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20" windowHeight="9030" activeTab="0"/>
  </bookViews>
  <sheets>
    <sheet name="2-35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HTML_CodePage" hidden="1">1252</definedName>
    <definedName name="HTML_Control" hidden="1">{"'2-35'!$A$1:$M$48"}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tasks\nts2000\nts2000\HTML\Ch2_web\2-35.htm"</definedName>
    <definedName name="HTML_Title" hidden="1">"Table 2-35"</definedName>
    <definedName name="_xlnm.Print_Area" localSheetId="0">'2-35'!$A$1:$U$38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<sst xmlns="http://schemas.openxmlformats.org/spreadsheetml/2006/main" count="66" uniqueCount="26">
  <si>
    <t>Passengers on trains</t>
  </si>
  <si>
    <t>Railroad only</t>
  </si>
  <si>
    <t>Employees on duty</t>
  </si>
  <si>
    <t>Employees not on duty</t>
  </si>
  <si>
    <t>Contractor employees</t>
  </si>
  <si>
    <t>Trespassers</t>
  </si>
  <si>
    <t>Volunteer employees</t>
  </si>
  <si>
    <t>N</t>
  </si>
  <si>
    <t>521</t>
  </si>
  <si>
    <t>614</t>
  </si>
  <si>
    <t>84</t>
  </si>
  <si>
    <t>Table 2-35:  Railroad and Grade-Crossing Fatalities by Victim Class</t>
  </si>
  <si>
    <t>"Railroad only" includes fatalities from train accidents, train incidents, and nontrain incidents (excludes highway-rail grade crossings).  This table includes information for both freight and passenger railroad operations.</t>
  </si>
  <si>
    <t>Motor vehicles</t>
  </si>
  <si>
    <t>Nonmotor vehicles</t>
  </si>
  <si>
    <t>748</t>
  </si>
  <si>
    <t>85</t>
  </si>
  <si>
    <r>
      <t>Nontrespassers</t>
    </r>
    <r>
      <rPr>
        <b/>
        <vertAlign val="superscript"/>
        <sz val="11"/>
        <rFont val="Arial Narrow"/>
        <family val="2"/>
      </rPr>
      <t>a</t>
    </r>
  </si>
  <si>
    <r>
      <t xml:space="preserve">1980-94: U.S. Department of Transportation, Federal Railroad Administration,  </t>
    </r>
    <r>
      <rPr>
        <i/>
        <sz val="9"/>
        <rFont val="Arial"/>
        <family val="2"/>
      </rPr>
      <t xml:space="preserve">Highway-Rail Crossing Accident/Incident and Inventory Bulletin </t>
    </r>
    <r>
      <rPr>
        <sz val="9"/>
        <rFont val="Arial"/>
        <family val="2"/>
      </rPr>
      <t>(Washington, DC: Annual issues), and the Accident/Incident Bulletin (Washington DC: Annual issues).</t>
    </r>
  </si>
  <si>
    <t>SOURCES</t>
  </si>
  <si>
    <t>Railroad only and grade crossing, total</t>
  </si>
  <si>
    <t>Grade crossing</t>
  </si>
  <si>
    <r>
      <t xml:space="preserve">KEY:  </t>
    </r>
    <r>
      <rPr>
        <sz val="9"/>
        <rFont val="Arial"/>
        <family val="2"/>
      </rPr>
      <t xml:space="preserve"> N = data do not exist;  R = revised.</t>
    </r>
  </si>
  <si>
    <t>NOTE</t>
  </si>
  <si>
    <r>
      <t>a</t>
    </r>
    <r>
      <rPr>
        <sz val="9"/>
        <rFont val="Arial"/>
        <family val="2"/>
      </rPr>
      <t xml:space="preserve"> Beginning in 1997, nontrespassers off railroad property are also included.</t>
    </r>
  </si>
  <si>
    <t>1995-2007: Ibid. Table 4.08 and personal communication, Internet site http://safetydata.fra.dot.gov/OfficeofSafety as of May 14, 2008.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</si>
</sst>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##0.00_)"/>
    <numFmt numFmtId="166" formatCode="0.0_W"/>
    <numFmt numFmtId="167" formatCode="&quot;$&quot;#,##0\ ;\(&quot;$&quot;#,##0\)"/>
    <numFmt numFmtId="168" formatCode="&quot;(R)&quot;\ #,##0;&quot;(R) -&quot;#,##0;&quot;(R) &quot;\ 0"/>
    <numFmt numFmtId="169" formatCode="&quot;(P)&quot;\ #,##0;&quot;(P) -&quot;#,##0;&quot;(P) &quot;\ 0"/>
    <numFmt numFmtId="170" formatCode="&quot;(P)&quot;\ ###0;&quot;(P) -&quot;###0;&quot;(P) &quot;\ 0"/>
    <numFmt numFmtId="171" formatCode="&quot;(R) &quot;#,##0;&quot;(R) &quot;\-#,##0;&quot;(R) &quot;0"/>
    <numFmt numFmtId="172" formatCode="&quot;(P) &quot;#,##0;&quot;(R) &quot;\-#,##0;&quot;(R) &quot;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5" fontId="8" fillId="0" borderId="1" applyNumberFormat="0" applyFill="0">
      <alignment horizontal="right"/>
      <protection/>
    </xf>
    <xf numFmtId="165" fontId="8" fillId="0" borderId="1" applyNumberFormat="0">
      <alignment horizontal="right" vertical="center"/>
      <protection/>
    </xf>
    <xf numFmtId="166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2" fillId="0" borderId="1">
      <alignment horizontal="left"/>
      <protection/>
    </xf>
    <xf numFmtId="0" fontId="14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5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38" applyNumberFormat="1" applyFont="1" applyFill="1" applyBorder="1" applyAlignment="1">
      <alignment horizontal="right"/>
      <protection/>
    </xf>
    <xf numFmtId="0" fontId="17" fillId="0" borderId="0" xfId="43" applyFont="1" applyFill="1" applyBorder="1" applyAlignment="1">
      <alignment horizontal="left"/>
      <protection/>
    </xf>
    <xf numFmtId="3" fontId="17" fillId="0" borderId="0" xfId="27" applyNumberFormat="1" applyFont="1" applyFill="1" applyBorder="1" applyAlignment="1" quotePrefix="1">
      <alignment horizontal="right"/>
      <protection/>
    </xf>
    <xf numFmtId="3" fontId="17" fillId="0" borderId="0" xfId="27" applyNumberFormat="1" applyFont="1" applyFill="1" applyBorder="1" applyAlignment="1">
      <alignment horizontal="right"/>
      <protection/>
    </xf>
    <xf numFmtId="3" fontId="16" fillId="0" borderId="0" xfId="27" applyNumberFormat="1" applyFont="1" applyFill="1" applyBorder="1" applyAlignment="1" quotePrefix="1">
      <alignment horizontal="right"/>
      <protection/>
    </xf>
    <xf numFmtId="3" fontId="16" fillId="0" borderId="0" xfId="27" applyNumberFormat="1" applyFont="1" applyFill="1" applyBorder="1" applyAlignment="1">
      <alignment horizontal="right"/>
      <protection/>
    </xf>
    <xf numFmtId="3" fontId="17" fillId="0" borderId="0" xfId="3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center"/>
    </xf>
    <xf numFmtId="0" fontId="16" fillId="0" borderId="3" xfId="43" applyFont="1" applyFill="1" applyBorder="1" applyAlignment="1">
      <alignment horizontal="center"/>
      <protection/>
    </xf>
    <xf numFmtId="3" fontId="16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wrapText="1"/>
    </xf>
    <xf numFmtId="3" fontId="16" fillId="0" borderId="0" xfId="0" applyNumberFormat="1" applyFont="1" applyFill="1" applyAlignment="1">
      <alignment/>
    </xf>
    <xf numFmtId="3" fontId="16" fillId="0" borderId="6" xfId="27" applyNumberFormat="1" applyFont="1" applyFill="1" applyBorder="1" applyAlignment="1">
      <alignment horizontal="right"/>
      <protection/>
    </xf>
    <xf numFmtId="1" fontId="17" fillId="0" borderId="3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0" fontId="16" fillId="0" borderId="0" xfId="43" applyFont="1" applyFill="1" applyBorder="1" applyAlignment="1">
      <alignment horizontal="left" indent="1"/>
      <protection/>
    </xf>
    <xf numFmtId="1" fontId="17" fillId="0" borderId="7" xfId="0" applyNumberFormat="1" applyFont="1" applyFill="1" applyBorder="1" applyAlignment="1">
      <alignment horizontal="center"/>
    </xf>
    <xf numFmtId="0" fontId="17" fillId="0" borderId="3" xfId="39" applyNumberFormat="1" applyFont="1" applyFill="1" applyBorder="1" applyAlignment="1">
      <alignment horizontal="center"/>
      <protection/>
    </xf>
    <xf numFmtId="3" fontId="16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Alignment="1">
      <alignment/>
    </xf>
    <xf numFmtId="0" fontId="16" fillId="0" borderId="0" xfId="43" applyFont="1" applyFill="1" applyBorder="1" applyAlignment="1">
      <alignment horizontal="left" indent="2"/>
      <protection/>
    </xf>
    <xf numFmtId="0" fontId="16" fillId="0" borderId="6" xfId="43" applyFont="1" applyFill="1" applyBorder="1" applyAlignment="1">
      <alignment horizontal="left" indent="2"/>
      <protection/>
    </xf>
    <xf numFmtId="168" fontId="17" fillId="0" borderId="0" xfId="27" applyNumberFormat="1" applyFont="1" applyFill="1" applyBorder="1" applyAlignment="1" quotePrefix="1">
      <alignment horizontal="right"/>
      <protection/>
    </xf>
    <xf numFmtId="168" fontId="17" fillId="0" borderId="0" xfId="0" applyNumberFormat="1" applyFont="1" applyFill="1" applyAlignment="1">
      <alignment/>
    </xf>
    <xf numFmtId="168" fontId="16" fillId="0" borderId="0" xfId="0" applyNumberFormat="1" applyFont="1" applyFill="1" applyAlignment="1">
      <alignment/>
    </xf>
    <xf numFmtId="168" fontId="16" fillId="0" borderId="0" xfId="0" applyNumberFormat="1" applyFont="1" applyFill="1" applyBorder="1" applyAlignment="1">
      <alignment/>
    </xf>
    <xf numFmtId="168" fontId="17" fillId="0" borderId="0" xfId="39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/>
    </xf>
    <xf numFmtId="0" fontId="19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3" fontId="20" fillId="0" borderId="8" xfId="38" applyNumberFormat="1" applyFont="1" applyFill="1" applyBorder="1" applyAlignment="1">
      <alignment wrapText="1"/>
      <protection/>
    </xf>
    <xf numFmtId="0" fontId="0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7" fillId="0" borderId="0" xfId="43" applyFont="1" applyFill="1" applyBorder="1" applyAlignment="1">
      <alignment horizont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6" xfId="63" applyFont="1" applyFill="1" applyBorder="1" applyAlignment="1">
      <alignment wrapText="1"/>
      <protection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49" fontId="19" fillId="0" borderId="0" xfId="0" applyNumberFormat="1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9" fillId="0" borderId="0" xfId="38" applyNumberFormat="1" applyFont="1" applyFill="1" applyBorder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3" fontId="20" fillId="0" borderId="0" xfId="38" applyNumberFormat="1" applyFont="1" applyFill="1" applyBorder="1" applyAlignment="1">
      <alignment wrapText="1"/>
      <protection/>
    </xf>
  </cellXfs>
  <cellStyles count="56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Sheet2 (2)" xfId="27"/>
    <cellStyle name="Data-one deci" xfId="28"/>
    <cellStyle name="Date" xfId="29"/>
    <cellStyle name="Fixed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Side_Chapter4" xfId="38"/>
    <cellStyle name="Hed Side_Sheet2 (2)" xfId="39"/>
    <cellStyle name="Hed Top" xfId="40"/>
    <cellStyle name="Hed Top - SECTION" xfId="41"/>
    <cellStyle name="Hed Top_3-new4" xfId="42"/>
    <cellStyle name="Hed Top_Sheet2 (2)" xfId="43"/>
    <cellStyle name="Percent" xfId="44"/>
    <cellStyle name="Reference" xfId="45"/>
    <cellStyle name="Row heading" xfId="46"/>
    <cellStyle name="Source Hed" xfId="47"/>
    <cellStyle name="Source Letter" xfId="48"/>
    <cellStyle name="Source Superscript" xfId="49"/>
    <cellStyle name="Source Text" xfId="50"/>
    <cellStyle name="State" xfId="51"/>
    <cellStyle name="Superscript" xfId="52"/>
    <cellStyle name="Superscript- regular" xfId="53"/>
    <cellStyle name="Superscript_1-1A-Regular" xfId="54"/>
    <cellStyle name="Table Data" xfId="55"/>
    <cellStyle name="Table Head Top" xfId="56"/>
    <cellStyle name="Table Hed Side" xfId="57"/>
    <cellStyle name="Table Title" xfId="58"/>
    <cellStyle name="Title Text" xfId="59"/>
    <cellStyle name="Title Text 1" xfId="60"/>
    <cellStyle name="Title Text 2" xfId="61"/>
    <cellStyle name="Title-1" xfId="62"/>
    <cellStyle name="Title-2" xfId="63"/>
    <cellStyle name="Title-3" xfId="64"/>
    <cellStyle name="Total" xfId="65"/>
    <cellStyle name="Wrap" xfId="66"/>
    <cellStyle name="Wrap Bold" xfId="67"/>
    <cellStyle name="Wrap Title" xfId="68"/>
    <cellStyle name="Wrap_NTS99-~1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46"/>
  <sheetViews>
    <sheetView tabSelected="1" zoomScaleSheetLayoutView="75" workbookViewId="0" topLeftCell="A1">
      <selection activeCell="A1" sqref="A1:U1"/>
    </sheetView>
  </sheetViews>
  <sheetFormatPr defaultColWidth="9.140625" defaultRowHeight="12.75"/>
  <cols>
    <col min="1" max="1" width="34.8515625" style="1" customWidth="1"/>
    <col min="2" max="17" width="5.7109375" style="1" customWidth="1"/>
    <col min="18" max="18" width="6.7109375" style="1" customWidth="1"/>
    <col min="19" max="19" width="7.28125" style="1" customWidth="1"/>
    <col min="20" max="20" width="7.140625" style="1" customWidth="1"/>
    <col min="21" max="21" width="6.57421875" style="1" customWidth="1"/>
    <col min="22" max="255" width="8.8515625" style="1" customWidth="1"/>
    <col min="256" max="16384" width="9.140625" style="1" customWidth="1"/>
  </cols>
  <sheetData>
    <row r="1" spans="1:21" ht="17.25" customHeight="1" thickBot="1">
      <c r="A1" s="42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11" customFormat="1" ht="16.5">
      <c r="A2" s="12"/>
      <c r="B2" s="21">
        <v>1980</v>
      </c>
      <c r="C2" s="21">
        <v>1985</v>
      </c>
      <c r="D2" s="21">
        <v>1990</v>
      </c>
      <c r="E2" s="21">
        <v>1991</v>
      </c>
      <c r="F2" s="21">
        <v>1992</v>
      </c>
      <c r="G2" s="21">
        <v>1993</v>
      </c>
      <c r="H2" s="21">
        <v>1994</v>
      </c>
      <c r="I2" s="21">
        <v>1995</v>
      </c>
      <c r="J2" s="21">
        <v>1996</v>
      </c>
      <c r="K2" s="21">
        <v>1997</v>
      </c>
      <c r="L2" s="21">
        <v>1998</v>
      </c>
      <c r="M2" s="21">
        <v>1999</v>
      </c>
      <c r="N2" s="21">
        <v>2000</v>
      </c>
      <c r="O2" s="21">
        <v>2001</v>
      </c>
      <c r="P2" s="21">
        <v>2002</v>
      </c>
      <c r="Q2" s="21">
        <v>2003</v>
      </c>
      <c r="R2" s="17">
        <v>2004</v>
      </c>
      <c r="S2" s="20">
        <v>2005</v>
      </c>
      <c r="T2" s="20">
        <v>2006</v>
      </c>
      <c r="U2" s="20">
        <v>2007</v>
      </c>
    </row>
    <row r="3" spans="1:21" s="2" customFormat="1" ht="16.5" customHeight="1">
      <c r="A3" s="5" t="s">
        <v>0</v>
      </c>
      <c r="B3" s="6">
        <f>+B4+B5</f>
        <v>4</v>
      </c>
      <c r="C3" s="6">
        <f aca="true" t="shared" si="0" ref="C3:U3">+C4+C5</f>
        <v>3</v>
      </c>
      <c r="D3" s="6">
        <f t="shared" si="0"/>
        <v>3</v>
      </c>
      <c r="E3" s="6">
        <f t="shared" si="0"/>
        <v>8</v>
      </c>
      <c r="F3" s="6">
        <f t="shared" si="0"/>
        <v>3</v>
      </c>
      <c r="G3" s="6">
        <f t="shared" si="0"/>
        <v>58</v>
      </c>
      <c r="H3" s="6">
        <f t="shared" si="0"/>
        <v>5</v>
      </c>
      <c r="I3" s="6">
        <f t="shared" si="0"/>
        <v>0</v>
      </c>
      <c r="J3" s="6">
        <f t="shared" si="0"/>
        <v>12</v>
      </c>
      <c r="K3" s="6">
        <f t="shared" si="0"/>
        <v>6</v>
      </c>
      <c r="L3" s="6">
        <f t="shared" si="0"/>
        <v>4</v>
      </c>
      <c r="M3" s="6">
        <f t="shared" si="0"/>
        <v>14</v>
      </c>
      <c r="N3" s="6">
        <f t="shared" si="0"/>
        <v>4</v>
      </c>
      <c r="O3" s="6">
        <f t="shared" si="0"/>
        <v>3</v>
      </c>
      <c r="P3" s="6">
        <f t="shared" si="0"/>
        <v>7</v>
      </c>
      <c r="Q3" s="6">
        <f t="shared" si="0"/>
        <v>3</v>
      </c>
      <c r="R3" s="6">
        <f t="shared" si="0"/>
        <v>3</v>
      </c>
      <c r="S3" s="6">
        <f t="shared" si="0"/>
        <v>16</v>
      </c>
      <c r="T3" s="6">
        <f t="shared" si="0"/>
        <v>2</v>
      </c>
      <c r="U3" s="6">
        <f t="shared" si="0"/>
        <v>4</v>
      </c>
    </row>
    <row r="4" spans="1:21" ht="16.5" customHeight="1">
      <c r="A4" s="19" t="s">
        <v>1</v>
      </c>
      <c r="B4" s="8">
        <v>4</v>
      </c>
      <c r="C4" s="8">
        <v>3</v>
      </c>
      <c r="D4" s="8">
        <v>3</v>
      </c>
      <c r="E4" s="8">
        <v>8</v>
      </c>
      <c r="F4" s="9">
        <v>3</v>
      </c>
      <c r="G4" s="9">
        <v>58</v>
      </c>
      <c r="H4" s="9">
        <v>5</v>
      </c>
      <c r="I4" s="9">
        <v>0</v>
      </c>
      <c r="J4" s="9">
        <v>12</v>
      </c>
      <c r="K4" s="9">
        <v>6</v>
      </c>
      <c r="L4" s="9">
        <v>2</v>
      </c>
      <c r="M4" s="9">
        <v>3</v>
      </c>
      <c r="N4" s="15">
        <v>4</v>
      </c>
      <c r="O4" s="15">
        <v>3</v>
      </c>
      <c r="P4" s="15">
        <v>7</v>
      </c>
      <c r="Q4" s="15">
        <v>2</v>
      </c>
      <c r="R4" s="15">
        <v>3</v>
      </c>
      <c r="S4" s="15">
        <v>16</v>
      </c>
      <c r="T4" s="15">
        <v>2</v>
      </c>
      <c r="U4" s="15">
        <v>4</v>
      </c>
    </row>
    <row r="5" spans="1:21" ht="16.5" customHeight="1">
      <c r="A5" s="19" t="s">
        <v>21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2</v>
      </c>
      <c r="M5" s="9">
        <v>11</v>
      </c>
      <c r="N5" s="15">
        <v>0</v>
      </c>
      <c r="O5" s="9">
        <v>0</v>
      </c>
      <c r="P5" s="9">
        <v>0</v>
      </c>
      <c r="Q5" s="9">
        <v>1</v>
      </c>
      <c r="R5" s="18">
        <v>0</v>
      </c>
      <c r="S5" s="18">
        <v>0</v>
      </c>
      <c r="T5" s="18">
        <v>0</v>
      </c>
      <c r="U5" s="18">
        <v>0</v>
      </c>
    </row>
    <row r="6" spans="1:21" s="2" customFormat="1" ht="16.5" customHeight="1">
      <c r="A6" s="5" t="s">
        <v>2</v>
      </c>
      <c r="B6" s="6">
        <f>+B7+B8</f>
        <v>97</v>
      </c>
      <c r="C6" s="6">
        <f aca="true" t="shared" si="1" ref="C6:T6">+C7+C8</f>
        <v>46</v>
      </c>
      <c r="D6" s="6">
        <f t="shared" si="1"/>
        <v>40</v>
      </c>
      <c r="E6" s="6">
        <f t="shared" si="1"/>
        <v>35</v>
      </c>
      <c r="F6" s="6">
        <f t="shared" si="1"/>
        <v>34</v>
      </c>
      <c r="G6" s="6">
        <f t="shared" si="1"/>
        <v>47</v>
      </c>
      <c r="H6" s="6">
        <f t="shared" si="1"/>
        <v>31</v>
      </c>
      <c r="I6" s="6">
        <f t="shared" si="1"/>
        <v>34</v>
      </c>
      <c r="J6" s="6">
        <f t="shared" si="1"/>
        <v>33</v>
      </c>
      <c r="K6" s="6">
        <f t="shared" si="1"/>
        <v>37</v>
      </c>
      <c r="L6" s="6">
        <f t="shared" si="1"/>
        <v>27</v>
      </c>
      <c r="M6" s="6">
        <f t="shared" si="1"/>
        <v>31</v>
      </c>
      <c r="N6" s="6">
        <f t="shared" si="1"/>
        <v>24</v>
      </c>
      <c r="O6" s="6">
        <f t="shared" si="1"/>
        <v>22</v>
      </c>
      <c r="P6" s="6">
        <f t="shared" si="1"/>
        <v>20</v>
      </c>
      <c r="Q6" s="6">
        <f t="shared" si="1"/>
        <v>19</v>
      </c>
      <c r="R6" s="6">
        <f t="shared" si="1"/>
        <v>25</v>
      </c>
      <c r="S6" s="6">
        <f t="shared" si="1"/>
        <v>25</v>
      </c>
      <c r="T6" s="6">
        <f t="shared" si="1"/>
        <v>16</v>
      </c>
      <c r="U6" s="6">
        <f>+U7+U8</f>
        <v>17</v>
      </c>
    </row>
    <row r="7" spans="1:21" ht="16.5" customHeight="1">
      <c r="A7" s="19" t="s">
        <v>1</v>
      </c>
      <c r="B7" s="9">
        <v>97</v>
      </c>
      <c r="C7" s="9">
        <v>44</v>
      </c>
      <c r="D7" s="9">
        <v>35</v>
      </c>
      <c r="E7" s="9">
        <v>34</v>
      </c>
      <c r="F7" s="9">
        <v>32</v>
      </c>
      <c r="G7" s="9">
        <v>44</v>
      </c>
      <c r="H7" s="9">
        <v>30</v>
      </c>
      <c r="I7" s="9">
        <v>32</v>
      </c>
      <c r="J7" s="9">
        <v>32</v>
      </c>
      <c r="K7" s="9">
        <v>37</v>
      </c>
      <c r="L7" s="9">
        <v>23</v>
      </c>
      <c r="M7" s="9">
        <v>29</v>
      </c>
      <c r="N7" s="22">
        <v>22</v>
      </c>
      <c r="O7" s="15">
        <v>21</v>
      </c>
      <c r="P7" s="15">
        <v>19</v>
      </c>
      <c r="Q7" s="15">
        <v>18</v>
      </c>
      <c r="R7" s="18">
        <v>23</v>
      </c>
      <c r="S7" s="18">
        <v>23</v>
      </c>
      <c r="T7" s="18">
        <v>12</v>
      </c>
      <c r="U7" s="18">
        <v>16</v>
      </c>
    </row>
    <row r="8" spans="1:21" ht="16.5" customHeight="1">
      <c r="A8" s="19" t="s">
        <v>21</v>
      </c>
      <c r="B8" s="9">
        <v>0</v>
      </c>
      <c r="C8" s="9">
        <v>2</v>
      </c>
      <c r="D8" s="9">
        <v>5</v>
      </c>
      <c r="E8" s="9">
        <v>1</v>
      </c>
      <c r="F8" s="9">
        <f>1+1+0</f>
        <v>2</v>
      </c>
      <c r="G8" s="9">
        <v>3</v>
      </c>
      <c r="H8" s="9">
        <v>1</v>
      </c>
      <c r="I8" s="9">
        <v>2</v>
      </c>
      <c r="J8" s="9">
        <v>1</v>
      </c>
      <c r="K8" s="9">
        <v>0</v>
      </c>
      <c r="L8" s="9">
        <v>4</v>
      </c>
      <c r="M8" s="9">
        <v>2</v>
      </c>
      <c r="N8" s="22">
        <v>2</v>
      </c>
      <c r="O8" s="9">
        <v>1</v>
      </c>
      <c r="P8" s="9">
        <v>1</v>
      </c>
      <c r="Q8" s="9">
        <v>1</v>
      </c>
      <c r="R8" s="18">
        <v>2</v>
      </c>
      <c r="S8" s="9">
        <v>2</v>
      </c>
      <c r="T8" s="9">
        <v>4</v>
      </c>
      <c r="U8" s="9">
        <v>1</v>
      </c>
    </row>
    <row r="9" spans="1:21" s="2" customFormat="1" ht="16.5" customHeight="1">
      <c r="A9" s="5" t="s">
        <v>3</v>
      </c>
      <c r="B9" s="6">
        <v>4</v>
      </c>
      <c r="C9" s="6">
        <v>2</v>
      </c>
      <c r="D9" s="6">
        <f aca="true" t="shared" si="2" ref="D9:T9">+D10+D11</f>
        <v>0</v>
      </c>
      <c r="E9" s="6">
        <v>1</v>
      </c>
      <c r="F9" s="6">
        <v>1</v>
      </c>
      <c r="G9" s="6">
        <v>4</v>
      </c>
      <c r="H9" s="6">
        <f t="shared" si="2"/>
        <v>0</v>
      </c>
      <c r="I9" s="6">
        <v>2</v>
      </c>
      <c r="J9" s="6">
        <f t="shared" si="2"/>
        <v>0</v>
      </c>
      <c r="K9" s="6">
        <f t="shared" si="2"/>
        <v>0</v>
      </c>
      <c r="L9" s="6">
        <v>2</v>
      </c>
      <c r="M9" s="6">
        <f t="shared" si="2"/>
        <v>0</v>
      </c>
      <c r="N9" s="6">
        <v>1</v>
      </c>
      <c r="O9" s="6">
        <f t="shared" si="2"/>
        <v>0</v>
      </c>
      <c r="P9" s="6">
        <v>1</v>
      </c>
      <c r="Q9" s="6">
        <v>1</v>
      </c>
      <c r="R9" s="6">
        <f t="shared" si="2"/>
        <v>0</v>
      </c>
      <c r="S9" s="6">
        <f t="shared" si="2"/>
        <v>0</v>
      </c>
      <c r="T9" s="6">
        <f t="shared" si="2"/>
        <v>0</v>
      </c>
      <c r="U9" s="6">
        <f>+U10+U11</f>
        <v>0</v>
      </c>
    </row>
    <row r="10" spans="1:21" ht="16.5" customHeight="1">
      <c r="A10" s="19" t="s">
        <v>1</v>
      </c>
      <c r="B10" s="9">
        <v>3</v>
      </c>
      <c r="C10" s="9">
        <v>2</v>
      </c>
      <c r="D10" s="9">
        <v>0</v>
      </c>
      <c r="E10" s="9">
        <v>1</v>
      </c>
      <c r="F10" s="9">
        <v>1</v>
      </c>
      <c r="G10" s="9">
        <v>4</v>
      </c>
      <c r="H10" s="9">
        <v>0</v>
      </c>
      <c r="I10" s="9">
        <v>2</v>
      </c>
      <c r="J10" s="9">
        <v>0</v>
      </c>
      <c r="K10" s="9">
        <v>0</v>
      </c>
      <c r="L10" s="9">
        <v>2</v>
      </c>
      <c r="M10" s="9">
        <v>0</v>
      </c>
      <c r="N10" s="22">
        <v>1</v>
      </c>
      <c r="O10" s="15">
        <v>0</v>
      </c>
      <c r="P10" s="15">
        <v>1</v>
      </c>
      <c r="Q10" s="15">
        <v>1</v>
      </c>
      <c r="R10" s="18">
        <v>0</v>
      </c>
      <c r="S10" s="18">
        <v>0</v>
      </c>
      <c r="T10" s="18">
        <v>0</v>
      </c>
      <c r="U10" s="18">
        <v>0</v>
      </c>
    </row>
    <row r="11" spans="1:21" ht="16.5" customHeight="1">
      <c r="A11" s="19" t="s">
        <v>21</v>
      </c>
      <c r="B11" s="9">
        <v>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22">
        <v>0</v>
      </c>
      <c r="O11" s="9">
        <v>0</v>
      </c>
      <c r="P11" s="9">
        <v>0</v>
      </c>
      <c r="Q11" s="9">
        <v>0</v>
      </c>
      <c r="R11" s="18">
        <v>0</v>
      </c>
      <c r="S11" s="9">
        <v>0</v>
      </c>
      <c r="T11" s="9">
        <v>0</v>
      </c>
      <c r="U11" s="9">
        <v>0</v>
      </c>
    </row>
    <row r="12" spans="1:21" s="2" customFormat="1" ht="16.5" customHeight="1">
      <c r="A12" s="5" t="s">
        <v>4</v>
      </c>
      <c r="B12" s="6">
        <f>+B13+B14</f>
        <v>7</v>
      </c>
      <c r="C12" s="6">
        <f aca="true" t="shared" si="3" ref="C12:R12">+C13+C14</f>
        <v>4</v>
      </c>
      <c r="D12" s="6">
        <f t="shared" si="3"/>
        <v>3</v>
      </c>
      <c r="E12" s="6">
        <f t="shared" si="3"/>
        <v>3</v>
      </c>
      <c r="F12" s="6">
        <f t="shared" si="3"/>
        <v>11</v>
      </c>
      <c r="G12" s="6">
        <f t="shared" si="3"/>
        <v>6</v>
      </c>
      <c r="H12" s="6">
        <f t="shared" si="3"/>
        <v>3</v>
      </c>
      <c r="I12" s="6">
        <f t="shared" si="3"/>
        <v>7</v>
      </c>
      <c r="J12" s="6">
        <f t="shared" si="3"/>
        <v>9</v>
      </c>
      <c r="K12" s="6">
        <f t="shared" si="3"/>
        <v>11</v>
      </c>
      <c r="L12" s="6">
        <f t="shared" si="3"/>
        <v>5</v>
      </c>
      <c r="M12" s="6">
        <f t="shared" si="3"/>
        <v>12</v>
      </c>
      <c r="N12" s="6">
        <f t="shared" si="3"/>
        <v>3</v>
      </c>
      <c r="O12" s="6">
        <f t="shared" si="3"/>
        <v>4</v>
      </c>
      <c r="P12" s="6">
        <f t="shared" si="3"/>
        <v>10</v>
      </c>
      <c r="Q12" s="6">
        <f t="shared" si="3"/>
        <v>5</v>
      </c>
      <c r="R12" s="6">
        <f t="shared" si="3"/>
        <v>4</v>
      </c>
      <c r="S12" s="6">
        <v>5</v>
      </c>
      <c r="T12" s="6">
        <v>7</v>
      </c>
      <c r="U12" s="6">
        <v>5</v>
      </c>
    </row>
    <row r="13" spans="1:21" ht="16.5" customHeight="1">
      <c r="A13" s="19" t="s">
        <v>1</v>
      </c>
      <c r="B13" s="9">
        <v>7</v>
      </c>
      <c r="C13" s="9">
        <v>4</v>
      </c>
      <c r="D13" s="9">
        <v>3</v>
      </c>
      <c r="E13" s="9">
        <v>3</v>
      </c>
      <c r="F13" s="9">
        <v>10</v>
      </c>
      <c r="G13" s="9">
        <v>6</v>
      </c>
      <c r="H13" s="9">
        <v>3</v>
      </c>
      <c r="I13" s="9">
        <v>7</v>
      </c>
      <c r="J13" s="9">
        <v>9</v>
      </c>
      <c r="K13" s="9">
        <v>11</v>
      </c>
      <c r="L13" s="9">
        <v>5</v>
      </c>
      <c r="M13" s="9">
        <v>11</v>
      </c>
      <c r="N13" s="22">
        <v>3</v>
      </c>
      <c r="O13" s="15">
        <v>4</v>
      </c>
      <c r="P13" s="15">
        <v>9</v>
      </c>
      <c r="Q13" s="15">
        <v>4</v>
      </c>
      <c r="R13" s="18">
        <v>4</v>
      </c>
      <c r="S13" s="18">
        <v>5</v>
      </c>
      <c r="T13" s="18">
        <v>7</v>
      </c>
      <c r="U13" s="18">
        <v>5</v>
      </c>
    </row>
    <row r="14" spans="1:21" ht="16.5" customHeight="1">
      <c r="A14" s="19" t="s">
        <v>21</v>
      </c>
      <c r="B14" s="9">
        <v>0</v>
      </c>
      <c r="C14" s="9">
        <v>0</v>
      </c>
      <c r="D14" s="9">
        <v>0</v>
      </c>
      <c r="E14" s="9">
        <v>0</v>
      </c>
      <c r="F14" s="9">
        <v>1</v>
      </c>
      <c r="G14" s="8">
        <v>0</v>
      </c>
      <c r="H14" s="8">
        <v>0</v>
      </c>
      <c r="I14" s="8">
        <v>0</v>
      </c>
      <c r="J14" s="9">
        <v>0</v>
      </c>
      <c r="K14" s="9">
        <v>0</v>
      </c>
      <c r="L14" s="9">
        <v>0</v>
      </c>
      <c r="M14" s="9">
        <v>1</v>
      </c>
      <c r="N14" s="22">
        <v>0</v>
      </c>
      <c r="O14" s="9">
        <v>0</v>
      </c>
      <c r="P14" s="9">
        <v>1</v>
      </c>
      <c r="Q14" s="9">
        <v>1</v>
      </c>
      <c r="R14" s="18">
        <v>0</v>
      </c>
      <c r="S14" s="9">
        <v>0</v>
      </c>
      <c r="T14" s="9">
        <v>0</v>
      </c>
      <c r="U14" s="9">
        <v>0</v>
      </c>
    </row>
    <row r="15" spans="1:21" s="2" customFormat="1" ht="18" customHeight="1">
      <c r="A15" s="5" t="s">
        <v>17</v>
      </c>
      <c r="B15" s="6">
        <f>+B16+B17</f>
        <v>739</v>
      </c>
      <c r="C15" s="6">
        <f aca="true" t="shared" si="4" ref="C15:Q15">+C16+C17</f>
        <v>507</v>
      </c>
      <c r="D15" s="6">
        <f t="shared" si="4"/>
        <v>551</v>
      </c>
      <c r="E15" s="6">
        <f t="shared" si="4"/>
        <v>484</v>
      </c>
      <c r="F15" s="6">
        <f t="shared" si="4"/>
        <v>475</v>
      </c>
      <c r="G15" s="6">
        <f t="shared" si="4"/>
        <v>489</v>
      </c>
      <c r="H15" s="6">
        <f t="shared" si="4"/>
        <v>505</v>
      </c>
      <c r="I15" s="6">
        <f t="shared" si="4"/>
        <v>443</v>
      </c>
      <c r="J15" s="6">
        <f t="shared" si="4"/>
        <v>365</v>
      </c>
      <c r="K15" s="6">
        <f t="shared" si="4"/>
        <v>363</v>
      </c>
      <c r="L15" s="6">
        <f t="shared" si="4"/>
        <v>326</v>
      </c>
      <c r="M15" s="6">
        <f t="shared" si="4"/>
        <v>305</v>
      </c>
      <c r="N15" s="6">
        <f t="shared" si="4"/>
        <v>335</v>
      </c>
      <c r="O15" s="6">
        <f t="shared" si="4"/>
        <v>269</v>
      </c>
      <c r="P15" s="6">
        <f t="shared" si="4"/>
        <v>267</v>
      </c>
      <c r="Q15" s="6">
        <f t="shared" si="4"/>
        <v>205</v>
      </c>
      <c r="R15" s="6">
        <f>+R16+R17</f>
        <v>242</v>
      </c>
      <c r="S15" s="26">
        <v>249</v>
      </c>
      <c r="T15" s="27">
        <v>237</v>
      </c>
      <c r="U15" s="6">
        <v>200</v>
      </c>
    </row>
    <row r="16" spans="1:21" ht="16.5" customHeight="1">
      <c r="A16" s="19" t="s">
        <v>1</v>
      </c>
      <c r="B16" s="9">
        <v>16</v>
      </c>
      <c r="C16" s="9">
        <v>10</v>
      </c>
      <c r="D16" s="9">
        <v>15</v>
      </c>
      <c r="E16" s="9">
        <v>16</v>
      </c>
      <c r="F16" s="9">
        <v>12</v>
      </c>
      <c r="G16" s="9">
        <v>18</v>
      </c>
      <c r="H16" s="9">
        <v>44</v>
      </c>
      <c r="I16" s="9">
        <v>32</v>
      </c>
      <c r="J16" s="9">
        <v>27</v>
      </c>
      <c r="K16" s="9">
        <v>15</v>
      </c>
      <c r="L16" s="9">
        <v>9</v>
      </c>
      <c r="M16" s="9">
        <v>8</v>
      </c>
      <c r="N16" s="15">
        <v>19</v>
      </c>
      <c r="O16" s="15">
        <v>11</v>
      </c>
      <c r="P16" s="15">
        <v>18</v>
      </c>
      <c r="Q16" s="15">
        <v>8</v>
      </c>
      <c r="R16" s="18">
        <v>18</v>
      </c>
      <c r="S16" s="28">
        <v>23</v>
      </c>
      <c r="T16" s="18">
        <v>2</v>
      </c>
      <c r="U16" s="15">
        <v>15</v>
      </c>
    </row>
    <row r="17" spans="1:21" ht="16.5" customHeight="1">
      <c r="A17" s="19" t="s">
        <v>21</v>
      </c>
      <c r="B17" s="9">
        <v>723</v>
      </c>
      <c r="C17" s="9">
        <v>497</v>
      </c>
      <c r="D17" s="9">
        <v>536</v>
      </c>
      <c r="E17" s="9">
        <v>468</v>
      </c>
      <c r="F17" s="9">
        <f>20+443+0</f>
        <v>463</v>
      </c>
      <c r="G17" s="9">
        <f>42+422+7</f>
        <v>471</v>
      </c>
      <c r="H17" s="9">
        <f>440+17+4</f>
        <v>461</v>
      </c>
      <c r="I17" s="9">
        <f>383+27+1</f>
        <v>411</v>
      </c>
      <c r="J17" s="9">
        <v>338</v>
      </c>
      <c r="K17" s="9">
        <v>348</v>
      </c>
      <c r="L17" s="9">
        <v>317</v>
      </c>
      <c r="M17" s="9">
        <v>297</v>
      </c>
      <c r="N17" s="15">
        <v>316</v>
      </c>
      <c r="O17" s="9">
        <v>258</v>
      </c>
      <c r="P17" s="9">
        <v>249</v>
      </c>
      <c r="Q17" s="9">
        <v>197</v>
      </c>
      <c r="R17" s="9">
        <v>224</v>
      </c>
      <c r="S17" s="28">
        <v>226</v>
      </c>
      <c r="T17" s="29">
        <v>235</v>
      </c>
      <c r="U17" s="9">
        <v>185</v>
      </c>
    </row>
    <row r="18" spans="1:21" s="2" customFormat="1" ht="16.5" customHeight="1">
      <c r="A18" s="5" t="s">
        <v>5</v>
      </c>
      <c r="B18" s="6">
        <f aca="true" t="shared" si="5" ref="B18:R18">+B19+B20</f>
        <v>566</v>
      </c>
      <c r="C18" s="6">
        <f t="shared" si="5"/>
        <v>474</v>
      </c>
      <c r="D18" s="6">
        <f t="shared" si="5"/>
        <v>700</v>
      </c>
      <c r="E18" s="6">
        <f t="shared" si="5"/>
        <v>663</v>
      </c>
      <c r="F18" s="6">
        <f t="shared" si="5"/>
        <v>646</v>
      </c>
      <c r="G18" s="6">
        <f t="shared" si="5"/>
        <v>675</v>
      </c>
      <c r="H18" s="6">
        <f t="shared" si="5"/>
        <v>682</v>
      </c>
      <c r="I18" s="6">
        <f t="shared" si="5"/>
        <v>660</v>
      </c>
      <c r="J18" s="6">
        <f t="shared" si="5"/>
        <v>620</v>
      </c>
      <c r="K18" s="6">
        <f t="shared" si="5"/>
        <v>646</v>
      </c>
      <c r="L18" s="6">
        <f t="shared" si="5"/>
        <v>644</v>
      </c>
      <c r="M18" s="6">
        <f t="shared" si="5"/>
        <v>570</v>
      </c>
      <c r="N18" s="6">
        <f t="shared" si="5"/>
        <v>570</v>
      </c>
      <c r="O18" s="6">
        <f t="shared" si="5"/>
        <v>673</v>
      </c>
      <c r="P18" s="6">
        <f t="shared" si="5"/>
        <v>646</v>
      </c>
      <c r="Q18" s="6">
        <f t="shared" si="5"/>
        <v>635</v>
      </c>
      <c r="R18" s="6">
        <f t="shared" si="5"/>
        <v>621</v>
      </c>
      <c r="S18" s="26">
        <v>593</v>
      </c>
      <c r="T18" s="26">
        <v>648</v>
      </c>
      <c r="U18" s="6">
        <v>630</v>
      </c>
    </row>
    <row r="19" spans="1:21" ht="16.5" customHeight="1">
      <c r="A19" s="19" t="s">
        <v>1</v>
      </c>
      <c r="B19" s="9">
        <v>457</v>
      </c>
      <c r="C19" s="8">
        <f>474-83</f>
        <v>391</v>
      </c>
      <c r="D19" s="8">
        <f>700-157</f>
        <v>543</v>
      </c>
      <c r="E19" s="8">
        <f>663-139</f>
        <v>524</v>
      </c>
      <c r="F19" s="9">
        <v>533</v>
      </c>
      <c r="G19" s="9">
        <v>523</v>
      </c>
      <c r="H19" s="9">
        <v>529</v>
      </c>
      <c r="I19" s="9">
        <v>494</v>
      </c>
      <c r="J19" s="9">
        <v>471</v>
      </c>
      <c r="K19" s="9">
        <v>533</v>
      </c>
      <c r="L19" s="9">
        <v>536</v>
      </c>
      <c r="M19" s="9">
        <v>479</v>
      </c>
      <c r="N19" s="15">
        <v>463</v>
      </c>
      <c r="O19" s="9">
        <v>511</v>
      </c>
      <c r="P19" s="9">
        <v>540</v>
      </c>
      <c r="Q19" s="9">
        <v>501</v>
      </c>
      <c r="R19" s="9">
        <v>475</v>
      </c>
      <c r="S19" s="28">
        <f>S18-S20</f>
        <v>463</v>
      </c>
      <c r="T19" s="28">
        <f>T18-T20</f>
        <v>518</v>
      </c>
      <c r="U19" s="18">
        <f>U18-U20</f>
        <v>477</v>
      </c>
    </row>
    <row r="20" spans="1:21" ht="16.5" customHeight="1">
      <c r="A20" s="19" t="s">
        <v>21</v>
      </c>
      <c r="B20" s="9">
        <v>109</v>
      </c>
      <c r="C20" s="8">
        <f>6+74+3</f>
        <v>83</v>
      </c>
      <c r="D20" s="8">
        <f>18+139+0</f>
        <v>157</v>
      </c>
      <c r="E20" s="8">
        <f>7+132+0</f>
        <v>139</v>
      </c>
      <c r="F20" s="8">
        <f>8+102+3</f>
        <v>113</v>
      </c>
      <c r="G20" s="8">
        <f>15+134+3</f>
        <v>152</v>
      </c>
      <c r="H20" s="8">
        <f>15+138+0</f>
        <v>153</v>
      </c>
      <c r="I20" s="8">
        <f>7+159</f>
        <v>166</v>
      </c>
      <c r="J20" s="8">
        <f>13+135+1</f>
        <v>149</v>
      </c>
      <c r="K20" s="8">
        <v>113</v>
      </c>
      <c r="L20" s="8">
        <v>108</v>
      </c>
      <c r="M20" s="9">
        <v>91</v>
      </c>
      <c r="N20" s="15">
        <v>107</v>
      </c>
      <c r="O20" s="9">
        <v>162</v>
      </c>
      <c r="P20" s="9">
        <v>106</v>
      </c>
      <c r="Q20" s="9">
        <v>134</v>
      </c>
      <c r="R20" s="9">
        <v>146</v>
      </c>
      <c r="S20" s="28">
        <v>130</v>
      </c>
      <c r="T20" s="28">
        <v>130</v>
      </c>
      <c r="U20" s="18">
        <v>153</v>
      </c>
    </row>
    <row r="21" spans="1:21" s="2" customFormat="1" ht="16.5" customHeight="1">
      <c r="A21" s="5" t="s">
        <v>6</v>
      </c>
      <c r="B21" s="7" t="s">
        <v>7</v>
      </c>
      <c r="C21" s="7" t="s">
        <v>7</v>
      </c>
      <c r="D21" s="7" t="s">
        <v>7</v>
      </c>
      <c r="E21" s="7" t="s">
        <v>7</v>
      </c>
      <c r="F21" s="7" t="s">
        <v>7</v>
      </c>
      <c r="G21" s="7" t="s">
        <v>7</v>
      </c>
      <c r="H21" s="7" t="s">
        <v>7</v>
      </c>
      <c r="I21" s="7" t="s">
        <v>7</v>
      </c>
      <c r="J21" s="7" t="s">
        <v>7</v>
      </c>
      <c r="K21" s="6">
        <f aca="true" t="shared" si="6" ref="K21:T21">+K22+K23</f>
        <v>0</v>
      </c>
      <c r="L21" s="6">
        <f t="shared" si="6"/>
        <v>0</v>
      </c>
      <c r="M21" s="6">
        <f t="shared" si="6"/>
        <v>0</v>
      </c>
      <c r="N21" s="6">
        <f t="shared" si="6"/>
        <v>0</v>
      </c>
      <c r="O21" s="6">
        <f t="shared" si="6"/>
        <v>0</v>
      </c>
      <c r="P21" s="6">
        <f t="shared" si="6"/>
        <v>0</v>
      </c>
      <c r="Q21" s="6">
        <f>+Q22+Q23</f>
        <v>0</v>
      </c>
      <c r="R21" s="6">
        <f t="shared" si="6"/>
        <v>0</v>
      </c>
      <c r="S21" s="6">
        <f t="shared" si="6"/>
        <v>0</v>
      </c>
      <c r="T21" s="6">
        <f t="shared" si="6"/>
        <v>0</v>
      </c>
      <c r="U21" s="6">
        <f>+U22+U23</f>
        <v>0</v>
      </c>
    </row>
    <row r="22" spans="1:21" ht="16.5" customHeight="1">
      <c r="A22" s="19" t="s">
        <v>1</v>
      </c>
      <c r="B22" s="9" t="s">
        <v>7</v>
      </c>
      <c r="C22" s="9" t="s">
        <v>7</v>
      </c>
      <c r="D22" s="9" t="s">
        <v>7</v>
      </c>
      <c r="E22" s="9" t="s">
        <v>7</v>
      </c>
      <c r="F22" s="9" t="s">
        <v>7</v>
      </c>
      <c r="G22" s="9" t="s">
        <v>7</v>
      </c>
      <c r="H22" s="9" t="s">
        <v>7</v>
      </c>
      <c r="I22" s="9" t="s">
        <v>7</v>
      </c>
      <c r="J22" s="9" t="s">
        <v>7</v>
      </c>
      <c r="K22" s="9">
        <v>0</v>
      </c>
      <c r="L22" s="9">
        <v>0</v>
      </c>
      <c r="M22" s="9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8">
        <v>0</v>
      </c>
      <c r="T22" s="18">
        <v>0</v>
      </c>
      <c r="U22" s="18">
        <v>0</v>
      </c>
    </row>
    <row r="23" spans="1:21" ht="16.5" customHeight="1">
      <c r="A23" s="19" t="s">
        <v>21</v>
      </c>
      <c r="B23" s="9" t="s">
        <v>7</v>
      </c>
      <c r="C23" s="9" t="s">
        <v>7</v>
      </c>
      <c r="D23" s="9" t="s">
        <v>7</v>
      </c>
      <c r="E23" s="9" t="s">
        <v>7</v>
      </c>
      <c r="F23" s="9" t="s">
        <v>7</v>
      </c>
      <c r="G23" s="9" t="s">
        <v>7</v>
      </c>
      <c r="H23" s="9" t="s">
        <v>7</v>
      </c>
      <c r="I23" s="9" t="s">
        <v>7</v>
      </c>
      <c r="J23" s="9" t="s">
        <v>7</v>
      </c>
      <c r="K23" s="9">
        <v>0</v>
      </c>
      <c r="L23" s="9">
        <v>0</v>
      </c>
      <c r="M23" s="9">
        <v>0</v>
      </c>
      <c r="N23" s="15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</row>
    <row r="24" spans="1:21" ht="17.25" customHeight="1">
      <c r="A24" s="14" t="s">
        <v>20</v>
      </c>
      <c r="B24" s="10">
        <v>1417</v>
      </c>
      <c r="C24" s="10">
        <v>1036</v>
      </c>
      <c r="D24" s="10">
        <v>1297</v>
      </c>
      <c r="E24" s="10">
        <v>1194</v>
      </c>
      <c r="F24" s="10">
        <v>1170</v>
      </c>
      <c r="G24" s="10">
        <v>1279</v>
      </c>
      <c r="H24" s="10">
        <v>1226</v>
      </c>
      <c r="I24" s="10">
        <v>1146</v>
      </c>
      <c r="J24" s="10">
        <v>1039</v>
      </c>
      <c r="K24" s="10">
        <f aca="true" t="shared" si="7" ref="K24:R24">(K3+K6+K9+K12+K15+K18+K21)</f>
        <v>1063</v>
      </c>
      <c r="L24" s="10">
        <f t="shared" si="7"/>
        <v>1008</v>
      </c>
      <c r="M24" s="10">
        <f t="shared" si="7"/>
        <v>932</v>
      </c>
      <c r="N24" s="10">
        <f t="shared" si="7"/>
        <v>937</v>
      </c>
      <c r="O24" s="10">
        <f t="shared" si="7"/>
        <v>971</v>
      </c>
      <c r="P24" s="10">
        <f t="shared" si="7"/>
        <v>951</v>
      </c>
      <c r="Q24" s="10">
        <f t="shared" si="7"/>
        <v>868</v>
      </c>
      <c r="R24" s="10">
        <f t="shared" si="7"/>
        <v>895</v>
      </c>
      <c r="S24" s="30">
        <f>(S3+S6+S9+S12+S15+S18+S21)</f>
        <v>888</v>
      </c>
      <c r="T24" s="30">
        <f>(T3+T6+T9+T12+T15+T18+T21)</f>
        <v>910</v>
      </c>
      <c r="U24" s="10">
        <f>(U3+U6+U9+U12+U15+U18+U21)</f>
        <v>856</v>
      </c>
    </row>
    <row r="25" spans="1:21" s="3" customFormat="1" ht="16.5" customHeight="1">
      <c r="A25" s="19" t="s">
        <v>1</v>
      </c>
      <c r="B25" s="9">
        <f aca="true" t="shared" si="8" ref="B25:T25">(B4+B7+B10+B13+B16+B19)</f>
        <v>584</v>
      </c>
      <c r="C25" s="9">
        <f t="shared" si="8"/>
        <v>454</v>
      </c>
      <c r="D25" s="9">
        <f t="shared" si="8"/>
        <v>599</v>
      </c>
      <c r="E25" s="9">
        <f t="shared" si="8"/>
        <v>586</v>
      </c>
      <c r="F25" s="9">
        <f t="shared" si="8"/>
        <v>591</v>
      </c>
      <c r="G25" s="9">
        <f t="shared" si="8"/>
        <v>653</v>
      </c>
      <c r="H25" s="9">
        <f t="shared" si="8"/>
        <v>611</v>
      </c>
      <c r="I25" s="9">
        <f t="shared" si="8"/>
        <v>567</v>
      </c>
      <c r="J25" s="9">
        <f t="shared" si="8"/>
        <v>551</v>
      </c>
      <c r="K25" s="9">
        <f t="shared" si="8"/>
        <v>602</v>
      </c>
      <c r="L25" s="9">
        <f t="shared" si="8"/>
        <v>577</v>
      </c>
      <c r="M25" s="9">
        <f t="shared" si="8"/>
        <v>530</v>
      </c>
      <c r="N25" s="9">
        <f t="shared" si="8"/>
        <v>512</v>
      </c>
      <c r="O25" s="9">
        <f t="shared" si="8"/>
        <v>550</v>
      </c>
      <c r="P25" s="9">
        <f t="shared" si="8"/>
        <v>594</v>
      </c>
      <c r="Q25" s="9">
        <f t="shared" si="8"/>
        <v>534</v>
      </c>
      <c r="R25" s="9">
        <f t="shared" si="8"/>
        <v>523</v>
      </c>
      <c r="S25" s="29">
        <f t="shared" si="8"/>
        <v>530</v>
      </c>
      <c r="T25" s="29">
        <f t="shared" si="8"/>
        <v>541</v>
      </c>
      <c r="U25" s="9">
        <f>(U4+U7+U10+U13+U16+U19)</f>
        <v>517</v>
      </c>
    </row>
    <row r="26" spans="1:21" ht="16.5" customHeight="1">
      <c r="A26" s="19" t="s">
        <v>21</v>
      </c>
      <c r="B26" s="9">
        <f aca="true" t="shared" si="9" ref="B26:J26">+B5+B8+B11+B14+B17+B20</f>
        <v>833</v>
      </c>
      <c r="C26" s="9">
        <f t="shared" si="9"/>
        <v>582</v>
      </c>
      <c r="D26" s="9">
        <f t="shared" si="9"/>
        <v>698</v>
      </c>
      <c r="E26" s="9">
        <f t="shared" si="9"/>
        <v>608</v>
      </c>
      <c r="F26" s="9">
        <f t="shared" si="9"/>
        <v>579</v>
      </c>
      <c r="G26" s="9">
        <f t="shared" si="9"/>
        <v>626</v>
      </c>
      <c r="H26" s="9">
        <f t="shared" si="9"/>
        <v>615</v>
      </c>
      <c r="I26" s="9">
        <f t="shared" si="9"/>
        <v>579</v>
      </c>
      <c r="J26" s="9">
        <f t="shared" si="9"/>
        <v>488</v>
      </c>
      <c r="K26" s="9">
        <f>(K5+K8+K11+K14+K17+K20)</f>
        <v>461</v>
      </c>
      <c r="L26" s="9">
        <f>(L5+L8+L11+L14+L17+L20)</f>
        <v>431</v>
      </c>
      <c r="M26" s="9">
        <f>(M5+M8+M11+M14+M17+M20)</f>
        <v>402</v>
      </c>
      <c r="N26" s="9">
        <f aca="true" t="shared" si="10" ref="N26:S26">(N5+N8+N11+N14+N17+N20)</f>
        <v>425</v>
      </c>
      <c r="O26" s="9">
        <f t="shared" si="10"/>
        <v>421</v>
      </c>
      <c r="P26" s="9">
        <f t="shared" si="10"/>
        <v>357</v>
      </c>
      <c r="Q26" s="9">
        <f>(Q5+Q8+Q11+Q14+Q17+Q20)</f>
        <v>334</v>
      </c>
      <c r="R26" s="9">
        <f>(R5+R8+R11+R14+R17+R20)</f>
        <v>372</v>
      </c>
      <c r="S26" s="9">
        <f t="shared" si="10"/>
        <v>358</v>
      </c>
      <c r="T26" s="29">
        <f>(T5+T8+T11+T14+T17+T20)</f>
        <v>369</v>
      </c>
      <c r="U26" s="9">
        <f>(U5+U8+U11+U14+U17+U20)</f>
        <v>339</v>
      </c>
    </row>
    <row r="27" spans="1:21" ht="16.5" customHeight="1">
      <c r="A27" s="24" t="s">
        <v>13</v>
      </c>
      <c r="B27" s="9" t="s">
        <v>15</v>
      </c>
      <c r="C27" s="9" t="s">
        <v>8</v>
      </c>
      <c r="D27" s="9" t="s">
        <v>9</v>
      </c>
      <c r="E27" s="8">
        <v>535</v>
      </c>
      <c r="F27" s="8">
        <v>506</v>
      </c>
      <c r="G27" s="9">
        <v>554</v>
      </c>
      <c r="H27" s="9">
        <v>542</v>
      </c>
      <c r="I27" s="9">
        <v>508</v>
      </c>
      <c r="J27" s="9">
        <v>415</v>
      </c>
      <c r="K27" s="9">
        <v>419</v>
      </c>
      <c r="L27" s="9">
        <v>369</v>
      </c>
      <c r="M27" s="9">
        <v>345</v>
      </c>
      <c r="N27" s="9">
        <v>361</v>
      </c>
      <c r="O27" s="13">
        <v>345</v>
      </c>
      <c r="P27" s="13">
        <v>310</v>
      </c>
      <c r="Q27" s="9">
        <v>281</v>
      </c>
      <c r="R27" s="9">
        <v>290</v>
      </c>
      <c r="S27" s="29">
        <v>283</v>
      </c>
      <c r="T27" s="31">
        <v>304</v>
      </c>
      <c r="U27" s="9">
        <v>263</v>
      </c>
    </row>
    <row r="28" spans="1:21" ht="16.5" customHeight="1" thickBot="1">
      <c r="A28" s="25" t="s">
        <v>14</v>
      </c>
      <c r="B28" s="16" t="s">
        <v>16</v>
      </c>
      <c r="C28" s="16">
        <f>C26-C27</f>
        <v>61</v>
      </c>
      <c r="D28" s="16" t="s">
        <v>10</v>
      </c>
      <c r="E28" s="16">
        <f aca="true" t="shared" si="11" ref="E28:K28">E26-E27</f>
        <v>73</v>
      </c>
      <c r="F28" s="16">
        <f t="shared" si="11"/>
        <v>73</v>
      </c>
      <c r="G28" s="16">
        <f t="shared" si="11"/>
        <v>72</v>
      </c>
      <c r="H28" s="16">
        <f t="shared" si="11"/>
        <v>73</v>
      </c>
      <c r="I28" s="16">
        <f t="shared" si="11"/>
        <v>71</v>
      </c>
      <c r="J28" s="16">
        <f t="shared" si="11"/>
        <v>73</v>
      </c>
      <c r="K28" s="16">
        <f t="shared" si="11"/>
        <v>42</v>
      </c>
      <c r="L28" s="16">
        <v>62</v>
      </c>
      <c r="M28" s="16">
        <v>57</v>
      </c>
      <c r="N28" s="16">
        <v>64</v>
      </c>
      <c r="O28" s="16">
        <v>76</v>
      </c>
      <c r="P28" s="16">
        <f>P26-P27</f>
        <v>47</v>
      </c>
      <c r="Q28" s="9">
        <v>53</v>
      </c>
      <c r="R28" s="9">
        <v>82</v>
      </c>
      <c r="S28" s="29">
        <v>75</v>
      </c>
      <c r="T28" s="28">
        <v>65</v>
      </c>
      <c r="U28" s="16">
        <v>76</v>
      </c>
    </row>
    <row r="29" spans="1:20" s="3" customFormat="1" ht="14.25" customHeight="1">
      <c r="A29" s="36" t="s">
        <v>22</v>
      </c>
      <c r="B29" s="37"/>
      <c r="C29" s="37"/>
      <c r="D29" s="37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s="3" customFormat="1" ht="12" customHeight="1">
      <c r="A30" s="39"/>
      <c r="B30" s="40"/>
      <c r="C30" s="40"/>
      <c r="D30" s="40"/>
      <c r="E30" s="40"/>
      <c r="F30" s="40"/>
      <c r="G30" s="40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s="4" customFormat="1" ht="13.5" customHeight="1">
      <c r="A31" s="46" t="s">
        <v>24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23"/>
    </row>
    <row r="33" spans="1:20" ht="12.75">
      <c r="A33" s="51" t="s">
        <v>23</v>
      </c>
      <c r="B33" s="40"/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27" customHeight="1">
      <c r="A34" s="48" t="s">
        <v>12</v>
      </c>
      <c r="B34" s="49"/>
      <c r="C34" s="49"/>
      <c r="D34" s="49"/>
      <c r="E34" s="49"/>
      <c r="F34" s="49"/>
      <c r="G34" s="49"/>
      <c r="H34" s="49"/>
      <c r="I34" s="49"/>
      <c r="J34" s="34"/>
      <c r="K34" s="34"/>
      <c r="L34" s="34"/>
      <c r="M34" s="34"/>
      <c r="N34" s="34"/>
      <c r="O34" s="34"/>
      <c r="P34" s="34"/>
      <c r="Q34" s="34"/>
      <c r="R34" s="35"/>
      <c r="S34" s="35"/>
      <c r="T34" s="35"/>
    </row>
    <row r="35" spans="1:20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0" ht="12.75">
      <c r="A36" s="47" t="s">
        <v>19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27" customHeight="1">
      <c r="A37" s="32" t="s">
        <v>18</v>
      </c>
      <c r="B37" s="33"/>
      <c r="C37" s="33"/>
      <c r="D37" s="33"/>
      <c r="E37" s="33"/>
      <c r="F37" s="33"/>
      <c r="G37" s="33"/>
      <c r="H37" s="33"/>
      <c r="I37" s="33"/>
      <c r="J37" s="34"/>
      <c r="K37" s="34"/>
      <c r="L37" s="34"/>
      <c r="M37" s="34"/>
      <c r="N37" s="34"/>
      <c r="O37" s="34"/>
      <c r="P37" s="34"/>
      <c r="Q37" s="34"/>
      <c r="R37" s="35"/>
      <c r="S37" s="35"/>
      <c r="T37" s="35"/>
    </row>
    <row r="38" spans="1:20" ht="12.75">
      <c r="A38" s="45" t="s">
        <v>25</v>
      </c>
      <c r="B38" s="33"/>
      <c r="C38" s="33"/>
      <c r="D38" s="33"/>
      <c r="E38" s="33"/>
      <c r="F38" s="33"/>
      <c r="G38" s="33"/>
      <c r="H38" s="33"/>
      <c r="I38" s="33"/>
      <c r="J38" s="34"/>
      <c r="K38" s="34"/>
      <c r="L38" s="34"/>
      <c r="M38" s="34"/>
      <c r="N38" s="34"/>
      <c r="O38" s="34"/>
      <c r="P38" s="34"/>
      <c r="Q38" s="34"/>
      <c r="R38" s="35"/>
      <c r="S38" s="35"/>
      <c r="T38" s="35"/>
    </row>
    <row r="46" ht="12.75">
      <c r="G46" s="1">
        <f>310/186</f>
        <v>1.6666666666666667</v>
      </c>
    </row>
  </sheetData>
  <mergeCells count="11">
    <mergeCell ref="A38:T38"/>
    <mergeCell ref="A31:T31"/>
    <mergeCell ref="A36:T36"/>
    <mergeCell ref="A34:T34"/>
    <mergeCell ref="A32:T32"/>
    <mergeCell ref="A33:T33"/>
    <mergeCell ref="A35:T35"/>
    <mergeCell ref="A37:T37"/>
    <mergeCell ref="A29:T29"/>
    <mergeCell ref="A30:T30"/>
    <mergeCell ref="A1:U1"/>
  </mergeCells>
  <printOptions/>
  <pageMargins left="0.5" right="0.5" top="0.5" bottom="0.5" header="0.25" footer="0.25"/>
  <pageSetup firstPageNumber="4" useFirstPageNumber="1" fitToHeight="0" fitToWidth="1" horizontalDpi="300" verticalDpi="300" orientation="portrait" scale="63" r:id="rId1"/>
  <ignoredErrors>
    <ignoredError sqref="C27:C28 D27:D28 B27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2008-05-14T17:17:47Z</cp:lastPrinted>
  <dcterms:created xsi:type="dcterms:W3CDTF">1980-01-01T04:00:00Z</dcterms:created>
  <dcterms:modified xsi:type="dcterms:W3CDTF">2008-06-27T16:55:59Z</dcterms:modified>
  <cp:category/>
  <cp:version/>
  <cp:contentType/>
  <cp:contentStatus/>
</cp:coreProperties>
</file>