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showHorizontalScroll="0" showSheetTabs="0" xWindow="30" yWindow="65521" windowWidth="5805" windowHeight="6195" activeTab="0"/>
  </bookViews>
  <sheets>
    <sheet name="SUMMARY" sheetId="1" r:id="rId1"/>
    <sheet name="1" sheetId="2" r:id="rId2"/>
    <sheet name="Lots" sheetId="3" r:id="rId3"/>
  </sheets>
  <definedNames>
    <definedName name="\B">'1'!#REF!</definedName>
    <definedName name="\P">'1'!$U$3:$U$7</definedName>
    <definedName name="\S">'1'!$V$3:$V$4</definedName>
    <definedName name="_B">'1'!#REF!</definedName>
    <definedName name="_Key1" localSheetId="1" hidden="1">'1'!$B$246:$B$540</definedName>
    <definedName name="_Order1" localSheetId="1" hidden="1">255</definedName>
    <definedName name="_Sort" localSheetId="1" hidden="1">'1'!$B$246:$B$540</definedName>
    <definedName name="_xlnm.Print_Area" localSheetId="1">'1'!$A$1:$S$106</definedName>
    <definedName name="_xlnm.Print_Area" localSheetId="0">'SUMMARY'!$A$1:$W$160</definedName>
    <definedName name="_xlnm.Print_Titles" localSheetId="1">'1'!$1:$5</definedName>
    <definedName name="_xlnm.Print_Titles" localSheetId="0">'SUMMARY'!$10:$11</definedName>
    <definedName name="sheet">#REF!</definedName>
    <definedName name="SUMMARY">'SUMMARY'!$A$12:$I$90</definedName>
    <definedName name="TITLE">'SUMMARY'!$A$1:$I$11</definedName>
  </definedNames>
  <calcPr fullCalcOnLoad="1"/>
</workbook>
</file>

<file path=xl/sharedStrings.xml><?xml version="1.0" encoding="utf-8"?>
<sst xmlns="http://schemas.openxmlformats.org/spreadsheetml/2006/main" count="426" uniqueCount="339">
  <si>
    <t>Maximum Total Payment</t>
  </si>
  <si>
    <t>Project Cap  in Dollars</t>
  </si>
  <si>
    <t>$ pay</t>
  </si>
  <si>
    <t>LOT QUANTITIES (ton)</t>
  </si>
  <si>
    <t>UNIT PRICE/ton</t>
  </si>
  <si>
    <t>PAY FACTOR</t>
  </si>
  <si>
    <t>$ PAY PER LOT</t>
  </si>
  <si>
    <t>Mixture</t>
  </si>
  <si>
    <t>AC</t>
  </si>
  <si>
    <t xml:space="preserve">penaltie </t>
  </si>
  <si>
    <t>LOT</t>
  </si>
  <si>
    <t>MIX</t>
  </si>
  <si>
    <t>Density</t>
  </si>
  <si>
    <t>Air Void</t>
  </si>
  <si>
    <t>Final</t>
  </si>
  <si>
    <t>TOTAL</t>
  </si>
  <si>
    <t>MAX possible</t>
  </si>
  <si>
    <t>due to 50%</t>
  </si>
  <si>
    <t>TOTALS</t>
  </si>
  <si>
    <t>$</t>
  </si>
  <si>
    <t>%</t>
  </si>
  <si>
    <t>AIRPORT NAME</t>
  </si>
  <si>
    <t>General Equation for test</t>
  </si>
  <si>
    <t>PROJECT DESCRIPTION</t>
  </si>
  <si>
    <t>N= all data not avg pts</t>
  </si>
  <si>
    <t>Ti = Test Criterion of suspect value</t>
  </si>
  <si>
    <t>PROJECT NUMBER</t>
  </si>
  <si>
    <t xml:space="preserve">n = </t>
  </si>
  <si>
    <t>Xn = Suspect Test Value</t>
  </si>
  <si>
    <t>DATE:</t>
  </si>
  <si>
    <t>stdev =</t>
  </si>
  <si>
    <t>X = Average of all test values</t>
  </si>
  <si>
    <t>LOCATION:</t>
  </si>
  <si>
    <t>Average</t>
  </si>
  <si>
    <t>s = Standard Deviation (n-1)</t>
  </si>
  <si>
    <t>TEST REPORT:</t>
  </si>
  <si>
    <t xml:space="preserve">  LOT PERCENT PAY:</t>
  </si>
  <si>
    <t>% NOTE Reject material may be accepted at 50 % pay</t>
  </si>
  <si>
    <t>AIR VOID -TEST FOR OUTLIERS</t>
  </si>
  <si>
    <t xml:space="preserve">       LOT NUMBER:</t>
  </si>
  <si>
    <t>MIX PAY TONS - $</t>
  </si>
  <si>
    <t>SUBLOT 1 value 1</t>
  </si>
  <si>
    <t>SUBLOT 2 value 1</t>
  </si>
  <si>
    <t>SUBLOT 3value 1</t>
  </si>
  <si>
    <t>SUBLOT 4 value 1</t>
  </si>
  <si>
    <t>SUBLOT 5 value 1</t>
  </si>
  <si>
    <t>SUBLOT 6 value 1</t>
  </si>
  <si>
    <t>SUBLOT 7 value 1</t>
  </si>
  <si>
    <t>SUBLOT 8 value 1</t>
  </si>
  <si>
    <t>Lot Mix (Tons)</t>
  </si>
  <si>
    <t>AC PAY TONS -$</t>
  </si>
  <si>
    <t>Ti</t>
  </si>
  <si>
    <t>Mix Price per Ton:</t>
  </si>
  <si>
    <t>lookup 5%</t>
  </si>
  <si>
    <t>AC Price per Ton:</t>
  </si>
  <si>
    <t>= PWL=&gt;</t>
  </si>
  <si>
    <t>sublot 1 value 2</t>
  </si>
  <si>
    <t>sublot 2 value 2</t>
  </si>
  <si>
    <t>sublot 3 value 2</t>
  </si>
  <si>
    <t>sublot 4 value 2</t>
  </si>
  <si>
    <t>sublot 5 value 2</t>
  </si>
  <si>
    <t>sublot 6 value 2</t>
  </si>
  <si>
    <t>sublot 7 value 2</t>
  </si>
  <si>
    <t>sublot 8 value 2</t>
  </si>
  <si>
    <t>Lot AC (Tons)</t>
  </si>
  <si>
    <t>JOINT DEN. RESULT:</t>
  </si>
  <si>
    <t>INPUT DATA IN BOXES</t>
  </si>
  <si>
    <t>sublot 1 value 3</t>
  </si>
  <si>
    <t>sublot 2 value 3</t>
  </si>
  <si>
    <t>sublot 3 value 3</t>
  </si>
  <si>
    <t>sublot 4 value 3</t>
  </si>
  <si>
    <t>sublot 5 value 3</t>
  </si>
  <si>
    <t>sublot 6 value 3</t>
  </si>
  <si>
    <t>sublot 7 value 3</t>
  </si>
  <si>
    <t>sublot 8 value 3</t>
  </si>
  <si>
    <t>AC CONTENT %</t>
  </si>
  <si>
    <t>AVERAGE:</t>
  </si>
  <si>
    <t>(MIN 2 SAMPLES)</t>
  </si>
  <si>
    <t>-</t>
  </si>
  <si>
    <t>ADDITIONAL SUBLOTS</t>
  </si>
  <si>
    <t>MAT CORE DENSITY - TEST FOR OUTLIERS</t>
  </si>
  <si>
    <t>SUBLOT 1</t>
  </si>
  <si>
    <t>SUBLOT 2</t>
  </si>
  <si>
    <t>SUBLOT 3</t>
  </si>
  <si>
    <t>SUBLOT 4</t>
  </si>
  <si>
    <t>SUBLOT 5</t>
  </si>
  <si>
    <t>SUBLOT 6</t>
  </si>
  <si>
    <t>SUBLOT 7</t>
  </si>
  <si>
    <t>SUBLOT 8</t>
  </si>
  <si>
    <t>5% lookup</t>
  </si>
  <si>
    <t>"ok" indicate value is NOT and outlier at 5% significance, "x" indicates outlier</t>
  </si>
  <si>
    <t>Outlier SIgnificance Table</t>
  </si>
  <si>
    <t>N</t>
  </si>
  <si>
    <t>5 %</t>
  </si>
  <si>
    <t>AIR VOIDS %</t>
  </si>
  <si>
    <t>AVG AIR VOIDS:</t>
  </si>
  <si>
    <t>DENSITY #/CF</t>
  </si>
  <si>
    <t>AVG DENSITY (#/CF):</t>
  </si>
  <si>
    <t>MAT CORE Densities (#/CF):</t>
  </si>
  <si>
    <t>MAT % DENSITY / SUBLOT:</t>
  </si>
  <si>
    <t>#/CF</t>
  </si>
  <si>
    <r>
      <t xml:space="preserve">   AVG.</t>
    </r>
    <r>
      <rPr>
        <sz val="10"/>
        <rFont val="Times New Roman"/>
        <family val="1"/>
      </rPr>
      <t xml:space="preserve"> </t>
    </r>
    <r>
      <rPr>
        <b/>
        <sz val="10"/>
        <rFont val="Times New Roman"/>
        <family val="1"/>
      </rPr>
      <t>%</t>
    </r>
    <r>
      <rPr>
        <sz val="9"/>
        <rFont val="Times New Roman"/>
        <family val="1"/>
      </rPr>
      <t xml:space="preserve"> DENS. FOR LOT:</t>
    </r>
  </si>
  <si>
    <t>JOINT CORE DENSITY (#/CF)</t>
  </si>
  <si>
    <t>JOINT % DENSITY FOR SUBLOT:</t>
  </si>
  <si>
    <t xml:space="preserve">   AVG. % DENS. FOR LOT:</t>
  </si>
  <si>
    <t>MAT DENSITY CALCS:</t>
  </si>
  <si>
    <t>X=</t>
  </si>
  <si>
    <t xml:space="preserve"> N:</t>
  </si>
  <si>
    <t>96-100</t>
  </si>
  <si>
    <t>L:</t>
  </si>
  <si>
    <t>90-95</t>
  </si>
  <si>
    <t>PWL+10</t>
  </si>
  <si>
    <t>Q:</t>
  </si>
  <si>
    <t>75-90</t>
  </si>
  <si>
    <t>0.5PWL + 55</t>
  </si>
  <si>
    <t>PWL:</t>
  </si>
  <si>
    <t>55-74</t>
  </si>
  <si>
    <t>1.4PWL - 12</t>
  </si>
  <si>
    <t xml:space="preserve">     PERCENT PAY:</t>
  </si>
  <si>
    <t>Below 55  50% or Reject</t>
  </si>
  <si>
    <t>VOID CALCS:</t>
  </si>
  <si>
    <t>U:</t>
  </si>
  <si>
    <t>QU:</t>
  </si>
  <si>
    <t>QL:</t>
  </si>
  <si>
    <t>PU:</t>
  </si>
  <si>
    <t>PL:</t>
  </si>
  <si>
    <t>JOINT DENSITY CALCS:</t>
  </si>
  <si>
    <t>PWL</t>
  </si>
  <si>
    <t>Date</t>
  </si>
  <si>
    <t>Location</t>
  </si>
  <si>
    <t>Test report</t>
  </si>
  <si>
    <t>Lot No.</t>
  </si>
  <si>
    <t>Mix price</t>
  </si>
  <si>
    <t>AC price</t>
  </si>
  <si>
    <t>Blows</t>
  </si>
  <si>
    <t>Lot AC tons</t>
  </si>
  <si>
    <t>Tons mix</t>
  </si>
  <si>
    <t>AC1</t>
  </si>
  <si>
    <t>AC2</t>
  </si>
  <si>
    <t>AC3</t>
  </si>
  <si>
    <t>AC4</t>
  </si>
  <si>
    <t>AC5</t>
  </si>
  <si>
    <t>AC6</t>
  </si>
  <si>
    <t>AC7</t>
  </si>
  <si>
    <t>AC8</t>
  </si>
  <si>
    <t>stab1-1</t>
  </si>
  <si>
    <t>stab1-2</t>
  </si>
  <si>
    <t>stab1-3</t>
  </si>
  <si>
    <t>stab2-1</t>
  </si>
  <si>
    <t>stab2-2</t>
  </si>
  <si>
    <t>stab2-3</t>
  </si>
  <si>
    <t>stab3-2</t>
  </si>
  <si>
    <t>stab3-3</t>
  </si>
  <si>
    <t>stab3-1</t>
  </si>
  <si>
    <t>stab4-1</t>
  </si>
  <si>
    <t>stab4-2</t>
  </si>
  <si>
    <t>stab4-3</t>
  </si>
  <si>
    <t>stab5-1</t>
  </si>
  <si>
    <t>stab5-2</t>
  </si>
  <si>
    <t>stab5-3</t>
  </si>
  <si>
    <t>stab6-1</t>
  </si>
  <si>
    <t>stab6-2</t>
  </si>
  <si>
    <t>stab6-3</t>
  </si>
  <si>
    <t>stab7-1</t>
  </si>
  <si>
    <t>stab7-2</t>
  </si>
  <si>
    <t>stab7-3</t>
  </si>
  <si>
    <t>stab8-1</t>
  </si>
  <si>
    <t>stab8-2</t>
  </si>
  <si>
    <t>stab8-3</t>
  </si>
  <si>
    <t>flow1-1</t>
  </si>
  <si>
    <t>flow1-3</t>
  </si>
  <si>
    <t>flow2-1</t>
  </si>
  <si>
    <t>flow2-2</t>
  </si>
  <si>
    <t>flow2-3</t>
  </si>
  <si>
    <t>flow3-1</t>
  </si>
  <si>
    <t>flow3-2</t>
  </si>
  <si>
    <t>flow3-3</t>
  </si>
  <si>
    <t>flow4-1</t>
  </si>
  <si>
    <t>flow4-2</t>
  </si>
  <si>
    <t>flow4-3</t>
  </si>
  <si>
    <t>flow5-1</t>
  </si>
  <si>
    <t>flow5-2</t>
  </si>
  <si>
    <t>flow5-3</t>
  </si>
  <si>
    <t>flow6-1</t>
  </si>
  <si>
    <t>flow6-2</t>
  </si>
  <si>
    <t>flow6-3</t>
  </si>
  <si>
    <t>flow7-1</t>
  </si>
  <si>
    <t>flow7-2</t>
  </si>
  <si>
    <t>flow7-3</t>
  </si>
  <si>
    <t>flow8-1</t>
  </si>
  <si>
    <t>flow8-2</t>
  </si>
  <si>
    <t>flow8-3</t>
  </si>
  <si>
    <t>flow1-2</t>
  </si>
  <si>
    <t>air1-2</t>
  </si>
  <si>
    <t>air1-3</t>
  </si>
  <si>
    <t>air2-1</t>
  </si>
  <si>
    <t>air2-2</t>
  </si>
  <si>
    <t>air2-3</t>
  </si>
  <si>
    <t>air3-1</t>
  </si>
  <si>
    <t>air3-2</t>
  </si>
  <si>
    <t>air3-3</t>
  </si>
  <si>
    <t>air4-1</t>
  </si>
  <si>
    <t>air4-2</t>
  </si>
  <si>
    <t>air4-3</t>
  </si>
  <si>
    <t>air5-1</t>
  </si>
  <si>
    <t>air5-2</t>
  </si>
  <si>
    <t>air5-3</t>
  </si>
  <si>
    <t>air6-1</t>
  </si>
  <si>
    <t>air6-2</t>
  </si>
  <si>
    <t>air6-3</t>
  </si>
  <si>
    <t>air7-1</t>
  </si>
  <si>
    <t>air7-2</t>
  </si>
  <si>
    <t>air7-3</t>
  </si>
  <si>
    <t>air8-1</t>
  </si>
  <si>
    <t>air8-2</t>
  </si>
  <si>
    <t>air8-3</t>
  </si>
  <si>
    <t>air1-1</t>
  </si>
  <si>
    <t>dens1-2</t>
  </si>
  <si>
    <t>dens1-3</t>
  </si>
  <si>
    <t>dens2-1</t>
  </si>
  <si>
    <t>dens2-2</t>
  </si>
  <si>
    <t>dens2-3</t>
  </si>
  <si>
    <t>dens3-1</t>
  </si>
  <si>
    <t>dens3-2</t>
  </si>
  <si>
    <t>dens3-3</t>
  </si>
  <si>
    <t>dens4-1</t>
  </si>
  <si>
    <t>dens4-2</t>
  </si>
  <si>
    <t>dens4-3</t>
  </si>
  <si>
    <t>dens5-1</t>
  </si>
  <si>
    <t>dens5-2</t>
  </si>
  <si>
    <t>dens5-3</t>
  </si>
  <si>
    <t>dens6-1</t>
  </si>
  <si>
    <t>dens6-2</t>
  </si>
  <si>
    <t>dens6-3</t>
  </si>
  <si>
    <t>dens7-1</t>
  </si>
  <si>
    <t>dens7-2</t>
  </si>
  <si>
    <t>dens7-3</t>
  </si>
  <si>
    <t>dens8-1</t>
  </si>
  <si>
    <t>dens8-2</t>
  </si>
  <si>
    <t>dens8-3</t>
  </si>
  <si>
    <t>dens1-1</t>
  </si>
  <si>
    <t>corden1</t>
  </si>
  <si>
    <t>corden2</t>
  </si>
  <si>
    <t>corden3</t>
  </si>
  <si>
    <t>corden4</t>
  </si>
  <si>
    <t>corden5</t>
  </si>
  <si>
    <t>corden6</t>
  </si>
  <si>
    <t>corden7</t>
  </si>
  <si>
    <t>corden8</t>
  </si>
  <si>
    <t>jntden3</t>
  </si>
  <si>
    <t>jntden4</t>
  </si>
  <si>
    <t>jntden5</t>
  </si>
  <si>
    <t>jntden6</t>
  </si>
  <si>
    <t>jntden7</t>
  </si>
  <si>
    <t>jntden8</t>
  </si>
  <si>
    <t>jntden1</t>
  </si>
  <si>
    <t>jntden2</t>
  </si>
  <si>
    <t>Matpay</t>
  </si>
  <si>
    <t>Airpay</t>
  </si>
  <si>
    <t>stabPWL</t>
  </si>
  <si>
    <t>FlowPWL</t>
  </si>
  <si>
    <t>JntPWL</t>
  </si>
  <si>
    <t>totpay</t>
  </si>
  <si>
    <t>mix$</t>
  </si>
  <si>
    <t>AC$</t>
  </si>
  <si>
    <r>
      <t xml:space="preserve">Maximum </t>
    </r>
    <r>
      <rPr>
        <b/>
        <sz val="9"/>
        <color indexed="12"/>
        <rFont val="Times New Roman"/>
        <family val="1"/>
      </rPr>
      <t>Project</t>
    </r>
    <r>
      <rPr>
        <sz val="9"/>
        <color indexed="12"/>
        <rFont val="Times New Roman"/>
        <family val="1"/>
      </rPr>
      <t xml:space="preserve"> Pay (percent)</t>
    </r>
  </si>
  <si>
    <t>Total Payment Allowed for Project            (see note below)</t>
  </si>
  <si>
    <t>Penalties due to Rejected Lots</t>
  </si>
  <si>
    <t xml:space="preserve">  Standard Deviation (S):</t>
  </si>
  <si>
    <t>Leveling?</t>
  </si>
  <si>
    <t>&lt;-- forces 100% pay if leveling course</t>
  </si>
  <si>
    <t>Joint</t>
  </si>
  <si>
    <t>Joint Deduct</t>
  </si>
  <si>
    <t>Joint Deduct value</t>
  </si>
  <si>
    <t xml:space="preserve">Deduct </t>
  </si>
  <si>
    <t>SPECIMEN 1:</t>
  </si>
  <si>
    <t>SPECIMEN 2:</t>
  </si>
  <si>
    <t>SPECIMEN 3:</t>
  </si>
  <si>
    <t>SPECIMEN 4:</t>
  </si>
  <si>
    <t>SPECIMEN 1</t>
  </si>
  <si>
    <t>SPECIMEN 2</t>
  </si>
  <si>
    <t>SPECIMEN 3</t>
  </si>
  <si>
    <t>SPECIMEN 5:</t>
  </si>
  <si>
    <t>SPECIMEN 6:</t>
  </si>
  <si>
    <t>SPECIMEN 7:</t>
  </si>
  <si>
    <t>SPECIMEN 8:</t>
  </si>
  <si>
    <t>Deduct applied directly to pay factor</t>
  </si>
  <si>
    <t>Reference Density</t>
  </si>
  <si>
    <t>Joint reference Density</t>
  </si>
  <si>
    <t>AVG Mat Density</t>
  </si>
  <si>
    <t>Avg Joint Density</t>
  </si>
  <si>
    <t>Joint PWL</t>
  </si>
  <si>
    <t>Mat PWL</t>
  </si>
  <si>
    <t>avg Air voids</t>
  </si>
  <si>
    <t>Air PWL</t>
  </si>
  <si>
    <t>SUMMARY OF LOT PROPERTIES (averages)</t>
  </si>
  <si>
    <t xml:space="preserve">   Joint      Density   PWL</t>
  </si>
  <si>
    <t xml:space="preserve">  Air Voids     Avg     PWL</t>
  </si>
  <si>
    <t xml:space="preserve">   Mat       Density   PWL</t>
  </si>
  <si>
    <t>Base course?</t>
  </si>
  <si>
    <t>Density Criteria S=Surface, B= Base Course</t>
  </si>
  <si>
    <t>RICE (ASTM 2041)</t>
  </si>
  <si>
    <t>93-100</t>
  </si>
  <si>
    <t>90-93</t>
  </si>
  <si>
    <t>70-89</t>
  </si>
  <si>
    <t>40-69</t>
  </si>
  <si>
    <t>below 40</t>
  </si>
  <si>
    <t>PWL + 10</t>
  </si>
  <si>
    <t>0.125PWL + 88.75</t>
  </si>
  <si>
    <t>0.75PWL + 45</t>
  </si>
  <si>
    <t>50% or reject</t>
  </si>
  <si>
    <t>True uses two sided acceptance criteria</t>
  </si>
  <si>
    <t>P-401SP ASPHALTIC CONCRETE   -  PAYMENT ADJUSTMENTS FOR DENSITIES &amp; AIR VOIDS</t>
  </si>
  <si>
    <t>P-401-SP  SUMMARY (IAW Engineering Brief 59A dated 5/12/06)</t>
  </si>
  <si>
    <t>PU</t>
  </si>
  <si>
    <t>2-sided Density</t>
  </si>
  <si>
    <t>2 Sided Density Specification</t>
  </si>
  <si>
    <t>QU</t>
  </si>
  <si>
    <t>PL</t>
  </si>
  <si>
    <t>AVG "RICE" DEN/ LOT:</t>
  </si>
  <si>
    <t>NUM OF"RICE" DENSITIES:</t>
  </si>
  <si>
    <t>Highest lot # recorded</t>
  </si>
  <si>
    <t>Low</t>
  </si>
  <si>
    <t>High</t>
  </si>
  <si>
    <t>Air voids</t>
  </si>
  <si>
    <t>x</t>
  </si>
  <si>
    <t>s</t>
  </si>
  <si>
    <t>Lower Spec Limit L</t>
  </si>
  <si>
    <t>Upper spec limit U</t>
  </si>
  <si>
    <t>(x-L)/s or (U-x)/s</t>
  </si>
  <si>
    <t>n=</t>
  </si>
  <si>
    <t>N/2-1</t>
  </si>
  <si>
    <t>A-LOW</t>
  </si>
  <si>
    <t>BETA-L</t>
  </si>
  <si>
    <t>Joint Density</t>
  </si>
  <si>
    <t>Apply Joint Req?</t>
  </si>
  <si>
    <t>apply joint?</t>
  </si>
  <si>
    <t>1</t>
  </si>
  <si>
    <t>P401-SP ASPHALTIC CONCRETE  -  PAYMENT ADJUSTMENTS FOR DENSITIES &amp; AIR VOIDS (ver3/3007)</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</si>
</sst>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numFmt numFmtId="166" formatCode="0.0000"/>
    <numFmt numFmtId="167" formatCode="General_)"/>
    <numFmt numFmtId="168" formatCode="0_)"/>
    <numFmt numFmtId="169" formatCode="0.00_)"/>
    <numFmt numFmtId="170" formatCode="0.0_)"/>
    <numFmt numFmtId="171" formatCode="0.0000_)"/>
    <numFmt numFmtId="172" formatCode="#,##0.0_);[Red]\(#,##0.0\)"/>
    <numFmt numFmtId="173" formatCode="#,##0.000"/>
    <numFmt numFmtId="174" formatCode="0.000000"/>
    <numFmt numFmtId="175" formatCode="0.00000"/>
    <numFmt numFmtId="176" formatCode="0.000"/>
    <numFmt numFmtId="177" formatCode="0.00000000"/>
    <numFmt numFmtId="178" formatCode="0.0000000"/>
  </numFmts>
  <fonts count="46">
    <font>
      <sz val="10"/>
      <name val="Courier"/>
      <family val="0"/>
    </font>
    <font>
      <b/>
      <sz val="10"/>
      <name val="Helv"/>
      <family val="0"/>
    </font>
    <font>
      <i/>
      <sz val="10"/>
      <name val="Helv"/>
      <family val="0"/>
    </font>
    <font>
      <b/>
      <i/>
      <sz val="10"/>
      <name val="Helv"/>
      <family val="0"/>
    </font>
    <font>
      <sz val="10"/>
      <name val="Helv"/>
      <family val="0"/>
    </font>
    <font>
      <sz val="10"/>
      <name val="Arial"/>
      <family val="2"/>
    </font>
    <font>
      <sz val="8"/>
      <name val="Arial"/>
      <family val="2"/>
    </font>
    <font>
      <sz val="10"/>
      <color indexed="12"/>
      <name val="Arial"/>
      <family val="2"/>
    </font>
    <font>
      <sz val="10"/>
      <color indexed="10"/>
      <name val="Arial"/>
      <family val="2"/>
    </font>
    <font>
      <b/>
      <sz val="10"/>
      <name val="Arial"/>
      <family val="2"/>
    </font>
    <font>
      <b/>
      <sz val="12"/>
      <name val="Arial"/>
      <family val="2"/>
    </font>
    <font>
      <sz val="12"/>
      <name val="Arial"/>
      <family val="2"/>
    </font>
    <font>
      <sz val="10"/>
      <name val="MS Sans Serif"/>
      <family val="0"/>
    </font>
    <font>
      <sz val="10"/>
      <name val="Times New Roman"/>
      <family val="1"/>
    </font>
    <font>
      <b/>
      <sz val="10"/>
      <name val="Times New Roman"/>
      <family val="1"/>
    </font>
    <font>
      <b/>
      <sz val="12"/>
      <name val="Times New Roman"/>
      <family val="0"/>
    </font>
    <font>
      <b/>
      <sz val="12"/>
      <color indexed="10"/>
      <name val="Times New Roman"/>
      <family val="1"/>
    </font>
    <font>
      <sz val="12"/>
      <name val="Times New Roman"/>
      <family val="1"/>
    </font>
    <font>
      <sz val="8"/>
      <name val="Times New Roman"/>
      <family val="1"/>
    </font>
    <font>
      <sz val="10"/>
      <color indexed="8"/>
      <name val="Arial"/>
      <family val="2"/>
    </font>
    <font>
      <sz val="10"/>
      <color indexed="8"/>
      <name val="Times New Roman"/>
      <family val="1"/>
    </font>
    <font>
      <b/>
      <sz val="10"/>
      <color indexed="20"/>
      <name val="Arial"/>
      <family val="2"/>
    </font>
    <font>
      <sz val="10"/>
      <color indexed="12"/>
      <name val="Times New Roman"/>
      <family val="1"/>
    </font>
    <font>
      <b/>
      <sz val="10"/>
      <color indexed="10"/>
      <name val="Times New Roman"/>
      <family val="1"/>
    </font>
    <font>
      <sz val="10"/>
      <color indexed="10"/>
      <name val="Times New Roman"/>
      <family val="1"/>
    </font>
    <font>
      <sz val="9"/>
      <name val="Times New Roman"/>
      <family val="1"/>
    </font>
    <font>
      <sz val="8"/>
      <color indexed="12"/>
      <name val="Times New Roman"/>
      <family val="1"/>
    </font>
    <font>
      <sz val="12"/>
      <color indexed="8"/>
      <name val="Times New Roman"/>
      <family val="1"/>
    </font>
    <font>
      <sz val="9"/>
      <color indexed="10"/>
      <name val="Times New Roman"/>
      <family val="1"/>
    </font>
    <font>
      <sz val="9"/>
      <color indexed="10"/>
      <name val="Arial"/>
      <family val="2"/>
    </font>
    <font>
      <b/>
      <sz val="11"/>
      <color indexed="10"/>
      <name val="Times New Roman"/>
      <family val="0"/>
    </font>
    <font>
      <b/>
      <sz val="9"/>
      <name val="Arial"/>
      <family val="2"/>
    </font>
    <font>
      <i/>
      <sz val="9"/>
      <name val="Times New Roman"/>
      <family val="0"/>
    </font>
    <font>
      <b/>
      <sz val="12"/>
      <color indexed="8"/>
      <name val="Times New Roman"/>
      <family val="0"/>
    </font>
    <font>
      <sz val="8"/>
      <color indexed="16"/>
      <name val="Times New Roman"/>
      <family val="1"/>
    </font>
    <font>
      <sz val="12"/>
      <color indexed="10"/>
      <name val="Times New Roman"/>
      <family val="1"/>
    </font>
    <font>
      <b/>
      <sz val="9"/>
      <color indexed="8"/>
      <name val="Arial"/>
      <family val="2"/>
    </font>
    <font>
      <sz val="9"/>
      <color indexed="8"/>
      <name val="Arial"/>
      <family val="2"/>
    </font>
    <font>
      <sz val="9"/>
      <color indexed="12"/>
      <name val="Times New Roman"/>
      <family val="1"/>
    </font>
    <font>
      <b/>
      <sz val="9"/>
      <color indexed="12"/>
      <name val="Times New Roman"/>
      <family val="1"/>
    </font>
    <font>
      <b/>
      <sz val="9"/>
      <name val="Times New Roman"/>
      <family val="0"/>
    </font>
    <font>
      <sz val="9"/>
      <name val="Courier"/>
      <family val="0"/>
    </font>
    <font>
      <sz val="9.5"/>
      <name val="Times New Roman"/>
      <family val="1"/>
    </font>
    <font>
      <u val="single"/>
      <sz val="10"/>
      <color indexed="12"/>
      <name val="Courier"/>
      <family val="0"/>
    </font>
    <font>
      <u val="single"/>
      <sz val="10"/>
      <color indexed="36"/>
      <name val="Courier"/>
      <family val="0"/>
    </font>
    <font>
      <b/>
      <sz val="8"/>
      <name val="Times New Roman"/>
      <family val="1"/>
    </font>
  </fonts>
  <fills count="2">
    <fill>
      <patternFill/>
    </fill>
    <fill>
      <patternFill patternType="gray125"/>
    </fill>
  </fills>
  <borders count="66">
    <border>
      <left/>
      <right/>
      <top/>
      <bottom/>
      <diagonal/>
    </border>
    <border>
      <left style="thick"/>
      <right style="thick"/>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color indexed="63"/>
      </left>
      <right style="double"/>
      <top style="thin"/>
      <bottom style="thin"/>
    </border>
    <border>
      <left style="thin"/>
      <right>
        <color indexed="63"/>
      </right>
      <top style="thin"/>
      <bottom>
        <color indexed="63"/>
      </bottom>
    </border>
    <border>
      <left>
        <color indexed="63"/>
      </left>
      <right>
        <color indexed="63"/>
      </right>
      <top style="thin"/>
      <bottom style="thin"/>
    </border>
    <border>
      <left style="double">
        <color indexed="10"/>
      </left>
      <right style="double">
        <color indexed="10"/>
      </right>
      <top style="double">
        <color indexed="10"/>
      </top>
      <bottom style="double">
        <color indexed="10"/>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medium"/>
      <top style="thin"/>
      <bottom style="thin"/>
    </border>
    <border>
      <left style="thin"/>
      <right>
        <color indexed="63"/>
      </right>
      <top>
        <color indexed="63"/>
      </top>
      <bottom>
        <color indexed="63"/>
      </bottom>
    </border>
    <border>
      <left style="hair"/>
      <right>
        <color indexed="63"/>
      </right>
      <top style="hair"/>
      <bottom style="hair"/>
    </border>
    <border>
      <left>
        <color indexed="63"/>
      </left>
      <right style="hair"/>
      <top style="hair"/>
      <bottom style="hair"/>
    </border>
    <border>
      <left style="thin"/>
      <right>
        <color indexed="63"/>
      </right>
      <top>
        <color indexed="63"/>
      </top>
      <bottom style="thin"/>
    </border>
    <border>
      <left style="thin">
        <color indexed="12"/>
      </left>
      <right style="thin">
        <color indexed="12"/>
      </right>
      <top style="thin">
        <color indexed="12"/>
      </top>
      <bottom>
        <color indexed="63"/>
      </bottom>
    </border>
    <border>
      <left style="thin">
        <color indexed="12"/>
      </left>
      <right style="thin">
        <color indexed="12"/>
      </right>
      <top>
        <color indexed="63"/>
      </top>
      <bottom>
        <color indexed="63"/>
      </bottom>
    </border>
    <border>
      <left style="thin">
        <color indexed="12"/>
      </left>
      <right style="thin">
        <color indexed="12"/>
      </right>
      <top>
        <color indexed="63"/>
      </top>
      <bottom style="thin">
        <color indexed="12"/>
      </bottom>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style="thin">
        <color indexed="12"/>
      </left>
      <right>
        <color indexed="63"/>
      </right>
      <top>
        <color indexed="63"/>
      </top>
      <bottom style="double">
        <color indexed="12"/>
      </bottom>
    </border>
    <border>
      <left>
        <color indexed="63"/>
      </left>
      <right>
        <color indexed="63"/>
      </right>
      <top>
        <color indexed="63"/>
      </top>
      <bottom style="double">
        <color indexed="12"/>
      </bottom>
    </border>
    <border>
      <left>
        <color indexed="63"/>
      </left>
      <right style="thin">
        <color indexed="12"/>
      </right>
      <top>
        <color indexed="63"/>
      </top>
      <bottom style="double">
        <color indexed="12"/>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hair">
        <color indexed="12"/>
      </right>
      <top style="thin">
        <color indexed="12"/>
      </top>
      <bottom style="thin">
        <color indexed="12"/>
      </bottom>
    </border>
    <border>
      <left>
        <color indexed="63"/>
      </left>
      <right style="thin">
        <color indexed="12"/>
      </right>
      <top style="thin">
        <color indexed="12"/>
      </top>
      <bottom style="thin">
        <color indexed="12"/>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color indexed="63"/>
      </top>
      <bottom>
        <color indexed="63"/>
      </bottom>
    </border>
    <border>
      <left>
        <color indexed="63"/>
      </left>
      <right style="hair"/>
      <top>
        <color indexed="63"/>
      </top>
      <bottom style="hair"/>
    </border>
    <border>
      <left style="hair">
        <color indexed="12"/>
      </left>
      <right style="thin">
        <color indexed="12"/>
      </right>
      <top style="thin">
        <color indexed="12"/>
      </top>
      <bottom>
        <color indexed="63"/>
      </bottom>
    </border>
    <border>
      <left style="hair">
        <color indexed="12"/>
      </left>
      <right style="thin">
        <color indexed="12"/>
      </right>
      <top>
        <color indexed="63"/>
      </top>
      <bottom>
        <color indexed="63"/>
      </bottom>
    </border>
    <border>
      <left style="hair">
        <color indexed="12"/>
      </left>
      <right style="thin">
        <color indexed="12"/>
      </right>
      <top>
        <color indexed="63"/>
      </top>
      <bottom style="double">
        <color indexed="12"/>
      </bottom>
    </border>
    <border>
      <left>
        <color indexed="63"/>
      </left>
      <right>
        <color indexed="63"/>
      </right>
      <top style="medium"/>
      <bottom style="medium"/>
    </border>
    <border>
      <left style="hair">
        <color indexed="12"/>
      </left>
      <right style="thin">
        <color indexed="12"/>
      </right>
      <top style="thin">
        <color indexed="12"/>
      </top>
      <bottom style="thin">
        <color indexed="12"/>
      </bottom>
    </border>
    <border>
      <left style="thin"/>
      <right style="thin"/>
      <top>
        <color indexed="63"/>
      </top>
      <bottom style="medium"/>
    </border>
    <border>
      <left style="thin"/>
      <right style="thin"/>
      <top style="thin"/>
      <bottom style="medium"/>
    </border>
    <border>
      <left style="thin"/>
      <right style="double"/>
      <top style="thin"/>
      <bottom style="medium"/>
    </border>
    <border>
      <left>
        <color indexed="63"/>
      </left>
      <right style="thin"/>
      <top>
        <color indexed="63"/>
      </top>
      <bottom style="medium"/>
    </border>
    <border>
      <left style="thin"/>
      <right style="double"/>
      <top style="thin"/>
      <bottom style="thin"/>
    </border>
    <border>
      <left style="thin"/>
      <right style="thin"/>
      <top style="double"/>
      <bottom style="hair"/>
    </border>
    <border>
      <left>
        <color indexed="63"/>
      </left>
      <right>
        <color indexed="63"/>
      </right>
      <top style="double"/>
      <bottom>
        <color indexed="63"/>
      </bottom>
    </border>
    <border>
      <left>
        <color indexed="63"/>
      </left>
      <right style="thin"/>
      <top style="double"/>
      <bottom style="hair"/>
    </border>
    <border>
      <left style="thin"/>
      <right>
        <color indexed="63"/>
      </right>
      <top style="double"/>
      <bottom style="hair"/>
    </border>
    <border>
      <left style="thin"/>
      <right>
        <color indexed="63"/>
      </right>
      <top style="thin"/>
      <bottom style="medium"/>
    </border>
    <border>
      <left style="thin">
        <color indexed="12"/>
      </left>
      <right style="thin">
        <color indexed="12"/>
      </right>
      <top style="thin">
        <color indexed="12"/>
      </top>
      <bottom style="thin">
        <color indexed="12"/>
      </bottom>
    </border>
    <border>
      <left>
        <color indexed="63"/>
      </left>
      <right style="hair"/>
      <top style="hair"/>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4" fillId="0" borderId="0" applyFont="0" applyFill="0" applyBorder="0" applyAlignment="0" applyProtection="0"/>
    <xf numFmtId="38" fontId="12" fillId="0" borderId="0" applyFont="0" applyFill="0" applyBorder="0" applyAlignment="0" applyProtection="0"/>
    <xf numFmtId="8" fontId="4" fillId="0" borderId="0" applyFont="0" applyFill="0" applyBorder="0" applyAlignment="0" applyProtection="0"/>
    <xf numFmtId="6" fontId="12" fillId="0" borderId="0" applyFon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5" fillId="0" borderId="0">
      <alignment/>
      <protection/>
    </xf>
    <xf numFmtId="9" fontId="4" fillId="0" borderId="0" applyFont="0" applyFill="0" applyBorder="0" applyAlignment="0" applyProtection="0"/>
  </cellStyleXfs>
  <cellXfs count="338">
    <xf numFmtId="0" fontId="0" fillId="0" borderId="0" xfId="0" applyAlignment="1">
      <alignment/>
    </xf>
    <xf numFmtId="0" fontId="0" fillId="0" borderId="0" xfId="0" applyAlignment="1" applyProtection="1">
      <alignment horizontal="left"/>
      <protection/>
    </xf>
    <xf numFmtId="0" fontId="0" fillId="0" borderId="0" xfId="0" applyAlignment="1" applyProtection="1">
      <alignment horizontal="fill"/>
      <protection/>
    </xf>
    <xf numFmtId="0" fontId="0" fillId="0" borderId="0" xfId="0" applyAlignment="1" applyProtection="1">
      <alignment/>
      <protection/>
    </xf>
    <xf numFmtId="2" fontId="0" fillId="0" borderId="0" xfId="0" applyNumberFormat="1" applyAlignment="1" applyProtection="1">
      <alignment/>
      <protection/>
    </xf>
    <xf numFmtId="0" fontId="0" fillId="1" borderId="1" xfId="0" applyFill="1" applyBorder="1" applyAlignment="1" applyProtection="1">
      <alignment horizontal="left"/>
      <protection/>
    </xf>
    <xf numFmtId="2" fontId="0" fillId="1" borderId="1" xfId="0" applyNumberFormat="1" applyFill="1" applyBorder="1" applyAlignment="1" applyProtection="1">
      <alignment horizontal="left"/>
      <protection/>
    </xf>
    <xf numFmtId="0" fontId="5" fillId="0" borderId="0" xfId="0" applyFont="1" applyAlignment="1" applyProtection="1">
      <alignment horizontal="fill"/>
      <protection/>
    </xf>
    <xf numFmtId="0" fontId="5" fillId="0" borderId="0" xfId="0" applyFont="1" applyAlignment="1">
      <alignment/>
    </xf>
    <xf numFmtId="0" fontId="5" fillId="0" borderId="0" xfId="0" applyFont="1" applyAlignment="1" applyProtection="1">
      <alignment horizontal="right"/>
      <protection/>
    </xf>
    <xf numFmtId="2" fontId="8" fillId="0" borderId="0" xfId="0" applyNumberFormat="1" applyFont="1" applyAlignment="1" applyProtection="1">
      <alignment/>
      <protection/>
    </xf>
    <xf numFmtId="1" fontId="8" fillId="0" borderId="0" xfId="0" applyNumberFormat="1" applyFont="1" applyAlignment="1" applyProtection="1">
      <alignment/>
      <protection/>
    </xf>
    <xf numFmtId="0" fontId="5" fillId="1" borderId="0" xfId="0" applyFont="1" applyFill="1" applyBorder="1" applyAlignment="1" applyProtection="1">
      <alignment horizontal="fill"/>
      <protection/>
    </xf>
    <xf numFmtId="1" fontId="7" fillId="0" borderId="0" xfId="0" applyNumberFormat="1" applyFont="1" applyBorder="1" applyAlignment="1" applyProtection="1">
      <alignment/>
      <protection locked="0"/>
    </xf>
    <xf numFmtId="2" fontId="5" fillId="0" borderId="0" xfId="0" applyNumberFormat="1" applyFont="1" applyAlignment="1" applyProtection="1">
      <alignment/>
      <protection/>
    </xf>
    <xf numFmtId="164" fontId="8" fillId="0" borderId="0" xfId="0" applyNumberFormat="1" applyFont="1" applyAlignment="1" applyProtection="1">
      <alignment/>
      <protection/>
    </xf>
    <xf numFmtId="2" fontId="7" fillId="0" borderId="0" xfId="0" applyNumberFormat="1" applyFont="1" applyBorder="1" applyAlignment="1" applyProtection="1">
      <alignment/>
      <protection locked="0"/>
    </xf>
    <xf numFmtId="0" fontId="5" fillId="0" borderId="2" xfId="0" applyFont="1" applyBorder="1" applyAlignment="1">
      <alignment/>
    </xf>
    <xf numFmtId="0" fontId="5" fillId="0" borderId="3" xfId="0" applyFont="1" applyBorder="1" applyAlignment="1">
      <alignment/>
    </xf>
    <xf numFmtId="0" fontId="5" fillId="0" borderId="0" xfId="0" applyFont="1" applyBorder="1" applyAlignment="1">
      <alignment/>
    </xf>
    <xf numFmtId="0" fontId="5" fillId="0" borderId="4" xfId="0" applyFont="1" applyBorder="1" applyAlignment="1">
      <alignment/>
    </xf>
    <xf numFmtId="0" fontId="5" fillId="0" borderId="0" xfId="0" applyFont="1" applyAlignment="1" applyProtection="1">
      <alignment horizontal="center"/>
      <protection/>
    </xf>
    <xf numFmtId="0" fontId="9" fillId="0" borderId="5" xfId="0" applyFont="1" applyBorder="1" applyAlignment="1" applyProtection="1">
      <alignment horizontal="centerContinuous"/>
      <protection/>
    </xf>
    <xf numFmtId="0" fontId="0" fillId="0" borderId="5" xfId="0" applyBorder="1" applyAlignment="1">
      <alignment horizontal="centerContinuous"/>
    </xf>
    <xf numFmtId="0" fontId="10" fillId="0" borderId="0" xfId="0" applyFont="1" applyAlignment="1" applyProtection="1">
      <alignment horizontal="centerContinuous"/>
      <protection/>
    </xf>
    <xf numFmtId="0" fontId="0" fillId="0" borderId="0" xfId="0" applyAlignment="1">
      <alignment horizontal="centerContinuous"/>
    </xf>
    <xf numFmtId="0" fontId="10" fillId="0" borderId="0" xfId="0" applyFont="1" applyAlignment="1" applyProtection="1">
      <alignment horizontal="centerContinuous"/>
      <protection/>
    </xf>
    <xf numFmtId="0" fontId="11" fillId="0" borderId="0" xfId="0" applyFont="1" applyAlignment="1">
      <alignment horizontal="centerContinuous"/>
    </xf>
    <xf numFmtId="0" fontId="9" fillId="0" borderId="6" xfId="0" applyFont="1" applyBorder="1" applyAlignment="1">
      <alignment horizontal="centerContinuous"/>
    </xf>
    <xf numFmtId="0" fontId="9" fillId="0" borderId="7" xfId="0" applyFont="1" applyBorder="1" applyAlignment="1">
      <alignment horizontal="centerContinuous"/>
    </xf>
    <xf numFmtId="0" fontId="0" fillId="0" borderId="4" xfId="0" applyBorder="1" applyAlignment="1">
      <alignment/>
    </xf>
    <xf numFmtId="0" fontId="5" fillId="0" borderId="0" xfId="0" applyFont="1" applyAlignment="1">
      <alignment horizontal="centerContinuous"/>
    </xf>
    <xf numFmtId="0" fontId="5" fillId="0" borderId="8" xfId="0" applyFont="1" applyBorder="1" applyAlignment="1">
      <alignment horizontal="centerContinuous"/>
    </xf>
    <xf numFmtId="0" fontId="5" fillId="0" borderId="9" xfId="0" applyFont="1" applyBorder="1" applyAlignment="1">
      <alignment horizontal="center"/>
    </xf>
    <xf numFmtId="0" fontId="9" fillId="0" borderId="10" xfId="0" applyFont="1" applyBorder="1" applyAlignment="1">
      <alignment horizontal="centerContinuous"/>
    </xf>
    <xf numFmtId="0" fontId="5" fillId="0" borderId="7" xfId="0" applyFont="1" applyBorder="1" applyAlignment="1">
      <alignment horizontal="centerContinuous"/>
    </xf>
    <xf numFmtId="0" fontId="16" fillId="0" borderId="11" xfId="0" applyFont="1" applyBorder="1" applyAlignment="1" applyProtection="1">
      <alignment horizontal="center" vertical="center"/>
      <protection locked="0"/>
    </xf>
    <xf numFmtId="0" fontId="17" fillId="0" borderId="12" xfId="0" applyFont="1" applyBorder="1" applyAlignment="1">
      <alignment vertical="center"/>
    </xf>
    <xf numFmtId="2" fontId="13" fillId="0" borderId="13" xfId="0" applyNumberFormat="1" applyFont="1" applyBorder="1" applyAlignment="1">
      <alignment vertical="center"/>
    </xf>
    <xf numFmtId="2" fontId="13" fillId="0" borderId="14" xfId="0" applyNumberFormat="1" applyFont="1" applyBorder="1" applyAlignment="1">
      <alignment vertical="center"/>
    </xf>
    <xf numFmtId="2" fontId="17" fillId="0" borderId="12" xfId="0" applyNumberFormat="1" applyFont="1" applyBorder="1" applyAlignment="1">
      <alignment vertical="center"/>
    </xf>
    <xf numFmtId="2" fontId="15" fillId="0" borderId="15" xfId="0" applyNumberFormat="1" applyFont="1" applyBorder="1" applyAlignment="1">
      <alignment horizontal="centerContinuous" vertical="center"/>
    </xf>
    <xf numFmtId="0" fontId="0" fillId="0" borderId="14" xfId="0" applyBorder="1" applyAlignment="1">
      <alignment horizontal="centerContinuous"/>
    </xf>
    <xf numFmtId="0" fontId="18" fillId="0" borderId="0" xfId="0" applyFont="1" applyAlignment="1">
      <alignment/>
    </xf>
    <xf numFmtId="0" fontId="18" fillId="0" borderId="0" xfId="0" applyFont="1" applyAlignment="1">
      <alignment horizontal="center"/>
    </xf>
    <xf numFmtId="0" fontId="18" fillId="0" borderId="4" xfId="0" applyFont="1" applyBorder="1" applyAlignment="1">
      <alignment horizontal="center"/>
    </xf>
    <xf numFmtId="0" fontId="18" fillId="0" borderId="14" xfId="0" applyFont="1" applyBorder="1" applyAlignment="1">
      <alignment/>
    </xf>
    <xf numFmtId="0" fontId="18" fillId="0" borderId="4" xfId="0" applyFont="1" applyBorder="1" applyAlignment="1">
      <alignment/>
    </xf>
    <xf numFmtId="2" fontId="18" fillId="0" borderId="4" xfId="0" applyNumberFormat="1" applyFont="1" applyBorder="1" applyAlignment="1">
      <alignment/>
    </xf>
    <xf numFmtId="2" fontId="18" fillId="0" borderId="14" xfId="0" applyNumberFormat="1" applyFont="1" applyBorder="1" applyAlignment="1">
      <alignment/>
    </xf>
    <xf numFmtId="0" fontId="0" fillId="0" borderId="16" xfId="0" applyBorder="1" applyAlignment="1">
      <alignment horizontal="centerContinuous"/>
    </xf>
    <xf numFmtId="2" fontId="13" fillId="0" borderId="12" xfId="0" applyNumberFormat="1" applyFont="1" applyBorder="1" applyAlignment="1">
      <alignment horizontal="center" vertical="center"/>
    </xf>
    <xf numFmtId="2" fontId="19" fillId="0" borderId="17" xfId="0" applyNumberFormat="1" applyFont="1" applyBorder="1" applyAlignment="1">
      <alignment/>
    </xf>
    <xf numFmtId="0" fontId="20" fillId="0" borderId="18" xfId="0" applyFont="1" applyBorder="1" applyAlignment="1" applyProtection="1" quotePrefix="1">
      <alignment horizontal="center"/>
      <protection/>
    </xf>
    <xf numFmtId="4" fontId="20" fillId="0" borderId="18" xfId="0" applyNumberFormat="1" applyFont="1" applyBorder="1" applyAlignment="1" applyProtection="1" quotePrefix="1">
      <alignment horizontal="right"/>
      <protection/>
    </xf>
    <xf numFmtId="2" fontId="20" fillId="0" borderId="18" xfId="0" applyNumberFormat="1" applyFont="1" applyBorder="1" applyAlignment="1" applyProtection="1" quotePrefix="1">
      <alignment/>
      <protection/>
    </xf>
    <xf numFmtId="4" fontId="20" fillId="0" borderId="19" xfId="0" applyNumberFormat="1" applyFont="1" applyBorder="1" applyAlignment="1" applyProtection="1" quotePrefix="1">
      <alignment horizontal="right"/>
      <protection/>
    </xf>
    <xf numFmtId="2" fontId="20" fillId="0" borderId="18" xfId="0" applyNumberFormat="1" applyFont="1" applyBorder="1" applyAlignment="1" applyProtection="1" quotePrefix="1">
      <alignment horizontal="right"/>
      <protection/>
    </xf>
    <xf numFmtId="2" fontId="20" fillId="0" borderId="17" xfId="0" applyNumberFormat="1" applyFont="1" applyBorder="1" applyAlignment="1">
      <alignment/>
    </xf>
    <xf numFmtId="0" fontId="5" fillId="0" borderId="9" xfId="0" applyFont="1" applyBorder="1" applyAlignment="1">
      <alignment/>
    </xf>
    <xf numFmtId="0" fontId="5" fillId="0" borderId="20" xfId="0" applyFont="1" applyBorder="1" applyAlignment="1">
      <alignment horizontal="right"/>
    </xf>
    <xf numFmtId="0" fontId="5" fillId="0" borderId="0" xfId="0" applyFont="1" applyBorder="1" applyAlignment="1">
      <alignment horizontal="right"/>
    </xf>
    <xf numFmtId="0" fontId="21" fillId="0" borderId="20" xfId="0" applyFont="1" applyBorder="1" applyAlignment="1">
      <alignment horizontal="right"/>
    </xf>
    <xf numFmtId="0" fontId="21" fillId="0" borderId="4" xfId="0" applyFont="1" applyBorder="1" applyAlignment="1">
      <alignment/>
    </xf>
    <xf numFmtId="0" fontId="21" fillId="0" borderId="0" xfId="0" applyFont="1" applyBorder="1" applyAlignment="1">
      <alignment horizontal="right"/>
    </xf>
    <xf numFmtId="0" fontId="0" fillId="0" borderId="20" xfId="0" applyBorder="1" applyAlignment="1">
      <alignment/>
    </xf>
    <xf numFmtId="0" fontId="0" fillId="0" borderId="0" xfId="0" applyBorder="1" applyAlignment="1">
      <alignment horizontal="right"/>
    </xf>
    <xf numFmtId="0" fontId="5" fillId="0" borderId="21" xfId="0" applyFont="1" applyBorder="1" applyAlignment="1">
      <alignment horizontal="center"/>
    </xf>
    <xf numFmtId="0" fontId="5" fillId="0" borderId="22" xfId="0" applyFont="1" applyBorder="1" applyAlignment="1" quotePrefix="1">
      <alignment horizontal="center"/>
    </xf>
    <xf numFmtId="167" fontId="5" fillId="0" borderId="0" xfId="0" applyNumberFormat="1" applyFont="1" applyAlignment="1" applyProtection="1">
      <alignment/>
      <protection/>
    </xf>
    <xf numFmtId="0" fontId="5" fillId="0" borderId="20" xfId="0" applyFont="1" applyBorder="1" applyAlignment="1">
      <alignment horizontal="center"/>
    </xf>
    <xf numFmtId="167" fontId="5" fillId="0" borderId="4" xfId="0" applyNumberFormat="1" applyFont="1" applyBorder="1" applyAlignment="1" applyProtection="1">
      <alignment/>
      <protection/>
    </xf>
    <xf numFmtId="0" fontId="0" fillId="0" borderId="0" xfId="0" applyBorder="1" applyAlignment="1">
      <alignment/>
    </xf>
    <xf numFmtId="0" fontId="0" fillId="0" borderId="23" xfId="0" applyBorder="1" applyAlignment="1">
      <alignment/>
    </xf>
    <xf numFmtId="0" fontId="0" fillId="0" borderId="17" xfId="0" applyBorder="1" applyAlignment="1">
      <alignment/>
    </xf>
    <xf numFmtId="0" fontId="0" fillId="0" borderId="16" xfId="0" applyBorder="1" applyAlignment="1">
      <alignment horizontal="right"/>
    </xf>
    <xf numFmtId="0" fontId="5" fillId="0" borderId="0" xfId="0" applyFont="1" applyBorder="1" applyAlignment="1" applyProtection="1">
      <alignment horizontal="centerContinuous"/>
      <protection/>
    </xf>
    <xf numFmtId="0" fontId="13" fillId="0" borderId="0" xfId="0" applyFont="1" applyAlignment="1">
      <alignment horizontal="right"/>
    </xf>
    <xf numFmtId="0" fontId="13" fillId="0" borderId="0" xfId="0" applyFont="1" applyAlignment="1">
      <alignment/>
    </xf>
    <xf numFmtId="2" fontId="5" fillId="0" borderId="0" xfId="0" applyNumberFormat="1" applyFont="1" applyFill="1" applyAlignment="1" applyProtection="1">
      <alignment/>
      <protection/>
    </xf>
    <xf numFmtId="2" fontId="5" fillId="1" borderId="0" xfId="0" applyNumberFormat="1" applyFont="1" applyFill="1" applyAlignment="1" applyProtection="1">
      <alignment/>
      <protection/>
    </xf>
    <xf numFmtId="2" fontId="18" fillId="0" borderId="0" xfId="0" applyNumberFormat="1" applyFont="1" applyFill="1" applyAlignment="1" applyProtection="1">
      <alignment/>
      <protection/>
    </xf>
    <xf numFmtId="2" fontId="18" fillId="0" borderId="0" xfId="0" applyNumberFormat="1" applyFont="1" applyAlignment="1" applyProtection="1">
      <alignment/>
      <protection/>
    </xf>
    <xf numFmtId="0" fontId="14" fillId="0" borderId="5" xfId="0" applyFont="1" applyBorder="1" applyAlignment="1" applyProtection="1">
      <alignment horizontal="centerContinuous"/>
      <protection/>
    </xf>
    <xf numFmtId="0" fontId="13" fillId="0" borderId="5" xfId="0" applyFont="1" applyBorder="1" applyAlignment="1">
      <alignment horizontal="centerContinuous"/>
    </xf>
    <xf numFmtId="0" fontId="13" fillId="0" borderId="5" xfId="0" applyFont="1" applyBorder="1" applyAlignment="1" applyProtection="1">
      <alignment horizontal="centerContinuous"/>
      <protection/>
    </xf>
    <xf numFmtId="0" fontId="18" fillId="0" borderId="0" xfId="0" applyFont="1" applyAlignment="1" applyProtection="1">
      <alignment horizontal="left"/>
      <protection/>
    </xf>
    <xf numFmtId="0" fontId="13" fillId="0" borderId="0" xfId="0" applyFont="1" applyAlignment="1" applyProtection="1">
      <alignment horizontal="fill"/>
      <protection/>
    </xf>
    <xf numFmtId="0" fontId="13" fillId="0" borderId="0" xfId="0" applyFont="1" applyAlignment="1" applyProtection="1">
      <alignment horizontal="left"/>
      <protection/>
    </xf>
    <xf numFmtId="0" fontId="14" fillId="0" borderId="0" xfId="0" applyFont="1" applyAlignment="1" applyProtection="1">
      <alignment horizontal="centerContinuous"/>
      <protection locked="0"/>
    </xf>
    <xf numFmtId="0" fontId="13" fillId="0" borderId="0" xfId="0" applyFont="1" applyAlignment="1">
      <alignment horizontal="centerContinuous"/>
    </xf>
    <xf numFmtId="0" fontId="18" fillId="0" borderId="0" xfId="0" applyFont="1" applyAlignment="1">
      <alignment horizontal="centerContinuous"/>
    </xf>
    <xf numFmtId="0" fontId="18" fillId="0" borderId="0" xfId="0" applyFont="1" applyAlignment="1" applyProtection="1">
      <alignment horizontal="centerContinuous"/>
      <protection/>
    </xf>
    <xf numFmtId="0" fontId="13" fillId="0" borderId="0" xfId="0" applyFont="1" applyAlignment="1" applyProtection="1">
      <alignment horizontal="centerContinuous"/>
      <protection/>
    </xf>
    <xf numFmtId="0" fontId="13" fillId="0" borderId="0" xfId="0" applyFont="1" applyAlignment="1" applyProtection="1">
      <alignment horizontal="right"/>
      <protection/>
    </xf>
    <xf numFmtId="0" fontId="14" fillId="0" borderId="0" xfId="0" applyFont="1" applyAlignment="1" applyProtection="1">
      <alignment horizontal="right"/>
      <protection/>
    </xf>
    <xf numFmtId="0" fontId="23" fillId="0" borderId="0" xfId="0" applyFont="1" applyAlignment="1" applyProtection="1">
      <alignment/>
      <protection/>
    </xf>
    <xf numFmtId="2" fontId="23" fillId="0" borderId="0" xfId="0" applyNumberFormat="1" applyFont="1" applyAlignment="1" applyProtection="1">
      <alignment/>
      <protection/>
    </xf>
    <xf numFmtId="0" fontId="24" fillId="0" borderId="0" xfId="0" applyFont="1" applyAlignment="1">
      <alignment/>
    </xf>
    <xf numFmtId="4" fontId="24" fillId="0" borderId="0" xfId="0" applyNumberFormat="1" applyFont="1" applyAlignment="1" applyProtection="1">
      <alignment horizontal="right"/>
      <protection/>
    </xf>
    <xf numFmtId="0" fontId="24" fillId="0" borderId="0" xfId="0" applyNumberFormat="1" applyFont="1" applyAlignment="1" applyProtection="1">
      <alignment/>
      <protection/>
    </xf>
    <xf numFmtId="1" fontId="24" fillId="0" borderId="0" xfId="0" applyNumberFormat="1" applyFont="1" applyAlignment="1" applyProtection="1" quotePrefix="1">
      <alignment/>
      <protection/>
    </xf>
    <xf numFmtId="0" fontId="24" fillId="0" borderId="0" xfId="0" applyFont="1" applyAlignment="1" applyProtection="1">
      <alignment/>
      <protection/>
    </xf>
    <xf numFmtId="0" fontId="13" fillId="1" borderId="0" xfId="0" applyFont="1" applyFill="1" applyBorder="1" applyAlignment="1" applyProtection="1">
      <alignment horizontal="fill"/>
      <protection/>
    </xf>
    <xf numFmtId="0" fontId="22" fillId="0" borderId="0" xfId="0" applyFont="1" applyAlignment="1" applyProtection="1">
      <alignment horizontal="left"/>
      <protection/>
    </xf>
    <xf numFmtId="2" fontId="22" fillId="0" borderId="24" xfId="0" applyNumberFormat="1" applyFont="1" applyBorder="1" applyAlignment="1" applyProtection="1">
      <alignment/>
      <protection locked="0"/>
    </xf>
    <xf numFmtId="2" fontId="22" fillId="0" borderId="0" xfId="0" applyNumberFormat="1" applyFont="1" applyBorder="1" applyAlignment="1" applyProtection="1">
      <alignment/>
      <protection locked="0"/>
    </xf>
    <xf numFmtId="2" fontId="18" fillId="0" borderId="0" xfId="0" applyNumberFormat="1" applyFont="1" applyAlignment="1" applyProtection="1">
      <alignment horizontal="left"/>
      <protection/>
    </xf>
    <xf numFmtId="2" fontId="24" fillId="0" borderId="0" xfId="0" applyNumberFormat="1" applyFont="1" applyAlignment="1" applyProtection="1">
      <alignment/>
      <protection/>
    </xf>
    <xf numFmtId="2" fontId="22" fillId="0" borderId="25" xfId="0" applyNumberFormat="1" applyFont="1" applyBorder="1" applyAlignment="1" applyProtection="1">
      <alignment/>
      <protection locked="0"/>
    </xf>
    <xf numFmtId="2" fontId="22" fillId="0" borderId="26" xfId="0" applyNumberFormat="1" applyFont="1" applyBorder="1" applyAlignment="1" applyProtection="1">
      <alignment/>
      <protection locked="0"/>
    </xf>
    <xf numFmtId="0" fontId="13" fillId="0" borderId="0" xfId="0" applyFont="1" applyAlignment="1" applyProtection="1">
      <alignment horizontal="center"/>
      <protection/>
    </xf>
    <xf numFmtId="1" fontId="22" fillId="0" borderId="0" xfId="0" applyNumberFormat="1" applyFont="1" applyBorder="1" applyAlignment="1" applyProtection="1">
      <alignment/>
      <protection locked="0"/>
    </xf>
    <xf numFmtId="0" fontId="25" fillId="0" borderId="0" xfId="0" applyFont="1" applyAlignment="1" applyProtection="1">
      <alignment horizontal="right"/>
      <protection/>
    </xf>
    <xf numFmtId="2" fontId="13" fillId="0" borderId="0" xfId="0" applyNumberFormat="1" applyFont="1" applyAlignment="1" applyProtection="1">
      <alignment/>
      <protection/>
    </xf>
    <xf numFmtId="2" fontId="22" fillId="0" borderId="27" xfId="0" applyNumberFormat="1" applyFont="1" applyBorder="1" applyAlignment="1" applyProtection="1">
      <alignment/>
      <protection locked="0"/>
    </xf>
    <xf numFmtId="2" fontId="22" fillId="0" borderId="28" xfId="0" applyNumberFormat="1" applyFont="1" applyBorder="1" applyAlignment="1" applyProtection="1">
      <alignment/>
      <protection locked="0"/>
    </xf>
    <xf numFmtId="2" fontId="22" fillId="0" borderId="29" xfId="0" applyNumberFormat="1" applyFont="1" applyBorder="1" applyAlignment="1" applyProtection="1">
      <alignment/>
      <protection locked="0"/>
    </xf>
    <xf numFmtId="2" fontId="22" fillId="0" borderId="30" xfId="0" applyNumberFormat="1" applyFont="1" applyBorder="1" applyAlignment="1" applyProtection="1">
      <alignment/>
      <protection locked="0"/>
    </xf>
    <xf numFmtId="2" fontId="22" fillId="0" borderId="31" xfId="0" applyNumberFormat="1" applyFont="1" applyBorder="1" applyAlignment="1" applyProtection="1">
      <alignment/>
      <protection locked="0"/>
    </xf>
    <xf numFmtId="2" fontId="22" fillId="0" borderId="32" xfId="0" applyNumberFormat="1" applyFont="1" applyBorder="1" applyAlignment="1" applyProtection="1">
      <alignment/>
      <protection locked="0"/>
    </xf>
    <xf numFmtId="2" fontId="22" fillId="0" borderId="33" xfId="0" applyNumberFormat="1" applyFont="1" applyBorder="1" applyAlignment="1" applyProtection="1">
      <alignment/>
      <protection locked="0"/>
    </xf>
    <xf numFmtId="2" fontId="22" fillId="0" borderId="34" xfId="0" applyNumberFormat="1" applyFont="1" applyBorder="1" applyAlignment="1" applyProtection="1">
      <alignment/>
      <protection locked="0"/>
    </xf>
    <xf numFmtId="2" fontId="13" fillId="1" borderId="0" xfId="0" applyNumberFormat="1" applyFont="1" applyFill="1" applyAlignment="1" applyProtection="1">
      <alignment/>
      <protection/>
    </xf>
    <xf numFmtId="0" fontId="14" fillId="0" borderId="0" xfId="0" applyFont="1" applyFill="1" applyAlignment="1">
      <alignment/>
    </xf>
    <xf numFmtId="0" fontId="13" fillId="0" borderId="0" xfId="0" applyFont="1" applyFill="1" applyAlignment="1">
      <alignment/>
    </xf>
    <xf numFmtId="2" fontId="13" fillId="0" borderId="0" xfId="0" applyNumberFormat="1" applyFont="1" applyFill="1" applyAlignment="1" applyProtection="1">
      <alignment/>
      <protection/>
    </xf>
    <xf numFmtId="2" fontId="22" fillId="0" borderId="35" xfId="0" applyNumberFormat="1" applyFont="1" applyBorder="1" applyAlignment="1" applyProtection="1">
      <alignment/>
      <protection locked="0"/>
    </xf>
    <xf numFmtId="2" fontId="22" fillId="0" borderId="36" xfId="0" applyNumberFormat="1" applyFont="1" applyBorder="1" applyAlignment="1" applyProtection="1">
      <alignment/>
      <protection locked="0"/>
    </xf>
    <xf numFmtId="2" fontId="22" fillId="0" borderId="37" xfId="0" applyNumberFormat="1" applyFont="1" applyBorder="1" applyAlignment="1" applyProtection="1">
      <alignment/>
      <protection locked="0"/>
    </xf>
    <xf numFmtId="164" fontId="24" fillId="0" borderId="0" xfId="0" applyNumberFormat="1" applyFont="1" applyAlignment="1" applyProtection="1">
      <alignment/>
      <protection/>
    </xf>
    <xf numFmtId="2" fontId="13" fillId="0" borderId="0" xfId="0" applyNumberFormat="1" applyFont="1" applyAlignment="1" applyProtection="1">
      <alignment horizontal="left"/>
      <protection/>
    </xf>
    <xf numFmtId="2" fontId="13" fillId="0" borderId="0" xfId="0" applyNumberFormat="1" applyFont="1" applyAlignment="1" applyProtection="1">
      <alignment horizontal="right"/>
      <protection/>
    </xf>
    <xf numFmtId="1" fontId="24" fillId="0" borderId="0" xfId="0" applyNumberFormat="1" applyFont="1" applyAlignment="1" applyProtection="1">
      <alignment horizontal="center"/>
      <protection/>
    </xf>
    <xf numFmtId="2" fontId="22" fillId="0" borderId="38" xfId="0" applyNumberFormat="1" applyFont="1" applyBorder="1" applyAlignment="1" applyProtection="1">
      <alignment/>
      <protection locked="0"/>
    </xf>
    <xf numFmtId="0" fontId="17" fillId="0" borderId="0" xfId="0" applyFont="1" applyAlignment="1" applyProtection="1">
      <alignment horizontal="right"/>
      <protection/>
    </xf>
    <xf numFmtId="0" fontId="27" fillId="0" borderId="0" xfId="0" applyFont="1" applyAlignment="1" applyProtection="1">
      <alignment/>
      <protection locked="0"/>
    </xf>
    <xf numFmtId="0" fontId="13" fillId="0" borderId="9" xfId="0" applyFont="1" applyBorder="1" applyAlignment="1" applyProtection="1">
      <alignment horizontal="left"/>
      <protection/>
    </xf>
    <xf numFmtId="0" fontId="13" fillId="0" borderId="2" xfId="0" applyFont="1" applyBorder="1" applyAlignment="1">
      <alignment/>
    </xf>
    <xf numFmtId="0" fontId="13" fillId="0" borderId="3" xfId="0" applyFont="1" applyBorder="1" applyAlignment="1">
      <alignment/>
    </xf>
    <xf numFmtId="0" fontId="13" fillId="0" borderId="0" xfId="0" applyFont="1" applyBorder="1" applyAlignment="1">
      <alignment/>
    </xf>
    <xf numFmtId="0" fontId="13" fillId="0" borderId="20" xfId="0" applyFont="1" applyBorder="1" applyAlignment="1" applyProtection="1">
      <alignment horizontal="right"/>
      <protection/>
    </xf>
    <xf numFmtId="164" fontId="24" fillId="0" borderId="0" xfId="0" applyNumberFormat="1" applyFont="1" applyBorder="1" applyAlignment="1" applyProtection="1">
      <alignment/>
      <protection/>
    </xf>
    <xf numFmtId="0" fontId="13" fillId="0" borderId="0" xfId="0" applyFont="1" applyBorder="1" applyAlignment="1" applyProtection="1">
      <alignment horizontal="right"/>
      <protection/>
    </xf>
    <xf numFmtId="0" fontId="24" fillId="0" borderId="4" xfId="0" applyFont="1" applyBorder="1" applyAlignment="1" applyProtection="1">
      <alignment/>
      <protection/>
    </xf>
    <xf numFmtId="0" fontId="24" fillId="0" borderId="0" xfId="0" applyFont="1" applyBorder="1" applyAlignment="1" applyProtection="1">
      <alignment/>
      <protection/>
    </xf>
    <xf numFmtId="0" fontId="13" fillId="0" borderId="20" xfId="0" applyFont="1" applyBorder="1" applyAlignment="1" applyProtection="1">
      <alignment horizontal="left"/>
      <protection/>
    </xf>
    <xf numFmtId="0" fontId="13" fillId="0" borderId="20" xfId="0" applyFont="1" applyBorder="1" applyAlignment="1">
      <alignment/>
    </xf>
    <xf numFmtId="0" fontId="22" fillId="0" borderId="4" xfId="0" applyFont="1" applyBorder="1" applyAlignment="1" applyProtection="1">
      <alignment/>
      <protection/>
    </xf>
    <xf numFmtId="0" fontId="22" fillId="0" borderId="0" xfId="0" applyFont="1" applyBorder="1" applyAlignment="1" applyProtection="1">
      <alignment/>
      <protection/>
    </xf>
    <xf numFmtId="0" fontId="13" fillId="0" borderId="4" xfId="0" applyFont="1" applyBorder="1" applyAlignment="1">
      <alignment/>
    </xf>
    <xf numFmtId="0" fontId="13" fillId="0" borderId="16" xfId="0" applyFont="1" applyBorder="1" applyAlignment="1" applyProtection="1">
      <alignment horizontal="right"/>
      <protection/>
    </xf>
    <xf numFmtId="0" fontId="24" fillId="0" borderId="16" xfId="0" applyFont="1" applyBorder="1" applyAlignment="1" applyProtection="1">
      <alignment/>
      <protection/>
    </xf>
    <xf numFmtId="0" fontId="13" fillId="0" borderId="16" xfId="0" applyFont="1" applyBorder="1" applyAlignment="1">
      <alignment/>
    </xf>
    <xf numFmtId="0" fontId="13" fillId="0" borderId="0" xfId="0" applyFont="1" applyBorder="1" applyAlignment="1" applyProtection="1">
      <alignment horizontal="left"/>
      <protection/>
    </xf>
    <xf numFmtId="0" fontId="13" fillId="0" borderId="2" xfId="0" applyFont="1" applyBorder="1" applyAlignment="1" applyProtection="1">
      <alignment horizontal="right"/>
      <protection/>
    </xf>
    <xf numFmtId="0" fontId="22" fillId="0" borderId="2" xfId="0" applyFont="1" applyBorder="1" applyAlignment="1" applyProtection="1">
      <alignment/>
      <protection/>
    </xf>
    <xf numFmtId="0" fontId="13" fillId="0" borderId="23" xfId="0" applyFont="1" applyBorder="1" applyAlignment="1">
      <alignment/>
    </xf>
    <xf numFmtId="0" fontId="13" fillId="0" borderId="16" xfId="0" applyFont="1" applyBorder="1" applyAlignment="1" applyProtection="1">
      <alignment horizontal="left"/>
      <protection/>
    </xf>
    <xf numFmtId="0" fontId="13" fillId="0" borderId="17" xfId="0" applyFont="1" applyBorder="1" applyAlignment="1">
      <alignment/>
    </xf>
    <xf numFmtId="1" fontId="24" fillId="0" borderId="0" xfId="0" applyNumberFormat="1" applyFont="1" applyBorder="1" applyAlignment="1" applyProtection="1">
      <alignment/>
      <protection/>
    </xf>
    <xf numFmtId="165" fontId="13" fillId="0" borderId="0" xfId="0" applyNumberFormat="1" applyFont="1" applyAlignment="1" applyProtection="1">
      <alignment/>
      <protection/>
    </xf>
    <xf numFmtId="7" fontId="23" fillId="0" borderId="0" xfId="0" applyNumberFormat="1" applyFont="1" applyAlignment="1">
      <alignment horizontal="centerContinuous"/>
    </xf>
    <xf numFmtId="0" fontId="13" fillId="0" borderId="0" xfId="0" applyFont="1" applyAlignment="1" applyProtection="1" quotePrefix="1">
      <alignment horizontal="left"/>
      <protection/>
    </xf>
    <xf numFmtId="1" fontId="23" fillId="0" borderId="0" xfId="0" applyNumberFormat="1" applyFont="1" applyAlignment="1" applyProtection="1">
      <alignment horizontal="center"/>
      <protection/>
    </xf>
    <xf numFmtId="0" fontId="28" fillId="0" borderId="39" xfId="0" applyFont="1" applyBorder="1" applyAlignment="1" applyProtection="1" quotePrefix="1">
      <alignment horizontal="center"/>
      <protection/>
    </xf>
    <xf numFmtId="0" fontId="28" fillId="0" borderId="40" xfId="0" applyFont="1" applyBorder="1" applyAlignment="1" applyProtection="1" quotePrefix="1">
      <alignment horizontal="center"/>
      <protection/>
    </xf>
    <xf numFmtId="0" fontId="28" fillId="0" borderId="40" xfId="0" applyFont="1" applyBorder="1" applyAlignment="1" quotePrefix="1">
      <alignment horizontal="center"/>
    </xf>
    <xf numFmtId="0" fontId="29" fillId="0" borderId="41" xfId="0" applyFont="1" applyBorder="1" applyAlignment="1">
      <alignment/>
    </xf>
    <xf numFmtId="0" fontId="29" fillId="0" borderId="42" xfId="0" applyFont="1" applyBorder="1" applyAlignment="1">
      <alignment/>
    </xf>
    <xf numFmtId="0" fontId="0" fillId="0" borderId="16" xfId="0" applyBorder="1" applyAlignment="1">
      <alignment/>
    </xf>
    <xf numFmtId="0" fontId="30" fillId="0" borderId="17" xfId="0" applyFont="1" applyBorder="1" applyAlignment="1" applyProtection="1">
      <alignment/>
      <protection/>
    </xf>
    <xf numFmtId="0" fontId="13" fillId="0" borderId="0" xfId="0" applyFont="1" applyBorder="1" applyAlignment="1">
      <alignment horizontal="right"/>
    </xf>
    <xf numFmtId="0" fontId="28" fillId="0" borderId="43" xfId="0" applyFont="1" applyBorder="1" applyAlignment="1" applyProtection="1">
      <alignment horizontal="right"/>
      <protection/>
    </xf>
    <xf numFmtId="0" fontId="28" fillId="0" borderId="0" xfId="0" applyFont="1" applyBorder="1" applyAlignment="1" applyProtection="1">
      <alignment horizontal="right"/>
      <protection/>
    </xf>
    <xf numFmtId="0" fontId="28" fillId="0" borderId="0" xfId="0" applyFont="1" applyBorder="1" applyAlignment="1" applyProtection="1" quotePrefix="1">
      <alignment horizontal="right"/>
      <protection/>
    </xf>
    <xf numFmtId="0" fontId="28" fillId="0" borderId="0" xfId="0" applyFont="1" applyBorder="1" applyAlignment="1" quotePrefix="1">
      <alignment/>
    </xf>
    <xf numFmtId="0" fontId="13" fillId="0" borderId="44" xfId="0" applyFont="1" applyBorder="1" applyAlignment="1">
      <alignment/>
    </xf>
    <xf numFmtId="0" fontId="13" fillId="0" borderId="45" xfId="0" applyFont="1" applyBorder="1" applyAlignment="1">
      <alignment/>
    </xf>
    <xf numFmtId="0" fontId="32" fillId="0" borderId="0" xfId="0" applyFont="1" applyAlignment="1">
      <alignment horizontal="center"/>
    </xf>
    <xf numFmtId="2" fontId="22" fillId="0" borderId="28" xfId="0" applyNumberFormat="1" applyFont="1" applyBorder="1" applyAlignment="1" applyProtection="1">
      <alignment/>
      <protection/>
    </xf>
    <xf numFmtId="2" fontId="22" fillId="0" borderId="0" xfId="0" applyNumberFormat="1" applyFont="1" applyBorder="1" applyAlignment="1" applyProtection="1">
      <alignment/>
      <protection/>
    </xf>
    <xf numFmtId="2" fontId="22" fillId="0" borderId="33" xfId="0" applyNumberFormat="1" applyFont="1" applyBorder="1" applyAlignment="1" applyProtection="1">
      <alignment/>
      <protection/>
    </xf>
    <xf numFmtId="2" fontId="22" fillId="0" borderId="36" xfId="0" applyNumberFormat="1" applyFont="1" applyBorder="1" applyAlignment="1" applyProtection="1">
      <alignment/>
      <protection/>
    </xf>
    <xf numFmtId="2" fontId="26" fillId="0" borderId="46" xfId="0" applyNumberFormat="1" applyFont="1" applyBorder="1" applyAlignment="1" applyProtection="1">
      <alignment/>
      <protection/>
    </xf>
    <xf numFmtId="2" fontId="26" fillId="0" borderId="47" xfId="0" applyNumberFormat="1" applyFont="1" applyBorder="1" applyAlignment="1" applyProtection="1">
      <alignment/>
      <protection/>
    </xf>
    <xf numFmtId="2" fontId="26" fillId="0" borderId="48" xfId="0" applyNumberFormat="1" applyFont="1" applyBorder="1" applyAlignment="1" applyProtection="1">
      <alignment/>
      <protection/>
    </xf>
    <xf numFmtId="0" fontId="13" fillId="1" borderId="49" xfId="0" applyFont="1" applyFill="1" applyBorder="1" applyAlignment="1" applyProtection="1">
      <alignment horizontal="left"/>
      <protection/>
    </xf>
    <xf numFmtId="0" fontId="13" fillId="1" borderId="49" xfId="0" applyFont="1" applyFill="1" applyBorder="1" applyAlignment="1">
      <alignment/>
    </xf>
    <xf numFmtId="0" fontId="5" fillId="1" borderId="49" xfId="0" applyFont="1" applyFill="1" applyBorder="1" applyAlignment="1">
      <alignment/>
    </xf>
    <xf numFmtId="0" fontId="13" fillId="0" borderId="2" xfId="0" applyFont="1" applyBorder="1" applyAlignment="1">
      <alignment horizontal="right"/>
    </xf>
    <xf numFmtId="2" fontId="13" fillId="0" borderId="2" xfId="0" applyNumberFormat="1" applyFont="1" applyBorder="1" applyAlignment="1">
      <alignment horizontal="right"/>
    </xf>
    <xf numFmtId="0" fontId="33" fillId="0" borderId="0" xfId="0" applyFont="1" applyAlignment="1" applyProtection="1">
      <alignment horizontal="center"/>
      <protection locked="0"/>
    </xf>
    <xf numFmtId="0" fontId="5" fillId="0" borderId="0" xfId="0" applyFont="1" applyBorder="1" applyAlignment="1">
      <alignment horizontal="left"/>
    </xf>
    <xf numFmtId="164" fontId="5" fillId="0" borderId="4" xfId="0" applyNumberFormat="1" applyFont="1" applyBorder="1" applyAlignment="1">
      <alignment/>
    </xf>
    <xf numFmtId="174" fontId="5" fillId="0" borderId="4" xfId="0" applyNumberFormat="1" applyFont="1" applyBorder="1" applyAlignment="1">
      <alignment/>
    </xf>
    <xf numFmtId="0" fontId="8" fillId="0" borderId="0" xfId="0" applyFont="1" applyBorder="1" applyAlignment="1">
      <alignment/>
    </xf>
    <xf numFmtId="0" fontId="8" fillId="0" borderId="0" xfId="0" applyFont="1" applyBorder="1" applyAlignment="1">
      <alignment horizontal="right"/>
    </xf>
    <xf numFmtId="174" fontId="8" fillId="0" borderId="0" xfId="0" applyNumberFormat="1" applyFont="1" applyBorder="1" applyAlignment="1">
      <alignment/>
    </xf>
    <xf numFmtId="0" fontId="6" fillId="0" borderId="0" xfId="0" applyFont="1" applyBorder="1" applyAlignment="1">
      <alignment/>
    </xf>
    <xf numFmtId="164" fontId="8" fillId="0" borderId="0" xfId="0" applyNumberFormat="1" applyFont="1" applyBorder="1" applyAlignment="1">
      <alignment/>
    </xf>
    <xf numFmtId="0" fontId="21" fillId="0" borderId="0" xfId="0" applyFont="1" applyBorder="1" applyAlignment="1">
      <alignment/>
    </xf>
    <xf numFmtId="167" fontId="5" fillId="0" borderId="0" xfId="0" applyNumberFormat="1" applyFont="1" applyBorder="1" applyAlignment="1" applyProtection="1">
      <alignment/>
      <protection/>
    </xf>
    <xf numFmtId="175" fontId="13" fillId="0" borderId="0" xfId="0" applyNumberFormat="1" applyFont="1" applyBorder="1" applyAlignment="1">
      <alignment/>
    </xf>
    <xf numFmtId="2" fontId="5" fillId="0" borderId="0" xfId="0" applyNumberFormat="1" applyFont="1" applyBorder="1" applyAlignment="1">
      <alignment/>
    </xf>
    <xf numFmtId="164" fontId="13" fillId="0" borderId="0" xfId="0" applyNumberFormat="1" applyFont="1" applyBorder="1" applyAlignment="1">
      <alignment/>
    </xf>
    <xf numFmtId="176" fontId="21" fillId="0" borderId="0" xfId="0" applyNumberFormat="1" applyFont="1" applyBorder="1" applyAlignment="1">
      <alignment/>
    </xf>
    <xf numFmtId="0" fontId="5" fillId="0" borderId="0" xfId="0" applyFont="1" applyBorder="1" applyAlignment="1" quotePrefix="1">
      <alignment horizontal="center"/>
    </xf>
    <xf numFmtId="0" fontId="5" fillId="0" borderId="0" xfId="0" applyFont="1" applyBorder="1" applyAlignment="1">
      <alignment horizontal="center"/>
    </xf>
    <xf numFmtId="0" fontId="0" fillId="0" borderId="3" xfId="0" applyBorder="1" applyAlignment="1">
      <alignment/>
    </xf>
    <xf numFmtId="0" fontId="5" fillId="0" borderId="2" xfId="0" applyFont="1" applyBorder="1" applyAlignment="1">
      <alignment horizontal="left"/>
    </xf>
    <xf numFmtId="2" fontId="26" fillId="0" borderId="50" xfId="0" applyNumberFormat="1" applyFont="1" applyBorder="1" applyAlignment="1" applyProtection="1">
      <alignment/>
      <protection/>
    </xf>
    <xf numFmtId="2" fontId="34" fillId="0" borderId="0" xfId="0" applyNumberFormat="1" applyFont="1" applyAlignment="1" applyProtection="1">
      <alignment/>
      <protection/>
    </xf>
    <xf numFmtId="2" fontId="34" fillId="0" borderId="0" xfId="0" applyNumberFormat="1" applyFont="1" applyFill="1" applyAlignment="1" applyProtection="1">
      <alignment/>
      <protection/>
    </xf>
    <xf numFmtId="2" fontId="13" fillId="0" borderId="12" xfId="0" applyNumberFormat="1" applyFont="1" applyBorder="1" applyAlignment="1">
      <alignment vertical="center"/>
    </xf>
    <xf numFmtId="1" fontId="22" fillId="0" borderId="0" xfId="0" applyNumberFormat="1" applyFont="1" applyBorder="1" applyAlignment="1" applyProtection="1">
      <alignment/>
      <protection/>
    </xf>
    <xf numFmtId="2" fontId="24" fillId="0" borderId="0" xfId="0" applyNumberFormat="1" applyFont="1" applyBorder="1" applyAlignment="1" applyProtection="1">
      <alignment/>
      <protection/>
    </xf>
    <xf numFmtId="166" fontId="24" fillId="0" borderId="0" xfId="0" applyNumberFormat="1" applyFont="1" applyBorder="1" applyAlignment="1" applyProtection="1">
      <alignment/>
      <protection/>
    </xf>
    <xf numFmtId="166" fontId="24" fillId="0" borderId="4" xfId="0" applyNumberFormat="1" applyFont="1" applyBorder="1" applyAlignment="1" applyProtection="1">
      <alignment/>
      <protection/>
    </xf>
    <xf numFmtId="176" fontId="24" fillId="0" borderId="4" xfId="0" applyNumberFormat="1" applyFont="1" applyBorder="1" applyAlignment="1" applyProtection="1">
      <alignment/>
      <protection/>
    </xf>
    <xf numFmtId="2" fontId="24" fillId="0" borderId="4" xfId="0" applyNumberFormat="1" applyFont="1" applyBorder="1" applyAlignment="1" applyProtection="1">
      <alignment/>
      <protection/>
    </xf>
    <xf numFmtId="176" fontId="24" fillId="0" borderId="17" xfId="0" applyNumberFormat="1" applyFont="1" applyBorder="1" applyAlignment="1" applyProtection="1">
      <alignment/>
      <protection/>
    </xf>
    <xf numFmtId="0" fontId="13" fillId="0" borderId="0" xfId="0" applyFont="1" applyAlignment="1" applyProtection="1">
      <alignment/>
      <protection locked="0"/>
    </xf>
    <xf numFmtId="14" fontId="22" fillId="0" borderId="0" xfId="0" applyNumberFormat="1" applyFont="1" applyBorder="1" applyAlignment="1" applyProtection="1">
      <alignment horizontal="right"/>
      <protection locked="0"/>
    </xf>
    <xf numFmtId="0" fontId="22" fillId="0" borderId="0" xfId="0" applyFont="1" applyBorder="1" applyAlignment="1" applyProtection="1">
      <alignment horizontal="right"/>
      <protection locked="0"/>
    </xf>
    <xf numFmtId="2" fontId="22" fillId="0" borderId="0" xfId="0" applyNumberFormat="1" applyFont="1" applyBorder="1" applyAlignment="1" applyProtection="1">
      <alignment horizontal="right"/>
      <protection locked="0"/>
    </xf>
    <xf numFmtId="5" fontId="22" fillId="0" borderId="0" xfId="0" applyNumberFormat="1" applyFont="1" applyBorder="1" applyAlignment="1" applyProtection="1">
      <alignment horizontal="right"/>
      <protection locked="0"/>
    </xf>
    <xf numFmtId="0" fontId="0" fillId="0" borderId="0" xfId="0" applyAlignment="1" applyProtection="1">
      <alignment/>
      <protection locked="0"/>
    </xf>
    <xf numFmtId="0" fontId="31" fillId="0" borderId="6" xfId="0" applyFont="1" applyBorder="1" applyAlignment="1">
      <alignment horizontal="centerContinuous"/>
    </xf>
    <xf numFmtId="0" fontId="31" fillId="0" borderId="10" xfId="0" applyFont="1" applyBorder="1" applyAlignment="1">
      <alignment horizontal="centerContinuous"/>
    </xf>
    <xf numFmtId="0" fontId="31" fillId="0" borderId="51" xfId="0" applyFont="1" applyBorder="1" applyAlignment="1">
      <alignment horizontal="center"/>
    </xf>
    <xf numFmtId="0" fontId="31" fillId="0" borderId="52" xfId="0" applyFont="1" applyBorder="1" applyAlignment="1">
      <alignment horizontal="center"/>
    </xf>
    <xf numFmtId="0" fontId="31" fillId="0" borderId="53" xfId="0" applyFont="1" applyBorder="1" applyAlignment="1">
      <alignment horizontal="center"/>
    </xf>
    <xf numFmtId="0" fontId="31" fillId="0" borderId="54" xfId="0" applyFont="1" applyBorder="1" applyAlignment="1">
      <alignment horizontal="center"/>
    </xf>
    <xf numFmtId="0" fontId="36" fillId="0" borderId="18" xfId="0" applyFont="1" applyBorder="1" applyAlignment="1">
      <alignment horizontal="right"/>
    </xf>
    <xf numFmtId="4" fontId="37" fillId="0" borderId="18" xfId="0" applyNumberFormat="1" applyFont="1" applyBorder="1" applyAlignment="1">
      <alignment/>
    </xf>
    <xf numFmtId="4" fontId="36" fillId="0" borderId="18" xfId="0" applyNumberFormat="1" applyFont="1" applyBorder="1" applyAlignment="1">
      <alignment horizontal="center"/>
    </xf>
    <xf numFmtId="2" fontId="36" fillId="0" borderId="18" xfId="0" applyNumberFormat="1" applyFont="1" applyBorder="1" applyAlignment="1">
      <alignment horizontal="center"/>
    </xf>
    <xf numFmtId="4" fontId="36" fillId="0" borderId="55" xfId="0" applyNumberFormat="1" applyFont="1" applyBorder="1" applyAlignment="1">
      <alignment horizontal="center"/>
    </xf>
    <xf numFmtId="0" fontId="38" fillId="0" borderId="56" xfId="0" applyFont="1" applyBorder="1" applyAlignment="1">
      <alignment vertical="center" wrapText="1"/>
    </xf>
    <xf numFmtId="0" fontId="25" fillId="0" borderId="57" xfId="0" applyFont="1" applyBorder="1" applyAlignment="1">
      <alignment vertical="center" wrapText="1"/>
    </xf>
    <xf numFmtId="0" fontId="25" fillId="0" borderId="56" xfId="0" applyFont="1" applyBorder="1" applyAlignment="1">
      <alignment horizontal="center" vertical="center" wrapText="1"/>
    </xf>
    <xf numFmtId="0" fontId="25" fillId="0" borderId="58" xfId="0" applyFont="1" applyBorder="1" applyAlignment="1">
      <alignment horizontal="center" vertical="center" wrapText="1"/>
    </xf>
    <xf numFmtId="0" fontId="25" fillId="0" borderId="57" xfId="0" applyFont="1" applyBorder="1" applyAlignment="1">
      <alignment horizontal="center" vertical="center" textRotation="90" wrapText="1"/>
    </xf>
    <xf numFmtId="0" fontId="40" fillId="0" borderId="57" xfId="0" applyFont="1" applyBorder="1" applyAlignment="1">
      <alignment horizontal="centerContinuous" wrapText="1"/>
    </xf>
    <xf numFmtId="0" fontId="40" fillId="0" borderId="59" xfId="0" applyFont="1" applyBorder="1" applyAlignment="1">
      <alignment horizontal="centerContinuous" wrapText="1"/>
    </xf>
    <xf numFmtId="0" fontId="40" fillId="0" borderId="58" xfId="0" applyFont="1" applyBorder="1" applyAlignment="1">
      <alignment horizontal="centerContinuous" wrapText="1"/>
    </xf>
    <xf numFmtId="0" fontId="41" fillId="0" borderId="58" xfId="0" applyFont="1" applyBorder="1" applyAlignment="1">
      <alignment horizontal="centerContinuous"/>
    </xf>
    <xf numFmtId="0" fontId="5" fillId="0" borderId="4" xfId="0" applyNumberFormat="1" applyFont="1" applyBorder="1" applyAlignment="1">
      <alignment/>
    </xf>
    <xf numFmtId="0" fontId="22" fillId="0" borderId="0" xfId="0" applyFont="1" applyBorder="1" applyAlignment="1" applyProtection="1">
      <alignment horizontal="left"/>
      <protection locked="0"/>
    </xf>
    <xf numFmtId="14" fontId="13" fillId="0" borderId="0" xfId="0" applyNumberFormat="1" applyFont="1" applyAlignment="1">
      <alignment/>
    </xf>
    <xf numFmtId="14" fontId="13" fillId="0" borderId="0" xfId="0" applyNumberFormat="1" applyFont="1" applyAlignment="1" applyProtection="1">
      <alignment/>
      <protection locked="0"/>
    </xf>
    <xf numFmtId="0" fontId="13" fillId="0" borderId="18" xfId="0" applyFont="1" applyBorder="1" applyAlignment="1">
      <alignment/>
    </xf>
    <xf numFmtId="0" fontId="25" fillId="0" borderId="0" xfId="0" applyFont="1" applyAlignment="1">
      <alignment/>
    </xf>
    <xf numFmtId="0" fontId="42" fillId="0" borderId="0" xfId="0" applyFont="1" applyAlignment="1" applyProtection="1">
      <alignment horizontal="left"/>
      <protection/>
    </xf>
    <xf numFmtId="0" fontId="13" fillId="0" borderId="18" xfId="0" applyFont="1" applyBorder="1" applyAlignment="1" applyProtection="1">
      <alignment/>
      <protection locked="0"/>
    </xf>
    <xf numFmtId="0" fontId="13" fillId="0" borderId="20" xfId="0" applyFont="1" applyBorder="1" applyAlignment="1" applyProtection="1">
      <alignment/>
      <protection/>
    </xf>
    <xf numFmtId="0" fontId="31" fillId="0" borderId="60" xfId="0" applyFont="1" applyBorder="1" applyAlignment="1">
      <alignment horizontal="center"/>
    </xf>
    <xf numFmtId="4" fontId="36" fillId="0" borderId="6" xfId="0" applyNumberFormat="1" applyFont="1" applyBorder="1" applyAlignment="1">
      <alignment horizontal="center"/>
    </xf>
    <xf numFmtId="2" fontId="13" fillId="0" borderId="61" xfId="0" applyNumberFormat="1" applyFont="1" applyBorder="1" applyAlignment="1" applyProtection="1">
      <alignment/>
      <protection locked="0"/>
    </xf>
    <xf numFmtId="0" fontId="13" fillId="0" borderId="0" xfId="0" applyFont="1" applyFill="1" applyBorder="1" applyAlignment="1">
      <alignment/>
    </xf>
    <xf numFmtId="176" fontId="13" fillId="0" borderId="0" xfId="0" applyNumberFormat="1" applyFont="1" applyAlignment="1">
      <alignment/>
    </xf>
    <xf numFmtId="2" fontId="13" fillId="0" borderId="0" xfId="0" applyNumberFormat="1" applyFont="1" applyAlignment="1">
      <alignment/>
    </xf>
    <xf numFmtId="2" fontId="20" fillId="0" borderId="18" xfId="0" applyNumberFormat="1" applyFont="1" applyBorder="1" applyAlignment="1" applyProtection="1" quotePrefix="1">
      <alignment horizontal="center"/>
      <protection/>
    </xf>
    <xf numFmtId="1" fontId="20" fillId="0" borderId="18" xfId="0" applyNumberFormat="1" applyFont="1" applyBorder="1" applyAlignment="1" applyProtection="1" quotePrefix="1">
      <alignment horizontal="center"/>
      <protection/>
    </xf>
    <xf numFmtId="2" fontId="0" fillId="0" borderId="0" xfId="0" applyNumberFormat="1" applyAlignment="1">
      <alignment/>
    </xf>
    <xf numFmtId="0" fontId="24" fillId="0" borderId="0" xfId="0" applyFont="1" applyBorder="1" applyAlignment="1" applyProtection="1">
      <alignment/>
      <protection locked="0"/>
    </xf>
    <xf numFmtId="176" fontId="24" fillId="0" borderId="0" xfId="0" applyNumberFormat="1" applyFont="1" applyBorder="1" applyAlignment="1" applyProtection="1">
      <alignment/>
      <protection/>
    </xf>
    <xf numFmtId="165" fontId="20" fillId="0" borderId="0" xfId="0" applyNumberFormat="1" applyFont="1" applyBorder="1" applyAlignment="1" applyProtection="1">
      <alignment/>
      <protection/>
    </xf>
    <xf numFmtId="174" fontId="24" fillId="0" borderId="0" xfId="0" applyNumberFormat="1" applyFont="1" applyBorder="1" applyAlignment="1" applyProtection="1">
      <alignment/>
      <protection/>
    </xf>
    <xf numFmtId="0" fontId="0" fillId="0" borderId="43" xfId="0" applyBorder="1" applyAlignment="1">
      <alignment/>
    </xf>
    <xf numFmtId="0" fontId="13" fillId="0" borderId="62" xfId="0" applyFont="1" applyBorder="1" applyAlignment="1">
      <alignment/>
    </xf>
    <xf numFmtId="0" fontId="13" fillId="0" borderId="42" xfId="0" applyFont="1" applyBorder="1" applyAlignment="1" applyProtection="1">
      <alignment horizontal="left"/>
      <protection/>
    </xf>
    <xf numFmtId="0" fontId="0" fillId="0" borderId="42" xfId="0" applyBorder="1" applyAlignment="1">
      <alignment/>
    </xf>
    <xf numFmtId="0" fontId="13" fillId="1" borderId="63" xfId="0" applyFont="1" applyFill="1" applyBorder="1" applyAlignment="1">
      <alignment/>
    </xf>
    <xf numFmtId="0" fontId="18" fillId="0" borderId="0" xfId="0" applyFont="1" applyBorder="1" applyAlignment="1" applyProtection="1">
      <alignment horizontal="left"/>
      <protection/>
    </xf>
    <xf numFmtId="0" fontId="25" fillId="0" borderId="0" xfId="0" applyFont="1" applyBorder="1" applyAlignment="1" applyProtection="1">
      <alignment horizontal="right"/>
      <protection/>
    </xf>
    <xf numFmtId="2" fontId="13" fillId="0" borderId="0" xfId="0" applyNumberFormat="1" applyFont="1" applyBorder="1" applyAlignment="1" applyProtection="1">
      <alignment/>
      <protection/>
    </xf>
    <xf numFmtId="0" fontId="13" fillId="0" borderId="0" xfId="0" applyFont="1" applyBorder="1" applyAlignment="1" applyProtection="1">
      <alignment/>
      <protection locked="0"/>
    </xf>
    <xf numFmtId="0" fontId="13" fillId="0" borderId="0" xfId="0" applyFont="1" applyFill="1" applyBorder="1" applyAlignment="1" applyProtection="1">
      <alignment horizontal="right"/>
      <protection/>
    </xf>
    <xf numFmtId="0" fontId="13" fillId="0" borderId="0" xfId="0" applyFont="1" applyAlignment="1">
      <alignment horizontal="center"/>
    </xf>
    <xf numFmtId="0" fontId="13" fillId="0" borderId="9" xfId="0" applyFont="1" applyBorder="1" applyAlignment="1">
      <alignment/>
    </xf>
    <xf numFmtId="0" fontId="13" fillId="0" borderId="20" xfId="0" applyFont="1" applyBorder="1" applyAlignment="1">
      <alignment horizontal="right"/>
    </xf>
    <xf numFmtId="0" fontId="13" fillId="0" borderId="20" xfId="21" applyFont="1" applyBorder="1">
      <alignment/>
      <protection/>
    </xf>
    <xf numFmtId="0" fontId="13" fillId="0" borderId="4" xfId="21" applyFont="1" applyBorder="1">
      <alignment/>
      <protection/>
    </xf>
    <xf numFmtId="0" fontId="13" fillId="0" borderId="0" xfId="21" applyFont="1">
      <alignment/>
      <protection/>
    </xf>
    <xf numFmtId="0" fontId="13" fillId="0" borderId="64" xfId="0" applyFont="1" applyBorder="1" applyAlignment="1">
      <alignment horizontal="right"/>
    </xf>
    <xf numFmtId="2" fontId="5" fillId="0" borderId="20" xfId="21" applyNumberFormat="1" applyBorder="1" applyAlignment="1">
      <alignment horizontal="center"/>
      <protection/>
    </xf>
    <xf numFmtId="2" fontId="13" fillId="0" borderId="20" xfId="21" applyNumberFormat="1" applyFont="1" applyBorder="1" applyAlignment="1">
      <alignment horizontal="center"/>
      <protection/>
    </xf>
    <xf numFmtId="2" fontId="13" fillId="0" borderId="4" xfId="21" applyNumberFormat="1" applyFont="1" applyBorder="1" applyAlignment="1">
      <alignment horizontal="center"/>
      <protection/>
    </xf>
    <xf numFmtId="0" fontId="13" fillId="0" borderId="0" xfId="21" applyFont="1" applyAlignment="1">
      <alignment horizontal="center"/>
      <protection/>
    </xf>
    <xf numFmtId="2" fontId="5" fillId="0" borderId="65" xfId="21" applyNumberFormat="1" applyBorder="1" applyAlignment="1">
      <alignment horizontal="center"/>
      <protection/>
    </xf>
    <xf numFmtId="0" fontId="0" fillId="0" borderId="0" xfId="0" applyAlignment="1">
      <alignment horizontal="center"/>
    </xf>
    <xf numFmtId="0" fontId="0" fillId="0" borderId="0" xfId="0" applyBorder="1" applyAlignment="1">
      <alignment horizontal="center"/>
    </xf>
    <xf numFmtId="176" fontId="5" fillId="0" borderId="20" xfId="21" applyNumberFormat="1" applyBorder="1" applyAlignment="1">
      <alignment horizontal="center"/>
      <protection/>
    </xf>
    <xf numFmtId="176" fontId="0" fillId="0" borderId="4" xfId="0" applyNumberFormat="1" applyBorder="1" applyAlignment="1">
      <alignment horizontal="center"/>
    </xf>
    <xf numFmtId="0" fontId="5" fillId="0" borderId="0" xfId="21" applyAlignment="1">
      <alignment horizontal="center"/>
      <protection/>
    </xf>
    <xf numFmtId="0" fontId="5" fillId="0" borderId="0" xfId="21" applyAlignment="1">
      <alignment horizontal="right"/>
      <protection/>
    </xf>
    <xf numFmtId="0" fontId="5" fillId="0" borderId="20" xfId="21" applyBorder="1" applyAlignment="1">
      <alignment horizontal="center"/>
      <protection/>
    </xf>
    <xf numFmtId="0" fontId="0" fillId="0" borderId="20" xfId="0" applyBorder="1" applyAlignment="1">
      <alignment horizontal="center"/>
    </xf>
    <xf numFmtId="0" fontId="0" fillId="0" borderId="4" xfId="0" applyBorder="1" applyAlignment="1">
      <alignment horizontal="center"/>
    </xf>
    <xf numFmtId="0" fontId="5" fillId="0" borderId="65" xfId="21" applyBorder="1" applyAlignment="1">
      <alignment horizontal="center"/>
      <protection/>
    </xf>
    <xf numFmtId="2" fontId="5" fillId="0" borderId="0" xfId="21" applyNumberFormat="1" applyFill="1" applyAlignment="1">
      <alignment horizontal="center"/>
      <protection/>
    </xf>
    <xf numFmtId="0" fontId="5" fillId="0" borderId="4" xfId="21" applyBorder="1" applyAlignment="1">
      <alignment horizontal="center"/>
      <protection/>
    </xf>
    <xf numFmtId="0" fontId="5" fillId="0" borderId="0" xfId="21" applyBorder="1" applyAlignment="1">
      <alignment horizontal="center"/>
      <protection/>
    </xf>
    <xf numFmtId="2" fontId="5" fillId="0" borderId="20" xfId="21" applyNumberFormat="1" applyFill="1" applyBorder="1" applyAlignment="1">
      <alignment horizontal="center"/>
      <protection/>
    </xf>
    <xf numFmtId="2" fontId="5" fillId="0" borderId="4" xfId="21" applyNumberFormat="1" applyFill="1" applyBorder="1" applyAlignment="1">
      <alignment horizontal="center"/>
      <protection/>
    </xf>
    <xf numFmtId="2" fontId="5" fillId="0" borderId="0" xfId="21" applyNumberFormat="1" applyAlignment="1">
      <alignment horizontal="center"/>
      <protection/>
    </xf>
    <xf numFmtId="2" fontId="5" fillId="0" borderId="65" xfId="21" applyNumberFormat="1" applyFill="1" applyBorder="1" applyAlignment="1">
      <alignment horizontal="center"/>
      <protection/>
    </xf>
    <xf numFmtId="2" fontId="5" fillId="0" borderId="0" xfId="21" applyNumberFormat="1" applyFill="1" applyBorder="1" applyAlignment="1">
      <alignment horizontal="center"/>
      <protection/>
    </xf>
    <xf numFmtId="2" fontId="5" fillId="0" borderId="4" xfId="21" applyNumberFormat="1" applyBorder="1" applyAlignment="1">
      <alignment horizontal="center"/>
      <protection/>
    </xf>
    <xf numFmtId="1" fontId="5" fillId="0" borderId="0" xfId="21" applyNumberFormat="1" applyAlignment="1">
      <alignment horizontal="center"/>
      <protection/>
    </xf>
    <xf numFmtId="2" fontId="5" fillId="0" borderId="0" xfId="21" applyNumberFormat="1" applyBorder="1" applyAlignment="1">
      <alignment horizontal="center"/>
      <protection/>
    </xf>
    <xf numFmtId="176" fontId="5" fillId="0" borderId="65" xfId="21" applyNumberFormat="1" applyBorder="1" applyAlignment="1">
      <alignment horizontal="center"/>
      <protection/>
    </xf>
    <xf numFmtId="176" fontId="5" fillId="0" borderId="0" xfId="21" applyNumberFormat="1" applyBorder="1" applyAlignment="1">
      <alignment horizontal="center"/>
      <protection/>
    </xf>
    <xf numFmtId="1" fontId="5" fillId="0" borderId="16" xfId="21" applyNumberFormat="1" applyBorder="1" applyAlignment="1">
      <alignment horizontal="center"/>
      <protection/>
    </xf>
    <xf numFmtId="0" fontId="13" fillId="0" borderId="0" xfId="0" applyFont="1" applyBorder="1" applyAlignment="1" applyProtection="1">
      <alignment horizontal="fill"/>
      <protection/>
    </xf>
    <xf numFmtId="1" fontId="5" fillId="0" borderId="0" xfId="21" applyNumberFormat="1" applyBorder="1" applyAlignment="1">
      <alignment horizontal="center"/>
      <protection/>
    </xf>
    <xf numFmtId="1" fontId="13" fillId="0" borderId="4" xfId="0" applyNumberFormat="1" applyFont="1" applyBorder="1" applyAlignment="1">
      <alignment/>
    </xf>
    <xf numFmtId="1" fontId="13" fillId="0" borderId="0" xfId="0" applyNumberFormat="1" applyFont="1" applyBorder="1" applyAlignment="1">
      <alignment/>
    </xf>
    <xf numFmtId="1" fontId="13" fillId="0" borderId="0" xfId="0" applyNumberFormat="1" applyFont="1" applyAlignment="1">
      <alignment/>
    </xf>
    <xf numFmtId="0" fontId="5" fillId="0" borderId="0" xfId="21" applyFont="1" applyAlignment="1">
      <alignment horizontal="right"/>
      <protection/>
    </xf>
    <xf numFmtId="1" fontId="5" fillId="0" borderId="6" xfId="21" applyNumberFormat="1" applyBorder="1" applyAlignment="1">
      <alignment horizontal="center"/>
      <protection/>
    </xf>
    <xf numFmtId="1" fontId="5" fillId="0" borderId="7" xfId="21" applyNumberFormat="1" applyBorder="1" applyAlignment="1">
      <alignment horizontal="center"/>
      <protection/>
    </xf>
    <xf numFmtId="0" fontId="0" fillId="0" borderId="10" xfId="0" applyBorder="1" applyAlignment="1">
      <alignment horizontal="center"/>
    </xf>
    <xf numFmtId="1" fontId="5" fillId="0" borderId="18" xfId="21" applyNumberFormat="1" applyBorder="1" applyAlignment="1">
      <alignment horizontal="center"/>
      <protection/>
    </xf>
    <xf numFmtId="176" fontId="5" fillId="0" borderId="23" xfId="21" applyNumberFormat="1" applyBorder="1" applyAlignment="1">
      <alignment horizontal="center"/>
      <protection/>
    </xf>
    <xf numFmtId="176" fontId="5" fillId="0" borderId="17" xfId="21" applyNumberFormat="1" applyBorder="1" applyAlignment="1">
      <alignment horizontal="center"/>
      <protection/>
    </xf>
    <xf numFmtId="2" fontId="13" fillId="0" borderId="18" xfId="0" applyNumberFormat="1" applyFont="1" applyBorder="1" applyAlignment="1" applyProtection="1">
      <alignment/>
      <protection locked="0"/>
    </xf>
    <xf numFmtId="0" fontId="31" fillId="0" borderId="0" xfId="0" applyFont="1" applyFill="1" applyBorder="1" applyAlignment="1">
      <alignment horizontal="center" textRotation="90"/>
    </xf>
    <xf numFmtId="0" fontId="6" fillId="0" borderId="0" xfId="0" applyFont="1" applyAlignment="1">
      <alignment horizontal="center" textRotation="90"/>
    </xf>
    <xf numFmtId="0" fontId="45" fillId="0" borderId="6" xfId="0" applyFont="1" applyBorder="1" applyAlignment="1">
      <alignment horizontal="center"/>
    </xf>
    <xf numFmtId="0" fontId="45" fillId="0" borderId="10" xfId="0" applyFont="1" applyBorder="1" applyAlignment="1">
      <alignment horizontal="center"/>
    </xf>
    <xf numFmtId="0" fontId="45" fillId="0" borderId="7" xfId="0" applyFont="1" applyBorder="1" applyAlignment="1">
      <alignment horizontal="center"/>
    </xf>
    <xf numFmtId="0" fontId="25" fillId="0" borderId="6" xfId="0" applyFont="1" applyBorder="1" applyAlignment="1">
      <alignment horizontal="center" wrapText="1"/>
    </xf>
    <xf numFmtId="0" fontId="25" fillId="0" borderId="7" xfId="0" applyFont="1" applyBorder="1" applyAlignment="1">
      <alignment horizontal="center" wrapText="1"/>
    </xf>
    <xf numFmtId="0" fontId="25" fillId="0" borderId="6" xfId="0" applyFont="1" applyFill="1" applyBorder="1" applyAlignment="1">
      <alignment horizontal="center" wrapText="1"/>
    </xf>
    <xf numFmtId="0" fontId="25" fillId="0" borderId="7" xfId="0" applyFont="1"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AnyNvaluePW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219075</xdr:colOff>
      <xdr:row>6</xdr:row>
      <xdr:rowOff>38100</xdr:rowOff>
    </xdr:from>
    <xdr:to>
      <xdr:col>8</xdr:col>
      <xdr:colOff>257175</xdr:colOff>
      <xdr:row>7</xdr:row>
      <xdr:rowOff>190500</xdr:rowOff>
    </xdr:to>
    <xdr:sp>
      <xdr:nvSpPr>
        <xdr:cNvPr id="1" name="Rectangle 21"/>
        <xdr:cNvSpPr>
          <a:spLocks/>
        </xdr:cNvSpPr>
      </xdr:nvSpPr>
      <xdr:spPr>
        <a:xfrm>
          <a:off x="3705225" y="1076325"/>
          <a:ext cx="1019175" cy="6000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fPrintsWithSheet="0"/>
  </xdr:twoCellAnchor>
  <xdr:twoCellAnchor editAs="absolute">
    <xdr:from>
      <xdr:col>16</xdr:col>
      <xdr:colOff>85725</xdr:colOff>
      <xdr:row>0</xdr:row>
      <xdr:rowOff>38100</xdr:rowOff>
    </xdr:from>
    <xdr:to>
      <xdr:col>19</xdr:col>
      <xdr:colOff>133350</xdr:colOff>
      <xdr:row>6</xdr:row>
      <xdr:rowOff>238125</xdr:rowOff>
    </xdr:to>
    <xdr:sp>
      <xdr:nvSpPr>
        <xdr:cNvPr id="2" name="Rectangle 17"/>
        <xdr:cNvSpPr>
          <a:spLocks/>
        </xdr:cNvSpPr>
      </xdr:nvSpPr>
      <xdr:spPr>
        <a:xfrm>
          <a:off x="7058025" y="38100"/>
          <a:ext cx="1238250" cy="12382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fPrintsWithSheet="0"/>
  </xdr:twoCellAnchor>
  <xdr:twoCellAnchor>
    <xdr:from>
      <xdr:col>0</xdr:col>
      <xdr:colOff>76200</xdr:colOff>
      <xdr:row>313</xdr:row>
      <xdr:rowOff>9525</xdr:rowOff>
    </xdr:from>
    <xdr:to>
      <xdr:col>23</xdr:col>
      <xdr:colOff>9525</xdr:colOff>
      <xdr:row>321</xdr:row>
      <xdr:rowOff>0</xdr:rowOff>
    </xdr:to>
    <xdr:sp>
      <xdr:nvSpPr>
        <xdr:cNvPr id="3" name="Text 1"/>
        <xdr:cNvSpPr txBox="1">
          <a:spLocks noChangeArrowheads="1"/>
        </xdr:cNvSpPr>
      </xdr:nvSpPr>
      <xdr:spPr>
        <a:xfrm>
          <a:off x="76200" y="48377475"/>
          <a:ext cx="9191625" cy="1285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FF0000"/>
              </a:solidFill>
            </a:rPr>
            <a:t>Total Project payment for projects with more  300 Lots will require modifications to this spreadsheet.  If additional Lots are required contact Rodney Joel, P.E. at 816-329-2631 or rodney.joel@faa.gov   
The individual lot results for "TOTAL" in column "K" are valid and may be used when more Lots exist.  
The user of this spreadsheet assumes all responsibility for the accuracy of the data and subsquent calculations.  The user should confirm all calculations performed.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W312"/>
  <sheetViews>
    <sheetView showGridLines="0" tabSelected="1" workbookViewId="0" topLeftCell="A1">
      <pane ySplit="11" topLeftCell="BM12" activePane="bottomLeft" state="frozen"/>
      <selection pane="topLeft" activeCell="A1" sqref="A1"/>
      <selection pane="bottomLeft" activeCell="A2" sqref="A2"/>
    </sheetView>
  </sheetViews>
  <sheetFormatPr defaultColWidth="9.00390625" defaultRowHeight="12.75"/>
  <cols>
    <col min="1" max="2" width="7.00390625" style="0" customWidth="1"/>
    <col min="3" max="5" width="8.375" style="0" customWidth="1"/>
    <col min="6" max="6" width="6.625" style="0" customWidth="1"/>
    <col min="7" max="7" width="6.875" style="0" customWidth="1"/>
    <col min="8" max="8" width="6.00390625" style="0" customWidth="1"/>
    <col min="9" max="9" width="5.875" style="0" customWidth="1"/>
    <col min="10" max="11" width="8.50390625" style="0" customWidth="1"/>
    <col min="12" max="12" width="7.25390625" style="0" customWidth="1"/>
    <col min="13" max="13" width="2.75390625" style="0" bestFit="1" customWidth="1"/>
    <col min="14" max="15" width="9.00390625" style="0" hidden="1" customWidth="1"/>
    <col min="16" max="16" width="7.375" style="0" hidden="1" customWidth="1"/>
    <col min="17" max="17" width="5.75390625" style="0" customWidth="1"/>
    <col min="18" max="18" width="4.25390625" style="0" customWidth="1"/>
    <col min="19" max="19" width="5.625" style="0" customWidth="1"/>
    <col min="20" max="20" width="4.50390625" style="0" customWidth="1"/>
    <col min="21" max="21" width="5.25390625" style="0" customWidth="1"/>
    <col min="22" max="22" width="4.625" style="0" customWidth="1"/>
    <col min="23" max="23" width="2.00390625" style="0" hidden="1" customWidth="1"/>
  </cols>
  <sheetData>
    <row r="1" spans="1:23" ht="13.5" thickBot="1">
      <c r="A1" s="22" t="s">
        <v>338</v>
      </c>
      <c r="B1" s="23"/>
      <c r="C1" s="23"/>
      <c r="D1" s="23"/>
      <c r="E1" s="23"/>
      <c r="F1" s="23"/>
      <c r="G1" s="23"/>
      <c r="H1" s="23"/>
      <c r="I1" s="23"/>
      <c r="J1" s="23"/>
      <c r="K1" s="23"/>
      <c r="L1" s="23"/>
      <c r="M1" s="329" t="s">
        <v>316</v>
      </c>
      <c r="R1" s="227">
        <v>1</v>
      </c>
      <c r="S1" s="227">
        <v>1</v>
      </c>
      <c r="W1" s="330" t="s">
        <v>300</v>
      </c>
    </row>
    <row r="2" spans="1:23" ht="4.5" customHeight="1">
      <c r="A2" s="25"/>
      <c r="B2" s="25"/>
      <c r="C2" s="25"/>
      <c r="D2" s="25"/>
      <c r="E2" s="25"/>
      <c r="F2" s="25"/>
      <c r="G2" s="25"/>
      <c r="H2" s="25"/>
      <c r="I2" s="25"/>
      <c r="J2" s="25"/>
      <c r="K2" s="25"/>
      <c r="L2" s="25"/>
      <c r="M2" s="329"/>
      <c r="R2" s="227">
        <v>1</v>
      </c>
      <c r="S2" s="227">
        <v>0</v>
      </c>
      <c r="W2" s="330"/>
    </row>
    <row r="3" spans="1:23" ht="15.75">
      <c r="A3" s="24" t="str">
        <f>1!A3</f>
        <v>AIRPORT NAME</v>
      </c>
      <c r="B3" s="25"/>
      <c r="C3" s="25"/>
      <c r="D3" s="25"/>
      <c r="E3" s="25"/>
      <c r="F3" s="25"/>
      <c r="G3" s="25"/>
      <c r="H3" s="25"/>
      <c r="I3" s="25"/>
      <c r="J3" s="25"/>
      <c r="K3" s="25"/>
      <c r="L3" s="25"/>
      <c r="M3" s="329"/>
      <c r="R3" s="227"/>
      <c r="W3" s="330"/>
    </row>
    <row r="4" spans="1:23" ht="15.75">
      <c r="A4" s="24" t="str">
        <f>1!A4</f>
        <v>PROJECT DESCRIPTION</v>
      </c>
      <c r="B4" s="25"/>
      <c r="C4" s="25"/>
      <c r="D4" s="25"/>
      <c r="E4" s="25"/>
      <c r="F4" s="25"/>
      <c r="G4" s="25"/>
      <c r="H4" s="25"/>
      <c r="I4" s="25"/>
      <c r="J4" s="25"/>
      <c r="K4" s="25"/>
      <c r="L4" s="25"/>
      <c r="M4" s="329"/>
      <c r="W4" s="330"/>
    </row>
    <row r="5" spans="1:23" ht="15.75">
      <c r="A5" s="24" t="str">
        <f>1!A5</f>
        <v>PROJECT NUMBER</v>
      </c>
      <c r="B5" s="25"/>
      <c r="C5" s="25"/>
      <c r="D5" s="25"/>
      <c r="E5" s="25"/>
      <c r="F5" s="25"/>
      <c r="G5" s="25"/>
      <c r="H5" s="25"/>
      <c r="I5" s="25"/>
      <c r="J5" s="25"/>
      <c r="K5" s="25"/>
      <c r="L5" s="25"/>
      <c r="M5" s="329"/>
      <c r="W5" s="330"/>
    </row>
    <row r="6" spans="1:23" ht="16.5" thickBot="1">
      <c r="A6" s="26" t="s">
        <v>313</v>
      </c>
      <c r="B6" s="27"/>
      <c r="C6" s="27"/>
      <c r="D6" s="27"/>
      <c r="E6" s="27"/>
      <c r="F6" s="27"/>
      <c r="G6" s="27"/>
      <c r="H6" s="27"/>
      <c r="I6" s="27"/>
      <c r="J6" s="25"/>
      <c r="K6" s="25"/>
      <c r="L6" s="25"/>
      <c r="M6" s="329"/>
      <c r="W6" s="330"/>
    </row>
    <row r="7" spans="1:23" ht="35.25" customHeight="1" thickBot="1" thickTop="1">
      <c r="A7" s="239" t="s">
        <v>265</v>
      </c>
      <c r="B7" s="240"/>
      <c r="C7" s="241" t="s">
        <v>0</v>
      </c>
      <c r="D7" s="242" t="s">
        <v>267</v>
      </c>
      <c r="E7" s="242" t="s">
        <v>1</v>
      </c>
      <c r="F7" s="243"/>
      <c r="G7" s="243"/>
      <c r="H7" s="243"/>
      <c r="I7" s="244"/>
      <c r="J7" s="245" t="s">
        <v>266</v>
      </c>
      <c r="K7" s="246"/>
      <c r="L7" s="247"/>
      <c r="M7" s="329"/>
      <c r="W7" s="330"/>
    </row>
    <row r="8" spans="1:23" ht="17.25" thickBot="1" thickTop="1">
      <c r="A8" s="36">
        <v>106</v>
      </c>
      <c r="B8" s="37"/>
      <c r="C8" s="38">
        <f>IF(ISBLANK(A8),"ENTER",N12+O12)</f>
        <v>0</v>
      </c>
      <c r="D8" s="39">
        <f>IF(ISBLANK(A8),"PROJECT",P12)</f>
        <v>0</v>
      </c>
      <c r="E8" s="39">
        <f>IF(ISBLANK(A8),"PERCENT CAP (cell A8)",C8-D8)</f>
        <v>0</v>
      </c>
      <c r="F8" s="214"/>
      <c r="G8" s="214"/>
      <c r="H8" s="214"/>
      <c r="I8" s="40"/>
      <c r="J8" s="41"/>
      <c r="K8" s="51">
        <f>IF(SUM(L13:L312)&lt;=E8,SUM(L13:L312),E8)</f>
        <v>0</v>
      </c>
      <c r="L8" s="42"/>
      <c r="M8" s="329"/>
      <c r="Q8" s="280">
        <f>MAX(Lots!A:A)</f>
        <v>0</v>
      </c>
      <c r="R8" s="78" t="s">
        <v>321</v>
      </c>
      <c r="W8" s="330"/>
    </row>
    <row r="9" spans="1:23" ht="8.25" customHeight="1" thickTop="1">
      <c r="A9" s="27"/>
      <c r="B9" s="27"/>
      <c r="C9" s="27"/>
      <c r="D9" s="27"/>
      <c r="E9" s="27"/>
      <c r="F9" s="27"/>
      <c r="G9" s="27"/>
      <c r="H9" s="27"/>
      <c r="I9" s="27"/>
      <c r="J9" s="25"/>
      <c r="K9" s="25"/>
      <c r="L9" s="25"/>
      <c r="M9" s="329"/>
      <c r="N9" s="50" t="s">
        <v>2</v>
      </c>
      <c r="O9" s="50"/>
      <c r="W9" s="330"/>
    </row>
    <row r="10" spans="1:23" ht="15" customHeight="1">
      <c r="A10" s="33"/>
      <c r="B10" s="228" t="s">
        <v>3</v>
      </c>
      <c r="C10" s="29"/>
      <c r="D10" s="229" t="s">
        <v>4</v>
      </c>
      <c r="E10" s="29"/>
      <c r="F10" s="229" t="s">
        <v>5</v>
      </c>
      <c r="G10" s="28"/>
      <c r="H10" s="34"/>
      <c r="I10" s="32"/>
      <c r="J10" s="229" t="s">
        <v>6</v>
      </c>
      <c r="K10" s="34"/>
      <c r="L10" s="35"/>
      <c r="M10" s="329"/>
      <c r="N10" s="45" t="s">
        <v>7</v>
      </c>
      <c r="O10" s="45" t="s">
        <v>8</v>
      </c>
      <c r="P10" s="44" t="s">
        <v>9</v>
      </c>
      <c r="Q10" s="331" t="s">
        <v>295</v>
      </c>
      <c r="R10" s="332"/>
      <c r="S10" s="332"/>
      <c r="T10" s="332"/>
      <c r="U10" s="332"/>
      <c r="V10" s="333"/>
      <c r="W10" s="330"/>
    </row>
    <row r="11" spans="1:23" ht="24.75" customHeight="1" thickBot="1">
      <c r="A11" s="230" t="s">
        <v>10</v>
      </c>
      <c r="B11" s="231" t="s">
        <v>11</v>
      </c>
      <c r="C11" s="231" t="s">
        <v>8</v>
      </c>
      <c r="D11" s="230" t="s">
        <v>11</v>
      </c>
      <c r="E11" s="230" t="s">
        <v>8</v>
      </c>
      <c r="F11" s="230" t="s">
        <v>12</v>
      </c>
      <c r="G11" s="231" t="s">
        <v>13</v>
      </c>
      <c r="H11" s="257" t="s">
        <v>271</v>
      </c>
      <c r="I11" s="232" t="s">
        <v>14</v>
      </c>
      <c r="J11" s="233" t="s">
        <v>11</v>
      </c>
      <c r="K11" s="233" t="s">
        <v>8</v>
      </c>
      <c r="L11" s="233" t="s">
        <v>15</v>
      </c>
      <c r="M11" s="329"/>
      <c r="N11" s="45" t="s">
        <v>16</v>
      </c>
      <c r="O11" s="45" t="s">
        <v>16</v>
      </c>
      <c r="P11" s="44" t="s">
        <v>17</v>
      </c>
      <c r="Q11" s="334" t="s">
        <v>298</v>
      </c>
      <c r="R11" s="335"/>
      <c r="S11" s="334" t="s">
        <v>296</v>
      </c>
      <c r="T11" s="335"/>
      <c r="U11" s="336" t="s">
        <v>297</v>
      </c>
      <c r="V11" s="337"/>
      <c r="W11" s="330"/>
    </row>
    <row r="12" spans="1:16" ht="13.5" thickBot="1">
      <c r="A12" s="234" t="s">
        <v>18</v>
      </c>
      <c r="B12" s="235"/>
      <c r="C12" s="235"/>
      <c r="D12" s="236" t="s">
        <v>19</v>
      </c>
      <c r="E12" s="236" t="s">
        <v>19</v>
      </c>
      <c r="F12" s="237" t="s">
        <v>20</v>
      </c>
      <c r="G12" s="236" t="s">
        <v>20</v>
      </c>
      <c r="H12" s="258" t="s">
        <v>274</v>
      </c>
      <c r="I12" s="238" t="s">
        <v>20</v>
      </c>
      <c r="J12" s="52"/>
      <c r="K12" s="52"/>
      <c r="L12" s="52"/>
      <c r="N12" s="46">
        <f>SUM(N13:N312)</f>
        <v>0</v>
      </c>
      <c r="O12" s="49">
        <f>SUM(O13:O312)</f>
        <v>0</v>
      </c>
      <c r="P12" s="49">
        <f>SUM(P13:P312)</f>
        <v>0</v>
      </c>
    </row>
    <row r="13" spans="1:23" ht="12" customHeight="1" thickTop="1">
      <c r="A13" s="53">
        <f>IF(Lots!A2="","",Lots!A2)</f>
      </c>
      <c r="B13" s="54">
        <f>IF(Lots!A2="","",Lots!F2)</f>
      </c>
      <c r="C13" s="54">
        <f>IF(Lots!A2="","",Lots!J2)</f>
      </c>
      <c r="D13" s="54">
        <f>IF(Lots!A2="","",Lots!G2)</f>
      </c>
      <c r="E13" s="54">
        <f>IF(Lots!A2="","",Lots!H2)</f>
      </c>
      <c r="F13" s="55">
        <f>IF(Lots!A2="","",Lots!EA2)</f>
      </c>
      <c r="G13" s="54">
        <f>IF(Lots!A2="","",Lots!EB2)</f>
      </c>
      <c r="H13" s="54">
        <f>IF(Lots!A2="","",Lots!EK2)</f>
      </c>
      <c r="I13" s="56">
        <f>IF(Lots!A2="","",Lots!EF2)</f>
      </c>
      <c r="J13" s="57">
        <f>IF(Lots!F2="","",Lots!EG2)</f>
      </c>
      <c r="K13" s="57">
        <f>IF(Lots!H2="","",Lots!EH2)</f>
      </c>
      <c r="L13" s="58">
        <f>IF(A13="","",SUM(J13:K13))</f>
      </c>
      <c r="M13">
        <f>IF(A13="","",IF(Lots!ET2=TRUE,"Y","N"))</f>
      </c>
      <c r="N13" s="47">
        <f aca="true" t="shared" si="0" ref="N13:N51">IF(A13="",0,$A$8/100*D13*B13)</f>
        <v>0</v>
      </c>
      <c r="O13" s="48">
        <f aca="true" t="shared" si="1" ref="O13:O51">IF(A13="",0,$A$8/100*E13*C13)</f>
        <v>0</v>
      </c>
      <c r="P13" s="43">
        <f aca="true" t="shared" si="2" ref="P13:P51">IF(I13&gt;50,0,L13)</f>
        <v>0</v>
      </c>
      <c r="Q13" s="263">
        <f>IF(Lots!A2="","",Lots!EM2)</f>
      </c>
      <c r="R13" s="264">
        <f>IF(Lots!A2="","",Lots!EN2)</f>
      </c>
      <c r="S13" s="263">
        <f>IF(Lots!A2="","",Lots!EO2)</f>
      </c>
      <c r="T13" s="264">
        <f>IF(Lots!A2="","",Lots!EP2)</f>
      </c>
      <c r="U13" s="263">
        <f>IF(Lots!A2="","",Lots!EQ2)</f>
      </c>
      <c r="V13" s="264">
        <f>IF(Lots!A2="","",Lots!ER2)</f>
      </c>
      <c r="W13" s="264">
        <f>IF(Lots!A2="","",IF(Lots!ES2=TRUE,"B","S"))</f>
      </c>
    </row>
    <row r="14" spans="1:23" ht="12" customHeight="1">
      <c r="A14" s="53">
        <f>IF(Lots!A3="","",Lots!A3)</f>
      </c>
      <c r="B14" s="54">
        <f>IF(Lots!A3="","",Lots!F3)</f>
      </c>
      <c r="C14" s="54">
        <f>IF(Lots!A3="","",Lots!J3)</f>
      </c>
      <c r="D14" s="54">
        <f>IF(Lots!A3="","",Lots!G3)</f>
      </c>
      <c r="E14" s="54">
        <f>IF(Lots!A3="","",Lots!H3)</f>
      </c>
      <c r="F14" s="55">
        <f>IF(Lots!A3="","",Lots!EA3)</f>
      </c>
      <c r="G14" s="54">
        <f>IF(Lots!A3="","",Lots!EB3)</f>
      </c>
      <c r="H14" s="54">
        <f>IF(Lots!A3="","",Lots!EK3)</f>
      </c>
      <c r="I14" s="56">
        <f>IF(Lots!A3="","",Lots!EF3)</f>
      </c>
      <c r="J14" s="57">
        <f>IF(Lots!F3="","",Lots!EG3)</f>
      </c>
      <c r="K14" s="57">
        <f>IF(Lots!H3="","",Lots!EH3)</f>
      </c>
      <c r="L14" s="58">
        <f aca="true" t="shared" si="3" ref="L14:L77">IF(A14="","",SUM(J14:K14))</f>
      </c>
      <c r="M14">
        <f>IF(A14="","",IF(Lots!ET3=TRUE,"Y","N"))</f>
      </c>
      <c r="N14" s="47">
        <f t="shared" si="0"/>
        <v>0</v>
      </c>
      <c r="O14" s="48">
        <f t="shared" si="1"/>
        <v>0</v>
      </c>
      <c r="P14" s="43">
        <f t="shared" si="2"/>
        <v>0</v>
      </c>
      <c r="Q14" s="263">
        <f>IF(Lots!A3="","",Lots!EM3)</f>
      </c>
      <c r="R14" s="264">
        <f>IF(Lots!A3="","",Lots!EN3)</f>
      </c>
      <c r="S14" s="263">
        <f>IF(Lots!A3="","",Lots!EO3)</f>
      </c>
      <c r="T14" s="264">
        <f>IF(Lots!A3="","",Lots!EP3)</f>
      </c>
      <c r="U14" s="263">
        <f>IF(Lots!A3="","",Lots!EQ3)</f>
      </c>
      <c r="V14" s="264">
        <f>IF(Lots!A3="","",Lots!ER3)</f>
      </c>
      <c r="W14" s="264">
        <f>IF(Lots!A3="","",IF(Lots!ES3=TRUE,"B","S"))</f>
      </c>
    </row>
    <row r="15" spans="1:23" ht="12" customHeight="1">
      <c r="A15" s="53">
        <f>IF(Lots!A4="","",Lots!A4)</f>
      </c>
      <c r="B15" s="54">
        <f>IF(Lots!A4="","",Lots!F4)</f>
      </c>
      <c r="C15" s="54">
        <f>IF(Lots!A4="","",Lots!J4)</f>
      </c>
      <c r="D15" s="54">
        <f>IF(Lots!A4="","",Lots!G4)</f>
      </c>
      <c r="E15" s="54">
        <f>IF(Lots!A4="","",Lots!H4)</f>
      </c>
      <c r="F15" s="55">
        <f>IF(Lots!A4="","",Lots!EA4)</f>
      </c>
      <c r="G15" s="54">
        <f>IF(Lots!A4="","",Lots!EB4)</f>
      </c>
      <c r="H15" s="54">
        <f>IF(Lots!A4="","",Lots!EK4)</f>
      </c>
      <c r="I15" s="56">
        <f>IF(Lots!A4="","",Lots!EF4)</f>
      </c>
      <c r="J15" s="57">
        <f>IF(Lots!F4="","",Lots!EG4)</f>
      </c>
      <c r="K15" s="57">
        <f>IF(Lots!H4="","",Lots!EH4)</f>
      </c>
      <c r="L15" s="58">
        <f t="shared" si="3"/>
      </c>
      <c r="M15">
        <f>IF(A15="","",IF(Lots!ET4=TRUE,"Y","N"))</f>
      </c>
      <c r="N15" s="47">
        <f t="shared" si="0"/>
        <v>0</v>
      </c>
      <c r="O15" s="48">
        <f t="shared" si="1"/>
        <v>0</v>
      </c>
      <c r="P15" s="43">
        <f t="shared" si="2"/>
        <v>0</v>
      </c>
      <c r="Q15" s="263">
        <f>IF(Lots!A4="","",Lots!EM4)</f>
      </c>
      <c r="R15" s="264">
        <f>IF(Lots!A4="","",Lots!EN4)</f>
      </c>
      <c r="S15" s="263">
        <f>IF(Lots!A4="","",Lots!EO4)</f>
      </c>
      <c r="T15" s="264">
        <f>IF(Lots!A4="","",Lots!EP4)</f>
      </c>
      <c r="U15" s="263">
        <f>IF(Lots!A4="","",Lots!EQ4)</f>
      </c>
      <c r="V15" s="264">
        <f>IF(Lots!A4="","",Lots!ER4)</f>
      </c>
      <c r="W15" s="264">
        <f>IF(Lots!A4="","",IF(Lots!ES4=TRUE,"B","S"))</f>
      </c>
    </row>
    <row r="16" spans="1:23" ht="12" customHeight="1">
      <c r="A16" s="53">
        <f>IF(Lots!A5="","",Lots!A5)</f>
      </c>
      <c r="B16" s="54">
        <f>IF(Lots!A5="","",Lots!F5)</f>
      </c>
      <c r="C16" s="54">
        <f>IF(Lots!A5="","",Lots!J5)</f>
      </c>
      <c r="D16" s="54">
        <f>IF(Lots!A5="","",Lots!G5)</f>
      </c>
      <c r="E16" s="54">
        <f>IF(Lots!A5="","",Lots!H5)</f>
      </c>
      <c r="F16" s="55">
        <f>IF(Lots!A5="","",Lots!EA5)</f>
      </c>
      <c r="G16" s="54">
        <f>IF(Lots!A5="","",Lots!EB5)</f>
      </c>
      <c r="H16" s="54">
        <f>IF(Lots!A5="","",Lots!EK5)</f>
      </c>
      <c r="I16" s="56">
        <f>IF(Lots!A5="","",Lots!EF5)</f>
      </c>
      <c r="J16" s="57">
        <f>IF(Lots!F5="","",Lots!EG5)</f>
      </c>
      <c r="K16" s="57">
        <f>IF(Lots!H5="","",Lots!EH5)</f>
      </c>
      <c r="L16" s="58">
        <f t="shared" si="3"/>
      </c>
      <c r="M16">
        <f>IF(A16="","",IF(Lots!ET5=TRUE,"Y","N"))</f>
      </c>
      <c r="N16" s="47">
        <f t="shared" si="0"/>
        <v>0</v>
      </c>
      <c r="O16" s="48">
        <f t="shared" si="1"/>
        <v>0</v>
      </c>
      <c r="P16" s="43">
        <f t="shared" si="2"/>
        <v>0</v>
      </c>
      <c r="Q16" s="263">
        <f>IF(Lots!A5="","",Lots!EM5)</f>
      </c>
      <c r="R16" s="264">
        <f>IF(Lots!A5="","",Lots!EN5)</f>
      </c>
      <c r="S16" s="263">
        <f>IF(Lots!A5="","",Lots!EO5)</f>
      </c>
      <c r="T16" s="264">
        <f>IF(Lots!A5="","",Lots!EP5)</f>
      </c>
      <c r="U16" s="263">
        <f>IF(Lots!A5="","",Lots!EQ5)</f>
      </c>
      <c r="V16" s="264">
        <f>IF(Lots!A5="","",Lots!ER5)</f>
      </c>
      <c r="W16" s="264">
        <f>IF(Lots!A5="","",IF(Lots!ES5=TRUE,"B","S"))</f>
      </c>
    </row>
    <row r="17" spans="1:23" ht="12" customHeight="1">
      <c r="A17" s="53">
        <f>IF(Lots!A6="","",Lots!A6)</f>
      </c>
      <c r="B17" s="54">
        <f>IF(Lots!A6="","",Lots!F6)</f>
      </c>
      <c r="C17" s="54">
        <f>IF(Lots!A6="","",Lots!J6)</f>
      </c>
      <c r="D17" s="54">
        <f>IF(Lots!A6="","",Lots!G6)</f>
      </c>
      <c r="E17" s="54">
        <f>IF(Lots!A6="","",Lots!H6)</f>
      </c>
      <c r="F17" s="55">
        <f>IF(Lots!A6="","",Lots!EA6)</f>
      </c>
      <c r="G17" s="54">
        <f>IF(Lots!A6="","",Lots!EB6)</f>
      </c>
      <c r="H17" s="54">
        <f>IF(Lots!A6="","",Lots!EK6)</f>
      </c>
      <c r="I17" s="56">
        <f>IF(Lots!A6="","",Lots!EF6)</f>
      </c>
      <c r="J17" s="57">
        <f>IF(Lots!F6="","",Lots!EG6)</f>
      </c>
      <c r="K17" s="57">
        <f>IF(Lots!H6="","",Lots!EH6)</f>
      </c>
      <c r="L17" s="58">
        <f t="shared" si="3"/>
      </c>
      <c r="M17">
        <f>IF(A17="","",IF(Lots!ET6=TRUE,"Y","N"))</f>
      </c>
      <c r="N17" s="47">
        <f t="shared" si="0"/>
        <v>0</v>
      </c>
      <c r="O17" s="48">
        <f t="shared" si="1"/>
        <v>0</v>
      </c>
      <c r="P17" s="43">
        <f t="shared" si="2"/>
        <v>0</v>
      </c>
      <c r="Q17" s="263">
        <f>IF(Lots!A6="","",Lots!EM6)</f>
      </c>
      <c r="R17" s="264">
        <f>IF(Lots!A6="","",Lots!EN6)</f>
      </c>
      <c r="S17" s="263">
        <f>IF(Lots!A6="","",Lots!EO6)</f>
      </c>
      <c r="T17" s="264">
        <f>IF(Lots!A6="","",Lots!EP6)</f>
      </c>
      <c r="U17" s="263">
        <f>IF(Lots!A6="","",Lots!EQ6)</f>
      </c>
      <c r="V17" s="264">
        <f>IF(Lots!A6="","",Lots!ER6)</f>
      </c>
      <c r="W17" s="264">
        <f>IF(Lots!A6="","",IF(Lots!ES6=TRUE,"B","S"))</f>
      </c>
    </row>
    <row r="18" spans="1:23" ht="12" customHeight="1">
      <c r="A18" s="53">
        <f>IF(Lots!A7="","",Lots!A7)</f>
      </c>
      <c r="B18" s="54">
        <f>IF(Lots!A7="","",Lots!F7)</f>
      </c>
      <c r="C18" s="54">
        <f>IF(Lots!A7="","",Lots!J7)</f>
      </c>
      <c r="D18" s="54">
        <f>IF(Lots!A7="","",Lots!G7)</f>
      </c>
      <c r="E18" s="54">
        <f>IF(Lots!A7="","",Lots!H7)</f>
      </c>
      <c r="F18" s="55">
        <f>IF(Lots!A7="","",Lots!EA7)</f>
      </c>
      <c r="G18" s="54">
        <f>IF(Lots!A7="","",Lots!EB7)</f>
      </c>
      <c r="H18" s="54">
        <f>IF(Lots!A7="","",Lots!EK7)</f>
      </c>
      <c r="I18" s="56">
        <f>IF(Lots!A7="","",Lots!EF7)</f>
      </c>
      <c r="J18" s="57">
        <f>IF(Lots!F7="","",Lots!EG7)</f>
      </c>
      <c r="K18" s="57">
        <f>IF(Lots!H7="","",Lots!EH7)</f>
      </c>
      <c r="L18" s="58">
        <f t="shared" si="3"/>
      </c>
      <c r="M18">
        <f>IF(A18="","",IF(Lots!ET7=TRUE,"Y","N"))</f>
      </c>
      <c r="N18" s="47">
        <f t="shared" si="0"/>
        <v>0</v>
      </c>
      <c r="O18" s="48">
        <f t="shared" si="1"/>
        <v>0</v>
      </c>
      <c r="P18" s="43">
        <f t="shared" si="2"/>
        <v>0</v>
      </c>
      <c r="Q18" s="263">
        <f>IF(Lots!A7="","",Lots!EM7)</f>
      </c>
      <c r="R18" s="264">
        <f>IF(Lots!A7="","",Lots!EN7)</f>
      </c>
      <c r="S18" s="263">
        <f>IF(Lots!A7="","",Lots!EO7)</f>
      </c>
      <c r="T18" s="264">
        <f>IF(Lots!A7="","",Lots!EP7)</f>
      </c>
      <c r="U18" s="263">
        <f>IF(Lots!A7="","",Lots!EQ7)</f>
      </c>
      <c r="V18" s="264">
        <f>IF(Lots!A7="","",Lots!ER7)</f>
      </c>
      <c r="W18" s="264">
        <f>IF(Lots!A7="","",IF(Lots!ES7=TRUE,"B","S"))</f>
      </c>
    </row>
    <row r="19" spans="1:23" ht="12" customHeight="1">
      <c r="A19" s="53">
        <f>IF(Lots!A8="","",Lots!A8)</f>
      </c>
      <c r="B19" s="54">
        <f>IF(Lots!A8="","",Lots!F8)</f>
      </c>
      <c r="C19" s="54">
        <f>IF(Lots!A8="","",Lots!J8)</f>
      </c>
      <c r="D19" s="54">
        <f>IF(Lots!A8="","",Lots!G8)</f>
      </c>
      <c r="E19" s="54">
        <f>IF(Lots!A8="","",Lots!H8)</f>
      </c>
      <c r="F19" s="55">
        <f>IF(Lots!A8="","",Lots!EA8)</f>
      </c>
      <c r="G19" s="54">
        <f>IF(Lots!A8="","",Lots!EB8)</f>
      </c>
      <c r="H19" s="54">
        <f>IF(Lots!A8="","",Lots!EK8)</f>
      </c>
      <c r="I19" s="56">
        <f>IF(Lots!A8="","",Lots!EF8)</f>
      </c>
      <c r="J19" s="57">
        <f>IF(Lots!F8="","",Lots!EG8)</f>
      </c>
      <c r="K19" s="57">
        <f>IF(Lots!H8="","",Lots!EH8)</f>
      </c>
      <c r="L19" s="58">
        <f t="shared" si="3"/>
      </c>
      <c r="M19">
        <f>IF(A19="","",IF(Lots!ET8=TRUE,"Y","N"))</f>
      </c>
      <c r="N19" s="47">
        <f t="shared" si="0"/>
        <v>0</v>
      </c>
      <c r="O19" s="48">
        <f t="shared" si="1"/>
        <v>0</v>
      </c>
      <c r="P19" s="43">
        <f t="shared" si="2"/>
        <v>0</v>
      </c>
      <c r="Q19" s="263">
        <f>IF(Lots!A8="","",Lots!EM8)</f>
      </c>
      <c r="R19" s="264">
        <f>IF(Lots!A8="","",Lots!EN8)</f>
      </c>
      <c r="S19" s="263">
        <f>IF(Lots!A8="","",Lots!EO8)</f>
      </c>
      <c r="T19" s="264">
        <f>IF(Lots!A8="","",Lots!EP8)</f>
      </c>
      <c r="U19" s="263">
        <f>IF(Lots!A8="","",Lots!EQ8)</f>
      </c>
      <c r="V19" s="264">
        <f>IF(Lots!A8="","",Lots!ER8)</f>
      </c>
      <c r="W19" s="264">
        <f>IF(Lots!A8="","",IF(Lots!ES8=TRUE,"B","S"))</f>
      </c>
    </row>
    <row r="20" spans="1:23" ht="12" customHeight="1">
      <c r="A20" s="53">
        <f>IF(Lots!A9="","",Lots!A9)</f>
      </c>
      <c r="B20" s="54">
        <f>IF(Lots!A9="","",Lots!F9)</f>
      </c>
      <c r="C20" s="54">
        <f>IF(Lots!A9="","",Lots!J9)</f>
      </c>
      <c r="D20" s="54">
        <f>IF(Lots!A9="","",Lots!G9)</f>
      </c>
      <c r="E20" s="54">
        <f>IF(Lots!A9="","",Lots!H9)</f>
      </c>
      <c r="F20" s="55">
        <f>IF(Lots!A9="","",Lots!EA9)</f>
      </c>
      <c r="G20" s="54">
        <f>IF(Lots!A9="","",Lots!EB9)</f>
      </c>
      <c r="H20" s="54">
        <f>IF(Lots!A9="","",Lots!EK9)</f>
      </c>
      <c r="I20" s="56">
        <f>IF(Lots!A9="","",Lots!EF9)</f>
      </c>
      <c r="J20" s="57">
        <f>IF(Lots!F9="","",Lots!EG9)</f>
      </c>
      <c r="K20" s="57">
        <f>IF(Lots!H9="","",Lots!EH9)</f>
      </c>
      <c r="L20" s="58">
        <f t="shared" si="3"/>
      </c>
      <c r="M20">
        <f>IF(A20="","",IF(Lots!ET9=TRUE,"Y","N"))</f>
      </c>
      <c r="N20" s="47">
        <f t="shared" si="0"/>
        <v>0</v>
      </c>
      <c r="O20" s="48">
        <f t="shared" si="1"/>
        <v>0</v>
      </c>
      <c r="P20" s="43">
        <f t="shared" si="2"/>
        <v>0</v>
      </c>
      <c r="Q20" s="263">
        <f>IF(Lots!A9="","",Lots!EM9)</f>
      </c>
      <c r="R20" s="264">
        <f>IF(Lots!A9="","",Lots!EN9)</f>
      </c>
      <c r="S20" s="263">
        <f>IF(Lots!A9="","",Lots!EO9)</f>
      </c>
      <c r="T20" s="264">
        <f>IF(Lots!A9="","",Lots!EP9)</f>
      </c>
      <c r="U20" s="263">
        <f>IF(Lots!A9="","",Lots!EQ9)</f>
      </c>
      <c r="V20" s="264">
        <f>IF(Lots!A9="","",Lots!ER9)</f>
      </c>
      <c r="W20" s="264">
        <f>IF(Lots!A9="","",IF(Lots!ES9=TRUE,"B","S"))</f>
      </c>
    </row>
    <row r="21" spans="1:23" ht="12" customHeight="1">
      <c r="A21" s="53">
        <f>IF(Lots!A10="","",Lots!A10)</f>
      </c>
      <c r="B21" s="54">
        <f>IF(Lots!A10="","",Lots!F10)</f>
      </c>
      <c r="C21" s="54">
        <f>IF(Lots!A10="","",Lots!J10)</f>
      </c>
      <c r="D21" s="54">
        <f>IF(Lots!A10="","",Lots!G10)</f>
      </c>
      <c r="E21" s="54">
        <f>IF(Lots!A10="","",Lots!H10)</f>
      </c>
      <c r="F21" s="55">
        <f>IF(Lots!A10="","",Lots!EA10)</f>
      </c>
      <c r="G21" s="54">
        <f>IF(Lots!A10="","",Lots!EB10)</f>
      </c>
      <c r="H21" s="54">
        <f>IF(Lots!A10="","",Lots!EK10)</f>
      </c>
      <c r="I21" s="56">
        <f>IF(Lots!A10="","",Lots!EF10)</f>
      </c>
      <c r="J21" s="57">
        <f>IF(Lots!F10="","",Lots!EG10)</f>
      </c>
      <c r="K21" s="57">
        <f>IF(Lots!H10="","",Lots!EH10)</f>
      </c>
      <c r="L21" s="58">
        <f t="shared" si="3"/>
      </c>
      <c r="M21">
        <f>IF(A21="","",IF(Lots!ET10=TRUE,"Y","N"))</f>
      </c>
      <c r="N21" s="47">
        <f t="shared" si="0"/>
        <v>0</v>
      </c>
      <c r="O21" s="48">
        <f t="shared" si="1"/>
        <v>0</v>
      </c>
      <c r="P21" s="43">
        <f t="shared" si="2"/>
        <v>0</v>
      </c>
      <c r="Q21" s="263">
        <f>IF(Lots!A10="","",Lots!EM10)</f>
      </c>
      <c r="R21" s="264">
        <f>IF(Lots!A10="","",Lots!EN10)</f>
      </c>
      <c r="S21" s="263">
        <f>IF(Lots!A10="","",Lots!EO10)</f>
      </c>
      <c r="T21" s="264">
        <f>IF(Lots!A10="","",Lots!EP10)</f>
      </c>
      <c r="U21" s="263">
        <f>IF(Lots!A10="","",Lots!EQ10)</f>
      </c>
      <c r="V21" s="264">
        <f>IF(Lots!A10="","",Lots!ER10)</f>
      </c>
      <c r="W21" s="264">
        <f>IF(Lots!A10="","",IF(Lots!ES10=TRUE,"B","S"))</f>
      </c>
    </row>
    <row r="22" spans="1:23" ht="12" customHeight="1">
      <c r="A22" s="53">
        <f>IF(Lots!A11="","",Lots!A11)</f>
      </c>
      <c r="B22" s="54">
        <f>IF(Lots!A11="","",Lots!F11)</f>
      </c>
      <c r="C22" s="54">
        <f>IF(Lots!A11="","",Lots!J11)</f>
      </c>
      <c r="D22" s="54">
        <f>IF(Lots!A11="","",Lots!G11)</f>
      </c>
      <c r="E22" s="54">
        <f>IF(Lots!A11="","",Lots!H11)</f>
      </c>
      <c r="F22" s="55">
        <f>IF(Lots!A11="","",Lots!EA11)</f>
      </c>
      <c r="G22" s="54">
        <f>IF(Lots!A11="","",Lots!EB11)</f>
      </c>
      <c r="H22" s="54">
        <f>IF(Lots!A11="","",Lots!EK11)</f>
      </c>
      <c r="I22" s="56">
        <f>IF(Lots!A11="","",Lots!EF11)</f>
      </c>
      <c r="J22" s="57">
        <f>IF(Lots!F11="","",Lots!EG11)</f>
      </c>
      <c r="K22" s="57">
        <f>IF(Lots!H11="","",Lots!EH11)</f>
      </c>
      <c r="L22" s="58">
        <f t="shared" si="3"/>
      </c>
      <c r="M22">
        <f>IF(A22="","",IF(Lots!ET11=TRUE,"Y","N"))</f>
      </c>
      <c r="N22" s="47">
        <f t="shared" si="0"/>
        <v>0</v>
      </c>
      <c r="O22" s="48">
        <f t="shared" si="1"/>
        <v>0</v>
      </c>
      <c r="P22" s="43">
        <f t="shared" si="2"/>
        <v>0</v>
      </c>
      <c r="Q22" s="263">
        <f>IF(Lots!A11="","",Lots!EM11)</f>
      </c>
      <c r="R22" s="264">
        <f>IF(Lots!A11="","",Lots!EN11)</f>
      </c>
      <c r="S22" s="263">
        <f>IF(Lots!A11="","",Lots!EO11)</f>
      </c>
      <c r="T22" s="264">
        <f>IF(Lots!A11="","",Lots!EP11)</f>
      </c>
      <c r="U22" s="263">
        <f>IF(Lots!A11="","",Lots!EQ11)</f>
      </c>
      <c r="V22" s="264">
        <f>IF(Lots!A11="","",Lots!ER11)</f>
      </c>
      <c r="W22" s="264">
        <f>IF(Lots!A11="","",IF(Lots!ES11=TRUE,"B","S"))</f>
      </c>
    </row>
    <row r="23" spans="1:23" ht="12" customHeight="1">
      <c r="A23" s="53">
        <f>IF(Lots!A12="","",Lots!A12)</f>
      </c>
      <c r="B23" s="54">
        <f>IF(Lots!A12="","",Lots!F12)</f>
      </c>
      <c r="C23" s="54">
        <f>IF(Lots!A12="","",Lots!J12)</f>
      </c>
      <c r="D23" s="54">
        <f>IF(Lots!A12="","",Lots!G12)</f>
      </c>
      <c r="E23" s="54">
        <f>IF(Lots!A12="","",Lots!H12)</f>
      </c>
      <c r="F23" s="55">
        <f>IF(Lots!A12="","",Lots!EA12)</f>
      </c>
      <c r="G23" s="54">
        <f>IF(Lots!A12="","",Lots!EB12)</f>
      </c>
      <c r="H23" s="54">
        <f>IF(Lots!A12="","",Lots!EK12)</f>
      </c>
      <c r="I23" s="56">
        <f>IF(Lots!A12="","",Lots!EF12)</f>
      </c>
      <c r="J23" s="57">
        <f>IF(Lots!F12="","",Lots!EG12)</f>
      </c>
      <c r="K23" s="57">
        <f>IF(Lots!H12="","",Lots!EH12)</f>
      </c>
      <c r="L23" s="58">
        <f t="shared" si="3"/>
      </c>
      <c r="M23">
        <f>IF(A23="","",IF(Lots!ET12=TRUE,"Y","N"))</f>
      </c>
      <c r="N23" s="47">
        <f t="shared" si="0"/>
        <v>0</v>
      </c>
      <c r="O23" s="48">
        <f t="shared" si="1"/>
        <v>0</v>
      </c>
      <c r="P23" s="43">
        <f t="shared" si="2"/>
        <v>0</v>
      </c>
      <c r="Q23" s="263">
        <f>IF(Lots!A12="","",Lots!EM12)</f>
      </c>
      <c r="R23" s="264">
        <f>IF(Lots!A12="","",Lots!EN12)</f>
      </c>
      <c r="S23" s="263">
        <f>IF(Lots!A12="","",Lots!EO12)</f>
      </c>
      <c r="T23" s="264">
        <f>IF(Lots!A12="","",Lots!EP12)</f>
      </c>
      <c r="U23" s="263">
        <f>IF(Lots!A12="","",Lots!EQ12)</f>
      </c>
      <c r="V23" s="264">
        <f>IF(Lots!A12="","",Lots!ER12)</f>
      </c>
      <c r="W23" s="264">
        <f>IF(Lots!A12="","",IF(Lots!ES12=TRUE,"B","S"))</f>
      </c>
    </row>
    <row r="24" spans="1:23" ht="12" customHeight="1">
      <c r="A24" s="53">
        <f>IF(Lots!A13="","",Lots!A13)</f>
      </c>
      <c r="B24" s="54">
        <f>IF(Lots!A13="","",Lots!F13)</f>
      </c>
      <c r="C24" s="54">
        <f>IF(Lots!A13="","",Lots!J13)</f>
      </c>
      <c r="D24" s="54">
        <f>IF(Lots!A13="","",Lots!G13)</f>
      </c>
      <c r="E24" s="54">
        <f>IF(Lots!A13="","",Lots!H13)</f>
      </c>
      <c r="F24" s="55">
        <f>IF(Lots!A13="","",Lots!EA13)</f>
      </c>
      <c r="G24" s="54">
        <f>IF(Lots!A13="","",Lots!EB13)</f>
      </c>
      <c r="H24" s="54">
        <f>IF(Lots!A13="","",Lots!EK13)</f>
      </c>
      <c r="I24" s="56">
        <f>IF(Lots!A13="","",Lots!EF13)</f>
      </c>
      <c r="J24" s="57">
        <f>IF(Lots!F13="","",Lots!EG13)</f>
      </c>
      <c r="K24" s="57">
        <f>IF(Lots!H13="","",Lots!EH13)</f>
      </c>
      <c r="L24" s="58">
        <f t="shared" si="3"/>
      </c>
      <c r="M24">
        <f>IF(A24="","",IF(Lots!ET13=TRUE,"Y","N"))</f>
      </c>
      <c r="N24" s="47">
        <f t="shared" si="0"/>
        <v>0</v>
      </c>
      <c r="O24" s="48">
        <f t="shared" si="1"/>
        <v>0</v>
      </c>
      <c r="P24" s="43">
        <f t="shared" si="2"/>
        <v>0</v>
      </c>
      <c r="Q24" s="263">
        <f>IF(Lots!A13="","",Lots!EM13)</f>
      </c>
      <c r="R24" s="264">
        <f>IF(Lots!A13="","",Lots!EN13)</f>
      </c>
      <c r="S24" s="263">
        <f>IF(Lots!A13="","",Lots!EO13)</f>
      </c>
      <c r="T24" s="264">
        <f>IF(Lots!A13="","",Lots!EP13)</f>
      </c>
      <c r="U24" s="263">
        <f>IF(Lots!A13="","",Lots!EQ13)</f>
      </c>
      <c r="V24" s="264">
        <f>IF(Lots!A13="","",Lots!ER13)</f>
      </c>
      <c r="W24" s="264">
        <f>IF(Lots!A13="","",IF(Lots!ES13=TRUE,"B","S"))</f>
      </c>
    </row>
    <row r="25" spans="1:23" ht="12" customHeight="1">
      <c r="A25" s="53">
        <f>IF(Lots!A14="","",Lots!A14)</f>
      </c>
      <c r="B25" s="54">
        <f>IF(Lots!A14="","",Lots!F14)</f>
      </c>
      <c r="C25" s="54">
        <f>IF(Lots!A14="","",Lots!J14)</f>
      </c>
      <c r="D25" s="54">
        <f>IF(Lots!A14="","",Lots!G14)</f>
      </c>
      <c r="E25" s="54">
        <f>IF(Lots!A14="","",Lots!H14)</f>
      </c>
      <c r="F25" s="55">
        <f>IF(Lots!A14="","",Lots!EA14)</f>
      </c>
      <c r="G25" s="54">
        <f>IF(Lots!A14="","",Lots!EB14)</f>
      </c>
      <c r="H25" s="54">
        <f>IF(Lots!A14="","",Lots!EK14)</f>
      </c>
      <c r="I25" s="56">
        <f>IF(Lots!A14="","",Lots!EF14)</f>
      </c>
      <c r="J25" s="57">
        <f>IF(Lots!F14="","",Lots!EG14)</f>
      </c>
      <c r="K25" s="57">
        <f>IF(Lots!H14="","",Lots!EH14)</f>
      </c>
      <c r="L25" s="58">
        <f t="shared" si="3"/>
      </c>
      <c r="M25">
        <f>IF(A25="","",IF(Lots!ET14=TRUE,"Y","N"))</f>
      </c>
      <c r="N25" s="47">
        <f t="shared" si="0"/>
        <v>0</v>
      </c>
      <c r="O25" s="48">
        <f t="shared" si="1"/>
        <v>0</v>
      </c>
      <c r="P25" s="43">
        <f t="shared" si="2"/>
        <v>0</v>
      </c>
      <c r="Q25" s="263">
        <f>IF(Lots!A14="","",Lots!EM14)</f>
      </c>
      <c r="R25" s="264">
        <f>IF(Lots!A14="","",Lots!EN14)</f>
      </c>
      <c r="S25" s="263">
        <f>IF(Lots!A14="","",Lots!EO14)</f>
      </c>
      <c r="T25" s="264">
        <f>IF(Lots!A14="","",Lots!EP14)</f>
      </c>
      <c r="U25" s="263">
        <f>IF(Lots!A14="","",Lots!EQ14)</f>
      </c>
      <c r="V25" s="264">
        <f>IF(Lots!A14="","",Lots!ER14)</f>
      </c>
      <c r="W25" s="264">
        <f>IF(Lots!A14="","",IF(Lots!ES14=TRUE,"B","S"))</f>
      </c>
    </row>
    <row r="26" spans="1:23" ht="12" customHeight="1">
      <c r="A26" s="53">
        <f>IF(Lots!A15="","",Lots!A15)</f>
      </c>
      <c r="B26" s="54">
        <f>IF(Lots!A15="","",Lots!F15)</f>
      </c>
      <c r="C26" s="54">
        <f>IF(Lots!A15="","",Lots!J15)</f>
      </c>
      <c r="D26" s="54">
        <f>IF(Lots!A15="","",Lots!G15)</f>
      </c>
      <c r="E26" s="54">
        <f>IF(Lots!A15="","",Lots!H15)</f>
      </c>
      <c r="F26" s="55">
        <f>IF(Lots!A15="","",Lots!EA15)</f>
      </c>
      <c r="G26" s="54">
        <f>IF(Lots!A15="","",Lots!EB15)</f>
      </c>
      <c r="H26" s="54">
        <f>IF(Lots!A15="","",Lots!EK15)</f>
      </c>
      <c r="I26" s="56">
        <f>IF(Lots!A15="","",Lots!EF15)</f>
      </c>
      <c r="J26" s="57">
        <f>IF(Lots!F15="","",Lots!EG15)</f>
      </c>
      <c r="K26" s="57">
        <f>IF(Lots!H15="","",Lots!EH15)</f>
      </c>
      <c r="L26" s="58">
        <f t="shared" si="3"/>
      </c>
      <c r="M26">
        <f>IF(A26="","",IF(Lots!ET15=TRUE,"Y","N"))</f>
      </c>
      <c r="N26" s="47">
        <f t="shared" si="0"/>
        <v>0</v>
      </c>
      <c r="O26" s="48">
        <f t="shared" si="1"/>
        <v>0</v>
      </c>
      <c r="P26" s="43">
        <f t="shared" si="2"/>
        <v>0</v>
      </c>
      <c r="Q26" s="263">
        <f>IF(Lots!A15="","",Lots!EM15)</f>
      </c>
      <c r="R26" s="264">
        <f>IF(Lots!A15="","",Lots!EN15)</f>
      </c>
      <c r="S26" s="263">
        <f>IF(Lots!A15="","",Lots!EO15)</f>
      </c>
      <c r="T26" s="264">
        <f>IF(Lots!A15="","",Lots!EP15)</f>
      </c>
      <c r="U26" s="263">
        <f>IF(Lots!A15="","",Lots!EQ15)</f>
      </c>
      <c r="V26" s="264">
        <f>IF(Lots!A15="","",Lots!ER15)</f>
      </c>
      <c r="W26" s="264">
        <f>IF(Lots!A15="","",IF(Lots!ES15=TRUE,"B","S"))</f>
      </c>
    </row>
    <row r="27" spans="1:23" ht="12" customHeight="1">
      <c r="A27" s="53">
        <f>IF(Lots!A16="","",Lots!A16)</f>
      </c>
      <c r="B27" s="54">
        <f>IF(Lots!A16="","",Lots!F16)</f>
      </c>
      <c r="C27" s="54">
        <f>IF(Lots!A16="","",Lots!J16)</f>
      </c>
      <c r="D27" s="54">
        <f>IF(Lots!A16="","",Lots!G16)</f>
      </c>
      <c r="E27" s="54">
        <f>IF(Lots!A16="","",Lots!H16)</f>
      </c>
      <c r="F27" s="55">
        <f>IF(Lots!A16="","",Lots!EA16)</f>
      </c>
      <c r="G27" s="54">
        <f>IF(Lots!A16="","",Lots!EB16)</f>
      </c>
      <c r="H27" s="54">
        <f>IF(Lots!A16="","",Lots!EK16)</f>
      </c>
      <c r="I27" s="56">
        <f>IF(Lots!A16="","",Lots!EF16)</f>
      </c>
      <c r="J27" s="57">
        <f>IF(Lots!F16="","",Lots!EG16)</f>
      </c>
      <c r="K27" s="57">
        <f>IF(Lots!H16="","",Lots!EH16)</f>
      </c>
      <c r="L27" s="58">
        <f t="shared" si="3"/>
      </c>
      <c r="M27">
        <f>IF(A27="","",IF(Lots!ET16=TRUE,"Y","N"))</f>
      </c>
      <c r="N27" s="47">
        <f t="shared" si="0"/>
        <v>0</v>
      </c>
      <c r="O27" s="48">
        <f t="shared" si="1"/>
        <v>0</v>
      </c>
      <c r="P27" s="43">
        <f t="shared" si="2"/>
        <v>0</v>
      </c>
      <c r="Q27" s="263">
        <f>IF(Lots!A16="","",Lots!EM16)</f>
      </c>
      <c r="R27" s="264">
        <f>IF(Lots!A16="","",Lots!EN16)</f>
      </c>
      <c r="S27" s="263">
        <f>IF(Lots!A16="","",Lots!EO16)</f>
      </c>
      <c r="T27" s="264">
        <f>IF(Lots!A16="","",Lots!EP16)</f>
      </c>
      <c r="U27" s="263">
        <f>IF(Lots!A16="","",Lots!EQ16)</f>
      </c>
      <c r="V27" s="264">
        <f>IF(Lots!A16="","",Lots!ER16)</f>
      </c>
      <c r="W27" s="264">
        <f>IF(Lots!A16="","",IF(Lots!ES16=TRUE,"B","S"))</f>
      </c>
    </row>
    <row r="28" spans="1:23" ht="12" customHeight="1">
      <c r="A28" s="53">
        <f>IF(Lots!A17="","",Lots!A17)</f>
      </c>
      <c r="B28" s="54">
        <f>IF(Lots!A17="","",Lots!F17)</f>
      </c>
      <c r="C28" s="54">
        <f>IF(Lots!A17="","",Lots!J17)</f>
      </c>
      <c r="D28" s="54">
        <f>IF(Lots!A17="","",Lots!G17)</f>
      </c>
      <c r="E28" s="54">
        <f>IF(Lots!A17="","",Lots!H17)</f>
      </c>
      <c r="F28" s="55">
        <f>IF(Lots!A17="","",Lots!EA17)</f>
      </c>
      <c r="G28" s="54">
        <f>IF(Lots!A17="","",Lots!EB17)</f>
      </c>
      <c r="H28" s="54">
        <f>IF(Lots!A17="","",Lots!EK17)</f>
      </c>
      <c r="I28" s="56">
        <f>IF(Lots!A17="","",Lots!EF17)</f>
      </c>
      <c r="J28" s="57">
        <f>IF(Lots!F17="","",Lots!EG17)</f>
      </c>
      <c r="K28" s="57">
        <f>IF(Lots!H17="","",Lots!EH17)</f>
      </c>
      <c r="L28" s="58">
        <f t="shared" si="3"/>
      </c>
      <c r="M28">
        <f>IF(A28="","",IF(Lots!ET17=TRUE,"Y","N"))</f>
      </c>
      <c r="N28" s="47">
        <f t="shared" si="0"/>
        <v>0</v>
      </c>
      <c r="O28" s="48">
        <f t="shared" si="1"/>
        <v>0</v>
      </c>
      <c r="P28" s="43">
        <f t="shared" si="2"/>
        <v>0</v>
      </c>
      <c r="Q28" s="263">
        <f>IF(Lots!A17="","",Lots!EM17)</f>
      </c>
      <c r="R28" s="264">
        <f>IF(Lots!A17="","",Lots!EN17)</f>
      </c>
      <c r="S28" s="263">
        <f>IF(Lots!A17="","",Lots!EO17)</f>
      </c>
      <c r="T28" s="264">
        <f>IF(Lots!A17="","",Lots!EP17)</f>
      </c>
      <c r="U28" s="263">
        <f>IF(Lots!A17="","",Lots!EQ17)</f>
      </c>
      <c r="V28" s="264">
        <f>IF(Lots!A17="","",Lots!ER17)</f>
      </c>
      <c r="W28" s="264">
        <f>IF(Lots!A17="","",IF(Lots!ES17=TRUE,"B","S"))</f>
      </c>
    </row>
    <row r="29" spans="1:23" ht="12" customHeight="1">
      <c r="A29" s="53">
        <f>IF(Lots!A18="","",Lots!A18)</f>
      </c>
      <c r="B29" s="54">
        <f>IF(Lots!A18="","",Lots!F18)</f>
      </c>
      <c r="C29" s="54">
        <f>IF(Lots!A18="","",Lots!J18)</f>
      </c>
      <c r="D29" s="54">
        <f>IF(Lots!A18="","",Lots!G18)</f>
      </c>
      <c r="E29" s="54">
        <f>IF(Lots!A18="","",Lots!H18)</f>
      </c>
      <c r="F29" s="55">
        <f>IF(Lots!A18="","",Lots!EA18)</f>
      </c>
      <c r="G29" s="54">
        <f>IF(Lots!A18="","",Lots!EB18)</f>
      </c>
      <c r="H29" s="54">
        <f>IF(Lots!A18="","",Lots!EK18)</f>
      </c>
      <c r="I29" s="56">
        <f>IF(Lots!A18="","",Lots!EF18)</f>
      </c>
      <c r="J29" s="57">
        <f>IF(Lots!F18="","",Lots!EG18)</f>
      </c>
      <c r="K29" s="57">
        <f>IF(Lots!H18="","",Lots!EH18)</f>
      </c>
      <c r="L29" s="58">
        <f t="shared" si="3"/>
      </c>
      <c r="M29">
        <f>IF(A29="","",IF(Lots!ET18=TRUE,"Y","N"))</f>
      </c>
      <c r="N29" s="47">
        <f t="shared" si="0"/>
        <v>0</v>
      </c>
      <c r="O29" s="48">
        <f t="shared" si="1"/>
        <v>0</v>
      </c>
      <c r="P29" s="43">
        <f t="shared" si="2"/>
        <v>0</v>
      </c>
      <c r="Q29" s="263">
        <f>IF(Lots!A18="","",Lots!EM18)</f>
      </c>
      <c r="R29" s="264">
        <f>IF(Lots!A18="","",Lots!EN18)</f>
      </c>
      <c r="S29" s="263">
        <f>IF(Lots!A18="","",Lots!EO18)</f>
      </c>
      <c r="T29" s="264">
        <f>IF(Lots!A18="","",Lots!EP18)</f>
      </c>
      <c r="U29" s="263">
        <f>IF(Lots!A18="","",Lots!EQ18)</f>
      </c>
      <c r="V29" s="264">
        <f>IF(Lots!A18="","",Lots!ER18)</f>
      </c>
      <c r="W29" s="264">
        <f>IF(Lots!A18="","",IF(Lots!ES18=TRUE,"B","S"))</f>
      </c>
    </row>
    <row r="30" spans="1:23" ht="12" customHeight="1">
      <c r="A30" s="53">
        <f>IF(Lots!A19="","",Lots!A19)</f>
      </c>
      <c r="B30" s="54">
        <f>IF(Lots!A19="","",Lots!F19)</f>
      </c>
      <c r="C30" s="54">
        <f>IF(Lots!A19="","",Lots!J19)</f>
      </c>
      <c r="D30" s="54">
        <f>IF(Lots!A19="","",Lots!G19)</f>
      </c>
      <c r="E30" s="54">
        <f>IF(Lots!A19="","",Lots!H19)</f>
      </c>
      <c r="F30" s="55">
        <f>IF(Lots!A19="","",Lots!EA19)</f>
      </c>
      <c r="G30" s="54">
        <f>IF(Lots!A19="","",Lots!EB19)</f>
      </c>
      <c r="H30" s="54">
        <f>IF(Lots!A19="","",Lots!EK19)</f>
      </c>
      <c r="I30" s="56">
        <f>IF(Lots!A19="","",Lots!EF19)</f>
      </c>
      <c r="J30" s="57">
        <f>IF(Lots!F19="","",Lots!EG19)</f>
      </c>
      <c r="K30" s="57">
        <f>IF(Lots!H19="","",Lots!EH19)</f>
      </c>
      <c r="L30" s="58">
        <f t="shared" si="3"/>
      </c>
      <c r="M30">
        <f>IF(A30="","",IF(Lots!ET19=TRUE,"Y","N"))</f>
      </c>
      <c r="N30" s="47">
        <f t="shared" si="0"/>
        <v>0</v>
      </c>
      <c r="O30" s="48">
        <f t="shared" si="1"/>
        <v>0</v>
      </c>
      <c r="P30" s="43">
        <f t="shared" si="2"/>
        <v>0</v>
      </c>
      <c r="Q30" s="263">
        <f>IF(Lots!A19="","",Lots!EM19)</f>
      </c>
      <c r="R30" s="264">
        <f>IF(Lots!A19="","",Lots!EN19)</f>
      </c>
      <c r="S30" s="263">
        <f>IF(Lots!A19="","",Lots!EO19)</f>
      </c>
      <c r="T30" s="264">
        <f>IF(Lots!A19="","",Lots!EP19)</f>
      </c>
      <c r="U30" s="263">
        <f>IF(Lots!A19="","",Lots!EQ19)</f>
      </c>
      <c r="V30" s="264">
        <f>IF(Lots!A19="","",Lots!ER19)</f>
      </c>
      <c r="W30" s="264">
        <f>IF(Lots!A19="","",IF(Lots!ES19=TRUE,"B","S"))</f>
      </c>
    </row>
    <row r="31" spans="1:23" ht="12" customHeight="1">
      <c r="A31" s="53">
        <f>IF(Lots!A20="","",Lots!A20)</f>
      </c>
      <c r="B31" s="54">
        <f>IF(Lots!A20="","",Lots!F20)</f>
      </c>
      <c r="C31" s="54">
        <f>IF(Lots!A20="","",Lots!J20)</f>
      </c>
      <c r="D31" s="54">
        <f>IF(Lots!A20="","",Lots!G20)</f>
      </c>
      <c r="E31" s="54">
        <f>IF(Lots!A20="","",Lots!H20)</f>
      </c>
      <c r="F31" s="55">
        <f>IF(Lots!A20="","",Lots!EA20)</f>
      </c>
      <c r="G31" s="54">
        <f>IF(Lots!A20="","",Lots!EB20)</f>
      </c>
      <c r="H31" s="54">
        <f>IF(Lots!A20="","",Lots!EK20)</f>
      </c>
      <c r="I31" s="56">
        <f>IF(Lots!A20="","",Lots!EF20)</f>
      </c>
      <c r="J31" s="57">
        <f>IF(Lots!F20="","",Lots!EG20)</f>
      </c>
      <c r="K31" s="57">
        <f>IF(Lots!H20="","",Lots!EH20)</f>
      </c>
      <c r="L31" s="58">
        <f t="shared" si="3"/>
      </c>
      <c r="M31">
        <f>IF(A31="","",IF(Lots!ET20=TRUE,"Y","N"))</f>
      </c>
      <c r="N31" s="47">
        <f t="shared" si="0"/>
        <v>0</v>
      </c>
      <c r="O31" s="48">
        <f t="shared" si="1"/>
        <v>0</v>
      </c>
      <c r="P31" s="43">
        <f t="shared" si="2"/>
        <v>0</v>
      </c>
      <c r="Q31" s="263">
        <f>IF(Lots!A20="","",Lots!EM20)</f>
      </c>
      <c r="R31" s="264">
        <f>IF(Lots!A20="","",Lots!EN20)</f>
      </c>
      <c r="S31" s="263">
        <f>IF(Lots!A20="","",Lots!EO20)</f>
      </c>
      <c r="T31" s="264">
        <f>IF(Lots!A20="","",Lots!EP20)</f>
      </c>
      <c r="U31" s="263">
        <f>IF(Lots!A20="","",Lots!EQ20)</f>
      </c>
      <c r="V31" s="264">
        <f>IF(Lots!A20="","",Lots!ER20)</f>
      </c>
      <c r="W31" s="264">
        <f>IF(Lots!A20="","",IF(Lots!ES20=TRUE,"B","S"))</f>
      </c>
    </row>
    <row r="32" spans="1:23" ht="12" customHeight="1">
      <c r="A32" s="53">
        <f>IF(Lots!A21="","",Lots!A21)</f>
      </c>
      <c r="B32" s="54">
        <f>IF(Lots!A21="","",Lots!F21)</f>
      </c>
      <c r="C32" s="54">
        <f>IF(Lots!A21="","",Lots!J21)</f>
      </c>
      <c r="D32" s="54">
        <f>IF(Lots!A21="","",Lots!G21)</f>
      </c>
      <c r="E32" s="54">
        <f>IF(Lots!A21="","",Lots!H21)</f>
      </c>
      <c r="F32" s="55">
        <f>IF(Lots!A21="","",Lots!EA21)</f>
      </c>
      <c r="G32" s="54">
        <f>IF(Lots!A21="","",Lots!EB21)</f>
      </c>
      <c r="H32" s="54">
        <f>IF(Lots!A21="","",Lots!EK21)</f>
      </c>
      <c r="I32" s="56">
        <f>IF(Lots!A21="","",Lots!EF21)</f>
      </c>
      <c r="J32" s="57">
        <f>IF(Lots!F21="","",Lots!EG21)</f>
      </c>
      <c r="K32" s="57">
        <f>IF(Lots!H21="","",Lots!EH21)</f>
      </c>
      <c r="L32" s="58">
        <f t="shared" si="3"/>
      </c>
      <c r="M32">
        <f>IF(A32="","",IF(Lots!ET21=TRUE,"Y","N"))</f>
      </c>
      <c r="N32" s="47">
        <f t="shared" si="0"/>
        <v>0</v>
      </c>
      <c r="O32" s="48">
        <f t="shared" si="1"/>
        <v>0</v>
      </c>
      <c r="P32" s="43">
        <f t="shared" si="2"/>
        <v>0</v>
      </c>
      <c r="Q32" s="263">
        <f>IF(Lots!A21="","",Lots!EM21)</f>
      </c>
      <c r="R32" s="264">
        <f>IF(Lots!A21="","",Lots!EN21)</f>
      </c>
      <c r="S32" s="263">
        <f>IF(Lots!A21="","",Lots!EO21)</f>
      </c>
      <c r="T32" s="264">
        <f>IF(Lots!A21="","",Lots!EP21)</f>
      </c>
      <c r="U32" s="263">
        <f>IF(Lots!A21="","",Lots!EQ21)</f>
      </c>
      <c r="V32" s="264">
        <f>IF(Lots!A21="","",Lots!ER21)</f>
      </c>
      <c r="W32" s="264">
        <f>IF(Lots!A21="","",IF(Lots!ES21=TRUE,"B","S"))</f>
      </c>
    </row>
    <row r="33" spans="1:23" ht="12" customHeight="1">
      <c r="A33" s="53">
        <f>IF(Lots!A22="","",Lots!A22)</f>
      </c>
      <c r="B33" s="54">
        <f>IF(Lots!A22="","",Lots!F22)</f>
      </c>
      <c r="C33" s="54">
        <f>IF(Lots!A22="","",Lots!J22)</f>
      </c>
      <c r="D33" s="54">
        <f>IF(Lots!A22="","",Lots!G22)</f>
      </c>
      <c r="E33" s="54">
        <f>IF(Lots!A22="","",Lots!H22)</f>
      </c>
      <c r="F33" s="55">
        <f>IF(Lots!A22="","",Lots!EA22)</f>
      </c>
      <c r="G33" s="54">
        <f>IF(Lots!A22="","",Lots!EB22)</f>
      </c>
      <c r="H33" s="54">
        <f>IF(Lots!A22="","",Lots!EK22)</f>
      </c>
      <c r="I33" s="56">
        <f>IF(Lots!A22="","",Lots!EF22)</f>
      </c>
      <c r="J33" s="57">
        <f>IF(Lots!F22="","",Lots!EG22)</f>
      </c>
      <c r="K33" s="57">
        <f>IF(Lots!H22="","",Lots!EH22)</f>
      </c>
      <c r="L33" s="58">
        <f t="shared" si="3"/>
      </c>
      <c r="M33">
        <f>IF(A33="","",IF(Lots!ET22=TRUE,"Y","N"))</f>
      </c>
      <c r="N33" s="47">
        <f t="shared" si="0"/>
        <v>0</v>
      </c>
      <c r="O33" s="48">
        <f t="shared" si="1"/>
        <v>0</v>
      </c>
      <c r="P33" s="43">
        <f t="shared" si="2"/>
        <v>0</v>
      </c>
      <c r="Q33" s="263">
        <f>IF(Lots!A22="","",Lots!EM22)</f>
      </c>
      <c r="R33" s="264">
        <f>IF(Lots!A22="","",Lots!EN22)</f>
      </c>
      <c r="S33" s="263">
        <f>IF(Lots!A22="","",Lots!EO22)</f>
      </c>
      <c r="T33" s="264">
        <f>IF(Lots!A22="","",Lots!EP22)</f>
      </c>
      <c r="U33" s="263">
        <f>IF(Lots!A22="","",Lots!EQ22)</f>
      </c>
      <c r="V33" s="264">
        <f>IF(Lots!A22="","",Lots!ER22)</f>
      </c>
      <c r="W33" s="264">
        <f>IF(Lots!A22="","",IF(Lots!ES22=TRUE,"B","S"))</f>
      </c>
    </row>
    <row r="34" spans="1:23" ht="12" customHeight="1">
      <c r="A34" s="53">
        <f>IF(Lots!A23="","",Lots!A23)</f>
      </c>
      <c r="B34" s="54">
        <f>IF(Lots!A23="","",Lots!F23)</f>
      </c>
      <c r="C34" s="54">
        <f>IF(Lots!A23="","",Lots!J23)</f>
      </c>
      <c r="D34" s="54">
        <f>IF(Lots!A23="","",Lots!G23)</f>
      </c>
      <c r="E34" s="54">
        <f>IF(Lots!A23="","",Lots!H23)</f>
      </c>
      <c r="F34" s="55">
        <f>IF(Lots!A23="","",Lots!EA23)</f>
      </c>
      <c r="G34" s="54">
        <f>IF(Lots!A23="","",Lots!EB23)</f>
      </c>
      <c r="H34" s="54">
        <f>IF(Lots!A23="","",Lots!EK23)</f>
      </c>
      <c r="I34" s="56">
        <f>IF(Lots!A23="","",Lots!EF23)</f>
      </c>
      <c r="J34" s="57">
        <f>IF(Lots!F23="","",Lots!EG23)</f>
      </c>
      <c r="K34" s="57">
        <f>IF(Lots!H23="","",Lots!EH23)</f>
      </c>
      <c r="L34" s="58">
        <f t="shared" si="3"/>
      </c>
      <c r="M34">
        <f>IF(A34="","",IF(Lots!ET23=TRUE,"Y","N"))</f>
      </c>
      <c r="N34" s="47">
        <f t="shared" si="0"/>
        <v>0</v>
      </c>
      <c r="O34" s="48">
        <f t="shared" si="1"/>
        <v>0</v>
      </c>
      <c r="P34" s="43">
        <f t="shared" si="2"/>
        <v>0</v>
      </c>
      <c r="Q34" s="263">
        <f>IF(Lots!A23="","",Lots!EM23)</f>
      </c>
      <c r="R34" s="264">
        <f>IF(Lots!A23="","",Lots!EN23)</f>
      </c>
      <c r="S34" s="263">
        <f>IF(Lots!A23="","",Lots!EO23)</f>
      </c>
      <c r="T34" s="264">
        <f>IF(Lots!A23="","",Lots!EP23)</f>
      </c>
      <c r="U34" s="263">
        <f>IF(Lots!A23="","",Lots!EQ23)</f>
      </c>
      <c r="V34" s="264">
        <f>IF(Lots!A23="","",Lots!ER23)</f>
      </c>
      <c r="W34" s="264">
        <f>IF(Lots!A23="","",IF(Lots!ES23=TRUE,"B","S"))</f>
      </c>
    </row>
    <row r="35" spans="1:23" ht="12" customHeight="1">
      <c r="A35" s="53">
        <f>IF(Lots!A24="","",Lots!A24)</f>
      </c>
      <c r="B35" s="54">
        <f>IF(Lots!A24="","",Lots!F24)</f>
      </c>
      <c r="C35" s="54">
        <f>IF(Lots!A24="","",Lots!J24)</f>
      </c>
      <c r="D35" s="54">
        <f>IF(Lots!A24="","",Lots!G24)</f>
      </c>
      <c r="E35" s="54">
        <f>IF(Lots!A24="","",Lots!H24)</f>
      </c>
      <c r="F35" s="55">
        <f>IF(Lots!A24="","",Lots!EA24)</f>
      </c>
      <c r="G35" s="54">
        <f>IF(Lots!A24="","",Lots!EB24)</f>
      </c>
      <c r="H35" s="54">
        <f>IF(Lots!A24="","",Lots!EK24)</f>
      </c>
      <c r="I35" s="56">
        <f>IF(Lots!A24="","",Lots!EF24)</f>
      </c>
      <c r="J35" s="57">
        <f>IF(Lots!F24="","",Lots!EG24)</f>
      </c>
      <c r="K35" s="57">
        <f>IF(Lots!H24="","",Lots!EH24)</f>
      </c>
      <c r="L35" s="58">
        <f t="shared" si="3"/>
      </c>
      <c r="M35">
        <f>IF(A35="","",IF(Lots!ET24=TRUE,"Y","N"))</f>
      </c>
      <c r="N35" s="47">
        <f t="shared" si="0"/>
        <v>0</v>
      </c>
      <c r="O35" s="48">
        <f t="shared" si="1"/>
        <v>0</v>
      </c>
      <c r="P35" s="43">
        <f t="shared" si="2"/>
        <v>0</v>
      </c>
      <c r="Q35" s="263">
        <f>IF(Lots!A24="","",Lots!EM24)</f>
      </c>
      <c r="R35" s="264">
        <f>IF(Lots!A24="","",Lots!EN24)</f>
      </c>
      <c r="S35" s="263">
        <f>IF(Lots!A24="","",Lots!EO24)</f>
      </c>
      <c r="T35" s="264">
        <f>IF(Lots!A24="","",Lots!EP24)</f>
      </c>
      <c r="U35" s="263">
        <f>IF(Lots!A24="","",Lots!EQ24)</f>
      </c>
      <c r="V35" s="264">
        <f>IF(Lots!A24="","",Lots!ER24)</f>
      </c>
      <c r="W35" s="264">
        <f>IF(Lots!A24="","",IF(Lots!ES24=TRUE,"B","S"))</f>
      </c>
    </row>
    <row r="36" spans="1:23" ht="12" customHeight="1">
      <c r="A36" s="53">
        <f>IF(Lots!A25="","",Lots!A25)</f>
      </c>
      <c r="B36" s="54">
        <f>IF(Lots!A25="","",Lots!F25)</f>
      </c>
      <c r="C36" s="54">
        <f>IF(Lots!A25="","",Lots!J25)</f>
      </c>
      <c r="D36" s="54">
        <f>IF(Lots!A25="","",Lots!G25)</f>
      </c>
      <c r="E36" s="54">
        <f>IF(Lots!A25="","",Lots!H25)</f>
      </c>
      <c r="F36" s="55">
        <f>IF(Lots!A25="","",Lots!EA25)</f>
      </c>
      <c r="G36" s="54">
        <f>IF(Lots!A25="","",Lots!EB25)</f>
      </c>
      <c r="H36" s="54">
        <f>IF(Lots!A25="","",Lots!EK25)</f>
      </c>
      <c r="I36" s="56">
        <f>IF(Lots!A25="","",Lots!EF25)</f>
      </c>
      <c r="J36" s="57">
        <f>IF(Lots!F25="","",Lots!EG25)</f>
      </c>
      <c r="K36" s="57">
        <f>IF(Lots!H25="","",Lots!EH25)</f>
      </c>
      <c r="L36" s="58">
        <f t="shared" si="3"/>
      </c>
      <c r="M36">
        <f>IF(A36="","",IF(Lots!ET25=TRUE,"Y","N"))</f>
      </c>
      <c r="N36" s="47">
        <f t="shared" si="0"/>
        <v>0</v>
      </c>
      <c r="O36" s="48">
        <f t="shared" si="1"/>
        <v>0</v>
      </c>
      <c r="P36" s="43">
        <f t="shared" si="2"/>
        <v>0</v>
      </c>
      <c r="Q36" s="263">
        <f>IF(Lots!A25="","",Lots!EM25)</f>
      </c>
      <c r="R36" s="264">
        <f>IF(Lots!A25="","",Lots!EN25)</f>
      </c>
      <c r="S36" s="263">
        <f>IF(Lots!A25="","",Lots!EO25)</f>
      </c>
      <c r="T36" s="264">
        <f>IF(Lots!A25="","",Lots!EP25)</f>
      </c>
      <c r="U36" s="263">
        <f>IF(Lots!A25="","",Lots!EQ25)</f>
      </c>
      <c r="V36" s="264">
        <f>IF(Lots!A25="","",Lots!ER25)</f>
      </c>
      <c r="W36" s="264">
        <f>IF(Lots!A25="","",IF(Lots!ES25=TRUE,"B","S"))</f>
      </c>
    </row>
    <row r="37" spans="1:23" ht="12" customHeight="1">
      <c r="A37" s="53">
        <f>IF(Lots!A26="","",Lots!A26)</f>
      </c>
      <c r="B37" s="54">
        <f>IF(Lots!A26="","",Lots!F26)</f>
      </c>
      <c r="C37" s="54">
        <f>IF(Lots!A26="","",Lots!J26)</f>
      </c>
      <c r="D37" s="54">
        <f>IF(Lots!A26="","",Lots!G26)</f>
      </c>
      <c r="E37" s="54">
        <f>IF(Lots!A26="","",Lots!H26)</f>
      </c>
      <c r="F37" s="55">
        <f>IF(Lots!A26="","",Lots!EA26)</f>
      </c>
      <c r="G37" s="54">
        <f>IF(Lots!A26="","",Lots!EB26)</f>
      </c>
      <c r="H37" s="54">
        <f>IF(Lots!A26="","",Lots!EK26)</f>
      </c>
      <c r="I37" s="56">
        <f>IF(Lots!A26="","",Lots!EF26)</f>
      </c>
      <c r="J37" s="57">
        <f>IF(Lots!F26="","",Lots!EG26)</f>
      </c>
      <c r="K37" s="57">
        <f>IF(Lots!H26="","",Lots!EH26)</f>
      </c>
      <c r="L37" s="58">
        <f t="shared" si="3"/>
      </c>
      <c r="M37">
        <f>IF(A37="","",IF(Lots!ET26=TRUE,"Y","N"))</f>
      </c>
      <c r="N37" s="47">
        <f t="shared" si="0"/>
        <v>0</v>
      </c>
      <c r="O37" s="48">
        <f t="shared" si="1"/>
        <v>0</v>
      </c>
      <c r="P37" s="43">
        <f t="shared" si="2"/>
        <v>0</v>
      </c>
      <c r="Q37" s="263">
        <f>IF(Lots!A26="","",Lots!EM26)</f>
      </c>
      <c r="R37" s="264">
        <f>IF(Lots!A26="","",Lots!EN26)</f>
      </c>
      <c r="S37" s="263">
        <f>IF(Lots!A26="","",Lots!EO26)</f>
      </c>
      <c r="T37" s="264">
        <f>IF(Lots!A26="","",Lots!EP26)</f>
      </c>
      <c r="U37" s="263">
        <f>IF(Lots!A26="","",Lots!EQ26)</f>
      </c>
      <c r="V37" s="264">
        <f>IF(Lots!A26="","",Lots!ER26)</f>
      </c>
      <c r="W37" s="264">
        <f>IF(Lots!A26="","",IF(Lots!ES26=TRUE,"B","S"))</f>
      </c>
    </row>
    <row r="38" spans="1:23" ht="12" customHeight="1">
      <c r="A38" s="53">
        <f>IF(Lots!A27="","",Lots!A27)</f>
      </c>
      <c r="B38" s="54">
        <f>IF(Lots!A27="","",Lots!F27)</f>
      </c>
      <c r="C38" s="54">
        <f>IF(Lots!A27="","",Lots!J27)</f>
      </c>
      <c r="D38" s="54">
        <f>IF(Lots!A27="","",Lots!G27)</f>
      </c>
      <c r="E38" s="54">
        <f>IF(Lots!A27="","",Lots!H27)</f>
      </c>
      <c r="F38" s="55">
        <f>IF(Lots!A27="","",Lots!EA27)</f>
      </c>
      <c r="G38" s="54">
        <f>IF(Lots!A27="","",Lots!EB27)</f>
      </c>
      <c r="H38" s="54">
        <f>IF(Lots!A27="","",Lots!EK27)</f>
      </c>
      <c r="I38" s="56">
        <f>IF(Lots!A27="","",Lots!EF27)</f>
      </c>
      <c r="J38" s="57">
        <f>IF(Lots!F27="","",Lots!EG27)</f>
      </c>
      <c r="K38" s="57">
        <f>IF(Lots!H27="","",Lots!EH27)</f>
      </c>
      <c r="L38" s="58">
        <f t="shared" si="3"/>
      </c>
      <c r="M38">
        <f>IF(A38="","",IF(Lots!ET27=TRUE,"Y","N"))</f>
      </c>
      <c r="N38" s="47">
        <f t="shared" si="0"/>
        <v>0</v>
      </c>
      <c r="O38" s="48">
        <f t="shared" si="1"/>
        <v>0</v>
      </c>
      <c r="P38" s="43">
        <f t="shared" si="2"/>
        <v>0</v>
      </c>
      <c r="Q38" s="263">
        <f>IF(Lots!A27="","",Lots!EM27)</f>
      </c>
      <c r="R38" s="264">
        <f>IF(Lots!A27="","",Lots!EN27)</f>
      </c>
      <c r="S38" s="263">
        <f>IF(Lots!A27="","",Lots!EO27)</f>
      </c>
      <c r="T38" s="264">
        <f>IF(Lots!A27="","",Lots!EP27)</f>
      </c>
      <c r="U38" s="263">
        <f>IF(Lots!A27="","",Lots!EQ27)</f>
      </c>
      <c r="V38" s="264">
        <f>IF(Lots!A27="","",Lots!ER27)</f>
      </c>
      <c r="W38" s="264">
        <f>IF(Lots!A27="","",IF(Lots!ES27=TRUE,"B","S"))</f>
      </c>
    </row>
    <row r="39" spans="1:23" ht="12" customHeight="1">
      <c r="A39" s="53">
        <f>IF(Lots!A28="","",Lots!A28)</f>
      </c>
      <c r="B39" s="54">
        <f>IF(Lots!A28="","",Lots!F28)</f>
      </c>
      <c r="C39" s="54">
        <f>IF(Lots!A28="","",Lots!J28)</f>
      </c>
      <c r="D39" s="54">
        <f>IF(Lots!A28="","",Lots!G28)</f>
      </c>
      <c r="E39" s="54">
        <f>IF(Lots!A28="","",Lots!H28)</f>
      </c>
      <c r="F39" s="55">
        <f>IF(Lots!A28="","",Lots!EA28)</f>
      </c>
      <c r="G39" s="54">
        <f>IF(Lots!A28="","",Lots!EB28)</f>
      </c>
      <c r="H39" s="54">
        <f>IF(Lots!A28="","",Lots!EK28)</f>
      </c>
      <c r="I39" s="56">
        <f>IF(Lots!A28="","",Lots!EF28)</f>
      </c>
      <c r="J39" s="57">
        <f>IF(Lots!F28="","",Lots!EG28)</f>
      </c>
      <c r="K39" s="57">
        <f>IF(Lots!H28="","",Lots!EH28)</f>
      </c>
      <c r="L39" s="58">
        <f t="shared" si="3"/>
      </c>
      <c r="M39">
        <f>IF(A39="","",IF(Lots!ET28=TRUE,"Y","N"))</f>
      </c>
      <c r="N39" s="47">
        <f t="shared" si="0"/>
        <v>0</v>
      </c>
      <c r="O39" s="48">
        <f t="shared" si="1"/>
        <v>0</v>
      </c>
      <c r="P39" s="43">
        <f t="shared" si="2"/>
        <v>0</v>
      </c>
      <c r="Q39" s="263">
        <f>IF(Lots!A28="","",Lots!EM28)</f>
      </c>
      <c r="R39" s="264">
        <f>IF(Lots!A28="","",Lots!EN28)</f>
      </c>
      <c r="S39" s="263">
        <f>IF(Lots!A28="","",Lots!EO28)</f>
      </c>
      <c r="T39" s="264">
        <f>IF(Lots!A28="","",Lots!EP28)</f>
      </c>
      <c r="U39" s="263">
        <f>IF(Lots!A28="","",Lots!EQ28)</f>
      </c>
      <c r="V39" s="264">
        <f>IF(Lots!A28="","",Lots!ER28)</f>
      </c>
      <c r="W39" s="264">
        <f>IF(Lots!A28="","",IF(Lots!ES28=TRUE,"B","S"))</f>
      </c>
    </row>
    <row r="40" spans="1:23" ht="12" customHeight="1">
      <c r="A40" s="53">
        <f>IF(Lots!A29="","",Lots!A29)</f>
      </c>
      <c r="B40" s="54">
        <f>IF(Lots!A29="","",Lots!F29)</f>
      </c>
      <c r="C40" s="54">
        <f>IF(Lots!A29="","",Lots!J29)</f>
      </c>
      <c r="D40" s="54">
        <f>IF(Lots!A29="","",Lots!G29)</f>
      </c>
      <c r="E40" s="54">
        <f>IF(Lots!A29="","",Lots!H29)</f>
      </c>
      <c r="F40" s="55">
        <f>IF(Lots!A29="","",Lots!EA29)</f>
      </c>
      <c r="G40" s="54">
        <f>IF(Lots!A29="","",Lots!EB29)</f>
      </c>
      <c r="H40" s="54">
        <f>IF(Lots!A29="","",Lots!EK29)</f>
      </c>
      <c r="I40" s="56">
        <f>IF(Lots!A29="","",Lots!EF29)</f>
      </c>
      <c r="J40" s="57">
        <f>IF(Lots!F29="","",Lots!EG29)</f>
      </c>
      <c r="K40" s="57">
        <f>IF(Lots!H29="","",Lots!EH29)</f>
      </c>
      <c r="L40" s="58">
        <f t="shared" si="3"/>
      </c>
      <c r="M40">
        <f>IF(A40="","",IF(Lots!ET29=TRUE,"Y","N"))</f>
      </c>
      <c r="N40" s="47">
        <f t="shared" si="0"/>
        <v>0</v>
      </c>
      <c r="O40" s="48">
        <f t="shared" si="1"/>
        <v>0</v>
      </c>
      <c r="P40" s="43">
        <f t="shared" si="2"/>
        <v>0</v>
      </c>
      <c r="Q40" s="263">
        <f>IF(Lots!A29="","",Lots!EM29)</f>
      </c>
      <c r="R40" s="264">
        <f>IF(Lots!A29="","",Lots!EN29)</f>
      </c>
      <c r="S40" s="263">
        <f>IF(Lots!A29="","",Lots!EO29)</f>
      </c>
      <c r="T40" s="264">
        <f>IF(Lots!A29="","",Lots!EP29)</f>
      </c>
      <c r="U40" s="263">
        <f>IF(Lots!A29="","",Lots!EQ29)</f>
      </c>
      <c r="V40" s="264">
        <f>IF(Lots!A29="","",Lots!ER29)</f>
      </c>
      <c r="W40" s="264">
        <f>IF(Lots!A29="","",IF(Lots!ES29=TRUE,"B","S"))</f>
      </c>
    </row>
    <row r="41" spans="1:23" ht="12" customHeight="1">
      <c r="A41" s="53">
        <f>IF(Lots!A30="","",Lots!A30)</f>
      </c>
      <c r="B41" s="54">
        <f>IF(Lots!A30="","",Lots!F30)</f>
      </c>
      <c r="C41" s="54">
        <f>IF(Lots!A30="","",Lots!J30)</f>
      </c>
      <c r="D41" s="54">
        <f>IF(Lots!A30="","",Lots!G30)</f>
      </c>
      <c r="E41" s="54">
        <f>IF(Lots!A30="","",Lots!H30)</f>
      </c>
      <c r="F41" s="55">
        <f>IF(Lots!A30="","",Lots!EA30)</f>
      </c>
      <c r="G41" s="54">
        <f>IF(Lots!A30="","",Lots!EB30)</f>
      </c>
      <c r="H41" s="54">
        <f>IF(Lots!A30="","",Lots!EK30)</f>
      </c>
      <c r="I41" s="56">
        <f>IF(Lots!A30="","",Lots!EF30)</f>
      </c>
      <c r="J41" s="57">
        <f>IF(Lots!F30="","",Lots!EG30)</f>
      </c>
      <c r="K41" s="57">
        <f>IF(Lots!H30="","",Lots!EH30)</f>
      </c>
      <c r="L41" s="58">
        <f t="shared" si="3"/>
      </c>
      <c r="M41">
        <f>IF(A41="","",IF(Lots!ET30=TRUE,"Y","N"))</f>
      </c>
      <c r="N41" s="47">
        <f t="shared" si="0"/>
        <v>0</v>
      </c>
      <c r="O41" s="48">
        <f t="shared" si="1"/>
        <v>0</v>
      </c>
      <c r="P41" s="43">
        <f t="shared" si="2"/>
        <v>0</v>
      </c>
      <c r="Q41" s="263">
        <f>IF(Lots!A30="","",Lots!EM30)</f>
      </c>
      <c r="R41" s="264">
        <f>IF(Lots!A30="","",Lots!EN30)</f>
      </c>
      <c r="S41" s="263">
        <f>IF(Lots!A30="","",Lots!EO30)</f>
      </c>
      <c r="T41" s="264">
        <f>IF(Lots!A30="","",Lots!EP30)</f>
      </c>
      <c r="U41" s="263">
        <f>IF(Lots!A30="","",Lots!EQ30)</f>
      </c>
      <c r="V41" s="264">
        <f>IF(Lots!A30="","",Lots!ER30)</f>
      </c>
      <c r="W41" s="264">
        <f>IF(Lots!A30="","",IF(Lots!ES30=TRUE,"B","S"))</f>
      </c>
    </row>
    <row r="42" spans="1:23" ht="12" customHeight="1">
      <c r="A42" s="53">
        <f>IF(Lots!A31="","",Lots!A31)</f>
      </c>
      <c r="B42" s="54">
        <f>IF(Lots!A31="","",Lots!F31)</f>
      </c>
      <c r="C42" s="54">
        <f>IF(Lots!A31="","",Lots!J31)</f>
      </c>
      <c r="D42" s="54">
        <f>IF(Lots!A31="","",Lots!G31)</f>
      </c>
      <c r="E42" s="54">
        <f>IF(Lots!A31="","",Lots!H31)</f>
      </c>
      <c r="F42" s="55">
        <f>IF(Lots!A31="","",Lots!EA31)</f>
      </c>
      <c r="G42" s="54">
        <f>IF(Lots!A31="","",Lots!EB31)</f>
      </c>
      <c r="H42" s="54">
        <f>IF(Lots!A31="","",Lots!EK31)</f>
      </c>
      <c r="I42" s="56">
        <f>IF(Lots!A31="","",Lots!EF31)</f>
      </c>
      <c r="J42" s="57">
        <f>IF(Lots!F31="","",Lots!EG31)</f>
      </c>
      <c r="K42" s="57">
        <f>IF(Lots!H31="","",Lots!EH31)</f>
      </c>
      <c r="L42" s="58">
        <f t="shared" si="3"/>
      </c>
      <c r="M42">
        <f>IF(A42="","",IF(Lots!ET31=TRUE,"Y","N"))</f>
      </c>
      <c r="N42" s="47">
        <f t="shared" si="0"/>
        <v>0</v>
      </c>
      <c r="O42" s="48">
        <f t="shared" si="1"/>
        <v>0</v>
      </c>
      <c r="P42" s="43">
        <f t="shared" si="2"/>
        <v>0</v>
      </c>
      <c r="Q42" s="263">
        <f>IF(Lots!A31="","",Lots!EM31)</f>
      </c>
      <c r="R42" s="264">
        <f>IF(Lots!A31="","",Lots!EN31)</f>
      </c>
      <c r="S42" s="263">
        <f>IF(Lots!A31="","",Lots!EO31)</f>
      </c>
      <c r="T42" s="264">
        <f>IF(Lots!A31="","",Lots!EP31)</f>
      </c>
      <c r="U42" s="263">
        <f>IF(Lots!A31="","",Lots!EQ31)</f>
      </c>
      <c r="V42" s="264">
        <f>IF(Lots!A31="","",Lots!ER31)</f>
      </c>
      <c r="W42" s="264">
        <f>IF(Lots!A31="","",IF(Lots!ES31=TRUE,"B","S"))</f>
      </c>
    </row>
    <row r="43" spans="1:23" ht="12" customHeight="1">
      <c r="A43" s="53">
        <f>IF(Lots!A32="","",Lots!A32)</f>
      </c>
      <c r="B43" s="54">
        <f>IF(Lots!A32="","",Lots!F32)</f>
      </c>
      <c r="C43" s="54">
        <f>IF(Lots!A32="","",Lots!J32)</f>
      </c>
      <c r="D43" s="54">
        <f>IF(Lots!A32="","",Lots!G32)</f>
      </c>
      <c r="E43" s="54">
        <f>IF(Lots!A32="","",Lots!H32)</f>
      </c>
      <c r="F43" s="55">
        <f>IF(Lots!A32="","",Lots!EA32)</f>
      </c>
      <c r="G43" s="54">
        <f>IF(Lots!A32="","",Lots!EB32)</f>
      </c>
      <c r="H43" s="54">
        <f>IF(Lots!A32="","",Lots!EK32)</f>
      </c>
      <c r="I43" s="56">
        <f>IF(Lots!A32="","",Lots!EF32)</f>
      </c>
      <c r="J43" s="57">
        <f>IF(Lots!F32="","",Lots!EG32)</f>
      </c>
      <c r="K43" s="57">
        <f>IF(Lots!H32="","",Lots!EH32)</f>
      </c>
      <c r="L43" s="58">
        <f t="shared" si="3"/>
      </c>
      <c r="M43">
        <f>IF(A43="","",IF(Lots!ET32=TRUE,"Y","N"))</f>
      </c>
      <c r="N43" s="47">
        <f t="shared" si="0"/>
        <v>0</v>
      </c>
      <c r="O43" s="48">
        <f t="shared" si="1"/>
        <v>0</v>
      </c>
      <c r="P43" s="43">
        <f t="shared" si="2"/>
        <v>0</v>
      </c>
      <c r="Q43" s="263">
        <f>IF(Lots!A32="","",Lots!EM32)</f>
      </c>
      <c r="R43" s="264">
        <f>IF(Lots!A32="","",Lots!EN32)</f>
      </c>
      <c r="S43" s="263">
        <f>IF(Lots!A32="","",Lots!EO32)</f>
      </c>
      <c r="T43" s="264">
        <f>IF(Lots!A32="","",Lots!EP32)</f>
      </c>
      <c r="U43" s="263">
        <f>IF(Lots!A32="","",Lots!EQ32)</f>
      </c>
      <c r="V43" s="264">
        <f>IF(Lots!A32="","",Lots!ER32)</f>
      </c>
      <c r="W43" s="264">
        <f>IF(Lots!A32="","",IF(Lots!ES32=TRUE,"B","S"))</f>
      </c>
    </row>
    <row r="44" spans="1:23" ht="12" customHeight="1">
      <c r="A44" s="53">
        <f>IF(Lots!A33="","",Lots!A33)</f>
      </c>
      <c r="B44" s="54">
        <f>IF(Lots!A33="","",Lots!F33)</f>
      </c>
      <c r="C44" s="54">
        <f>IF(Lots!A33="","",Lots!J33)</f>
      </c>
      <c r="D44" s="54">
        <f>IF(Lots!A33="","",Lots!G33)</f>
      </c>
      <c r="E44" s="54">
        <f>IF(Lots!A33="","",Lots!H33)</f>
      </c>
      <c r="F44" s="55">
        <f>IF(Lots!A33="","",Lots!EA33)</f>
      </c>
      <c r="G44" s="54">
        <f>IF(Lots!A33="","",Lots!EB33)</f>
      </c>
      <c r="H44" s="54">
        <f>IF(Lots!A33="","",Lots!EK33)</f>
      </c>
      <c r="I44" s="56">
        <f>IF(Lots!A33="","",Lots!EF33)</f>
      </c>
      <c r="J44" s="57">
        <f>IF(Lots!F33="","",Lots!EG33)</f>
      </c>
      <c r="K44" s="57">
        <f>IF(Lots!H33="","",Lots!EH33)</f>
      </c>
      <c r="L44" s="58">
        <f t="shared" si="3"/>
      </c>
      <c r="M44">
        <f>IF(A44="","",IF(Lots!ET33=TRUE,"Y","N"))</f>
      </c>
      <c r="N44" s="47">
        <f t="shared" si="0"/>
        <v>0</v>
      </c>
      <c r="O44" s="48">
        <f t="shared" si="1"/>
        <v>0</v>
      </c>
      <c r="P44" s="43">
        <f t="shared" si="2"/>
        <v>0</v>
      </c>
      <c r="Q44" s="263">
        <f>IF(Lots!A33="","",Lots!EM33)</f>
      </c>
      <c r="R44" s="264">
        <f>IF(Lots!A33="","",Lots!EN33)</f>
      </c>
      <c r="S44" s="263">
        <f>IF(Lots!A33="","",Lots!EO33)</f>
      </c>
      <c r="T44" s="264">
        <f>IF(Lots!A33="","",Lots!EP33)</f>
      </c>
      <c r="U44" s="263">
        <f>IF(Lots!A33="","",Lots!EQ33)</f>
      </c>
      <c r="V44" s="264">
        <f>IF(Lots!A33="","",Lots!ER33)</f>
      </c>
      <c r="W44" s="264">
        <f>IF(Lots!A33="","",IF(Lots!ES33=TRUE,"B","S"))</f>
      </c>
    </row>
    <row r="45" spans="1:23" ht="12" customHeight="1">
      <c r="A45" s="53">
        <f>IF(Lots!A34="","",Lots!A34)</f>
      </c>
      <c r="B45" s="54">
        <f>IF(Lots!A34="","",Lots!F34)</f>
      </c>
      <c r="C45" s="54">
        <f>IF(Lots!A34="","",Lots!J34)</f>
      </c>
      <c r="D45" s="54">
        <f>IF(Lots!A34="","",Lots!G34)</f>
      </c>
      <c r="E45" s="54">
        <f>IF(Lots!A34="","",Lots!H34)</f>
      </c>
      <c r="F45" s="55">
        <f>IF(Lots!A34="","",Lots!EA34)</f>
      </c>
      <c r="G45" s="54">
        <f>IF(Lots!A34="","",Lots!EB34)</f>
      </c>
      <c r="H45" s="54">
        <f>IF(Lots!A34="","",Lots!EK34)</f>
      </c>
      <c r="I45" s="56">
        <f>IF(Lots!A34="","",Lots!EF34)</f>
      </c>
      <c r="J45" s="57">
        <f>IF(Lots!F34="","",Lots!EG34)</f>
      </c>
      <c r="K45" s="57">
        <f>IF(Lots!H34="","",Lots!EH34)</f>
      </c>
      <c r="L45" s="58">
        <f t="shared" si="3"/>
      </c>
      <c r="M45">
        <f>IF(A45="","",IF(Lots!ET34=TRUE,"Y","N"))</f>
      </c>
      <c r="N45" s="47">
        <f t="shared" si="0"/>
        <v>0</v>
      </c>
      <c r="O45" s="48">
        <f t="shared" si="1"/>
        <v>0</v>
      </c>
      <c r="P45" s="43">
        <f t="shared" si="2"/>
        <v>0</v>
      </c>
      <c r="Q45" s="263">
        <f>IF(Lots!A34="","",Lots!EM34)</f>
      </c>
      <c r="R45" s="264">
        <f>IF(Lots!A34="","",Lots!EN34)</f>
      </c>
      <c r="S45" s="263">
        <f>IF(Lots!A34="","",Lots!EO34)</f>
      </c>
      <c r="T45" s="264">
        <f>IF(Lots!A34="","",Lots!EP34)</f>
      </c>
      <c r="U45" s="263">
        <f>IF(Lots!A34="","",Lots!EQ34)</f>
      </c>
      <c r="V45" s="264">
        <f>IF(Lots!A34="","",Lots!ER34)</f>
      </c>
      <c r="W45" s="264">
        <f>IF(Lots!A34="","",IF(Lots!ES34=TRUE,"B","S"))</f>
      </c>
    </row>
    <row r="46" spans="1:23" ht="12" customHeight="1">
      <c r="A46" s="53">
        <f>IF(Lots!A35="","",Lots!A35)</f>
      </c>
      <c r="B46" s="54">
        <f>IF(Lots!A35="","",Lots!F35)</f>
      </c>
      <c r="C46" s="54">
        <f>IF(Lots!A35="","",Lots!J35)</f>
      </c>
      <c r="D46" s="54">
        <f>IF(Lots!A35="","",Lots!G35)</f>
      </c>
      <c r="E46" s="54">
        <f>IF(Lots!A35="","",Lots!H35)</f>
      </c>
      <c r="F46" s="55">
        <f>IF(Lots!A35="","",Lots!EA35)</f>
      </c>
      <c r="G46" s="54">
        <f>IF(Lots!A35="","",Lots!EB35)</f>
      </c>
      <c r="H46" s="54">
        <f>IF(Lots!A35="","",Lots!EK35)</f>
      </c>
      <c r="I46" s="56">
        <f>IF(Lots!A35="","",Lots!EF35)</f>
      </c>
      <c r="J46" s="57">
        <f>IF(Lots!F35="","",Lots!EG35)</f>
      </c>
      <c r="K46" s="57">
        <f>IF(Lots!H35="","",Lots!EH35)</f>
      </c>
      <c r="L46" s="58">
        <f t="shared" si="3"/>
      </c>
      <c r="M46">
        <f>IF(A46="","",IF(Lots!ET35=TRUE,"Y","N"))</f>
      </c>
      <c r="N46" s="47">
        <f t="shared" si="0"/>
        <v>0</v>
      </c>
      <c r="O46" s="48">
        <f t="shared" si="1"/>
        <v>0</v>
      </c>
      <c r="P46" s="43">
        <f t="shared" si="2"/>
        <v>0</v>
      </c>
      <c r="Q46" s="263">
        <f>IF(Lots!A35="","",Lots!EM35)</f>
      </c>
      <c r="R46" s="264">
        <f>IF(Lots!A35="","",Lots!EN35)</f>
      </c>
      <c r="S46" s="263">
        <f>IF(Lots!A35="","",Lots!EO35)</f>
      </c>
      <c r="T46" s="264">
        <f>IF(Lots!A35="","",Lots!EP35)</f>
      </c>
      <c r="U46" s="263">
        <f>IF(Lots!A35="","",Lots!EQ35)</f>
      </c>
      <c r="V46" s="264">
        <f>IF(Lots!A35="","",Lots!ER35)</f>
      </c>
      <c r="W46" s="264">
        <f>IF(Lots!A35="","",IF(Lots!ES35=TRUE,"B","S"))</f>
      </c>
    </row>
    <row r="47" spans="1:23" ht="12" customHeight="1">
      <c r="A47" s="53">
        <f>IF(Lots!A36="","",Lots!A36)</f>
      </c>
      <c r="B47" s="54">
        <f>IF(Lots!A36="","",Lots!F36)</f>
      </c>
      <c r="C47" s="54">
        <f>IF(Lots!A36="","",Lots!J36)</f>
      </c>
      <c r="D47" s="54">
        <f>IF(Lots!A36="","",Lots!G36)</f>
      </c>
      <c r="E47" s="54">
        <f>IF(Lots!A36="","",Lots!H36)</f>
      </c>
      <c r="F47" s="55">
        <f>IF(Lots!A36="","",Lots!EA36)</f>
      </c>
      <c r="G47" s="54">
        <f>IF(Lots!A36="","",Lots!EB36)</f>
      </c>
      <c r="H47" s="54">
        <f>IF(Lots!A36="","",Lots!EK36)</f>
      </c>
      <c r="I47" s="56">
        <f>IF(Lots!A36="","",Lots!EF36)</f>
      </c>
      <c r="J47" s="57">
        <f>IF(Lots!F36="","",Lots!EG36)</f>
      </c>
      <c r="K47" s="57">
        <f>IF(Lots!H36="","",Lots!EH36)</f>
      </c>
      <c r="L47" s="58">
        <f t="shared" si="3"/>
      </c>
      <c r="M47">
        <f>IF(A47="","",IF(Lots!ET36=TRUE,"Y","N"))</f>
      </c>
      <c r="N47" s="47">
        <f t="shared" si="0"/>
        <v>0</v>
      </c>
      <c r="O47" s="48">
        <f t="shared" si="1"/>
        <v>0</v>
      </c>
      <c r="P47" s="43">
        <f t="shared" si="2"/>
        <v>0</v>
      </c>
      <c r="Q47" s="263">
        <f>IF(Lots!A36="","",Lots!EM36)</f>
      </c>
      <c r="R47" s="264">
        <f>IF(Lots!A36="","",Lots!EN36)</f>
      </c>
      <c r="S47" s="263">
        <f>IF(Lots!A36="","",Lots!EO36)</f>
      </c>
      <c r="T47" s="264">
        <f>IF(Lots!A36="","",Lots!EP36)</f>
      </c>
      <c r="U47" s="263">
        <f>IF(Lots!A36="","",Lots!EQ36)</f>
      </c>
      <c r="V47" s="264">
        <f>IF(Lots!A36="","",Lots!ER36)</f>
      </c>
      <c r="W47" s="264">
        <f>IF(Lots!A36="","",IF(Lots!ES36=TRUE,"B","S"))</f>
      </c>
    </row>
    <row r="48" spans="1:23" ht="12" customHeight="1">
      <c r="A48" s="53">
        <f>IF(Lots!A37="","",Lots!A37)</f>
      </c>
      <c r="B48" s="54">
        <f>IF(Lots!A37="","",Lots!F37)</f>
      </c>
      <c r="C48" s="54">
        <f>IF(Lots!A37="","",Lots!J37)</f>
      </c>
      <c r="D48" s="54">
        <f>IF(Lots!A37="","",Lots!G37)</f>
      </c>
      <c r="E48" s="54">
        <f>IF(Lots!A37="","",Lots!H37)</f>
      </c>
      <c r="F48" s="55">
        <f>IF(Lots!A37="","",Lots!EA37)</f>
      </c>
      <c r="G48" s="54">
        <f>IF(Lots!A37="","",Lots!EB37)</f>
      </c>
      <c r="H48" s="54">
        <f>IF(Lots!A37="","",Lots!EK37)</f>
      </c>
      <c r="I48" s="56">
        <f>IF(Lots!A37="","",Lots!EF37)</f>
      </c>
      <c r="J48" s="57">
        <f>IF(Lots!F37="","",Lots!EG37)</f>
      </c>
      <c r="K48" s="57">
        <f>IF(Lots!H37="","",Lots!EH37)</f>
      </c>
      <c r="L48" s="58">
        <f t="shared" si="3"/>
      </c>
      <c r="M48">
        <f>IF(A48="","",IF(Lots!ET37=TRUE,"Y","N"))</f>
      </c>
      <c r="N48" s="47">
        <f t="shared" si="0"/>
        <v>0</v>
      </c>
      <c r="O48" s="48">
        <f t="shared" si="1"/>
        <v>0</v>
      </c>
      <c r="P48" s="43">
        <f t="shared" si="2"/>
        <v>0</v>
      </c>
      <c r="Q48" s="263">
        <f>IF(Lots!A37="","",Lots!EM37)</f>
      </c>
      <c r="R48" s="264">
        <f>IF(Lots!A37="","",Lots!EN37)</f>
      </c>
      <c r="S48" s="263">
        <f>IF(Lots!A37="","",Lots!EO37)</f>
      </c>
      <c r="T48" s="264">
        <f>IF(Lots!A37="","",Lots!EP37)</f>
      </c>
      <c r="U48" s="263">
        <f>IF(Lots!A37="","",Lots!EQ37)</f>
      </c>
      <c r="V48" s="264">
        <f>IF(Lots!A37="","",Lots!ER37)</f>
      </c>
      <c r="W48" s="264">
        <f>IF(Lots!A37="","",IF(Lots!ES37=TRUE,"B","S"))</f>
      </c>
    </row>
    <row r="49" spans="1:23" ht="12" customHeight="1">
      <c r="A49" s="53">
        <f>IF(Lots!A38="","",Lots!A38)</f>
      </c>
      <c r="B49" s="54">
        <f>IF(Lots!A38="","",Lots!F38)</f>
      </c>
      <c r="C49" s="54">
        <f>IF(Lots!A38="","",Lots!J38)</f>
      </c>
      <c r="D49" s="54">
        <f>IF(Lots!A38="","",Lots!G38)</f>
      </c>
      <c r="E49" s="54">
        <f>IF(Lots!A38="","",Lots!H38)</f>
      </c>
      <c r="F49" s="55">
        <f>IF(Lots!A38="","",Lots!EA38)</f>
      </c>
      <c r="G49" s="54">
        <f>IF(Lots!A38="","",Lots!EB38)</f>
      </c>
      <c r="H49" s="54">
        <f>IF(Lots!A38="","",Lots!EK38)</f>
      </c>
      <c r="I49" s="56">
        <f>IF(Lots!A38="","",Lots!EF38)</f>
      </c>
      <c r="J49" s="57">
        <f>IF(Lots!F38="","",Lots!EG38)</f>
      </c>
      <c r="K49" s="57">
        <f>IF(Lots!H38="","",Lots!EH38)</f>
      </c>
      <c r="L49" s="58">
        <f t="shared" si="3"/>
      </c>
      <c r="M49">
        <f>IF(A49="","",IF(Lots!ET38=TRUE,"Y","N"))</f>
      </c>
      <c r="N49" s="47">
        <f t="shared" si="0"/>
        <v>0</v>
      </c>
      <c r="O49" s="48">
        <f t="shared" si="1"/>
        <v>0</v>
      </c>
      <c r="P49" s="43">
        <f t="shared" si="2"/>
        <v>0</v>
      </c>
      <c r="Q49" s="263">
        <f>IF(Lots!A38="","",Lots!EM38)</f>
      </c>
      <c r="R49" s="264">
        <f>IF(Lots!A38="","",Lots!EN38)</f>
      </c>
      <c r="S49" s="263">
        <f>IF(Lots!A38="","",Lots!EO38)</f>
      </c>
      <c r="T49" s="264">
        <f>IF(Lots!A38="","",Lots!EP38)</f>
      </c>
      <c r="U49" s="263">
        <f>IF(Lots!A38="","",Lots!EQ38)</f>
      </c>
      <c r="V49" s="264">
        <f>IF(Lots!A38="","",Lots!ER38)</f>
      </c>
      <c r="W49" s="264">
        <f>IF(Lots!A38="","",IF(Lots!ES38=TRUE,"B","S"))</f>
      </c>
    </row>
    <row r="50" spans="1:23" ht="12" customHeight="1">
      <c r="A50" s="53">
        <f>IF(Lots!A39="","",Lots!A39)</f>
      </c>
      <c r="B50" s="54">
        <f>IF(Lots!A39="","",Lots!F39)</f>
      </c>
      <c r="C50" s="54">
        <f>IF(Lots!A39="","",Lots!J39)</f>
      </c>
      <c r="D50" s="54">
        <f>IF(Lots!A39="","",Lots!G39)</f>
      </c>
      <c r="E50" s="54">
        <f>IF(Lots!A39="","",Lots!H39)</f>
      </c>
      <c r="F50" s="55">
        <f>IF(Lots!A39="","",Lots!EA39)</f>
      </c>
      <c r="G50" s="54">
        <f>IF(Lots!A39="","",Lots!EB39)</f>
      </c>
      <c r="H50" s="54">
        <f>IF(Lots!A39="","",Lots!EK39)</f>
      </c>
      <c r="I50" s="56">
        <f>IF(Lots!A39="","",Lots!EF39)</f>
      </c>
      <c r="J50" s="57">
        <f>IF(Lots!F39="","",Lots!EG39)</f>
      </c>
      <c r="K50" s="57">
        <f>IF(Lots!H39="","",Lots!EH39)</f>
      </c>
      <c r="L50" s="58">
        <f t="shared" si="3"/>
      </c>
      <c r="M50">
        <f>IF(A50="","",IF(Lots!ET39=TRUE,"Y","N"))</f>
      </c>
      <c r="N50" s="47">
        <f t="shared" si="0"/>
        <v>0</v>
      </c>
      <c r="O50" s="48">
        <f t="shared" si="1"/>
        <v>0</v>
      </c>
      <c r="P50" s="43">
        <f t="shared" si="2"/>
        <v>0</v>
      </c>
      <c r="Q50" s="263">
        <f>IF(Lots!A39="","",Lots!EM39)</f>
      </c>
      <c r="R50" s="264">
        <f>IF(Lots!A39="","",Lots!EN39)</f>
      </c>
      <c r="S50" s="263">
        <f>IF(Lots!A39="","",Lots!EO39)</f>
      </c>
      <c r="T50" s="264">
        <f>IF(Lots!A39="","",Lots!EP39)</f>
      </c>
      <c r="U50" s="263">
        <f>IF(Lots!A39="","",Lots!EQ39)</f>
      </c>
      <c r="V50" s="264">
        <f>IF(Lots!A39="","",Lots!ER39)</f>
      </c>
      <c r="W50" s="264">
        <f>IF(Lots!A39="","",IF(Lots!ES39=TRUE,"B","S"))</f>
      </c>
    </row>
    <row r="51" spans="1:23" ht="12" customHeight="1">
      <c r="A51" s="53">
        <f>IF(Lots!A40="","",Lots!A40)</f>
      </c>
      <c r="B51" s="54">
        <f>IF(Lots!A40="","",Lots!F40)</f>
      </c>
      <c r="C51" s="54">
        <f>IF(Lots!A40="","",Lots!J40)</f>
      </c>
      <c r="D51" s="54">
        <f>IF(Lots!A40="","",Lots!G40)</f>
      </c>
      <c r="E51" s="54">
        <f>IF(Lots!A40="","",Lots!H40)</f>
      </c>
      <c r="F51" s="55">
        <f>IF(Lots!A40="","",Lots!EA40)</f>
      </c>
      <c r="G51" s="54">
        <f>IF(Lots!A40="","",Lots!EB40)</f>
      </c>
      <c r="H51" s="54">
        <f>IF(Lots!A40="","",Lots!EK40)</f>
      </c>
      <c r="I51" s="56">
        <f>IF(Lots!A40="","",Lots!EF40)</f>
      </c>
      <c r="J51" s="57">
        <f>IF(Lots!F40="","",Lots!EG40)</f>
      </c>
      <c r="K51" s="57">
        <f>IF(Lots!H40="","",Lots!EH40)</f>
      </c>
      <c r="L51" s="58">
        <f t="shared" si="3"/>
      </c>
      <c r="M51">
        <f>IF(A51="","",IF(Lots!ET40=TRUE,"Y","N"))</f>
      </c>
      <c r="N51" s="47">
        <f t="shared" si="0"/>
        <v>0</v>
      </c>
      <c r="O51" s="48">
        <f t="shared" si="1"/>
        <v>0</v>
      </c>
      <c r="P51" s="43">
        <f t="shared" si="2"/>
        <v>0</v>
      </c>
      <c r="Q51" s="263">
        <f>IF(Lots!A40="","",Lots!EM40)</f>
      </c>
      <c r="R51" s="264">
        <f>IF(Lots!A40="","",Lots!EN40)</f>
      </c>
      <c r="S51" s="263">
        <f>IF(Lots!A40="","",Lots!EO40)</f>
      </c>
      <c r="T51" s="264">
        <f>IF(Lots!A40="","",Lots!EP40)</f>
      </c>
      <c r="U51" s="263">
        <f>IF(Lots!A40="","",Lots!EQ40)</f>
      </c>
      <c r="V51" s="264">
        <f>IF(Lots!A40="","",Lots!ER40)</f>
      </c>
      <c r="W51" s="264">
        <f>IF(Lots!A40="","",IF(Lots!ES40=TRUE,"B","S"))</f>
      </c>
    </row>
    <row r="52" spans="1:23" ht="12" customHeight="1">
      <c r="A52" s="53">
        <f>IF(Lots!A41="","",Lots!A41)</f>
      </c>
      <c r="B52" s="54">
        <f>IF(Lots!A41="","",Lots!F41)</f>
      </c>
      <c r="C52" s="54">
        <f>IF(Lots!A41="","",Lots!J41)</f>
      </c>
      <c r="D52" s="54">
        <f>IF(Lots!A41="","",Lots!G41)</f>
      </c>
      <c r="E52" s="54">
        <f>IF(Lots!A41="","",Lots!H41)</f>
      </c>
      <c r="F52" s="55">
        <f>IF(Lots!A41="","",Lots!EA41)</f>
      </c>
      <c r="G52" s="54">
        <f>IF(Lots!A41="","",Lots!EB41)</f>
      </c>
      <c r="H52" s="54">
        <f>IF(Lots!A41="","",Lots!EK41)</f>
      </c>
      <c r="I52" s="56">
        <f>IF(Lots!A41="","",Lots!EF41)</f>
      </c>
      <c r="J52" s="57">
        <f>IF(Lots!F41="","",Lots!EG41)</f>
      </c>
      <c r="K52" s="57">
        <f>IF(Lots!H41="","",Lots!EH41)</f>
      </c>
      <c r="L52" s="58">
        <f t="shared" si="3"/>
      </c>
      <c r="M52">
        <f>IF(A52="","",IF(Lots!ET41=TRUE,"Y","N"))</f>
      </c>
      <c r="N52" s="47">
        <f aca="true" t="shared" si="4" ref="N52:N100">IF(A52="",0,$A$8/100*D52*B52)</f>
        <v>0</v>
      </c>
      <c r="O52" s="48">
        <f aca="true" t="shared" si="5" ref="O52:O100">IF(A52="",0,$A$8/100*E52*C52)</f>
        <v>0</v>
      </c>
      <c r="P52" s="43">
        <f aca="true" t="shared" si="6" ref="P52:P100">IF(I52&gt;50,0,L52)</f>
        <v>0</v>
      </c>
      <c r="Q52" s="263">
        <f>IF(Lots!A41="","",Lots!EM41)</f>
      </c>
      <c r="R52" s="264">
        <f>IF(Lots!A41="","",Lots!EN41)</f>
      </c>
      <c r="S52" s="263">
        <f>IF(Lots!A41="","",Lots!EO41)</f>
      </c>
      <c r="T52" s="264">
        <f>IF(Lots!A41="","",Lots!EP41)</f>
      </c>
      <c r="U52" s="263">
        <f>IF(Lots!A41="","",Lots!EQ41)</f>
      </c>
      <c r="V52" s="264">
        <f>IF(Lots!A41="","",Lots!ER41)</f>
      </c>
      <c r="W52" s="264">
        <f>IF(Lots!A41="","",IF(Lots!ES41=TRUE,"B","S"))</f>
      </c>
    </row>
    <row r="53" spans="1:23" ht="12" customHeight="1">
      <c r="A53" s="53">
        <f>IF(Lots!A42="","",Lots!A42)</f>
      </c>
      <c r="B53" s="54">
        <f>IF(Lots!A42="","",Lots!F42)</f>
      </c>
      <c r="C53" s="54">
        <f>IF(Lots!A42="","",Lots!J42)</f>
      </c>
      <c r="D53" s="54">
        <f>IF(Lots!A42="","",Lots!G42)</f>
      </c>
      <c r="E53" s="54">
        <f>IF(Lots!A42="","",Lots!H42)</f>
      </c>
      <c r="F53" s="55">
        <f>IF(Lots!A42="","",Lots!EA42)</f>
      </c>
      <c r="G53" s="54">
        <f>IF(Lots!A42="","",Lots!EB42)</f>
      </c>
      <c r="H53" s="54">
        <f>IF(Lots!A42="","",Lots!EK42)</f>
      </c>
      <c r="I53" s="56">
        <f>IF(Lots!A42="","",Lots!EF42)</f>
      </c>
      <c r="J53" s="57">
        <f>IF(Lots!F42="","",Lots!EG42)</f>
      </c>
      <c r="K53" s="57">
        <f>IF(Lots!H42="","",Lots!EH42)</f>
      </c>
      <c r="L53" s="58">
        <f t="shared" si="3"/>
      </c>
      <c r="M53">
        <f>IF(A53="","",IF(Lots!ET42=TRUE,"Y","N"))</f>
      </c>
      <c r="N53" s="47">
        <f t="shared" si="4"/>
        <v>0</v>
      </c>
      <c r="O53" s="48">
        <f t="shared" si="5"/>
        <v>0</v>
      </c>
      <c r="P53" s="43">
        <f t="shared" si="6"/>
        <v>0</v>
      </c>
      <c r="Q53" s="263">
        <f>IF(Lots!A42="","",Lots!EM42)</f>
      </c>
      <c r="R53" s="264">
        <f>IF(Lots!A42="","",Lots!EN42)</f>
      </c>
      <c r="S53" s="263">
        <f>IF(Lots!A42="","",Lots!EO42)</f>
      </c>
      <c r="T53" s="264">
        <f>IF(Lots!A42="","",Lots!EP42)</f>
      </c>
      <c r="U53" s="263">
        <f>IF(Lots!A42="","",Lots!EQ42)</f>
      </c>
      <c r="V53" s="264">
        <f>IF(Lots!A42="","",Lots!ER42)</f>
      </c>
      <c r="W53" s="264">
        <f>IF(Lots!A42="","",IF(Lots!ES42=TRUE,"B","S"))</f>
      </c>
    </row>
    <row r="54" spans="1:23" ht="12" customHeight="1">
      <c r="A54" s="53">
        <f>IF(Lots!A43="","",Lots!A43)</f>
      </c>
      <c r="B54" s="54">
        <f>IF(Lots!A43="","",Lots!F43)</f>
      </c>
      <c r="C54" s="54">
        <f>IF(Lots!A43="","",Lots!J43)</f>
      </c>
      <c r="D54" s="54">
        <f>IF(Lots!A43="","",Lots!G43)</f>
      </c>
      <c r="E54" s="54">
        <f>IF(Lots!A43="","",Lots!H43)</f>
      </c>
      <c r="F54" s="55">
        <f>IF(Lots!A43="","",Lots!EA43)</f>
      </c>
      <c r="G54" s="54">
        <f>IF(Lots!A43="","",Lots!EB43)</f>
      </c>
      <c r="H54" s="54">
        <f>IF(Lots!A43="","",Lots!EK43)</f>
      </c>
      <c r="I54" s="56">
        <f>IF(Lots!A43="","",Lots!EF43)</f>
      </c>
      <c r="J54" s="57">
        <f>IF(Lots!F43="","",Lots!EG43)</f>
      </c>
      <c r="K54" s="57">
        <f>IF(Lots!H43="","",Lots!EH43)</f>
      </c>
      <c r="L54" s="58">
        <f t="shared" si="3"/>
      </c>
      <c r="M54">
        <f>IF(A54="","",IF(Lots!ET43=TRUE,"Y","N"))</f>
      </c>
      <c r="N54" s="47">
        <f t="shared" si="4"/>
        <v>0</v>
      </c>
      <c r="O54" s="48">
        <f t="shared" si="5"/>
        <v>0</v>
      </c>
      <c r="P54" s="43">
        <f t="shared" si="6"/>
        <v>0</v>
      </c>
      <c r="Q54" s="263">
        <f>IF(Lots!A43="","",Lots!EM43)</f>
      </c>
      <c r="R54" s="264">
        <f>IF(Lots!A43="","",Lots!EN43)</f>
      </c>
      <c r="S54" s="263">
        <f>IF(Lots!A43="","",Lots!EO43)</f>
      </c>
      <c r="T54" s="264">
        <f>IF(Lots!A43="","",Lots!EP43)</f>
      </c>
      <c r="U54" s="263">
        <f>IF(Lots!A43="","",Lots!EQ43)</f>
      </c>
      <c r="V54" s="264">
        <f>IF(Lots!A43="","",Lots!ER43)</f>
      </c>
      <c r="W54" s="264">
        <f>IF(Lots!A43="","",IF(Lots!ES43=TRUE,"B","S"))</f>
      </c>
    </row>
    <row r="55" spans="1:23" ht="12" customHeight="1">
      <c r="A55" s="53">
        <f>IF(Lots!A44="","",Lots!A44)</f>
      </c>
      <c r="B55" s="54">
        <f>IF(Lots!A44="","",Lots!F44)</f>
      </c>
      <c r="C55" s="54">
        <f>IF(Lots!A44="","",Lots!J44)</f>
      </c>
      <c r="D55" s="54">
        <f>IF(Lots!A44="","",Lots!G44)</f>
      </c>
      <c r="E55" s="54">
        <f>IF(Lots!A44="","",Lots!H44)</f>
      </c>
      <c r="F55" s="55">
        <f>IF(Lots!A44="","",Lots!EA44)</f>
      </c>
      <c r="G55" s="54">
        <f>IF(Lots!A44="","",Lots!EB44)</f>
      </c>
      <c r="H55" s="54">
        <f>IF(Lots!A44="","",Lots!EK44)</f>
      </c>
      <c r="I55" s="56">
        <f>IF(Lots!A44="","",Lots!EF44)</f>
      </c>
      <c r="J55" s="57">
        <f>IF(Lots!F44="","",Lots!EG44)</f>
      </c>
      <c r="K55" s="57">
        <f>IF(Lots!H44="","",Lots!EH44)</f>
      </c>
      <c r="L55" s="58">
        <f t="shared" si="3"/>
      </c>
      <c r="M55">
        <f>IF(A55="","",IF(Lots!ET44=TRUE,"Y","N"))</f>
      </c>
      <c r="N55" s="47">
        <f t="shared" si="4"/>
        <v>0</v>
      </c>
      <c r="O55" s="48">
        <f t="shared" si="5"/>
        <v>0</v>
      </c>
      <c r="P55" s="43">
        <f t="shared" si="6"/>
        <v>0</v>
      </c>
      <c r="Q55" s="263">
        <f>IF(Lots!A44="","",Lots!EM44)</f>
      </c>
      <c r="R55" s="264">
        <f>IF(Lots!A44="","",Lots!EN44)</f>
      </c>
      <c r="S55" s="263">
        <f>IF(Lots!A44="","",Lots!EO44)</f>
      </c>
      <c r="T55" s="264">
        <f>IF(Lots!A44="","",Lots!EP44)</f>
      </c>
      <c r="U55" s="263">
        <f>IF(Lots!A44="","",Lots!EQ44)</f>
      </c>
      <c r="V55" s="264">
        <f>IF(Lots!A44="","",Lots!ER44)</f>
      </c>
      <c r="W55" s="264">
        <f>IF(Lots!A44="","",IF(Lots!ES44=TRUE,"B","S"))</f>
      </c>
    </row>
    <row r="56" spans="1:23" ht="12" customHeight="1">
      <c r="A56" s="53">
        <f>IF(Lots!A45="","",Lots!A45)</f>
      </c>
      <c r="B56" s="54">
        <f>IF(Lots!A45="","",Lots!F45)</f>
      </c>
      <c r="C56" s="54">
        <f>IF(Lots!A45="","",Lots!J45)</f>
      </c>
      <c r="D56" s="54">
        <f>IF(Lots!A45="","",Lots!G45)</f>
      </c>
      <c r="E56" s="54">
        <f>IF(Lots!A45="","",Lots!H45)</f>
      </c>
      <c r="F56" s="55">
        <f>IF(Lots!A45="","",Lots!EA45)</f>
      </c>
      <c r="G56" s="54">
        <f>IF(Lots!A45="","",Lots!EB45)</f>
      </c>
      <c r="H56" s="54">
        <f>IF(Lots!A45="","",Lots!EK45)</f>
      </c>
      <c r="I56" s="56">
        <f>IF(Lots!A45="","",Lots!EF45)</f>
      </c>
      <c r="J56" s="57">
        <f>IF(Lots!F45="","",Lots!EG45)</f>
      </c>
      <c r="K56" s="57">
        <f>IF(Lots!H45="","",Lots!EH45)</f>
      </c>
      <c r="L56" s="58">
        <f t="shared" si="3"/>
      </c>
      <c r="M56">
        <f>IF(A56="","",IF(Lots!ET45=TRUE,"Y","N"))</f>
      </c>
      <c r="N56" s="47">
        <f t="shared" si="4"/>
        <v>0</v>
      </c>
      <c r="O56" s="48">
        <f t="shared" si="5"/>
        <v>0</v>
      </c>
      <c r="P56" s="43">
        <f t="shared" si="6"/>
        <v>0</v>
      </c>
      <c r="Q56" s="263">
        <f>IF(Lots!A45="","",Lots!EM45)</f>
      </c>
      <c r="R56" s="264">
        <f>IF(Lots!A45="","",Lots!EN45)</f>
      </c>
      <c r="S56" s="263">
        <f>IF(Lots!A45="","",Lots!EO45)</f>
      </c>
      <c r="T56" s="264">
        <f>IF(Lots!A45="","",Lots!EP45)</f>
      </c>
      <c r="U56" s="263">
        <f>IF(Lots!A45="","",Lots!EQ45)</f>
      </c>
      <c r="V56" s="264">
        <f>IF(Lots!A45="","",Lots!ER45)</f>
      </c>
      <c r="W56" s="264">
        <f>IF(Lots!A45="","",IF(Lots!ES45=TRUE,"B","S"))</f>
      </c>
    </row>
    <row r="57" spans="1:23" ht="12" customHeight="1">
      <c r="A57" s="53">
        <f>IF(Lots!A46="","",Lots!A46)</f>
      </c>
      <c r="B57" s="54">
        <f>IF(Lots!A46="","",Lots!F46)</f>
      </c>
      <c r="C57" s="54">
        <f>IF(Lots!A46="","",Lots!J46)</f>
      </c>
      <c r="D57" s="54">
        <f>IF(Lots!A46="","",Lots!G46)</f>
      </c>
      <c r="E57" s="54">
        <f>IF(Lots!A46="","",Lots!H46)</f>
      </c>
      <c r="F57" s="55">
        <f>IF(Lots!A46="","",Lots!EA46)</f>
      </c>
      <c r="G57" s="54">
        <f>IF(Lots!A46="","",Lots!EB46)</f>
      </c>
      <c r="H57" s="54">
        <f>IF(Lots!A46="","",Lots!EK46)</f>
      </c>
      <c r="I57" s="56">
        <f>IF(Lots!A46="","",Lots!EF46)</f>
      </c>
      <c r="J57" s="57">
        <f>IF(Lots!F46="","",Lots!EG46)</f>
      </c>
      <c r="K57" s="57">
        <f>IF(Lots!H46="","",Lots!EH46)</f>
      </c>
      <c r="L57" s="58">
        <f t="shared" si="3"/>
      </c>
      <c r="M57">
        <f>IF(A57="","",IF(Lots!ET46=TRUE,"Y","N"))</f>
      </c>
      <c r="N57" s="47">
        <f t="shared" si="4"/>
        <v>0</v>
      </c>
      <c r="O57" s="48">
        <f t="shared" si="5"/>
        <v>0</v>
      </c>
      <c r="P57" s="43">
        <f t="shared" si="6"/>
        <v>0</v>
      </c>
      <c r="Q57" s="263">
        <f>IF(Lots!A46="","",Lots!EM46)</f>
      </c>
      <c r="R57" s="264">
        <f>IF(Lots!A46="","",Lots!EN46)</f>
      </c>
      <c r="S57" s="263">
        <f>IF(Lots!A46="","",Lots!EO46)</f>
      </c>
      <c r="T57" s="264">
        <f>IF(Lots!A46="","",Lots!EP46)</f>
      </c>
      <c r="U57" s="263">
        <f>IF(Lots!A46="","",Lots!EQ46)</f>
      </c>
      <c r="V57" s="264">
        <f>IF(Lots!A46="","",Lots!ER46)</f>
      </c>
      <c r="W57" s="264">
        <f>IF(Lots!A46="","",IF(Lots!ES46=TRUE,"B","S"))</f>
      </c>
    </row>
    <row r="58" spans="1:23" ht="12" customHeight="1">
      <c r="A58" s="53">
        <f>IF(Lots!A47="","",Lots!A47)</f>
      </c>
      <c r="B58" s="54">
        <f>IF(Lots!A47="","",Lots!F47)</f>
      </c>
      <c r="C58" s="54">
        <f>IF(Lots!A47="","",Lots!J47)</f>
      </c>
      <c r="D58" s="54">
        <f>IF(Lots!A47="","",Lots!G47)</f>
      </c>
      <c r="E58" s="54">
        <f>IF(Lots!A47="","",Lots!H47)</f>
      </c>
      <c r="F58" s="55">
        <f>IF(Lots!A47="","",Lots!EA47)</f>
      </c>
      <c r="G58" s="54">
        <f>IF(Lots!A47="","",Lots!EB47)</f>
      </c>
      <c r="H58" s="54">
        <f>IF(Lots!A47="","",Lots!EK47)</f>
      </c>
      <c r="I58" s="56">
        <f>IF(Lots!A47="","",Lots!EF47)</f>
      </c>
      <c r="J58" s="57">
        <f>IF(Lots!F47="","",Lots!EG47)</f>
      </c>
      <c r="K58" s="57">
        <f>IF(Lots!H47="","",Lots!EH47)</f>
      </c>
      <c r="L58" s="58">
        <f t="shared" si="3"/>
      </c>
      <c r="M58">
        <f>IF(A58="","",IF(Lots!ET47=TRUE,"Y","N"))</f>
      </c>
      <c r="N58" s="47">
        <f t="shared" si="4"/>
        <v>0</v>
      </c>
      <c r="O58" s="48">
        <f t="shared" si="5"/>
        <v>0</v>
      </c>
      <c r="P58" s="43">
        <f t="shared" si="6"/>
        <v>0</v>
      </c>
      <c r="Q58" s="263">
        <f>IF(Lots!A47="","",Lots!EM47)</f>
      </c>
      <c r="R58" s="264">
        <f>IF(Lots!A47="","",Lots!EN47)</f>
      </c>
      <c r="S58" s="263">
        <f>IF(Lots!A47="","",Lots!EO47)</f>
      </c>
      <c r="T58" s="264">
        <f>IF(Lots!A47="","",Lots!EP47)</f>
      </c>
      <c r="U58" s="263">
        <f>IF(Lots!A47="","",Lots!EQ47)</f>
      </c>
      <c r="V58" s="264">
        <f>IF(Lots!A47="","",Lots!ER47)</f>
      </c>
      <c r="W58" s="264">
        <f>IF(Lots!A47="","",IF(Lots!ES47=TRUE,"B","S"))</f>
      </c>
    </row>
    <row r="59" spans="1:23" ht="12" customHeight="1">
      <c r="A59" s="53">
        <f>IF(Lots!A48="","",Lots!A48)</f>
      </c>
      <c r="B59" s="54">
        <f>IF(Lots!A48="","",Lots!F48)</f>
      </c>
      <c r="C59" s="54">
        <f>IF(Lots!A48="","",Lots!J48)</f>
      </c>
      <c r="D59" s="54">
        <f>IF(Lots!A48="","",Lots!G48)</f>
      </c>
      <c r="E59" s="54">
        <f>IF(Lots!A48="","",Lots!H48)</f>
      </c>
      <c r="F59" s="55">
        <f>IF(Lots!A48="","",Lots!EA48)</f>
      </c>
      <c r="G59" s="54">
        <f>IF(Lots!A48="","",Lots!EB48)</f>
      </c>
      <c r="H59" s="54">
        <f>IF(Lots!A48="","",Lots!EK48)</f>
      </c>
      <c r="I59" s="56">
        <f>IF(Lots!A48="","",Lots!EF48)</f>
      </c>
      <c r="J59" s="57">
        <f>IF(Lots!F48="","",Lots!EG48)</f>
      </c>
      <c r="K59" s="57">
        <f>IF(Lots!H48="","",Lots!EH48)</f>
      </c>
      <c r="L59" s="58">
        <f t="shared" si="3"/>
      </c>
      <c r="M59">
        <f>IF(A59="","",IF(Lots!ET48=TRUE,"Y","N"))</f>
      </c>
      <c r="N59" s="47">
        <f t="shared" si="4"/>
        <v>0</v>
      </c>
      <c r="O59" s="48">
        <f t="shared" si="5"/>
        <v>0</v>
      </c>
      <c r="P59" s="43">
        <f t="shared" si="6"/>
        <v>0</v>
      </c>
      <c r="Q59" s="263">
        <f>IF(Lots!A48="","",Lots!EM48)</f>
      </c>
      <c r="R59" s="264">
        <f>IF(Lots!A48="","",Lots!EN48)</f>
      </c>
      <c r="S59" s="263">
        <f>IF(Lots!A48="","",Lots!EO48)</f>
      </c>
      <c r="T59" s="264">
        <f>IF(Lots!A48="","",Lots!EP48)</f>
      </c>
      <c r="U59" s="263">
        <f>IF(Lots!A48="","",Lots!EQ48)</f>
      </c>
      <c r="V59" s="264">
        <f>IF(Lots!A48="","",Lots!ER48)</f>
      </c>
      <c r="W59" s="264">
        <f>IF(Lots!A48="","",IF(Lots!ES48=TRUE,"B","S"))</f>
      </c>
    </row>
    <row r="60" spans="1:23" ht="12" customHeight="1">
      <c r="A60" s="53">
        <f>IF(Lots!A49="","",Lots!A49)</f>
      </c>
      <c r="B60" s="54">
        <f>IF(Lots!A49="","",Lots!F49)</f>
      </c>
      <c r="C60" s="54">
        <f>IF(Lots!A49="","",Lots!J49)</f>
      </c>
      <c r="D60" s="54">
        <f>IF(Lots!A49="","",Lots!G49)</f>
      </c>
      <c r="E60" s="54">
        <f>IF(Lots!A49="","",Lots!H49)</f>
      </c>
      <c r="F60" s="55">
        <f>IF(Lots!A49="","",Lots!EA49)</f>
      </c>
      <c r="G60" s="54">
        <f>IF(Lots!A49="","",Lots!EB49)</f>
      </c>
      <c r="H60" s="54">
        <f>IF(Lots!A49="","",Lots!EK49)</f>
      </c>
      <c r="I60" s="56">
        <f>IF(Lots!A49="","",Lots!EF49)</f>
      </c>
      <c r="J60" s="57">
        <f>IF(Lots!F49="","",Lots!EG49)</f>
      </c>
      <c r="K60" s="57">
        <f>IF(Lots!H49="","",Lots!EH49)</f>
      </c>
      <c r="L60" s="58">
        <f t="shared" si="3"/>
      </c>
      <c r="M60">
        <f>IF(A60="","",IF(Lots!ET49=TRUE,"Y","N"))</f>
      </c>
      <c r="N60" s="47">
        <f t="shared" si="4"/>
        <v>0</v>
      </c>
      <c r="O60" s="48">
        <f t="shared" si="5"/>
        <v>0</v>
      </c>
      <c r="P60" s="43">
        <f t="shared" si="6"/>
        <v>0</v>
      </c>
      <c r="Q60" s="263">
        <f>IF(Lots!A49="","",Lots!EM49)</f>
      </c>
      <c r="R60" s="264">
        <f>IF(Lots!A49="","",Lots!EN49)</f>
      </c>
      <c r="S60" s="263">
        <f>IF(Lots!A49="","",Lots!EO49)</f>
      </c>
      <c r="T60" s="264">
        <f>IF(Lots!A49="","",Lots!EP49)</f>
      </c>
      <c r="U60" s="263">
        <f>IF(Lots!A49="","",Lots!EQ49)</f>
      </c>
      <c r="V60" s="264">
        <f>IF(Lots!A49="","",Lots!ER49)</f>
      </c>
      <c r="W60" s="264">
        <f>IF(Lots!A49="","",IF(Lots!ES49=TRUE,"B","S"))</f>
      </c>
    </row>
    <row r="61" spans="1:23" ht="12" customHeight="1">
      <c r="A61" s="53">
        <f>IF(Lots!A50="","",Lots!A50)</f>
      </c>
      <c r="B61" s="54">
        <f>IF(Lots!A50="","",Lots!F50)</f>
      </c>
      <c r="C61" s="54">
        <f>IF(Lots!A50="","",Lots!J50)</f>
      </c>
      <c r="D61" s="54">
        <f>IF(Lots!A50="","",Lots!G50)</f>
      </c>
      <c r="E61" s="54">
        <f>IF(Lots!A50="","",Lots!H50)</f>
      </c>
      <c r="F61" s="55">
        <f>IF(Lots!A50="","",Lots!EA50)</f>
      </c>
      <c r="G61" s="54">
        <f>IF(Lots!A50="","",Lots!EB50)</f>
      </c>
      <c r="H61" s="54">
        <f>IF(Lots!A50="","",Lots!EK50)</f>
      </c>
      <c r="I61" s="56">
        <f>IF(Lots!A50="","",Lots!EF50)</f>
      </c>
      <c r="J61" s="57">
        <f>IF(Lots!F50="","",Lots!EG50)</f>
      </c>
      <c r="K61" s="57">
        <f>IF(Lots!H50="","",Lots!EH50)</f>
      </c>
      <c r="L61" s="58">
        <f t="shared" si="3"/>
      </c>
      <c r="M61">
        <f>IF(A61="","",IF(Lots!ET50=TRUE,"Y","N"))</f>
      </c>
      <c r="N61" s="47">
        <f t="shared" si="4"/>
        <v>0</v>
      </c>
      <c r="O61" s="48">
        <f t="shared" si="5"/>
        <v>0</v>
      </c>
      <c r="P61" s="43">
        <f t="shared" si="6"/>
        <v>0</v>
      </c>
      <c r="Q61" s="263">
        <f>IF(Lots!A50="","",Lots!EM50)</f>
      </c>
      <c r="R61" s="264">
        <f>IF(Lots!A50="","",Lots!EN50)</f>
      </c>
      <c r="S61" s="263">
        <f>IF(Lots!A50="","",Lots!EO50)</f>
      </c>
      <c r="T61" s="264">
        <f>IF(Lots!A50="","",Lots!EP50)</f>
      </c>
      <c r="U61" s="263">
        <f>IF(Lots!A50="","",Lots!EQ50)</f>
      </c>
      <c r="V61" s="264">
        <f>IF(Lots!A50="","",Lots!ER50)</f>
      </c>
      <c r="W61" s="264">
        <f>IF(Lots!A50="","",IF(Lots!ES50=TRUE,"B","S"))</f>
      </c>
    </row>
    <row r="62" spans="1:23" ht="12" customHeight="1">
      <c r="A62" s="53">
        <f>IF(Lots!A51="","",Lots!A51)</f>
      </c>
      <c r="B62" s="54">
        <f>IF(Lots!A51="","",Lots!F51)</f>
      </c>
      <c r="C62" s="54">
        <f>IF(Lots!A51="","",Lots!J51)</f>
      </c>
      <c r="D62" s="54">
        <f>IF(Lots!A51="","",Lots!G51)</f>
      </c>
      <c r="E62" s="54">
        <f>IF(Lots!A51="","",Lots!H51)</f>
      </c>
      <c r="F62" s="55">
        <f>IF(Lots!A51="","",Lots!EA51)</f>
      </c>
      <c r="G62" s="54">
        <f>IF(Lots!A51="","",Lots!EB51)</f>
      </c>
      <c r="H62" s="54">
        <f>IF(Lots!A51="","",Lots!EK51)</f>
      </c>
      <c r="I62" s="56">
        <f>IF(Lots!A51="","",Lots!EF51)</f>
      </c>
      <c r="J62" s="57">
        <f>IF(Lots!F51="","",Lots!EG51)</f>
      </c>
      <c r="K62" s="57">
        <f>IF(Lots!H51="","",Lots!EH51)</f>
      </c>
      <c r="L62" s="58">
        <f t="shared" si="3"/>
      </c>
      <c r="M62">
        <f>IF(A62="","",IF(Lots!ET51=TRUE,"Y","N"))</f>
      </c>
      <c r="N62" s="47">
        <f t="shared" si="4"/>
        <v>0</v>
      </c>
      <c r="O62" s="48">
        <f t="shared" si="5"/>
        <v>0</v>
      </c>
      <c r="P62" s="43">
        <f t="shared" si="6"/>
        <v>0</v>
      </c>
      <c r="Q62" s="263">
        <f>IF(Lots!A51="","",Lots!EM51)</f>
      </c>
      <c r="R62" s="264">
        <f>IF(Lots!A51="","",Lots!EN51)</f>
      </c>
      <c r="S62" s="263">
        <f>IF(Lots!A51="","",Lots!EO51)</f>
      </c>
      <c r="T62" s="264">
        <f>IF(Lots!A51="","",Lots!EP51)</f>
      </c>
      <c r="U62" s="263">
        <f>IF(Lots!A51="","",Lots!EQ51)</f>
      </c>
      <c r="V62" s="264">
        <f>IF(Lots!A51="","",Lots!ER51)</f>
      </c>
      <c r="W62" s="264">
        <f>IF(Lots!A51="","",IF(Lots!ES51=TRUE,"B","S"))</f>
      </c>
    </row>
    <row r="63" spans="1:23" ht="12" customHeight="1">
      <c r="A63" s="53">
        <f>IF(Lots!A52="","",Lots!A52)</f>
      </c>
      <c r="B63" s="54">
        <f>IF(Lots!A52="","",Lots!F52)</f>
      </c>
      <c r="C63" s="54">
        <f>IF(Lots!A52="","",Lots!J52)</f>
      </c>
      <c r="D63" s="54">
        <f>IF(Lots!A52="","",Lots!G52)</f>
      </c>
      <c r="E63" s="54">
        <f>IF(Lots!A52="","",Lots!H52)</f>
      </c>
      <c r="F63" s="55">
        <f>IF(Lots!A52="","",Lots!EA52)</f>
      </c>
      <c r="G63" s="54">
        <f>IF(Lots!A52="","",Lots!EB52)</f>
      </c>
      <c r="H63" s="54">
        <f>IF(Lots!A52="","",Lots!EK52)</f>
      </c>
      <c r="I63" s="56">
        <f>IF(Lots!A52="","",Lots!EF52)</f>
      </c>
      <c r="J63" s="57">
        <f>IF(Lots!F52="","",Lots!EG52)</f>
      </c>
      <c r="K63" s="57">
        <f>IF(Lots!H52="","",Lots!EH52)</f>
      </c>
      <c r="L63" s="58">
        <f t="shared" si="3"/>
      </c>
      <c r="M63">
        <f>IF(A63="","",IF(Lots!ET52=TRUE,"Y","N"))</f>
      </c>
      <c r="N63" s="47">
        <f t="shared" si="4"/>
        <v>0</v>
      </c>
      <c r="O63" s="48">
        <f t="shared" si="5"/>
        <v>0</v>
      </c>
      <c r="P63" s="43">
        <f t="shared" si="6"/>
        <v>0</v>
      </c>
      <c r="Q63" s="263">
        <f>IF(Lots!A52="","",Lots!EM52)</f>
      </c>
      <c r="R63" s="264">
        <f>IF(Lots!A52="","",Lots!EN52)</f>
      </c>
      <c r="S63" s="263">
        <f>IF(Lots!A52="","",Lots!EO52)</f>
      </c>
      <c r="T63" s="264">
        <f>IF(Lots!A52="","",Lots!EP52)</f>
      </c>
      <c r="U63" s="263">
        <f>IF(Lots!A52="","",Lots!EQ52)</f>
      </c>
      <c r="V63" s="264">
        <f>IF(Lots!A52="","",Lots!ER52)</f>
      </c>
      <c r="W63" s="264">
        <f>IF(Lots!A52="","",IF(Lots!ES52=TRUE,"B","S"))</f>
      </c>
    </row>
    <row r="64" spans="1:23" ht="12" customHeight="1">
      <c r="A64" s="53">
        <f>IF(Lots!A53="","",Lots!A53)</f>
      </c>
      <c r="B64" s="54">
        <f>IF(Lots!A53="","",Lots!F53)</f>
      </c>
      <c r="C64" s="54">
        <f>IF(Lots!A53="","",Lots!J53)</f>
      </c>
      <c r="D64" s="54">
        <f>IF(Lots!A53="","",Lots!G53)</f>
      </c>
      <c r="E64" s="54">
        <f>IF(Lots!A53="","",Lots!H53)</f>
      </c>
      <c r="F64" s="55">
        <f>IF(Lots!A53="","",Lots!EA53)</f>
      </c>
      <c r="G64" s="54">
        <f>IF(Lots!A53="","",Lots!EB53)</f>
      </c>
      <c r="H64" s="54">
        <f>IF(Lots!A53="","",Lots!EK53)</f>
      </c>
      <c r="I64" s="56">
        <f>IF(Lots!A53="","",Lots!EF53)</f>
      </c>
      <c r="J64" s="57">
        <f>IF(Lots!F53="","",Lots!EG53)</f>
      </c>
      <c r="K64" s="57">
        <f>IF(Lots!H53="","",Lots!EH53)</f>
      </c>
      <c r="L64" s="58">
        <f t="shared" si="3"/>
      </c>
      <c r="M64">
        <f>IF(A64="","",IF(Lots!ET53=TRUE,"Y","N"))</f>
      </c>
      <c r="N64" s="47">
        <f t="shared" si="4"/>
        <v>0</v>
      </c>
      <c r="O64" s="48">
        <f t="shared" si="5"/>
        <v>0</v>
      </c>
      <c r="P64" s="43">
        <f t="shared" si="6"/>
        <v>0</v>
      </c>
      <c r="Q64" s="263">
        <f>IF(Lots!A53="","",Lots!EM53)</f>
      </c>
      <c r="R64" s="264">
        <f>IF(Lots!A53="","",Lots!EN53)</f>
      </c>
      <c r="S64" s="263">
        <f>IF(Lots!A53="","",Lots!EO53)</f>
      </c>
      <c r="T64" s="264">
        <f>IF(Lots!A53="","",Lots!EP53)</f>
      </c>
      <c r="U64" s="263">
        <f>IF(Lots!A53="","",Lots!EQ53)</f>
      </c>
      <c r="V64" s="264">
        <f>IF(Lots!A53="","",Lots!ER53)</f>
      </c>
      <c r="W64" s="264">
        <f>IF(Lots!A53="","",IF(Lots!ES53=TRUE,"B","S"))</f>
      </c>
    </row>
    <row r="65" spans="1:23" ht="12" customHeight="1">
      <c r="A65" s="53">
        <f>IF(Lots!A54="","",Lots!A54)</f>
      </c>
      <c r="B65" s="54">
        <f>IF(Lots!A54="","",Lots!F54)</f>
      </c>
      <c r="C65" s="54">
        <f>IF(Lots!A54="","",Lots!J54)</f>
      </c>
      <c r="D65" s="54">
        <f>IF(Lots!A54="","",Lots!G54)</f>
      </c>
      <c r="E65" s="54">
        <f>IF(Lots!A54="","",Lots!H54)</f>
      </c>
      <c r="F65" s="55">
        <f>IF(Lots!A54="","",Lots!EA54)</f>
      </c>
      <c r="G65" s="54">
        <f>IF(Lots!A54="","",Lots!EB54)</f>
      </c>
      <c r="H65" s="54">
        <f>IF(Lots!A54="","",Lots!EK54)</f>
      </c>
      <c r="I65" s="56">
        <f>IF(Lots!A54="","",Lots!EF54)</f>
      </c>
      <c r="J65" s="57">
        <f>IF(Lots!F54="","",Lots!EG54)</f>
      </c>
      <c r="K65" s="57">
        <f>IF(Lots!H54="","",Lots!EH54)</f>
      </c>
      <c r="L65" s="58">
        <f t="shared" si="3"/>
      </c>
      <c r="M65">
        <f>IF(A65="","",IF(Lots!ET54=TRUE,"Y","N"))</f>
      </c>
      <c r="N65" s="47">
        <f t="shared" si="4"/>
        <v>0</v>
      </c>
      <c r="O65" s="48">
        <f t="shared" si="5"/>
        <v>0</v>
      </c>
      <c r="P65" s="43">
        <f t="shared" si="6"/>
        <v>0</v>
      </c>
      <c r="Q65" s="263">
        <f>IF(Lots!A54="","",Lots!EM54)</f>
      </c>
      <c r="R65" s="264">
        <f>IF(Lots!A54="","",Lots!EN54)</f>
      </c>
      <c r="S65" s="263">
        <f>IF(Lots!A54="","",Lots!EO54)</f>
      </c>
      <c r="T65" s="264">
        <f>IF(Lots!A54="","",Lots!EP54)</f>
      </c>
      <c r="U65" s="263">
        <f>IF(Lots!A54="","",Lots!EQ54)</f>
      </c>
      <c r="V65" s="264">
        <f>IF(Lots!A54="","",Lots!ER54)</f>
      </c>
      <c r="W65" s="264">
        <f>IF(Lots!A54="","",IF(Lots!ES54=TRUE,"B","S"))</f>
      </c>
    </row>
    <row r="66" spans="1:23" ht="12" customHeight="1">
      <c r="A66" s="53">
        <f>IF(Lots!A55="","",Lots!A55)</f>
      </c>
      <c r="B66" s="54">
        <f>IF(Lots!A55="","",Lots!F55)</f>
      </c>
      <c r="C66" s="54">
        <f>IF(Lots!A55="","",Lots!J55)</f>
      </c>
      <c r="D66" s="54">
        <f>IF(Lots!A55="","",Lots!G55)</f>
      </c>
      <c r="E66" s="54">
        <f>IF(Lots!A55="","",Lots!H55)</f>
      </c>
      <c r="F66" s="55">
        <f>IF(Lots!A55="","",Lots!EA55)</f>
      </c>
      <c r="G66" s="54">
        <f>IF(Lots!A55="","",Lots!EB55)</f>
      </c>
      <c r="H66" s="54">
        <f>IF(Lots!A55="","",Lots!EK55)</f>
      </c>
      <c r="I66" s="56">
        <f>IF(Lots!A55="","",Lots!EF55)</f>
      </c>
      <c r="J66" s="57">
        <f>IF(Lots!F55="","",Lots!EG55)</f>
      </c>
      <c r="K66" s="57">
        <f>IF(Lots!H55="","",Lots!EH55)</f>
      </c>
      <c r="L66" s="58">
        <f t="shared" si="3"/>
      </c>
      <c r="M66">
        <f>IF(A66="","",IF(Lots!ET55=TRUE,"Y","N"))</f>
      </c>
      <c r="N66" s="47">
        <f t="shared" si="4"/>
        <v>0</v>
      </c>
      <c r="O66" s="48">
        <f t="shared" si="5"/>
        <v>0</v>
      </c>
      <c r="P66" s="43">
        <f t="shared" si="6"/>
        <v>0</v>
      </c>
      <c r="Q66" s="263">
        <f>IF(Lots!A55="","",Lots!EM55)</f>
      </c>
      <c r="R66" s="264">
        <f>IF(Lots!A55="","",Lots!EN55)</f>
      </c>
      <c r="S66" s="263">
        <f>IF(Lots!A55="","",Lots!EO55)</f>
      </c>
      <c r="T66" s="264">
        <f>IF(Lots!A55="","",Lots!EP55)</f>
      </c>
      <c r="U66" s="263">
        <f>IF(Lots!A55="","",Lots!EQ55)</f>
      </c>
      <c r="V66" s="264">
        <f>IF(Lots!A55="","",Lots!ER55)</f>
      </c>
      <c r="W66" s="264">
        <f>IF(Lots!A55="","",IF(Lots!ES55=TRUE,"B","S"))</f>
      </c>
    </row>
    <row r="67" spans="1:23" ht="12" customHeight="1">
      <c r="A67" s="53">
        <f>IF(Lots!A56="","",Lots!A56)</f>
      </c>
      <c r="B67" s="54">
        <f>IF(Lots!A56="","",Lots!F56)</f>
      </c>
      <c r="C67" s="54">
        <f>IF(Lots!A56="","",Lots!J56)</f>
      </c>
      <c r="D67" s="54">
        <f>IF(Lots!A56="","",Lots!G56)</f>
      </c>
      <c r="E67" s="54">
        <f>IF(Lots!A56="","",Lots!H56)</f>
      </c>
      <c r="F67" s="55">
        <f>IF(Lots!A56="","",Lots!EA56)</f>
      </c>
      <c r="G67" s="54">
        <f>IF(Lots!A56="","",Lots!EB56)</f>
      </c>
      <c r="H67" s="54">
        <f>IF(Lots!A56="","",Lots!EK56)</f>
      </c>
      <c r="I67" s="56">
        <f>IF(Lots!A56="","",Lots!EF56)</f>
      </c>
      <c r="J67" s="57">
        <f>IF(Lots!F56="","",Lots!EG56)</f>
      </c>
      <c r="K67" s="57">
        <f>IF(Lots!H56="","",Lots!EH56)</f>
      </c>
      <c r="L67" s="58">
        <f t="shared" si="3"/>
      </c>
      <c r="M67">
        <f>IF(A67="","",IF(Lots!ET56=TRUE,"Y","N"))</f>
      </c>
      <c r="N67" s="47">
        <f t="shared" si="4"/>
        <v>0</v>
      </c>
      <c r="O67" s="48">
        <f t="shared" si="5"/>
        <v>0</v>
      </c>
      <c r="P67" s="43">
        <f t="shared" si="6"/>
        <v>0</v>
      </c>
      <c r="Q67" s="263">
        <f>IF(Lots!A56="","",Lots!EM56)</f>
      </c>
      <c r="R67" s="264">
        <f>IF(Lots!A56="","",Lots!EN56)</f>
      </c>
      <c r="S67" s="263">
        <f>IF(Lots!A56="","",Lots!EO56)</f>
      </c>
      <c r="T67" s="264">
        <f>IF(Lots!A56="","",Lots!EP56)</f>
      </c>
      <c r="U67" s="263">
        <f>IF(Lots!A56="","",Lots!EQ56)</f>
      </c>
      <c r="V67" s="264">
        <f>IF(Lots!A56="","",Lots!ER56)</f>
      </c>
      <c r="W67" s="264">
        <f>IF(Lots!A56="","",IF(Lots!ES56=TRUE,"B","S"))</f>
      </c>
    </row>
    <row r="68" spans="1:23" ht="12" customHeight="1">
      <c r="A68" s="53">
        <f>IF(Lots!A57="","",Lots!A57)</f>
      </c>
      <c r="B68" s="54">
        <f>IF(Lots!A57="","",Lots!F57)</f>
      </c>
      <c r="C68" s="54">
        <f>IF(Lots!A57="","",Lots!J57)</f>
      </c>
      <c r="D68" s="54">
        <f>IF(Lots!A57="","",Lots!G57)</f>
      </c>
      <c r="E68" s="54">
        <f>IF(Lots!A57="","",Lots!H57)</f>
      </c>
      <c r="F68" s="55">
        <f>IF(Lots!A57="","",Lots!EA57)</f>
      </c>
      <c r="G68" s="54">
        <f>IF(Lots!A57="","",Lots!EB57)</f>
      </c>
      <c r="H68" s="54">
        <f>IF(Lots!A57="","",Lots!EK57)</f>
      </c>
      <c r="I68" s="56">
        <f>IF(Lots!A57="","",Lots!EF57)</f>
      </c>
      <c r="J68" s="57">
        <f>IF(Lots!F57="","",Lots!EG57)</f>
      </c>
      <c r="K68" s="57">
        <f>IF(Lots!H57="","",Lots!EH57)</f>
      </c>
      <c r="L68" s="58">
        <f t="shared" si="3"/>
      </c>
      <c r="M68">
        <f>IF(A68="","",IF(Lots!ET57=TRUE,"Y","N"))</f>
      </c>
      <c r="N68" s="47">
        <f t="shared" si="4"/>
        <v>0</v>
      </c>
      <c r="O68" s="48">
        <f t="shared" si="5"/>
        <v>0</v>
      </c>
      <c r="P68" s="43">
        <f t="shared" si="6"/>
        <v>0</v>
      </c>
      <c r="Q68" s="263">
        <f>IF(Lots!A57="","",Lots!EM57)</f>
      </c>
      <c r="R68" s="264">
        <f>IF(Lots!A57="","",Lots!EN57)</f>
      </c>
      <c r="S68" s="263">
        <f>IF(Lots!A57="","",Lots!EO57)</f>
      </c>
      <c r="T68" s="264">
        <f>IF(Lots!A57="","",Lots!EP57)</f>
      </c>
      <c r="U68" s="263">
        <f>IF(Lots!A57="","",Lots!EQ57)</f>
      </c>
      <c r="V68" s="264">
        <f>IF(Lots!A57="","",Lots!ER57)</f>
      </c>
      <c r="W68" s="264">
        <f>IF(Lots!A57="","",IF(Lots!ES57=TRUE,"B","S"))</f>
      </c>
    </row>
    <row r="69" spans="1:23" ht="12" customHeight="1">
      <c r="A69" s="53">
        <f>IF(Lots!A58="","",Lots!A58)</f>
      </c>
      <c r="B69" s="54">
        <f>IF(Lots!A58="","",Lots!F58)</f>
      </c>
      <c r="C69" s="54">
        <f>IF(Lots!A58="","",Lots!J58)</f>
      </c>
      <c r="D69" s="54">
        <f>IF(Lots!A58="","",Lots!G58)</f>
      </c>
      <c r="E69" s="54">
        <f>IF(Lots!A58="","",Lots!H58)</f>
      </c>
      <c r="F69" s="55">
        <f>IF(Lots!A58="","",Lots!EA58)</f>
      </c>
      <c r="G69" s="54">
        <f>IF(Lots!A58="","",Lots!EB58)</f>
      </c>
      <c r="H69" s="54">
        <f>IF(Lots!A58="","",Lots!EK58)</f>
      </c>
      <c r="I69" s="56">
        <f>IF(Lots!A58="","",Lots!EF58)</f>
      </c>
      <c r="J69" s="57">
        <f>IF(Lots!F58="","",Lots!EG58)</f>
      </c>
      <c r="K69" s="57">
        <f>IF(Lots!H58="","",Lots!EH58)</f>
      </c>
      <c r="L69" s="58">
        <f t="shared" si="3"/>
      </c>
      <c r="M69">
        <f>IF(A69="","",IF(Lots!ET58=TRUE,"Y","N"))</f>
      </c>
      <c r="N69" s="47">
        <f t="shared" si="4"/>
        <v>0</v>
      </c>
      <c r="O69" s="48">
        <f t="shared" si="5"/>
        <v>0</v>
      </c>
      <c r="P69" s="43">
        <f t="shared" si="6"/>
        <v>0</v>
      </c>
      <c r="Q69" s="263">
        <f>IF(Lots!A58="","",Lots!EM58)</f>
      </c>
      <c r="R69" s="264">
        <f>IF(Lots!A58="","",Lots!EN58)</f>
      </c>
      <c r="S69" s="263">
        <f>IF(Lots!A58="","",Lots!EO58)</f>
      </c>
      <c r="T69" s="264">
        <f>IF(Lots!A58="","",Lots!EP58)</f>
      </c>
      <c r="U69" s="263">
        <f>IF(Lots!A58="","",Lots!EQ58)</f>
      </c>
      <c r="V69" s="264">
        <f>IF(Lots!A58="","",Lots!ER58)</f>
      </c>
      <c r="W69" s="264">
        <f>IF(Lots!A58="","",IF(Lots!ES58=TRUE,"B","S"))</f>
      </c>
    </row>
    <row r="70" spans="1:23" ht="12" customHeight="1">
      <c r="A70" s="53">
        <f>IF(Lots!A59="","",Lots!A59)</f>
      </c>
      <c r="B70" s="54">
        <f>IF(Lots!A59="","",Lots!F59)</f>
      </c>
      <c r="C70" s="54">
        <f>IF(Lots!A59="","",Lots!J59)</f>
      </c>
      <c r="D70" s="54">
        <f>IF(Lots!A59="","",Lots!G59)</f>
      </c>
      <c r="E70" s="54">
        <f>IF(Lots!A59="","",Lots!H59)</f>
      </c>
      <c r="F70" s="55">
        <f>IF(Lots!A59="","",Lots!EA59)</f>
      </c>
      <c r="G70" s="54">
        <f>IF(Lots!A59="","",Lots!EB59)</f>
      </c>
      <c r="H70" s="54">
        <f>IF(Lots!A59="","",Lots!EK59)</f>
      </c>
      <c r="I70" s="56">
        <f>IF(Lots!A59="","",Lots!EF59)</f>
      </c>
      <c r="J70" s="57">
        <f>IF(Lots!F59="","",Lots!EG59)</f>
      </c>
      <c r="K70" s="57">
        <f>IF(Lots!H59="","",Lots!EH59)</f>
      </c>
      <c r="L70" s="58">
        <f t="shared" si="3"/>
      </c>
      <c r="M70">
        <f>IF(A70="","",IF(Lots!ET59=TRUE,"Y","N"))</f>
      </c>
      <c r="N70" s="47">
        <f t="shared" si="4"/>
        <v>0</v>
      </c>
      <c r="O70" s="48">
        <f t="shared" si="5"/>
        <v>0</v>
      </c>
      <c r="P70" s="43">
        <f t="shared" si="6"/>
        <v>0</v>
      </c>
      <c r="Q70" s="263">
        <f>IF(Lots!A59="","",Lots!EM59)</f>
      </c>
      <c r="R70" s="264">
        <f>IF(Lots!A59="","",Lots!EN59)</f>
      </c>
      <c r="S70" s="263">
        <f>IF(Lots!A59="","",Lots!EO59)</f>
      </c>
      <c r="T70" s="264">
        <f>IF(Lots!A59="","",Lots!EP59)</f>
      </c>
      <c r="U70" s="263">
        <f>IF(Lots!A59="","",Lots!EQ59)</f>
      </c>
      <c r="V70" s="264">
        <f>IF(Lots!A59="","",Lots!ER59)</f>
      </c>
      <c r="W70" s="264">
        <f>IF(Lots!A59="","",IF(Lots!ES59=TRUE,"B","S"))</f>
      </c>
    </row>
    <row r="71" spans="1:23" ht="12" customHeight="1">
      <c r="A71" s="53">
        <f>IF(Lots!A60="","",Lots!A60)</f>
      </c>
      <c r="B71" s="54">
        <f>IF(Lots!A60="","",Lots!F60)</f>
      </c>
      <c r="C71" s="54">
        <f>IF(Lots!A60="","",Lots!J60)</f>
      </c>
      <c r="D71" s="54">
        <f>IF(Lots!A60="","",Lots!G60)</f>
      </c>
      <c r="E71" s="54">
        <f>IF(Lots!A60="","",Lots!H60)</f>
      </c>
      <c r="F71" s="55">
        <f>IF(Lots!A60="","",Lots!EA60)</f>
      </c>
      <c r="G71" s="54">
        <f>IF(Lots!A60="","",Lots!EB60)</f>
      </c>
      <c r="H71" s="54">
        <f>IF(Lots!A60="","",Lots!EK60)</f>
      </c>
      <c r="I71" s="56">
        <f>IF(Lots!A60="","",Lots!EF60)</f>
      </c>
      <c r="J71" s="57">
        <f>IF(Lots!F60="","",Lots!EG60)</f>
      </c>
      <c r="K71" s="57">
        <f>IF(Lots!H60="","",Lots!EH60)</f>
      </c>
      <c r="L71" s="58">
        <f t="shared" si="3"/>
      </c>
      <c r="M71">
        <f>IF(A71="","",IF(Lots!ET60=TRUE,"Y","N"))</f>
      </c>
      <c r="N71" s="47">
        <f t="shared" si="4"/>
        <v>0</v>
      </c>
      <c r="O71" s="48">
        <f t="shared" si="5"/>
        <v>0</v>
      </c>
      <c r="P71" s="43">
        <f t="shared" si="6"/>
        <v>0</v>
      </c>
      <c r="Q71" s="263">
        <f>IF(Lots!A60="","",Lots!EM60)</f>
      </c>
      <c r="R71" s="264">
        <f>IF(Lots!A60="","",Lots!EN60)</f>
      </c>
      <c r="S71" s="263">
        <f>IF(Lots!A60="","",Lots!EO60)</f>
      </c>
      <c r="T71" s="264">
        <f>IF(Lots!A60="","",Lots!EP60)</f>
      </c>
      <c r="U71" s="263">
        <f>IF(Lots!A60="","",Lots!EQ60)</f>
      </c>
      <c r="V71" s="264">
        <f>IF(Lots!A60="","",Lots!ER60)</f>
      </c>
      <c r="W71" s="264">
        <f>IF(Lots!A60="","",IF(Lots!ES60=TRUE,"B","S"))</f>
      </c>
    </row>
    <row r="72" spans="1:23" ht="12" customHeight="1">
      <c r="A72" s="53">
        <f>IF(Lots!A61="","",Lots!A61)</f>
      </c>
      <c r="B72" s="54">
        <f>IF(Lots!A61="","",Lots!F61)</f>
      </c>
      <c r="C72" s="54">
        <f>IF(Lots!A61="","",Lots!J61)</f>
      </c>
      <c r="D72" s="54">
        <f>IF(Lots!A61="","",Lots!G61)</f>
      </c>
      <c r="E72" s="54">
        <f>IF(Lots!A61="","",Lots!H61)</f>
      </c>
      <c r="F72" s="55">
        <f>IF(Lots!A61="","",Lots!EA61)</f>
      </c>
      <c r="G72" s="54">
        <f>IF(Lots!A61="","",Lots!EB61)</f>
      </c>
      <c r="H72" s="54">
        <f>IF(Lots!A61="","",Lots!EK61)</f>
      </c>
      <c r="I72" s="56">
        <f>IF(Lots!A61="","",Lots!EF61)</f>
      </c>
      <c r="J72" s="57">
        <f>IF(Lots!F61="","",Lots!EG61)</f>
      </c>
      <c r="K72" s="57">
        <f>IF(Lots!H61="","",Lots!EH61)</f>
      </c>
      <c r="L72" s="58">
        <f t="shared" si="3"/>
      </c>
      <c r="M72">
        <f>IF(A72="","",IF(Lots!ET61=TRUE,"Y","N"))</f>
      </c>
      <c r="N72" s="47">
        <f t="shared" si="4"/>
        <v>0</v>
      </c>
      <c r="O72" s="48">
        <f t="shared" si="5"/>
        <v>0</v>
      </c>
      <c r="P72" s="43">
        <f t="shared" si="6"/>
        <v>0</v>
      </c>
      <c r="Q72" s="263">
        <f>IF(Lots!A61="","",Lots!EM61)</f>
      </c>
      <c r="R72" s="264">
        <f>IF(Lots!A61="","",Lots!EN61)</f>
      </c>
      <c r="S72" s="263">
        <f>IF(Lots!A61="","",Lots!EO61)</f>
      </c>
      <c r="T72" s="264">
        <f>IF(Lots!A61="","",Lots!EP61)</f>
      </c>
      <c r="U72" s="263">
        <f>IF(Lots!A61="","",Lots!EQ61)</f>
      </c>
      <c r="V72" s="264">
        <f>IF(Lots!A61="","",Lots!ER61)</f>
      </c>
      <c r="W72" s="264">
        <f>IF(Lots!A61="","",IF(Lots!ES61=TRUE,"B","S"))</f>
      </c>
    </row>
    <row r="73" spans="1:23" ht="12" customHeight="1">
      <c r="A73" s="53">
        <f>IF(Lots!A62="","",Lots!A62)</f>
      </c>
      <c r="B73" s="54">
        <f>IF(Lots!A62="","",Lots!F62)</f>
      </c>
      <c r="C73" s="54">
        <f>IF(Lots!A62="","",Lots!J62)</f>
      </c>
      <c r="D73" s="54">
        <f>IF(Lots!A62="","",Lots!G62)</f>
      </c>
      <c r="E73" s="54">
        <f>IF(Lots!A62="","",Lots!H62)</f>
      </c>
      <c r="F73" s="55">
        <f>IF(Lots!A62="","",Lots!EA62)</f>
      </c>
      <c r="G73" s="54">
        <f>IF(Lots!A62="","",Lots!EB62)</f>
      </c>
      <c r="H73" s="54">
        <f>IF(Lots!A62="","",Lots!EK62)</f>
      </c>
      <c r="I73" s="56">
        <f>IF(Lots!A62="","",Lots!EF62)</f>
      </c>
      <c r="J73" s="57">
        <f>IF(Lots!F62="","",Lots!EG62)</f>
      </c>
      <c r="K73" s="57">
        <f>IF(Lots!H62="","",Lots!EH62)</f>
      </c>
      <c r="L73" s="58">
        <f t="shared" si="3"/>
      </c>
      <c r="M73">
        <f>IF(A73="","",IF(Lots!ET62=TRUE,"Y","N"))</f>
      </c>
      <c r="N73" s="47">
        <f t="shared" si="4"/>
        <v>0</v>
      </c>
      <c r="O73" s="48">
        <f t="shared" si="5"/>
        <v>0</v>
      </c>
      <c r="P73" s="43">
        <f t="shared" si="6"/>
        <v>0</v>
      </c>
      <c r="Q73" s="263">
        <f>IF(Lots!A62="","",Lots!EM62)</f>
      </c>
      <c r="R73" s="264">
        <f>IF(Lots!A62="","",Lots!EN62)</f>
      </c>
      <c r="S73" s="263">
        <f>IF(Lots!A62="","",Lots!EO62)</f>
      </c>
      <c r="T73" s="264">
        <f>IF(Lots!A62="","",Lots!EP62)</f>
      </c>
      <c r="U73" s="263">
        <f>IF(Lots!A62="","",Lots!EQ62)</f>
      </c>
      <c r="V73" s="264">
        <f>IF(Lots!A62="","",Lots!ER62)</f>
      </c>
      <c r="W73" s="264">
        <f>IF(Lots!A62="","",IF(Lots!ES62=TRUE,"B","S"))</f>
      </c>
    </row>
    <row r="74" spans="1:23" ht="12" customHeight="1">
      <c r="A74" s="53">
        <f>IF(Lots!A63="","",Lots!A63)</f>
      </c>
      <c r="B74" s="54">
        <f>IF(Lots!A63="","",Lots!F63)</f>
      </c>
      <c r="C74" s="54">
        <f>IF(Lots!A63="","",Lots!J63)</f>
      </c>
      <c r="D74" s="54">
        <f>IF(Lots!A63="","",Lots!G63)</f>
      </c>
      <c r="E74" s="54">
        <f>IF(Lots!A63="","",Lots!H63)</f>
      </c>
      <c r="F74" s="55">
        <f>IF(Lots!A63="","",Lots!EA63)</f>
      </c>
      <c r="G74" s="54">
        <f>IF(Lots!A63="","",Lots!EB63)</f>
      </c>
      <c r="H74" s="54">
        <f>IF(Lots!A63="","",Lots!EK63)</f>
      </c>
      <c r="I74" s="56">
        <f>IF(Lots!A63="","",Lots!EF63)</f>
      </c>
      <c r="J74" s="57">
        <f>IF(Lots!F63="","",Lots!EG63)</f>
      </c>
      <c r="K74" s="57">
        <f>IF(Lots!H63="","",Lots!EH63)</f>
      </c>
      <c r="L74" s="58">
        <f t="shared" si="3"/>
      </c>
      <c r="M74">
        <f>IF(A74="","",IF(Lots!ET63=TRUE,"Y","N"))</f>
      </c>
      <c r="N74" s="47">
        <f t="shared" si="4"/>
        <v>0</v>
      </c>
      <c r="O74" s="48">
        <f t="shared" si="5"/>
        <v>0</v>
      </c>
      <c r="P74" s="43">
        <f t="shared" si="6"/>
        <v>0</v>
      </c>
      <c r="Q74" s="263">
        <f>IF(Lots!A63="","",Lots!EM63)</f>
      </c>
      <c r="R74" s="264">
        <f>IF(Lots!A63="","",Lots!EN63)</f>
      </c>
      <c r="S74" s="263">
        <f>IF(Lots!A63="","",Lots!EO63)</f>
      </c>
      <c r="T74" s="264">
        <f>IF(Lots!A63="","",Lots!EP63)</f>
      </c>
      <c r="U74" s="263">
        <f>IF(Lots!A63="","",Lots!EQ63)</f>
      </c>
      <c r="V74" s="264">
        <f>IF(Lots!A63="","",Lots!ER63)</f>
      </c>
      <c r="W74" s="264">
        <f>IF(Lots!A63="","",IF(Lots!ES63=TRUE,"B","S"))</f>
      </c>
    </row>
    <row r="75" spans="1:23" ht="12" customHeight="1">
      <c r="A75" s="53">
        <f>IF(Lots!A64="","",Lots!A64)</f>
      </c>
      <c r="B75" s="54">
        <f>IF(Lots!A64="","",Lots!F64)</f>
      </c>
      <c r="C75" s="54">
        <f>IF(Lots!A64="","",Lots!J64)</f>
      </c>
      <c r="D75" s="54">
        <f>IF(Lots!A64="","",Lots!G64)</f>
      </c>
      <c r="E75" s="54">
        <f>IF(Lots!A64="","",Lots!H64)</f>
      </c>
      <c r="F75" s="55">
        <f>IF(Lots!A64="","",Lots!EA64)</f>
      </c>
      <c r="G75" s="54">
        <f>IF(Lots!A64="","",Lots!EB64)</f>
      </c>
      <c r="H75" s="54">
        <f>IF(Lots!A64="","",Lots!EK64)</f>
      </c>
      <c r="I75" s="56">
        <f>IF(Lots!A64="","",Lots!EF64)</f>
      </c>
      <c r="J75" s="57">
        <f>IF(Lots!F64="","",Lots!EG64)</f>
      </c>
      <c r="K75" s="57">
        <f>IF(Lots!H64="","",Lots!EH64)</f>
      </c>
      <c r="L75" s="58">
        <f t="shared" si="3"/>
      </c>
      <c r="M75">
        <f>IF(A75="","",IF(Lots!ET64=TRUE,"Y","N"))</f>
      </c>
      <c r="N75" s="47">
        <f t="shared" si="4"/>
        <v>0</v>
      </c>
      <c r="O75" s="48">
        <f t="shared" si="5"/>
        <v>0</v>
      </c>
      <c r="P75" s="43">
        <f t="shared" si="6"/>
        <v>0</v>
      </c>
      <c r="Q75" s="263">
        <f>IF(Lots!A64="","",Lots!EM64)</f>
      </c>
      <c r="R75" s="264">
        <f>IF(Lots!A64="","",Lots!EN64)</f>
      </c>
      <c r="S75" s="263">
        <f>IF(Lots!A64="","",Lots!EO64)</f>
      </c>
      <c r="T75" s="264">
        <f>IF(Lots!A64="","",Lots!EP64)</f>
      </c>
      <c r="U75" s="263">
        <f>IF(Lots!A64="","",Lots!EQ64)</f>
      </c>
      <c r="V75" s="264">
        <f>IF(Lots!A64="","",Lots!ER64)</f>
      </c>
      <c r="W75" s="264">
        <f>IF(Lots!A64="","",IF(Lots!ES64=TRUE,"B","S"))</f>
      </c>
    </row>
    <row r="76" spans="1:23" ht="12" customHeight="1">
      <c r="A76" s="53">
        <f>IF(Lots!A65="","",Lots!A65)</f>
      </c>
      <c r="B76" s="54">
        <f>IF(Lots!A65="","",Lots!F65)</f>
      </c>
      <c r="C76" s="54">
        <f>IF(Lots!A65="","",Lots!J65)</f>
      </c>
      <c r="D76" s="54">
        <f>IF(Lots!A65="","",Lots!G65)</f>
      </c>
      <c r="E76" s="54">
        <f>IF(Lots!A65="","",Lots!H65)</f>
      </c>
      <c r="F76" s="55">
        <f>IF(Lots!A65="","",Lots!EA65)</f>
      </c>
      <c r="G76" s="54">
        <f>IF(Lots!A65="","",Lots!EB65)</f>
      </c>
      <c r="H76" s="54">
        <f>IF(Lots!A65="","",Lots!EK65)</f>
      </c>
      <c r="I76" s="56">
        <f>IF(Lots!A65="","",Lots!EF65)</f>
      </c>
      <c r="J76" s="57">
        <f>IF(Lots!F65="","",Lots!EG65)</f>
      </c>
      <c r="K76" s="57">
        <f>IF(Lots!H65="","",Lots!EH65)</f>
      </c>
      <c r="L76" s="58">
        <f t="shared" si="3"/>
      </c>
      <c r="M76">
        <f>IF(A76="","",IF(Lots!ET65=TRUE,"Y","N"))</f>
      </c>
      <c r="N76" s="47">
        <f t="shared" si="4"/>
        <v>0</v>
      </c>
      <c r="O76" s="48">
        <f t="shared" si="5"/>
        <v>0</v>
      </c>
      <c r="P76" s="43">
        <f t="shared" si="6"/>
        <v>0</v>
      </c>
      <c r="Q76" s="263">
        <f>IF(Lots!A65="","",Lots!EM65)</f>
      </c>
      <c r="R76" s="264">
        <f>IF(Lots!A65="","",Lots!EN65)</f>
      </c>
      <c r="S76" s="263">
        <f>IF(Lots!A65="","",Lots!EO65)</f>
      </c>
      <c r="T76" s="264">
        <f>IF(Lots!A65="","",Lots!EP65)</f>
      </c>
      <c r="U76" s="263">
        <f>IF(Lots!A65="","",Lots!EQ65)</f>
      </c>
      <c r="V76" s="264">
        <f>IF(Lots!A65="","",Lots!ER65)</f>
      </c>
      <c r="W76" s="264">
        <f>IF(Lots!A65="","",IF(Lots!ES65=TRUE,"B","S"))</f>
      </c>
    </row>
    <row r="77" spans="1:23" ht="12" customHeight="1">
      <c r="A77" s="53">
        <f>IF(Lots!A66="","",Lots!A66)</f>
      </c>
      <c r="B77" s="54">
        <f>IF(Lots!A66="","",Lots!F66)</f>
      </c>
      <c r="C77" s="54">
        <f>IF(Lots!A66="","",Lots!J66)</f>
      </c>
      <c r="D77" s="54">
        <f>IF(Lots!A66="","",Lots!G66)</f>
      </c>
      <c r="E77" s="54">
        <f>IF(Lots!A66="","",Lots!H66)</f>
      </c>
      <c r="F77" s="55">
        <f>IF(Lots!A66="","",Lots!EA66)</f>
      </c>
      <c r="G77" s="54">
        <f>IF(Lots!A66="","",Lots!EB66)</f>
      </c>
      <c r="H77" s="54">
        <f>IF(Lots!A66="","",Lots!EK66)</f>
      </c>
      <c r="I77" s="56">
        <f>IF(Lots!A66="","",Lots!EF66)</f>
      </c>
      <c r="J77" s="57">
        <f>IF(Lots!F66="","",Lots!EG66)</f>
      </c>
      <c r="K77" s="57">
        <f>IF(Lots!H66="","",Lots!EH66)</f>
      </c>
      <c r="L77" s="58">
        <f t="shared" si="3"/>
      </c>
      <c r="M77">
        <f>IF(A77="","",IF(Lots!ET66=TRUE,"Y","N"))</f>
      </c>
      <c r="N77" s="47">
        <f t="shared" si="4"/>
        <v>0</v>
      </c>
      <c r="O77" s="48">
        <f t="shared" si="5"/>
        <v>0</v>
      </c>
      <c r="P77" s="43">
        <f t="shared" si="6"/>
        <v>0</v>
      </c>
      <c r="Q77" s="263">
        <f>IF(Lots!A66="","",Lots!EM66)</f>
      </c>
      <c r="R77" s="264">
        <f>IF(Lots!A66="","",Lots!EN66)</f>
      </c>
      <c r="S77" s="263">
        <f>IF(Lots!A66="","",Lots!EO66)</f>
      </c>
      <c r="T77" s="264">
        <f>IF(Lots!A66="","",Lots!EP66)</f>
      </c>
      <c r="U77" s="263">
        <f>IF(Lots!A66="","",Lots!EQ66)</f>
      </c>
      <c r="V77" s="264">
        <f>IF(Lots!A66="","",Lots!ER66)</f>
      </c>
      <c r="W77" s="264">
        <f>IF(Lots!A66="","",IF(Lots!ES66=TRUE,"B","S"))</f>
      </c>
    </row>
    <row r="78" spans="1:23" ht="12" customHeight="1">
      <c r="A78" s="53">
        <f>IF(Lots!A67="","",Lots!A67)</f>
      </c>
      <c r="B78" s="54">
        <f>IF(Lots!A67="","",Lots!F67)</f>
      </c>
      <c r="C78" s="54">
        <f>IF(Lots!A67="","",Lots!J67)</f>
      </c>
      <c r="D78" s="54">
        <f>IF(Lots!A67="","",Lots!G67)</f>
      </c>
      <c r="E78" s="54">
        <f>IF(Lots!A67="","",Lots!H67)</f>
      </c>
      <c r="F78" s="55">
        <f>IF(Lots!A67="","",Lots!EA67)</f>
      </c>
      <c r="G78" s="54">
        <f>IF(Lots!A67="","",Lots!EB67)</f>
      </c>
      <c r="H78" s="54">
        <f>IF(Lots!A67="","",Lots!EK67)</f>
      </c>
      <c r="I78" s="56">
        <f>IF(Lots!A67="","",Lots!EF67)</f>
      </c>
      <c r="J78" s="57">
        <f>IF(Lots!F67="","",Lots!EG67)</f>
      </c>
      <c r="K78" s="57">
        <f>IF(Lots!H67="","",Lots!EH67)</f>
      </c>
      <c r="L78" s="58">
        <f aca="true" t="shared" si="7" ref="L78:L141">IF(A78="","",SUM(J78:K78))</f>
      </c>
      <c r="M78">
        <f>IF(A78="","",IF(Lots!ET67=TRUE,"Y","N"))</f>
      </c>
      <c r="N78" s="47">
        <f t="shared" si="4"/>
        <v>0</v>
      </c>
      <c r="O78" s="48">
        <f t="shared" si="5"/>
        <v>0</v>
      </c>
      <c r="P78" s="43">
        <f t="shared" si="6"/>
        <v>0</v>
      </c>
      <c r="Q78" s="263">
        <f>IF(Lots!A67="","",Lots!EM67)</f>
      </c>
      <c r="R78" s="264">
        <f>IF(Lots!A67="","",Lots!EN67)</f>
      </c>
      <c r="S78" s="263">
        <f>IF(Lots!A67="","",Lots!EO67)</f>
      </c>
      <c r="T78" s="264">
        <f>IF(Lots!A67="","",Lots!EP67)</f>
      </c>
      <c r="U78" s="263">
        <f>IF(Lots!A67="","",Lots!EQ67)</f>
      </c>
      <c r="V78" s="264">
        <f>IF(Lots!A67="","",Lots!ER67)</f>
      </c>
      <c r="W78" s="264">
        <f>IF(Lots!A67="","",IF(Lots!ES67=TRUE,"B","S"))</f>
      </c>
    </row>
    <row r="79" spans="1:23" ht="12" customHeight="1">
      <c r="A79" s="53">
        <f>IF(Lots!A68="","",Lots!A68)</f>
      </c>
      <c r="B79" s="54">
        <f>IF(Lots!A68="","",Lots!F68)</f>
      </c>
      <c r="C79" s="54">
        <f>IF(Lots!A68="","",Lots!J68)</f>
      </c>
      <c r="D79" s="54">
        <f>IF(Lots!A68="","",Lots!G68)</f>
      </c>
      <c r="E79" s="54">
        <f>IF(Lots!A68="","",Lots!H68)</f>
      </c>
      <c r="F79" s="55">
        <f>IF(Lots!A68="","",Lots!EA68)</f>
      </c>
      <c r="G79" s="54">
        <f>IF(Lots!A68="","",Lots!EB68)</f>
      </c>
      <c r="H79" s="54">
        <f>IF(Lots!A68="","",Lots!EK68)</f>
      </c>
      <c r="I79" s="56">
        <f>IF(Lots!A68="","",Lots!EF68)</f>
      </c>
      <c r="J79" s="57">
        <f>IF(Lots!F68="","",Lots!EG68)</f>
      </c>
      <c r="K79" s="57">
        <f>IF(Lots!H68="","",Lots!EH68)</f>
      </c>
      <c r="L79" s="58">
        <f t="shared" si="7"/>
      </c>
      <c r="M79">
        <f>IF(A79="","",IF(Lots!ET68=TRUE,"Y","N"))</f>
      </c>
      <c r="N79" s="47">
        <f t="shared" si="4"/>
        <v>0</v>
      </c>
      <c r="O79" s="48">
        <f t="shared" si="5"/>
        <v>0</v>
      </c>
      <c r="P79" s="43">
        <f t="shared" si="6"/>
        <v>0</v>
      </c>
      <c r="Q79" s="263">
        <f>IF(Lots!A68="","",Lots!EM68)</f>
      </c>
      <c r="R79" s="264">
        <f>IF(Lots!A68="","",Lots!EN68)</f>
      </c>
      <c r="S79" s="263">
        <f>IF(Lots!A68="","",Lots!EO68)</f>
      </c>
      <c r="T79" s="264">
        <f>IF(Lots!A68="","",Lots!EP68)</f>
      </c>
      <c r="U79" s="263">
        <f>IF(Lots!A68="","",Lots!EQ68)</f>
      </c>
      <c r="V79" s="264">
        <f>IF(Lots!A68="","",Lots!ER68)</f>
      </c>
      <c r="W79" s="264">
        <f>IF(Lots!A68="","",IF(Lots!ES68=TRUE,"B","S"))</f>
      </c>
    </row>
    <row r="80" spans="1:23" ht="12" customHeight="1">
      <c r="A80" s="53">
        <f>IF(Lots!A69="","",Lots!A69)</f>
      </c>
      <c r="B80" s="54">
        <f>IF(Lots!A69="","",Lots!F69)</f>
      </c>
      <c r="C80" s="54">
        <f>IF(Lots!A69="","",Lots!J69)</f>
      </c>
      <c r="D80" s="54">
        <f>IF(Lots!A69="","",Lots!G69)</f>
      </c>
      <c r="E80" s="54">
        <f>IF(Lots!A69="","",Lots!H69)</f>
      </c>
      <c r="F80" s="55">
        <f>IF(Lots!A69="","",Lots!EA69)</f>
      </c>
      <c r="G80" s="54">
        <f>IF(Lots!A69="","",Lots!EB69)</f>
      </c>
      <c r="H80" s="54">
        <f>IF(Lots!A69="","",Lots!EK69)</f>
      </c>
      <c r="I80" s="56">
        <f>IF(Lots!A69="","",Lots!EF69)</f>
      </c>
      <c r="J80" s="57">
        <f>IF(Lots!F69="","",Lots!EG69)</f>
      </c>
      <c r="K80" s="57">
        <f>IF(Lots!H69="","",Lots!EH69)</f>
      </c>
      <c r="L80" s="58">
        <f t="shared" si="7"/>
      </c>
      <c r="M80">
        <f>IF(A80="","",IF(Lots!ET69=TRUE,"Y","N"))</f>
      </c>
      <c r="N80" s="47">
        <f t="shared" si="4"/>
        <v>0</v>
      </c>
      <c r="O80" s="48">
        <f t="shared" si="5"/>
        <v>0</v>
      </c>
      <c r="P80" s="43">
        <f t="shared" si="6"/>
        <v>0</v>
      </c>
      <c r="Q80" s="263">
        <f>IF(Lots!A69="","",Lots!EM69)</f>
      </c>
      <c r="R80" s="264">
        <f>IF(Lots!A69="","",Lots!EN69)</f>
      </c>
      <c r="S80" s="263">
        <f>IF(Lots!A69="","",Lots!EO69)</f>
      </c>
      <c r="T80" s="264">
        <f>IF(Lots!A69="","",Lots!EP69)</f>
      </c>
      <c r="U80" s="263">
        <f>IF(Lots!A69="","",Lots!EQ69)</f>
      </c>
      <c r="V80" s="264">
        <f>IF(Lots!A69="","",Lots!ER69)</f>
      </c>
      <c r="W80" s="264">
        <f>IF(Lots!A69="","",IF(Lots!ES69=TRUE,"B","S"))</f>
      </c>
    </row>
    <row r="81" spans="1:23" ht="12" customHeight="1">
      <c r="A81" s="53">
        <f>IF(Lots!A70="","",Lots!A70)</f>
      </c>
      <c r="B81" s="54">
        <f>IF(Lots!A70="","",Lots!F70)</f>
      </c>
      <c r="C81" s="54">
        <f>IF(Lots!A70="","",Lots!J70)</f>
      </c>
      <c r="D81" s="54">
        <f>IF(Lots!A70="","",Lots!G70)</f>
      </c>
      <c r="E81" s="54">
        <f>IF(Lots!A70="","",Lots!H70)</f>
      </c>
      <c r="F81" s="55">
        <f>IF(Lots!A70="","",Lots!EA70)</f>
      </c>
      <c r="G81" s="54">
        <f>IF(Lots!A70="","",Lots!EB70)</f>
      </c>
      <c r="H81" s="54">
        <f>IF(Lots!A70="","",Lots!EK70)</f>
      </c>
      <c r="I81" s="56">
        <f>IF(Lots!A70="","",Lots!EF70)</f>
      </c>
      <c r="J81" s="57">
        <f>IF(Lots!F70="","",Lots!EG70)</f>
      </c>
      <c r="K81" s="57">
        <f>IF(Lots!H70="","",Lots!EH70)</f>
      </c>
      <c r="L81" s="58">
        <f t="shared" si="7"/>
      </c>
      <c r="M81">
        <f>IF(A81="","",IF(Lots!ET70=TRUE,"Y","N"))</f>
      </c>
      <c r="N81" s="47">
        <f t="shared" si="4"/>
        <v>0</v>
      </c>
      <c r="O81" s="48">
        <f t="shared" si="5"/>
        <v>0</v>
      </c>
      <c r="P81" s="43">
        <f t="shared" si="6"/>
        <v>0</v>
      </c>
      <c r="Q81" s="263">
        <f>IF(Lots!A70="","",Lots!EM70)</f>
      </c>
      <c r="R81" s="264">
        <f>IF(Lots!A70="","",Lots!EN70)</f>
      </c>
      <c r="S81" s="263">
        <f>IF(Lots!A70="","",Lots!EO70)</f>
      </c>
      <c r="T81" s="264">
        <f>IF(Lots!A70="","",Lots!EP70)</f>
      </c>
      <c r="U81" s="263">
        <f>IF(Lots!A70="","",Lots!EQ70)</f>
      </c>
      <c r="V81" s="264">
        <f>IF(Lots!A70="","",Lots!ER70)</f>
      </c>
      <c r="W81" s="264">
        <f>IF(Lots!A70="","",IF(Lots!ES70=TRUE,"B","S"))</f>
      </c>
    </row>
    <row r="82" spans="1:23" ht="12" customHeight="1">
      <c r="A82" s="53">
        <f>IF(Lots!A71="","",Lots!A71)</f>
      </c>
      <c r="B82" s="54">
        <f>IF(Lots!A71="","",Lots!F71)</f>
      </c>
      <c r="C82" s="54">
        <f>IF(Lots!A71="","",Lots!J71)</f>
      </c>
      <c r="D82" s="54">
        <f>IF(Lots!A71="","",Lots!G71)</f>
      </c>
      <c r="E82" s="54">
        <f>IF(Lots!A71="","",Lots!H71)</f>
      </c>
      <c r="F82" s="55">
        <f>IF(Lots!A71="","",Lots!EA71)</f>
      </c>
      <c r="G82" s="54">
        <f>IF(Lots!A71="","",Lots!EB71)</f>
      </c>
      <c r="H82" s="54">
        <f>IF(Lots!A71="","",Lots!EK71)</f>
      </c>
      <c r="I82" s="56">
        <f>IF(Lots!A71="","",Lots!EF71)</f>
      </c>
      <c r="J82" s="57">
        <f>IF(Lots!F71="","",Lots!EG71)</f>
      </c>
      <c r="K82" s="57">
        <f>IF(Lots!H71="","",Lots!EH71)</f>
      </c>
      <c r="L82" s="58">
        <f t="shared" si="7"/>
      </c>
      <c r="M82">
        <f>IF(A82="","",IF(Lots!ET71=TRUE,"Y","N"))</f>
      </c>
      <c r="N82" s="47">
        <f t="shared" si="4"/>
        <v>0</v>
      </c>
      <c r="O82" s="48">
        <f t="shared" si="5"/>
        <v>0</v>
      </c>
      <c r="P82" s="43">
        <f t="shared" si="6"/>
        <v>0</v>
      </c>
      <c r="Q82" s="263">
        <f>IF(Lots!A71="","",Lots!EM71)</f>
      </c>
      <c r="R82" s="264">
        <f>IF(Lots!A71="","",Lots!EN71)</f>
      </c>
      <c r="S82" s="263">
        <f>IF(Lots!A71="","",Lots!EO71)</f>
      </c>
      <c r="T82" s="264">
        <f>IF(Lots!A71="","",Lots!EP71)</f>
      </c>
      <c r="U82" s="263">
        <f>IF(Lots!A71="","",Lots!EQ71)</f>
      </c>
      <c r="V82" s="264">
        <f>IF(Lots!A71="","",Lots!ER71)</f>
      </c>
      <c r="W82" s="264">
        <f>IF(Lots!A71="","",IF(Lots!ES71=TRUE,"B","S"))</f>
      </c>
    </row>
    <row r="83" spans="1:23" ht="12" customHeight="1">
      <c r="A83" s="53">
        <f>IF(Lots!A72="","",Lots!A72)</f>
      </c>
      <c r="B83" s="54">
        <f>IF(Lots!A72="","",Lots!F72)</f>
      </c>
      <c r="C83" s="54">
        <f>IF(Lots!A72="","",Lots!J72)</f>
      </c>
      <c r="D83" s="54">
        <f>IF(Lots!A72="","",Lots!G72)</f>
      </c>
      <c r="E83" s="54">
        <f>IF(Lots!A72="","",Lots!H72)</f>
      </c>
      <c r="F83" s="55">
        <f>IF(Lots!A72="","",Lots!EA72)</f>
      </c>
      <c r="G83" s="54">
        <f>IF(Lots!A72="","",Lots!EB72)</f>
      </c>
      <c r="H83" s="54">
        <f>IF(Lots!A72="","",Lots!EK72)</f>
      </c>
      <c r="I83" s="56">
        <f>IF(Lots!A72="","",Lots!EF72)</f>
      </c>
      <c r="J83" s="57">
        <f>IF(Lots!F72="","",Lots!EG72)</f>
      </c>
      <c r="K83" s="57">
        <f>IF(Lots!H72="","",Lots!EH72)</f>
      </c>
      <c r="L83" s="58">
        <f t="shared" si="7"/>
      </c>
      <c r="M83">
        <f>IF(A83="","",IF(Lots!ET72=TRUE,"Y","N"))</f>
      </c>
      <c r="N83" s="47">
        <f t="shared" si="4"/>
        <v>0</v>
      </c>
      <c r="O83" s="48">
        <f t="shared" si="5"/>
        <v>0</v>
      </c>
      <c r="P83" s="43">
        <f t="shared" si="6"/>
        <v>0</v>
      </c>
      <c r="Q83" s="263">
        <f>IF(Lots!A72="","",Lots!EM72)</f>
      </c>
      <c r="R83" s="264">
        <f>IF(Lots!A72="","",Lots!EN72)</f>
      </c>
      <c r="S83" s="263">
        <f>IF(Lots!A72="","",Lots!EO72)</f>
      </c>
      <c r="T83" s="264">
        <f>IF(Lots!A72="","",Lots!EP72)</f>
      </c>
      <c r="U83" s="263">
        <f>IF(Lots!A72="","",Lots!EQ72)</f>
      </c>
      <c r="V83" s="264">
        <f>IF(Lots!A72="","",Lots!ER72)</f>
      </c>
      <c r="W83" s="264">
        <f>IF(Lots!A72="","",IF(Lots!ES72=TRUE,"B","S"))</f>
      </c>
    </row>
    <row r="84" spans="1:23" ht="12" customHeight="1">
      <c r="A84" s="53">
        <f>IF(Lots!A73="","",Lots!A73)</f>
      </c>
      <c r="B84" s="54">
        <f>IF(Lots!A73="","",Lots!F73)</f>
      </c>
      <c r="C84" s="54">
        <f>IF(Lots!A73="","",Lots!J73)</f>
      </c>
      <c r="D84" s="54">
        <f>IF(Lots!A73="","",Lots!G73)</f>
      </c>
      <c r="E84" s="54">
        <f>IF(Lots!A73="","",Lots!H73)</f>
      </c>
      <c r="F84" s="55">
        <f>IF(Lots!A73="","",Lots!EA73)</f>
      </c>
      <c r="G84" s="54">
        <f>IF(Lots!A73="","",Lots!EB73)</f>
      </c>
      <c r="H84" s="54">
        <f>IF(Lots!A73="","",Lots!EK73)</f>
      </c>
      <c r="I84" s="56">
        <f>IF(Lots!A73="","",Lots!EF73)</f>
      </c>
      <c r="J84" s="57">
        <f>IF(Lots!F73="","",Lots!EG73)</f>
      </c>
      <c r="K84" s="57">
        <f>IF(Lots!H73="","",Lots!EH73)</f>
      </c>
      <c r="L84" s="58">
        <f t="shared" si="7"/>
      </c>
      <c r="M84">
        <f>IF(A84="","",IF(Lots!ET73=TRUE,"Y","N"))</f>
      </c>
      <c r="N84" s="47">
        <f t="shared" si="4"/>
        <v>0</v>
      </c>
      <c r="O84" s="48">
        <f t="shared" si="5"/>
        <v>0</v>
      </c>
      <c r="P84" s="43">
        <f t="shared" si="6"/>
        <v>0</v>
      </c>
      <c r="Q84" s="263">
        <f>IF(Lots!A73="","",Lots!EM73)</f>
      </c>
      <c r="R84" s="264">
        <f>IF(Lots!A73="","",Lots!EN73)</f>
      </c>
      <c r="S84" s="263">
        <f>IF(Lots!A73="","",Lots!EO73)</f>
      </c>
      <c r="T84" s="264">
        <f>IF(Lots!A73="","",Lots!EP73)</f>
      </c>
      <c r="U84" s="263">
        <f>IF(Lots!A73="","",Lots!EQ73)</f>
      </c>
      <c r="V84" s="264">
        <f>IF(Lots!A73="","",Lots!ER73)</f>
      </c>
      <c r="W84" s="264">
        <f>IF(Lots!A73="","",IF(Lots!ES73=TRUE,"B","S"))</f>
      </c>
    </row>
    <row r="85" spans="1:23" ht="12" customHeight="1">
      <c r="A85" s="53">
        <f>IF(Lots!A74="","",Lots!A74)</f>
      </c>
      <c r="B85" s="54">
        <f>IF(Lots!A74="","",Lots!F74)</f>
      </c>
      <c r="C85" s="54">
        <f>IF(Lots!A74="","",Lots!J74)</f>
      </c>
      <c r="D85" s="54">
        <f>IF(Lots!A74="","",Lots!G74)</f>
      </c>
      <c r="E85" s="54">
        <f>IF(Lots!A74="","",Lots!H74)</f>
      </c>
      <c r="F85" s="55">
        <f>IF(Lots!A74="","",Lots!EA74)</f>
      </c>
      <c r="G85" s="54">
        <f>IF(Lots!A74="","",Lots!EB74)</f>
      </c>
      <c r="H85" s="54">
        <f>IF(Lots!A74="","",Lots!EK74)</f>
      </c>
      <c r="I85" s="56">
        <f>IF(Lots!A74="","",Lots!EF74)</f>
      </c>
      <c r="J85" s="57">
        <f>IF(Lots!F74="","",Lots!EG74)</f>
      </c>
      <c r="K85" s="57">
        <f>IF(Lots!H74="","",Lots!EH74)</f>
      </c>
      <c r="L85" s="58">
        <f t="shared" si="7"/>
      </c>
      <c r="M85">
        <f>IF(A85="","",IF(Lots!ET74=TRUE,"Y","N"))</f>
      </c>
      <c r="N85" s="47">
        <f t="shared" si="4"/>
        <v>0</v>
      </c>
      <c r="O85" s="48">
        <f t="shared" si="5"/>
        <v>0</v>
      </c>
      <c r="P85" s="43">
        <f t="shared" si="6"/>
        <v>0</v>
      </c>
      <c r="Q85" s="263">
        <f>IF(Lots!A74="","",Lots!EM74)</f>
      </c>
      <c r="R85" s="264">
        <f>IF(Lots!A74="","",Lots!EN74)</f>
      </c>
      <c r="S85" s="263">
        <f>IF(Lots!A74="","",Lots!EO74)</f>
      </c>
      <c r="T85" s="264">
        <f>IF(Lots!A74="","",Lots!EP74)</f>
      </c>
      <c r="U85" s="263">
        <f>IF(Lots!A74="","",Lots!EQ74)</f>
      </c>
      <c r="V85" s="264">
        <f>IF(Lots!A74="","",Lots!ER74)</f>
      </c>
      <c r="W85" s="264">
        <f>IF(Lots!A74="","",IF(Lots!ES74=TRUE,"B","S"))</f>
      </c>
    </row>
    <row r="86" spans="1:23" ht="12" customHeight="1">
      <c r="A86" s="53">
        <f>IF(Lots!A75="","",Lots!A75)</f>
      </c>
      <c r="B86" s="54">
        <f>IF(Lots!A75="","",Lots!F75)</f>
      </c>
      <c r="C86" s="54">
        <f>IF(Lots!A75="","",Lots!J75)</f>
      </c>
      <c r="D86" s="54">
        <f>IF(Lots!A75="","",Lots!G75)</f>
      </c>
      <c r="E86" s="54">
        <f>IF(Lots!A75="","",Lots!H75)</f>
      </c>
      <c r="F86" s="55">
        <f>IF(Lots!A75="","",Lots!EA75)</f>
      </c>
      <c r="G86" s="54">
        <f>IF(Lots!A75="","",Lots!EB75)</f>
      </c>
      <c r="H86" s="54">
        <f>IF(Lots!A75="","",Lots!EK75)</f>
      </c>
      <c r="I86" s="56">
        <f>IF(Lots!A75="","",Lots!EF75)</f>
      </c>
      <c r="J86" s="57">
        <f>IF(Lots!F75="","",Lots!EG75)</f>
      </c>
      <c r="K86" s="57">
        <f>IF(Lots!H75="","",Lots!EH75)</f>
      </c>
      <c r="L86" s="58">
        <f t="shared" si="7"/>
      </c>
      <c r="M86">
        <f>IF(A86="","",IF(Lots!ET75=TRUE,"Y","N"))</f>
      </c>
      <c r="N86" s="47">
        <f t="shared" si="4"/>
        <v>0</v>
      </c>
      <c r="O86" s="48">
        <f t="shared" si="5"/>
        <v>0</v>
      </c>
      <c r="P86" s="43">
        <f t="shared" si="6"/>
        <v>0</v>
      </c>
      <c r="Q86" s="263">
        <f>IF(Lots!A75="","",Lots!EM75)</f>
      </c>
      <c r="R86" s="264">
        <f>IF(Lots!A75="","",Lots!EN75)</f>
      </c>
      <c r="S86" s="263">
        <f>IF(Lots!A75="","",Lots!EO75)</f>
      </c>
      <c r="T86" s="264">
        <f>IF(Lots!A75="","",Lots!EP75)</f>
      </c>
      <c r="U86" s="263">
        <f>IF(Lots!A75="","",Lots!EQ75)</f>
      </c>
      <c r="V86" s="264">
        <f>IF(Lots!A75="","",Lots!ER75)</f>
      </c>
      <c r="W86" s="264">
        <f>IF(Lots!A75="","",IF(Lots!ES75=TRUE,"B","S"))</f>
      </c>
    </row>
    <row r="87" spans="1:23" ht="12" customHeight="1">
      <c r="A87" s="53">
        <f>IF(Lots!A76="","",Lots!A76)</f>
      </c>
      <c r="B87" s="54">
        <f>IF(Lots!A76="","",Lots!F76)</f>
      </c>
      <c r="C87" s="54">
        <f>IF(Lots!A76="","",Lots!J76)</f>
      </c>
      <c r="D87" s="54">
        <f>IF(Lots!A76="","",Lots!G76)</f>
      </c>
      <c r="E87" s="54">
        <f>IF(Lots!A76="","",Lots!H76)</f>
      </c>
      <c r="F87" s="55">
        <f>IF(Lots!A76="","",Lots!EA76)</f>
      </c>
      <c r="G87" s="54">
        <f>IF(Lots!A76="","",Lots!EB76)</f>
      </c>
      <c r="H87" s="54">
        <f>IF(Lots!A76="","",Lots!EK76)</f>
      </c>
      <c r="I87" s="56">
        <f>IF(Lots!A76="","",Lots!EF76)</f>
      </c>
      <c r="J87" s="57">
        <f>IF(Lots!F76="","",Lots!EG76)</f>
      </c>
      <c r="K87" s="57">
        <f>IF(Lots!H76="","",Lots!EH76)</f>
      </c>
      <c r="L87" s="58">
        <f t="shared" si="7"/>
      </c>
      <c r="M87">
        <f>IF(A87="","",IF(Lots!ET76=TRUE,"Y","N"))</f>
      </c>
      <c r="N87" s="47">
        <f t="shared" si="4"/>
        <v>0</v>
      </c>
      <c r="O87" s="48">
        <f t="shared" si="5"/>
        <v>0</v>
      </c>
      <c r="P87" s="43">
        <f t="shared" si="6"/>
        <v>0</v>
      </c>
      <c r="Q87" s="263">
        <f>IF(Lots!A76="","",Lots!EM76)</f>
      </c>
      <c r="R87" s="264">
        <f>IF(Lots!A76="","",Lots!EN76)</f>
      </c>
      <c r="S87" s="263">
        <f>IF(Lots!A76="","",Lots!EO76)</f>
      </c>
      <c r="T87" s="264">
        <f>IF(Lots!A76="","",Lots!EP76)</f>
      </c>
      <c r="U87" s="263">
        <f>IF(Lots!A76="","",Lots!EQ76)</f>
      </c>
      <c r="V87" s="264">
        <f>IF(Lots!A76="","",Lots!ER76)</f>
      </c>
      <c r="W87" s="264">
        <f>IF(Lots!A76="","",IF(Lots!ES76=TRUE,"B","S"))</f>
      </c>
    </row>
    <row r="88" spans="1:23" ht="12" customHeight="1">
      <c r="A88" s="53">
        <f>IF(Lots!A77="","",Lots!A77)</f>
      </c>
      <c r="B88" s="54">
        <f>IF(Lots!A77="","",Lots!F77)</f>
      </c>
      <c r="C88" s="54">
        <f>IF(Lots!A77="","",Lots!J77)</f>
      </c>
      <c r="D88" s="54">
        <f>IF(Lots!A77="","",Lots!G77)</f>
      </c>
      <c r="E88" s="54">
        <f>IF(Lots!A77="","",Lots!H77)</f>
      </c>
      <c r="F88" s="55">
        <f>IF(Lots!A77="","",Lots!EA77)</f>
      </c>
      <c r="G88" s="54">
        <f>IF(Lots!A77="","",Lots!EB77)</f>
      </c>
      <c r="H88" s="54">
        <f>IF(Lots!A77="","",Lots!EK77)</f>
      </c>
      <c r="I88" s="56">
        <f>IF(Lots!A77="","",Lots!EF77)</f>
      </c>
      <c r="J88" s="57">
        <f>IF(Lots!F77="","",Lots!EG77)</f>
      </c>
      <c r="K88" s="57">
        <f>IF(Lots!H77="","",Lots!EH77)</f>
      </c>
      <c r="L88" s="58">
        <f t="shared" si="7"/>
      </c>
      <c r="M88">
        <f>IF(A88="","",IF(Lots!ET77=TRUE,"Y","N"))</f>
      </c>
      <c r="N88" s="47">
        <f t="shared" si="4"/>
        <v>0</v>
      </c>
      <c r="O88" s="48">
        <f t="shared" si="5"/>
        <v>0</v>
      </c>
      <c r="P88" s="43">
        <f t="shared" si="6"/>
        <v>0</v>
      </c>
      <c r="Q88" s="263">
        <f>IF(Lots!A77="","",Lots!EM77)</f>
      </c>
      <c r="R88" s="264">
        <f>IF(Lots!A77="","",Lots!EN77)</f>
      </c>
      <c r="S88" s="263">
        <f>IF(Lots!A77="","",Lots!EO77)</f>
      </c>
      <c r="T88" s="264">
        <f>IF(Lots!A77="","",Lots!EP77)</f>
      </c>
      <c r="U88" s="263">
        <f>IF(Lots!A77="","",Lots!EQ77)</f>
      </c>
      <c r="V88" s="264">
        <f>IF(Lots!A77="","",Lots!ER77)</f>
      </c>
      <c r="W88" s="264">
        <f>IF(Lots!A77="","",IF(Lots!ES77=TRUE,"B","S"))</f>
      </c>
    </row>
    <row r="89" spans="1:23" ht="12" customHeight="1">
      <c r="A89" s="53">
        <f>IF(Lots!A78="","",Lots!A78)</f>
      </c>
      <c r="B89" s="54">
        <f>IF(Lots!A78="","",Lots!F78)</f>
      </c>
      <c r="C89" s="54">
        <f>IF(Lots!A78="","",Lots!J78)</f>
      </c>
      <c r="D89" s="54">
        <f>IF(Lots!A78="","",Lots!G78)</f>
      </c>
      <c r="E89" s="54">
        <f>IF(Lots!A78="","",Lots!H78)</f>
      </c>
      <c r="F89" s="55">
        <f>IF(Lots!A78="","",Lots!EA78)</f>
      </c>
      <c r="G89" s="54">
        <f>IF(Lots!A78="","",Lots!EB78)</f>
      </c>
      <c r="H89" s="54">
        <f>IF(Lots!A78="","",Lots!EK78)</f>
      </c>
      <c r="I89" s="56">
        <f>IF(Lots!A78="","",Lots!EF78)</f>
      </c>
      <c r="J89" s="57">
        <f>IF(Lots!F78="","",Lots!EG78)</f>
      </c>
      <c r="K89" s="57">
        <f>IF(Lots!H78="","",Lots!EH78)</f>
      </c>
      <c r="L89" s="58">
        <f t="shared" si="7"/>
      </c>
      <c r="M89">
        <f>IF(A89="","",IF(Lots!ET78=TRUE,"Y","N"))</f>
      </c>
      <c r="N89" s="47">
        <f t="shared" si="4"/>
        <v>0</v>
      </c>
      <c r="O89" s="48">
        <f t="shared" si="5"/>
        <v>0</v>
      </c>
      <c r="P89" s="43">
        <f t="shared" si="6"/>
        <v>0</v>
      </c>
      <c r="Q89" s="263">
        <f>IF(Lots!A78="","",Lots!EM78)</f>
      </c>
      <c r="R89" s="264">
        <f>IF(Lots!A78="","",Lots!EN78)</f>
      </c>
      <c r="S89" s="263">
        <f>IF(Lots!A78="","",Lots!EO78)</f>
      </c>
      <c r="T89" s="264">
        <f>IF(Lots!A78="","",Lots!EP78)</f>
      </c>
      <c r="U89" s="263">
        <f>IF(Lots!A78="","",Lots!EQ78)</f>
      </c>
      <c r="V89" s="264">
        <f>IF(Lots!A78="","",Lots!ER78)</f>
      </c>
      <c r="W89" s="264">
        <f>IF(Lots!A78="","",IF(Lots!ES78=TRUE,"B","S"))</f>
      </c>
    </row>
    <row r="90" spans="1:23" ht="12" customHeight="1">
      <c r="A90" s="53">
        <f>IF(Lots!A79="","",Lots!A79)</f>
      </c>
      <c r="B90" s="54">
        <f>IF(Lots!A79="","",Lots!F79)</f>
      </c>
      <c r="C90" s="54">
        <f>IF(Lots!A79="","",Lots!J79)</f>
      </c>
      <c r="D90" s="54">
        <f>IF(Lots!A79="","",Lots!G79)</f>
      </c>
      <c r="E90" s="54">
        <f>IF(Lots!A79="","",Lots!H79)</f>
      </c>
      <c r="F90" s="55">
        <f>IF(Lots!A79="","",Lots!EA79)</f>
      </c>
      <c r="G90" s="54">
        <f>IF(Lots!A79="","",Lots!EB79)</f>
      </c>
      <c r="H90" s="54">
        <f>IF(Lots!A79="","",Lots!EK79)</f>
      </c>
      <c r="I90" s="56">
        <f>IF(Lots!A79="","",Lots!EF79)</f>
      </c>
      <c r="J90" s="57">
        <f>IF(Lots!F79="","",Lots!EG79)</f>
      </c>
      <c r="K90" s="57">
        <f>IF(Lots!H79="","",Lots!EH79)</f>
      </c>
      <c r="L90" s="58">
        <f t="shared" si="7"/>
      </c>
      <c r="M90">
        <f>IF(A90="","",IF(Lots!ET79=TRUE,"Y","N"))</f>
      </c>
      <c r="N90" s="47">
        <f t="shared" si="4"/>
        <v>0</v>
      </c>
      <c r="O90" s="48">
        <f t="shared" si="5"/>
        <v>0</v>
      </c>
      <c r="P90" s="43">
        <f t="shared" si="6"/>
        <v>0</v>
      </c>
      <c r="Q90" s="263">
        <f>IF(Lots!A79="","",Lots!EM79)</f>
      </c>
      <c r="R90" s="264">
        <f>IF(Lots!A79="","",Lots!EN79)</f>
      </c>
      <c r="S90" s="263">
        <f>IF(Lots!A79="","",Lots!EO79)</f>
      </c>
      <c r="T90" s="264">
        <f>IF(Lots!A79="","",Lots!EP79)</f>
      </c>
      <c r="U90" s="263">
        <f>IF(Lots!A79="","",Lots!EQ79)</f>
      </c>
      <c r="V90" s="264">
        <f>IF(Lots!A79="","",Lots!ER79)</f>
      </c>
      <c r="W90" s="264">
        <f>IF(Lots!A79="","",IF(Lots!ES79=TRUE,"B","S"))</f>
      </c>
    </row>
    <row r="91" spans="1:23" ht="12" customHeight="1">
      <c r="A91" s="53">
        <f>IF(Lots!A80="","",Lots!A80)</f>
      </c>
      <c r="B91" s="54">
        <f>IF(Lots!A80="","",Lots!F80)</f>
      </c>
      <c r="C91" s="54">
        <f>IF(Lots!A80="","",Lots!J80)</f>
      </c>
      <c r="D91" s="54">
        <f>IF(Lots!A80="","",Lots!G80)</f>
      </c>
      <c r="E91" s="54">
        <f>IF(Lots!A80="","",Lots!H80)</f>
      </c>
      <c r="F91" s="55">
        <f>IF(Lots!A80="","",Lots!EA80)</f>
      </c>
      <c r="G91" s="54">
        <f>IF(Lots!A80="","",Lots!EB80)</f>
      </c>
      <c r="H91" s="54">
        <f>IF(Lots!A80="","",Lots!EK80)</f>
      </c>
      <c r="I91" s="56">
        <f>IF(Lots!A80="","",Lots!EF80)</f>
      </c>
      <c r="J91" s="57">
        <f>IF(Lots!F80="","",Lots!EG80)</f>
      </c>
      <c r="K91" s="57">
        <f>IF(Lots!H80="","",Lots!EH80)</f>
      </c>
      <c r="L91" s="58">
        <f t="shared" si="7"/>
      </c>
      <c r="M91">
        <f>IF(A91="","",IF(Lots!ET80=TRUE,"Y","N"))</f>
      </c>
      <c r="N91" s="47">
        <f t="shared" si="4"/>
        <v>0</v>
      </c>
      <c r="O91" s="48">
        <f t="shared" si="5"/>
        <v>0</v>
      </c>
      <c r="P91" s="43">
        <f t="shared" si="6"/>
        <v>0</v>
      </c>
      <c r="Q91" s="263">
        <f>IF(Lots!A80="","",Lots!EM80)</f>
      </c>
      <c r="R91" s="264">
        <f>IF(Lots!A80="","",Lots!EN80)</f>
      </c>
      <c r="S91" s="263">
        <f>IF(Lots!A80="","",Lots!EO80)</f>
      </c>
      <c r="T91" s="264">
        <f>IF(Lots!A80="","",Lots!EP80)</f>
      </c>
      <c r="U91" s="263">
        <f>IF(Lots!A80="","",Lots!EQ80)</f>
      </c>
      <c r="V91" s="264">
        <f>IF(Lots!A80="","",Lots!ER80)</f>
      </c>
      <c r="W91" s="264">
        <f>IF(Lots!A80="","",IF(Lots!ES80=TRUE,"B","S"))</f>
      </c>
    </row>
    <row r="92" spans="1:23" ht="12" customHeight="1">
      <c r="A92" s="53">
        <f>IF(Lots!A81="","",Lots!A81)</f>
      </c>
      <c r="B92" s="54">
        <f>IF(Lots!A81="","",Lots!F81)</f>
      </c>
      <c r="C92" s="54">
        <f>IF(Lots!A81="","",Lots!J81)</f>
      </c>
      <c r="D92" s="54">
        <f>IF(Lots!A81="","",Lots!G81)</f>
      </c>
      <c r="E92" s="54">
        <f>IF(Lots!A81="","",Lots!H81)</f>
      </c>
      <c r="F92" s="55">
        <f>IF(Lots!A81="","",Lots!EA81)</f>
      </c>
      <c r="G92" s="54">
        <f>IF(Lots!A81="","",Lots!EB81)</f>
      </c>
      <c r="H92" s="54">
        <f>IF(Lots!A81="","",Lots!EK81)</f>
      </c>
      <c r="I92" s="56">
        <f>IF(Lots!A81="","",Lots!EF81)</f>
      </c>
      <c r="J92" s="57">
        <f>IF(Lots!F81="","",Lots!EG81)</f>
      </c>
      <c r="K92" s="57">
        <f>IF(Lots!H81="","",Lots!EH81)</f>
      </c>
      <c r="L92" s="58">
        <f t="shared" si="7"/>
      </c>
      <c r="M92">
        <f>IF(A92="","",IF(Lots!ET81=TRUE,"Y","N"))</f>
      </c>
      <c r="N92" s="47">
        <f t="shared" si="4"/>
        <v>0</v>
      </c>
      <c r="O92" s="48">
        <f t="shared" si="5"/>
        <v>0</v>
      </c>
      <c r="P92" s="43">
        <f t="shared" si="6"/>
        <v>0</v>
      </c>
      <c r="Q92" s="263">
        <f>IF(Lots!A81="","",Lots!EM81)</f>
      </c>
      <c r="R92" s="264">
        <f>IF(Lots!A81="","",Lots!EN81)</f>
      </c>
      <c r="S92" s="263">
        <f>IF(Lots!A81="","",Lots!EO81)</f>
      </c>
      <c r="T92" s="264">
        <f>IF(Lots!A81="","",Lots!EP81)</f>
      </c>
      <c r="U92" s="263">
        <f>IF(Lots!A81="","",Lots!EQ81)</f>
      </c>
      <c r="V92" s="264">
        <f>IF(Lots!A81="","",Lots!ER81)</f>
      </c>
      <c r="W92" s="264">
        <f>IF(Lots!A81="","",IF(Lots!ES81=TRUE,"B","S"))</f>
      </c>
    </row>
    <row r="93" spans="1:23" ht="12" customHeight="1">
      <c r="A93" s="53">
        <f>IF(Lots!A82="","",Lots!A82)</f>
      </c>
      <c r="B93" s="54">
        <f>IF(Lots!A82="","",Lots!F82)</f>
      </c>
      <c r="C93" s="54">
        <f>IF(Lots!A82="","",Lots!J82)</f>
      </c>
      <c r="D93" s="54">
        <f>IF(Lots!A82="","",Lots!G82)</f>
      </c>
      <c r="E93" s="54">
        <f>IF(Lots!A82="","",Lots!H82)</f>
      </c>
      <c r="F93" s="55">
        <f>IF(Lots!A82="","",Lots!EA82)</f>
      </c>
      <c r="G93" s="54">
        <f>IF(Lots!A82="","",Lots!EB82)</f>
      </c>
      <c r="H93" s="54">
        <f>IF(Lots!A82="","",Lots!EK82)</f>
      </c>
      <c r="I93" s="56">
        <f>IF(Lots!A82="","",Lots!EF82)</f>
      </c>
      <c r="J93" s="57">
        <f>IF(Lots!F82="","",Lots!EG82)</f>
      </c>
      <c r="K93" s="57">
        <f>IF(Lots!H82="","",Lots!EH82)</f>
      </c>
      <c r="L93" s="58">
        <f t="shared" si="7"/>
      </c>
      <c r="M93">
        <f>IF(A93="","",IF(Lots!ET82=TRUE,"Y","N"))</f>
      </c>
      <c r="N93" s="47">
        <f t="shared" si="4"/>
        <v>0</v>
      </c>
      <c r="O93" s="48">
        <f t="shared" si="5"/>
        <v>0</v>
      </c>
      <c r="P93" s="43">
        <f t="shared" si="6"/>
        <v>0</v>
      </c>
      <c r="Q93" s="263">
        <f>IF(Lots!A82="","",Lots!EM82)</f>
      </c>
      <c r="R93" s="264">
        <f>IF(Lots!A82="","",Lots!EN82)</f>
      </c>
      <c r="S93" s="263">
        <f>IF(Lots!A82="","",Lots!EO82)</f>
      </c>
      <c r="T93" s="264">
        <f>IF(Lots!A82="","",Lots!EP82)</f>
      </c>
      <c r="U93" s="263">
        <f>IF(Lots!A82="","",Lots!EQ82)</f>
      </c>
      <c r="V93" s="264">
        <f>IF(Lots!A82="","",Lots!ER82)</f>
      </c>
      <c r="W93" s="264">
        <f>IF(Lots!A82="","",IF(Lots!ES82=TRUE,"B","S"))</f>
      </c>
    </row>
    <row r="94" spans="1:23" ht="12" customHeight="1">
      <c r="A94" s="53">
        <f>IF(Lots!A83="","",Lots!A83)</f>
      </c>
      <c r="B94" s="54">
        <f>IF(Lots!A83="","",Lots!F83)</f>
      </c>
      <c r="C94" s="54">
        <f>IF(Lots!A83="","",Lots!J83)</f>
      </c>
      <c r="D94" s="54">
        <f>IF(Lots!A83="","",Lots!G83)</f>
      </c>
      <c r="E94" s="54">
        <f>IF(Lots!A83="","",Lots!H83)</f>
      </c>
      <c r="F94" s="55">
        <f>IF(Lots!A83="","",Lots!EA83)</f>
      </c>
      <c r="G94" s="54">
        <f>IF(Lots!A83="","",Lots!EB83)</f>
      </c>
      <c r="H94" s="54">
        <f>IF(Lots!A83="","",Lots!EK83)</f>
      </c>
      <c r="I94" s="56">
        <f>IF(Lots!A83="","",Lots!EF83)</f>
      </c>
      <c r="J94" s="57">
        <f>IF(Lots!F83="","",Lots!EG83)</f>
      </c>
      <c r="K94" s="57">
        <f>IF(Lots!H83="","",Lots!EH83)</f>
      </c>
      <c r="L94" s="58">
        <f t="shared" si="7"/>
      </c>
      <c r="M94">
        <f>IF(A94="","",IF(Lots!ET83=TRUE,"Y","N"))</f>
      </c>
      <c r="N94" s="47">
        <f t="shared" si="4"/>
        <v>0</v>
      </c>
      <c r="O94" s="48">
        <f t="shared" si="5"/>
        <v>0</v>
      </c>
      <c r="P94" s="43">
        <f t="shared" si="6"/>
        <v>0</v>
      </c>
      <c r="Q94" s="263">
        <f>IF(Lots!A83="","",Lots!EM83)</f>
      </c>
      <c r="R94" s="264">
        <f>IF(Lots!A83="","",Lots!EN83)</f>
      </c>
      <c r="S94" s="263">
        <f>IF(Lots!A83="","",Lots!EO83)</f>
      </c>
      <c r="T94" s="264">
        <f>IF(Lots!A83="","",Lots!EP83)</f>
      </c>
      <c r="U94" s="263">
        <f>IF(Lots!A83="","",Lots!EQ83)</f>
      </c>
      <c r="V94" s="264">
        <f>IF(Lots!A83="","",Lots!ER83)</f>
      </c>
      <c r="W94" s="264">
        <f>IF(Lots!A83="","",IF(Lots!ES83=TRUE,"B","S"))</f>
      </c>
    </row>
    <row r="95" spans="1:23" ht="12" customHeight="1">
      <c r="A95" s="53">
        <f>IF(Lots!A84="","",Lots!A84)</f>
      </c>
      <c r="B95" s="54">
        <f>IF(Lots!A84="","",Lots!F84)</f>
      </c>
      <c r="C95" s="54">
        <f>IF(Lots!A84="","",Lots!J84)</f>
      </c>
      <c r="D95" s="54">
        <f>IF(Lots!A84="","",Lots!G84)</f>
      </c>
      <c r="E95" s="54">
        <f>IF(Lots!A84="","",Lots!H84)</f>
      </c>
      <c r="F95" s="55">
        <f>IF(Lots!A84="","",Lots!EA84)</f>
      </c>
      <c r="G95" s="54">
        <f>IF(Lots!A84="","",Lots!EB84)</f>
      </c>
      <c r="H95" s="54">
        <f>IF(Lots!A84="","",Lots!EK84)</f>
      </c>
      <c r="I95" s="56">
        <f>IF(Lots!A84="","",Lots!EF84)</f>
      </c>
      <c r="J95" s="57">
        <f>IF(Lots!F84="","",Lots!EG84)</f>
      </c>
      <c r="K95" s="57">
        <f>IF(Lots!H84="","",Lots!EH84)</f>
      </c>
      <c r="L95" s="58">
        <f t="shared" si="7"/>
      </c>
      <c r="M95">
        <f>IF(A95="","",IF(Lots!ET84=TRUE,"Y","N"))</f>
      </c>
      <c r="N95" s="47">
        <f t="shared" si="4"/>
        <v>0</v>
      </c>
      <c r="O95" s="48">
        <f t="shared" si="5"/>
        <v>0</v>
      </c>
      <c r="P95" s="43">
        <f t="shared" si="6"/>
        <v>0</v>
      </c>
      <c r="Q95" s="263">
        <f>IF(Lots!A84="","",Lots!EM84)</f>
      </c>
      <c r="R95" s="264">
        <f>IF(Lots!A84="","",Lots!EN84)</f>
      </c>
      <c r="S95" s="263">
        <f>IF(Lots!A84="","",Lots!EO84)</f>
      </c>
      <c r="T95" s="264">
        <f>IF(Lots!A84="","",Lots!EP84)</f>
      </c>
      <c r="U95" s="263">
        <f>IF(Lots!A84="","",Lots!EQ84)</f>
      </c>
      <c r="V95" s="264">
        <f>IF(Lots!A84="","",Lots!ER84)</f>
      </c>
      <c r="W95" s="264">
        <f>IF(Lots!A84="","",IF(Lots!ES84=TRUE,"B","S"))</f>
      </c>
    </row>
    <row r="96" spans="1:23" ht="12" customHeight="1">
      <c r="A96" s="53">
        <f>IF(Lots!A85="","",Lots!A85)</f>
      </c>
      <c r="B96" s="54">
        <f>IF(Lots!A85="","",Lots!F85)</f>
      </c>
      <c r="C96" s="54">
        <f>IF(Lots!A85="","",Lots!J85)</f>
      </c>
      <c r="D96" s="54">
        <f>IF(Lots!A85="","",Lots!G85)</f>
      </c>
      <c r="E96" s="54">
        <f>IF(Lots!A85="","",Lots!H85)</f>
      </c>
      <c r="F96" s="55">
        <f>IF(Lots!A85="","",Lots!EA85)</f>
      </c>
      <c r="G96" s="54">
        <f>IF(Lots!A85="","",Lots!EB85)</f>
      </c>
      <c r="H96" s="54">
        <f>IF(Lots!A85="","",Lots!EK85)</f>
      </c>
      <c r="I96" s="56">
        <f>IF(Lots!A85="","",Lots!EF85)</f>
      </c>
      <c r="J96" s="57">
        <f>IF(Lots!F85="","",Lots!EG85)</f>
      </c>
      <c r="K96" s="57">
        <f>IF(Lots!H85="","",Lots!EH85)</f>
      </c>
      <c r="L96" s="58">
        <f t="shared" si="7"/>
      </c>
      <c r="M96">
        <f>IF(A96="","",IF(Lots!ET85=TRUE,"Y","N"))</f>
      </c>
      <c r="N96" s="47">
        <f t="shared" si="4"/>
        <v>0</v>
      </c>
      <c r="O96" s="48">
        <f t="shared" si="5"/>
        <v>0</v>
      </c>
      <c r="P96" s="43">
        <f t="shared" si="6"/>
        <v>0</v>
      </c>
      <c r="Q96" s="263">
        <f>IF(Lots!A85="","",Lots!EM85)</f>
      </c>
      <c r="R96" s="264">
        <f>IF(Lots!A85="","",Lots!EN85)</f>
      </c>
      <c r="S96" s="263">
        <f>IF(Lots!A85="","",Lots!EO85)</f>
      </c>
      <c r="T96" s="264">
        <f>IF(Lots!A85="","",Lots!EP85)</f>
      </c>
      <c r="U96" s="263">
        <f>IF(Lots!A85="","",Lots!EQ85)</f>
      </c>
      <c r="V96" s="264">
        <f>IF(Lots!A85="","",Lots!ER85)</f>
      </c>
      <c r="W96" s="264">
        <f>IF(Lots!A85="","",IF(Lots!ES85=TRUE,"B","S"))</f>
      </c>
    </row>
    <row r="97" spans="1:23" ht="12" customHeight="1">
      <c r="A97" s="53">
        <f>IF(Lots!A86="","",Lots!A86)</f>
      </c>
      <c r="B97" s="54">
        <f>IF(Lots!A86="","",Lots!F86)</f>
      </c>
      <c r="C97" s="54">
        <f>IF(Lots!A86="","",Lots!J86)</f>
      </c>
      <c r="D97" s="54">
        <f>IF(Lots!A86="","",Lots!G86)</f>
      </c>
      <c r="E97" s="54">
        <f>IF(Lots!A86="","",Lots!H86)</f>
      </c>
      <c r="F97" s="55">
        <f>IF(Lots!A86="","",Lots!EA86)</f>
      </c>
      <c r="G97" s="54">
        <f>IF(Lots!A86="","",Lots!EB86)</f>
      </c>
      <c r="H97" s="54">
        <f>IF(Lots!A86="","",Lots!EK86)</f>
      </c>
      <c r="I97" s="56">
        <f>IF(Lots!A86="","",Lots!EF86)</f>
      </c>
      <c r="J97" s="57">
        <f>IF(Lots!F86="","",Lots!EG86)</f>
      </c>
      <c r="K97" s="57">
        <f>IF(Lots!H86="","",Lots!EH86)</f>
      </c>
      <c r="L97" s="58">
        <f t="shared" si="7"/>
      </c>
      <c r="M97">
        <f>IF(A97="","",IF(Lots!ET86=TRUE,"Y","N"))</f>
      </c>
      <c r="N97" s="47">
        <f t="shared" si="4"/>
        <v>0</v>
      </c>
      <c r="O97" s="48">
        <f t="shared" si="5"/>
        <v>0</v>
      </c>
      <c r="P97" s="43">
        <f t="shared" si="6"/>
        <v>0</v>
      </c>
      <c r="Q97" s="263">
        <f>IF(Lots!A86="","",Lots!EM86)</f>
      </c>
      <c r="R97" s="264">
        <f>IF(Lots!A86="","",Lots!EN86)</f>
      </c>
      <c r="S97" s="263">
        <f>IF(Lots!A86="","",Lots!EO86)</f>
      </c>
      <c r="T97" s="264">
        <f>IF(Lots!A86="","",Lots!EP86)</f>
      </c>
      <c r="U97" s="263">
        <f>IF(Lots!A86="","",Lots!EQ86)</f>
      </c>
      <c r="V97" s="264">
        <f>IF(Lots!A86="","",Lots!ER86)</f>
      </c>
      <c r="W97" s="264">
        <f>IF(Lots!A86="","",IF(Lots!ES86=TRUE,"B","S"))</f>
      </c>
    </row>
    <row r="98" spans="1:23" ht="12" customHeight="1">
      <c r="A98" s="53">
        <f>IF(Lots!A87="","",Lots!A87)</f>
      </c>
      <c r="B98" s="54">
        <f>IF(Lots!A87="","",Lots!F87)</f>
      </c>
      <c r="C98" s="54">
        <f>IF(Lots!A87="","",Lots!J87)</f>
      </c>
      <c r="D98" s="54">
        <f>IF(Lots!A87="","",Lots!G87)</f>
      </c>
      <c r="E98" s="54">
        <f>IF(Lots!A87="","",Lots!H87)</f>
      </c>
      <c r="F98" s="55">
        <f>IF(Lots!A87="","",Lots!EA87)</f>
      </c>
      <c r="G98" s="54">
        <f>IF(Lots!A87="","",Lots!EB87)</f>
      </c>
      <c r="H98" s="54">
        <f>IF(Lots!A87="","",Lots!EK87)</f>
      </c>
      <c r="I98" s="56">
        <f>IF(Lots!A87="","",Lots!EF87)</f>
      </c>
      <c r="J98" s="57">
        <f>IF(Lots!F87="","",Lots!EG87)</f>
      </c>
      <c r="K98" s="57">
        <f>IF(Lots!H87="","",Lots!EH87)</f>
      </c>
      <c r="L98" s="58">
        <f t="shared" si="7"/>
      </c>
      <c r="M98">
        <f>IF(A98="","",IF(Lots!ET87=TRUE,"Y","N"))</f>
      </c>
      <c r="N98" s="47">
        <f t="shared" si="4"/>
        <v>0</v>
      </c>
      <c r="O98" s="48">
        <f t="shared" si="5"/>
        <v>0</v>
      </c>
      <c r="P98" s="43">
        <f t="shared" si="6"/>
        <v>0</v>
      </c>
      <c r="Q98" s="263">
        <f>IF(Lots!A87="","",Lots!EM87)</f>
      </c>
      <c r="R98" s="264">
        <f>IF(Lots!A87="","",Lots!EN87)</f>
      </c>
      <c r="S98" s="263">
        <f>IF(Lots!A87="","",Lots!EO87)</f>
      </c>
      <c r="T98" s="264">
        <f>IF(Lots!A87="","",Lots!EP87)</f>
      </c>
      <c r="U98" s="263">
        <f>IF(Lots!A87="","",Lots!EQ87)</f>
      </c>
      <c r="V98" s="264">
        <f>IF(Lots!A87="","",Lots!ER87)</f>
      </c>
      <c r="W98" s="264">
        <f>IF(Lots!A87="","",IF(Lots!ES87=TRUE,"B","S"))</f>
      </c>
    </row>
    <row r="99" spans="1:23" ht="12" customHeight="1">
      <c r="A99" s="53">
        <f>IF(Lots!A88="","",Lots!A88)</f>
      </c>
      <c r="B99" s="54">
        <f>IF(Lots!A88="","",Lots!F88)</f>
      </c>
      <c r="C99" s="54">
        <f>IF(Lots!A88="","",Lots!J88)</f>
      </c>
      <c r="D99" s="54">
        <f>IF(Lots!A88="","",Lots!G88)</f>
      </c>
      <c r="E99" s="54">
        <f>IF(Lots!A88="","",Lots!H88)</f>
      </c>
      <c r="F99" s="55">
        <f>IF(Lots!A88="","",Lots!EA88)</f>
      </c>
      <c r="G99" s="54">
        <f>IF(Lots!A88="","",Lots!EB88)</f>
      </c>
      <c r="H99" s="54">
        <f>IF(Lots!A88="","",Lots!EK88)</f>
      </c>
      <c r="I99" s="56">
        <f>IF(Lots!A88="","",Lots!EF88)</f>
      </c>
      <c r="J99" s="57">
        <f>IF(Lots!F88="","",Lots!EG88)</f>
      </c>
      <c r="K99" s="57">
        <f>IF(Lots!H88="","",Lots!EH88)</f>
      </c>
      <c r="L99" s="58">
        <f t="shared" si="7"/>
      </c>
      <c r="M99">
        <f>IF(A99="","",IF(Lots!ET88=TRUE,"Y","N"))</f>
      </c>
      <c r="N99" s="47">
        <f t="shared" si="4"/>
        <v>0</v>
      </c>
      <c r="O99" s="48">
        <f t="shared" si="5"/>
        <v>0</v>
      </c>
      <c r="P99" s="43">
        <f t="shared" si="6"/>
        <v>0</v>
      </c>
      <c r="Q99" s="263">
        <f>IF(Lots!A88="","",Lots!EM88)</f>
      </c>
      <c r="R99" s="264">
        <f>IF(Lots!A88="","",Lots!EN88)</f>
      </c>
      <c r="S99" s="263">
        <f>IF(Lots!A88="","",Lots!EO88)</f>
      </c>
      <c r="T99" s="264">
        <f>IF(Lots!A88="","",Lots!EP88)</f>
      </c>
      <c r="U99" s="263">
        <f>IF(Lots!A88="","",Lots!EQ88)</f>
      </c>
      <c r="V99" s="264">
        <f>IF(Lots!A88="","",Lots!ER88)</f>
      </c>
      <c r="W99" s="264">
        <f>IF(Lots!A88="","",IF(Lots!ES88=TRUE,"B","S"))</f>
      </c>
    </row>
    <row r="100" spans="1:23" ht="12" customHeight="1">
      <c r="A100" s="53">
        <f>IF(Lots!A89="","",Lots!A89)</f>
      </c>
      <c r="B100" s="54">
        <f>IF(Lots!A89="","",Lots!F89)</f>
      </c>
      <c r="C100" s="54">
        <f>IF(Lots!A89="","",Lots!J89)</f>
      </c>
      <c r="D100" s="54">
        <f>IF(Lots!A89="","",Lots!G89)</f>
      </c>
      <c r="E100" s="54">
        <f>IF(Lots!A89="","",Lots!H89)</f>
      </c>
      <c r="F100" s="55">
        <f>IF(Lots!A89="","",Lots!EA89)</f>
      </c>
      <c r="G100" s="54">
        <f>IF(Lots!A89="","",Lots!EB89)</f>
      </c>
      <c r="H100" s="54">
        <f>IF(Lots!A89="","",Lots!EK89)</f>
      </c>
      <c r="I100" s="56">
        <f>IF(Lots!A89="","",Lots!EF89)</f>
      </c>
      <c r="J100" s="57">
        <f>IF(Lots!F89="","",Lots!EG89)</f>
      </c>
      <c r="K100" s="57">
        <f>IF(Lots!H89="","",Lots!EH89)</f>
      </c>
      <c r="L100" s="58">
        <f t="shared" si="7"/>
      </c>
      <c r="M100">
        <f>IF(A100="","",IF(Lots!ET89=TRUE,"Y","N"))</f>
      </c>
      <c r="N100" s="47">
        <f t="shared" si="4"/>
        <v>0</v>
      </c>
      <c r="O100" s="48">
        <f t="shared" si="5"/>
        <v>0</v>
      </c>
      <c r="P100" s="43">
        <f t="shared" si="6"/>
        <v>0</v>
      </c>
      <c r="Q100" s="263">
        <f>IF(Lots!A89="","",Lots!EM89)</f>
      </c>
      <c r="R100" s="264">
        <f>IF(Lots!A89="","",Lots!EN89)</f>
      </c>
      <c r="S100" s="263">
        <f>IF(Lots!A89="","",Lots!EO89)</f>
      </c>
      <c r="T100" s="264">
        <f>IF(Lots!A89="","",Lots!EP89)</f>
      </c>
      <c r="U100" s="263">
        <f>IF(Lots!A89="","",Lots!EQ89)</f>
      </c>
      <c r="V100" s="264">
        <f>IF(Lots!A89="","",Lots!ER89)</f>
      </c>
      <c r="W100" s="264">
        <f>IF(Lots!A89="","",IF(Lots!ES89=TRUE,"B","S"))</f>
      </c>
    </row>
    <row r="101" spans="1:23" ht="12" customHeight="1">
      <c r="A101" s="53">
        <f>IF(Lots!A90="","",Lots!A90)</f>
      </c>
      <c r="B101" s="54">
        <f>IF(Lots!A90="","",Lots!F90)</f>
      </c>
      <c r="C101" s="54">
        <f>IF(Lots!A90="","",Lots!J90)</f>
      </c>
      <c r="D101" s="54">
        <f>IF(Lots!A90="","",Lots!G90)</f>
      </c>
      <c r="E101" s="54">
        <f>IF(Lots!A90="","",Lots!H90)</f>
      </c>
      <c r="F101" s="55">
        <f>IF(Lots!A90="","",Lots!EA90)</f>
      </c>
      <c r="G101" s="54">
        <f>IF(Lots!A90="","",Lots!EB90)</f>
      </c>
      <c r="H101" s="54">
        <f>IF(Lots!A90="","",Lots!EK90)</f>
      </c>
      <c r="I101" s="56">
        <f>IF(Lots!A90="","",Lots!EF90)</f>
      </c>
      <c r="J101" s="57">
        <f>IF(Lots!F90="","",Lots!EG90)</f>
      </c>
      <c r="K101" s="57">
        <f>IF(Lots!H90="","",Lots!EH90)</f>
      </c>
      <c r="L101" s="58">
        <f t="shared" si="7"/>
      </c>
      <c r="M101">
        <f>IF(A101="","",IF(Lots!ET90=TRUE,"Y","N"))</f>
      </c>
      <c r="N101" s="47">
        <f aca="true" t="shared" si="8" ref="N101:N150">IF(A101="",0,$A$8/100*D101*B101)</f>
        <v>0</v>
      </c>
      <c r="O101" s="48">
        <f aca="true" t="shared" si="9" ref="O101:O150">IF(A101="",0,$A$8/100*E101*C101)</f>
        <v>0</v>
      </c>
      <c r="P101" s="43">
        <f aca="true" t="shared" si="10" ref="P101:P150">IF(I101&gt;50,0,L101)</f>
        <v>0</v>
      </c>
      <c r="Q101" s="263">
        <f>IF(Lots!A90="","",Lots!EM90)</f>
      </c>
      <c r="R101" s="264">
        <f>IF(Lots!A90="","",Lots!EN90)</f>
      </c>
      <c r="S101" s="263">
        <f>IF(Lots!A90="","",Lots!EO90)</f>
      </c>
      <c r="T101" s="264">
        <f>IF(Lots!A90="","",Lots!EP90)</f>
      </c>
      <c r="U101" s="263">
        <f>IF(Lots!A90="","",Lots!EQ90)</f>
      </c>
      <c r="V101" s="264">
        <f>IF(Lots!A90="","",Lots!ER90)</f>
      </c>
      <c r="W101" s="264">
        <f>IF(Lots!A90="","",IF(Lots!ES90=TRUE,"B","S"))</f>
      </c>
    </row>
    <row r="102" spans="1:23" ht="12" customHeight="1">
      <c r="A102" s="53">
        <f>IF(Lots!A91="","",Lots!A91)</f>
      </c>
      <c r="B102" s="54">
        <f>IF(Lots!A91="","",Lots!F91)</f>
      </c>
      <c r="C102" s="54">
        <f>IF(Lots!A91="","",Lots!J91)</f>
      </c>
      <c r="D102" s="54">
        <f>IF(Lots!A91="","",Lots!G91)</f>
      </c>
      <c r="E102" s="54">
        <f>IF(Lots!A91="","",Lots!H91)</f>
      </c>
      <c r="F102" s="55">
        <f>IF(Lots!A91="","",Lots!EA91)</f>
      </c>
      <c r="G102" s="54">
        <f>IF(Lots!A91="","",Lots!EB91)</f>
      </c>
      <c r="H102" s="54">
        <f>IF(Lots!A91="","",Lots!EK91)</f>
      </c>
      <c r="I102" s="56">
        <f>IF(Lots!A91="","",Lots!EF91)</f>
      </c>
      <c r="J102" s="57">
        <f>IF(Lots!F91="","",Lots!EG91)</f>
      </c>
      <c r="K102" s="57">
        <f>IF(Lots!H91="","",Lots!EH91)</f>
      </c>
      <c r="L102" s="58">
        <f t="shared" si="7"/>
      </c>
      <c r="M102">
        <f>IF(A102="","",IF(Lots!ET91=TRUE,"Y","N"))</f>
      </c>
      <c r="N102" s="47">
        <f t="shared" si="8"/>
        <v>0</v>
      </c>
      <c r="O102" s="48">
        <f t="shared" si="9"/>
        <v>0</v>
      </c>
      <c r="P102" s="43">
        <f t="shared" si="10"/>
        <v>0</v>
      </c>
      <c r="Q102" s="263">
        <f>IF(Lots!A91="","",Lots!EM91)</f>
      </c>
      <c r="R102" s="264">
        <f>IF(Lots!A91="","",Lots!EN91)</f>
      </c>
      <c r="S102" s="263">
        <f>IF(Lots!A91="","",Lots!EO91)</f>
      </c>
      <c r="T102" s="264">
        <f>IF(Lots!A91="","",Lots!EP91)</f>
      </c>
      <c r="U102" s="263">
        <f>IF(Lots!A91="","",Lots!EQ91)</f>
      </c>
      <c r="V102" s="264">
        <f>IF(Lots!A91="","",Lots!ER91)</f>
      </c>
      <c r="W102" s="264">
        <f>IF(Lots!A91="","",IF(Lots!ES91=TRUE,"B","S"))</f>
      </c>
    </row>
    <row r="103" spans="1:23" ht="12" customHeight="1">
      <c r="A103" s="53">
        <f>IF(Lots!A92="","",Lots!A92)</f>
      </c>
      <c r="B103" s="54">
        <f>IF(Lots!A92="","",Lots!F92)</f>
      </c>
      <c r="C103" s="54">
        <f>IF(Lots!A92="","",Lots!J92)</f>
      </c>
      <c r="D103" s="54">
        <f>IF(Lots!A92="","",Lots!G92)</f>
      </c>
      <c r="E103" s="54">
        <f>IF(Lots!A92="","",Lots!H92)</f>
      </c>
      <c r="F103" s="55">
        <f>IF(Lots!A92="","",Lots!EA92)</f>
      </c>
      <c r="G103" s="54">
        <f>IF(Lots!A92="","",Lots!EB92)</f>
      </c>
      <c r="H103" s="54">
        <f>IF(Lots!A92="","",Lots!EK92)</f>
      </c>
      <c r="I103" s="56">
        <f>IF(Lots!A92="","",Lots!EF92)</f>
      </c>
      <c r="J103" s="57">
        <f>IF(Lots!F92="","",Lots!EG92)</f>
      </c>
      <c r="K103" s="57">
        <f>IF(Lots!H92="","",Lots!EH92)</f>
      </c>
      <c r="L103" s="58">
        <f t="shared" si="7"/>
      </c>
      <c r="M103">
        <f>IF(A103="","",IF(Lots!ET92=TRUE,"Y","N"))</f>
      </c>
      <c r="N103" s="47">
        <f t="shared" si="8"/>
        <v>0</v>
      </c>
      <c r="O103" s="48">
        <f t="shared" si="9"/>
        <v>0</v>
      </c>
      <c r="P103" s="43">
        <f t="shared" si="10"/>
        <v>0</v>
      </c>
      <c r="Q103" s="263">
        <f>IF(Lots!A92="","",Lots!EM92)</f>
      </c>
      <c r="R103" s="264">
        <f>IF(Lots!A92="","",Lots!EN92)</f>
      </c>
      <c r="S103" s="263">
        <f>IF(Lots!A92="","",Lots!EO92)</f>
      </c>
      <c r="T103" s="264">
        <f>IF(Lots!A92="","",Lots!EP92)</f>
      </c>
      <c r="U103" s="263">
        <f>IF(Lots!A92="","",Lots!EQ92)</f>
      </c>
      <c r="V103" s="264">
        <f>IF(Lots!A92="","",Lots!ER92)</f>
      </c>
      <c r="W103" s="264">
        <f>IF(Lots!A92="","",IF(Lots!ES92=TRUE,"B","S"))</f>
      </c>
    </row>
    <row r="104" spans="1:23" ht="12" customHeight="1">
      <c r="A104" s="53">
        <f>IF(Lots!A93="","",Lots!A93)</f>
      </c>
      <c r="B104" s="54">
        <f>IF(Lots!A93="","",Lots!F93)</f>
      </c>
      <c r="C104" s="54">
        <f>IF(Lots!A93="","",Lots!J93)</f>
      </c>
      <c r="D104" s="54">
        <f>IF(Lots!A93="","",Lots!G93)</f>
      </c>
      <c r="E104" s="54">
        <f>IF(Lots!A93="","",Lots!H93)</f>
      </c>
      <c r="F104" s="55">
        <f>IF(Lots!A93="","",Lots!EA93)</f>
      </c>
      <c r="G104" s="54">
        <f>IF(Lots!A93="","",Lots!EB93)</f>
      </c>
      <c r="H104" s="54">
        <f>IF(Lots!A93="","",Lots!EK93)</f>
      </c>
      <c r="I104" s="56">
        <f>IF(Lots!A93="","",Lots!EF93)</f>
      </c>
      <c r="J104" s="57">
        <f>IF(Lots!F93="","",Lots!EG93)</f>
      </c>
      <c r="K104" s="57">
        <f>IF(Lots!H93="","",Lots!EH93)</f>
      </c>
      <c r="L104" s="58">
        <f t="shared" si="7"/>
      </c>
      <c r="M104">
        <f>IF(A104="","",IF(Lots!ET93=TRUE,"Y","N"))</f>
      </c>
      <c r="N104" s="47">
        <f t="shared" si="8"/>
        <v>0</v>
      </c>
      <c r="O104" s="48">
        <f t="shared" si="9"/>
        <v>0</v>
      </c>
      <c r="P104" s="43">
        <f t="shared" si="10"/>
        <v>0</v>
      </c>
      <c r="Q104" s="263">
        <f>IF(Lots!A93="","",Lots!EM93)</f>
      </c>
      <c r="R104" s="264">
        <f>IF(Lots!A93="","",Lots!EN93)</f>
      </c>
      <c r="S104" s="263">
        <f>IF(Lots!A93="","",Lots!EO93)</f>
      </c>
      <c r="T104" s="264">
        <f>IF(Lots!A93="","",Lots!EP93)</f>
      </c>
      <c r="U104" s="263">
        <f>IF(Lots!A93="","",Lots!EQ93)</f>
      </c>
      <c r="V104" s="264">
        <f>IF(Lots!A93="","",Lots!ER93)</f>
      </c>
      <c r="W104" s="264">
        <f>IF(Lots!A93="","",IF(Lots!ES93=TRUE,"B","S"))</f>
      </c>
    </row>
    <row r="105" spans="1:23" ht="12" customHeight="1">
      <c r="A105" s="53">
        <f>IF(Lots!A94="","",Lots!A94)</f>
      </c>
      <c r="B105" s="54">
        <f>IF(Lots!A94="","",Lots!F94)</f>
      </c>
      <c r="C105" s="54">
        <f>IF(Lots!A94="","",Lots!J94)</f>
      </c>
      <c r="D105" s="54">
        <f>IF(Lots!A94="","",Lots!G94)</f>
      </c>
      <c r="E105" s="54">
        <f>IF(Lots!A94="","",Lots!H94)</f>
      </c>
      <c r="F105" s="55">
        <f>IF(Lots!A94="","",Lots!EA94)</f>
      </c>
      <c r="G105" s="54">
        <f>IF(Lots!A94="","",Lots!EB94)</f>
      </c>
      <c r="H105" s="54">
        <f>IF(Lots!A94="","",Lots!EK94)</f>
      </c>
      <c r="I105" s="56">
        <f>IF(Lots!A94="","",Lots!EF94)</f>
      </c>
      <c r="J105" s="57">
        <f>IF(Lots!F94="","",Lots!EG94)</f>
      </c>
      <c r="K105" s="57">
        <f>IF(Lots!H94="","",Lots!EH94)</f>
      </c>
      <c r="L105" s="58">
        <f t="shared" si="7"/>
      </c>
      <c r="M105">
        <f>IF(A105="","",IF(Lots!ET94=TRUE,"Y","N"))</f>
      </c>
      <c r="N105" s="47">
        <f t="shared" si="8"/>
        <v>0</v>
      </c>
      <c r="O105" s="48">
        <f t="shared" si="9"/>
        <v>0</v>
      </c>
      <c r="P105" s="43">
        <f t="shared" si="10"/>
        <v>0</v>
      </c>
      <c r="Q105" s="263">
        <f>IF(Lots!A94="","",Lots!EM94)</f>
      </c>
      <c r="R105" s="264">
        <f>IF(Lots!A94="","",Lots!EN94)</f>
      </c>
      <c r="S105" s="263">
        <f>IF(Lots!A94="","",Lots!EO94)</f>
      </c>
      <c r="T105" s="264">
        <f>IF(Lots!A94="","",Lots!EP94)</f>
      </c>
      <c r="U105" s="263">
        <f>IF(Lots!A94="","",Lots!EQ94)</f>
      </c>
      <c r="V105" s="264">
        <f>IF(Lots!A94="","",Lots!ER94)</f>
      </c>
      <c r="W105" s="264">
        <f>IF(Lots!A94="","",IF(Lots!ES94=TRUE,"B","S"))</f>
      </c>
    </row>
    <row r="106" spans="1:23" ht="12" customHeight="1">
      <c r="A106" s="53">
        <f>IF(Lots!A95="","",Lots!A95)</f>
      </c>
      <c r="B106" s="54">
        <f>IF(Lots!A95="","",Lots!F95)</f>
      </c>
      <c r="C106" s="54">
        <f>IF(Lots!A95="","",Lots!J95)</f>
      </c>
      <c r="D106" s="54">
        <f>IF(Lots!A95="","",Lots!G95)</f>
      </c>
      <c r="E106" s="54">
        <f>IF(Lots!A95="","",Lots!H95)</f>
      </c>
      <c r="F106" s="55">
        <f>IF(Lots!A95="","",Lots!EA95)</f>
      </c>
      <c r="G106" s="54">
        <f>IF(Lots!A95="","",Lots!EB95)</f>
      </c>
      <c r="H106" s="54">
        <f>IF(Lots!A95="","",Lots!EK95)</f>
      </c>
      <c r="I106" s="56">
        <f>IF(Lots!A95="","",Lots!EF95)</f>
      </c>
      <c r="J106" s="57">
        <f>IF(Lots!F95="","",Lots!EG95)</f>
      </c>
      <c r="K106" s="57">
        <f>IF(Lots!H95="","",Lots!EH95)</f>
      </c>
      <c r="L106" s="58">
        <f t="shared" si="7"/>
      </c>
      <c r="M106">
        <f>IF(A106="","",IF(Lots!ET95=TRUE,"Y","N"))</f>
      </c>
      <c r="N106" s="47">
        <f t="shared" si="8"/>
        <v>0</v>
      </c>
      <c r="O106" s="48">
        <f t="shared" si="9"/>
        <v>0</v>
      </c>
      <c r="P106" s="43">
        <f t="shared" si="10"/>
        <v>0</v>
      </c>
      <c r="Q106" s="263">
        <f>IF(Lots!A95="","",Lots!EM95)</f>
      </c>
      <c r="R106" s="264">
        <f>IF(Lots!A95="","",Lots!EN95)</f>
      </c>
      <c r="S106" s="263">
        <f>IF(Lots!A95="","",Lots!EO95)</f>
      </c>
      <c r="T106" s="264">
        <f>IF(Lots!A95="","",Lots!EP95)</f>
      </c>
      <c r="U106" s="263">
        <f>IF(Lots!A95="","",Lots!EQ95)</f>
      </c>
      <c r="V106" s="264">
        <f>IF(Lots!A95="","",Lots!ER95)</f>
      </c>
      <c r="W106" s="264">
        <f>IF(Lots!A95="","",IF(Lots!ES95=TRUE,"B","S"))</f>
      </c>
    </row>
    <row r="107" spans="1:23" ht="12" customHeight="1">
      <c r="A107" s="53">
        <f>IF(Lots!A96="","",Lots!A96)</f>
      </c>
      <c r="B107" s="54">
        <f>IF(Lots!A96="","",Lots!F96)</f>
      </c>
      <c r="C107" s="54">
        <f>IF(Lots!A96="","",Lots!J96)</f>
      </c>
      <c r="D107" s="54">
        <f>IF(Lots!A96="","",Lots!G96)</f>
      </c>
      <c r="E107" s="54">
        <f>IF(Lots!A96="","",Lots!H96)</f>
      </c>
      <c r="F107" s="55">
        <f>IF(Lots!A96="","",Lots!EA96)</f>
      </c>
      <c r="G107" s="54">
        <f>IF(Lots!A96="","",Lots!EB96)</f>
      </c>
      <c r="H107" s="54">
        <f>IF(Lots!A96="","",Lots!EK96)</f>
      </c>
      <c r="I107" s="56">
        <f>IF(Lots!A96="","",Lots!EF96)</f>
      </c>
      <c r="J107" s="57">
        <f>IF(Lots!F96="","",Lots!EG96)</f>
      </c>
      <c r="K107" s="57">
        <f>IF(Lots!H96="","",Lots!EH96)</f>
      </c>
      <c r="L107" s="58">
        <f t="shared" si="7"/>
      </c>
      <c r="M107">
        <f>IF(A107="","",IF(Lots!ET96=TRUE,"Y","N"))</f>
      </c>
      <c r="N107" s="47">
        <f t="shared" si="8"/>
        <v>0</v>
      </c>
      <c r="O107" s="48">
        <f t="shared" si="9"/>
        <v>0</v>
      </c>
      <c r="P107" s="43">
        <f t="shared" si="10"/>
        <v>0</v>
      </c>
      <c r="Q107" s="263">
        <f>IF(Lots!A96="","",Lots!EM96)</f>
      </c>
      <c r="R107" s="264">
        <f>IF(Lots!A96="","",Lots!EN96)</f>
      </c>
      <c r="S107" s="263">
        <f>IF(Lots!A96="","",Lots!EO96)</f>
      </c>
      <c r="T107" s="264">
        <f>IF(Lots!A96="","",Lots!EP96)</f>
      </c>
      <c r="U107" s="263">
        <f>IF(Lots!A96="","",Lots!EQ96)</f>
      </c>
      <c r="V107" s="264">
        <f>IF(Lots!A96="","",Lots!ER96)</f>
      </c>
      <c r="W107" s="264">
        <f>IF(Lots!A96="","",IF(Lots!ES96=TRUE,"B","S"))</f>
      </c>
    </row>
    <row r="108" spans="1:23" ht="12" customHeight="1">
      <c r="A108" s="53">
        <f>IF(Lots!A97="","",Lots!A97)</f>
      </c>
      <c r="B108" s="54">
        <f>IF(Lots!A97="","",Lots!F97)</f>
      </c>
      <c r="C108" s="54">
        <f>IF(Lots!A97="","",Lots!J97)</f>
      </c>
      <c r="D108" s="54">
        <f>IF(Lots!A97="","",Lots!G97)</f>
      </c>
      <c r="E108" s="54">
        <f>IF(Lots!A97="","",Lots!H97)</f>
      </c>
      <c r="F108" s="55">
        <f>IF(Lots!A97="","",Lots!EA97)</f>
      </c>
      <c r="G108" s="54">
        <f>IF(Lots!A97="","",Lots!EB97)</f>
      </c>
      <c r="H108" s="54">
        <f>IF(Lots!A97="","",Lots!EK97)</f>
      </c>
      <c r="I108" s="56">
        <f>IF(Lots!A97="","",Lots!EF97)</f>
      </c>
      <c r="J108" s="57">
        <f>IF(Lots!F97="","",Lots!EG97)</f>
      </c>
      <c r="K108" s="57">
        <f>IF(Lots!H97="","",Lots!EH97)</f>
      </c>
      <c r="L108" s="58">
        <f t="shared" si="7"/>
      </c>
      <c r="M108">
        <f>IF(A108="","",IF(Lots!ET97=TRUE,"Y","N"))</f>
      </c>
      <c r="N108" s="47">
        <f t="shared" si="8"/>
        <v>0</v>
      </c>
      <c r="O108" s="48">
        <f t="shared" si="9"/>
        <v>0</v>
      </c>
      <c r="P108" s="43">
        <f t="shared" si="10"/>
        <v>0</v>
      </c>
      <c r="Q108" s="263">
        <f>IF(Lots!A97="","",Lots!EM97)</f>
      </c>
      <c r="R108" s="264">
        <f>IF(Lots!A97="","",Lots!EN97)</f>
      </c>
      <c r="S108" s="263">
        <f>IF(Lots!A97="","",Lots!EO97)</f>
      </c>
      <c r="T108" s="264">
        <f>IF(Lots!A97="","",Lots!EP97)</f>
      </c>
      <c r="U108" s="263">
        <f>IF(Lots!A97="","",Lots!EQ97)</f>
      </c>
      <c r="V108" s="264">
        <f>IF(Lots!A97="","",Lots!ER97)</f>
      </c>
      <c r="W108" s="264">
        <f>IF(Lots!A97="","",IF(Lots!ES97=TRUE,"B","S"))</f>
      </c>
    </row>
    <row r="109" spans="1:23" ht="12" customHeight="1">
      <c r="A109" s="53">
        <f>IF(Lots!A98="","",Lots!A98)</f>
      </c>
      <c r="B109" s="54">
        <f>IF(Lots!A98="","",Lots!F98)</f>
      </c>
      <c r="C109" s="54">
        <f>IF(Lots!A98="","",Lots!J98)</f>
      </c>
      <c r="D109" s="54">
        <f>IF(Lots!A98="","",Lots!G98)</f>
      </c>
      <c r="E109" s="54">
        <f>IF(Lots!A98="","",Lots!H98)</f>
      </c>
      <c r="F109" s="55">
        <f>IF(Lots!A98="","",Lots!EA98)</f>
      </c>
      <c r="G109" s="54">
        <f>IF(Lots!A98="","",Lots!EB98)</f>
      </c>
      <c r="H109" s="54">
        <f>IF(Lots!A98="","",Lots!EK98)</f>
      </c>
      <c r="I109" s="56">
        <f>IF(Lots!A98="","",Lots!EF98)</f>
      </c>
      <c r="J109" s="57">
        <f>IF(Lots!F98="","",Lots!EG98)</f>
      </c>
      <c r="K109" s="57">
        <f>IF(Lots!H98="","",Lots!EH98)</f>
      </c>
      <c r="L109" s="58">
        <f t="shared" si="7"/>
      </c>
      <c r="M109">
        <f>IF(A109="","",IF(Lots!ET98=TRUE,"Y","N"))</f>
      </c>
      <c r="N109" s="47">
        <f t="shared" si="8"/>
        <v>0</v>
      </c>
      <c r="O109" s="48">
        <f t="shared" si="9"/>
        <v>0</v>
      </c>
      <c r="P109" s="43">
        <f t="shared" si="10"/>
        <v>0</v>
      </c>
      <c r="Q109" s="263">
        <f>IF(Lots!A98="","",Lots!EM98)</f>
      </c>
      <c r="R109" s="264">
        <f>IF(Lots!A98="","",Lots!EN98)</f>
      </c>
      <c r="S109" s="263">
        <f>IF(Lots!A98="","",Lots!EO98)</f>
      </c>
      <c r="T109" s="264">
        <f>IF(Lots!A98="","",Lots!EP98)</f>
      </c>
      <c r="U109" s="263">
        <f>IF(Lots!A98="","",Lots!EQ98)</f>
      </c>
      <c r="V109" s="264">
        <f>IF(Lots!A98="","",Lots!ER98)</f>
      </c>
      <c r="W109" s="264">
        <f>IF(Lots!A98="","",IF(Lots!ES98=TRUE,"B","S"))</f>
      </c>
    </row>
    <row r="110" spans="1:23" ht="12" customHeight="1">
      <c r="A110" s="53">
        <f>IF(Lots!A99="","",Lots!A99)</f>
      </c>
      <c r="B110" s="54">
        <f>IF(Lots!A99="","",Lots!F99)</f>
      </c>
      <c r="C110" s="54">
        <f>IF(Lots!A99="","",Lots!J99)</f>
      </c>
      <c r="D110" s="54">
        <f>IF(Lots!A99="","",Lots!G99)</f>
      </c>
      <c r="E110" s="54">
        <f>IF(Lots!A99="","",Lots!H99)</f>
      </c>
      <c r="F110" s="55">
        <f>IF(Lots!A99="","",Lots!EA99)</f>
      </c>
      <c r="G110" s="54">
        <f>IF(Lots!A99="","",Lots!EB99)</f>
      </c>
      <c r="H110" s="54">
        <f>IF(Lots!A99="","",Lots!EK99)</f>
      </c>
      <c r="I110" s="56">
        <f>IF(Lots!A99="","",Lots!EF99)</f>
      </c>
      <c r="J110" s="57">
        <f>IF(Lots!F99="","",Lots!EG99)</f>
      </c>
      <c r="K110" s="57">
        <f>IF(Lots!H99="","",Lots!EH99)</f>
      </c>
      <c r="L110" s="58">
        <f t="shared" si="7"/>
      </c>
      <c r="M110">
        <f>IF(A110="","",IF(Lots!ET99=TRUE,"Y","N"))</f>
      </c>
      <c r="N110" s="47">
        <f t="shared" si="8"/>
        <v>0</v>
      </c>
      <c r="O110" s="48">
        <f t="shared" si="9"/>
        <v>0</v>
      </c>
      <c r="P110" s="43">
        <f t="shared" si="10"/>
        <v>0</v>
      </c>
      <c r="Q110" s="263">
        <f>IF(Lots!A99="","",Lots!EM99)</f>
      </c>
      <c r="R110" s="264">
        <f>IF(Lots!A99="","",Lots!EN99)</f>
      </c>
      <c r="S110" s="263">
        <f>IF(Lots!A99="","",Lots!EO99)</f>
      </c>
      <c r="T110" s="264">
        <f>IF(Lots!A99="","",Lots!EP99)</f>
      </c>
      <c r="U110" s="263">
        <f>IF(Lots!A99="","",Lots!EQ99)</f>
      </c>
      <c r="V110" s="264">
        <f>IF(Lots!A99="","",Lots!ER99)</f>
      </c>
      <c r="W110" s="264">
        <f>IF(Lots!A99="","",IF(Lots!ES99=TRUE,"B","S"))</f>
      </c>
    </row>
    <row r="111" spans="1:23" ht="12" customHeight="1">
      <c r="A111" s="53">
        <f>IF(Lots!A100="","",Lots!A100)</f>
      </c>
      <c r="B111" s="54">
        <f>IF(Lots!A100="","",Lots!F100)</f>
      </c>
      <c r="C111" s="54">
        <f>IF(Lots!A100="","",Lots!J100)</f>
      </c>
      <c r="D111" s="54">
        <f>IF(Lots!A100="","",Lots!G100)</f>
      </c>
      <c r="E111" s="54">
        <f>IF(Lots!A100="","",Lots!H100)</f>
      </c>
      <c r="F111" s="55">
        <f>IF(Lots!A100="","",Lots!EA100)</f>
      </c>
      <c r="G111" s="54">
        <f>IF(Lots!A100="","",Lots!EB100)</f>
      </c>
      <c r="H111" s="54">
        <f>IF(Lots!A100="","",Lots!EK100)</f>
      </c>
      <c r="I111" s="56">
        <f>IF(Lots!A100="","",Lots!EF100)</f>
      </c>
      <c r="J111" s="57">
        <f>IF(Lots!F100="","",Lots!EG100)</f>
      </c>
      <c r="K111" s="57">
        <f>IF(Lots!H100="","",Lots!EH100)</f>
      </c>
      <c r="L111" s="58">
        <f t="shared" si="7"/>
      </c>
      <c r="M111">
        <f>IF(A111="","",IF(Lots!ET100=TRUE,"Y","N"))</f>
      </c>
      <c r="N111" s="47">
        <f t="shared" si="8"/>
        <v>0</v>
      </c>
      <c r="O111" s="48">
        <f t="shared" si="9"/>
        <v>0</v>
      </c>
      <c r="P111" s="43">
        <f t="shared" si="10"/>
        <v>0</v>
      </c>
      <c r="Q111" s="263">
        <f>IF(Lots!A100="","",Lots!EM100)</f>
      </c>
      <c r="R111" s="264">
        <f>IF(Lots!A100="","",Lots!EN100)</f>
      </c>
      <c r="S111" s="263">
        <f>IF(Lots!A100="","",Lots!EO100)</f>
      </c>
      <c r="T111" s="264">
        <f>IF(Lots!A100="","",Lots!EP100)</f>
      </c>
      <c r="U111" s="263">
        <f>IF(Lots!A100="","",Lots!EQ100)</f>
      </c>
      <c r="V111" s="264">
        <f>IF(Lots!A100="","",Lots!ER100)</f>
      </c>
      <c r="W111" s="264">
        <f>IF(Lots!A100="","",IF(Lots!ES100=TRUE,"B","S"))</f>
      </c>
    </row>
    <row r="112" spans="1:23" ht="12" customHeight="1">
      <c r="A112" s="53">
        <f>IF(Lots!A101="","",Lots!A101)</f>
      </c>
      <c r="B112" s="54">
        <f>IF(Lots!A101="","",Lots!F101)</f>
      </c>
      <c r="C112" s="54">
        <f>IF(Lots!A101="","",Lots!J101)</f>
      </c>
      <c r="D112" s="54">
        <f>IF(Lots!A101="","",Lots!G101)</f>
      </c>
      <c r="E112" s="54">
        <f>IF(Lots!A101="","",Lots!H101)</f>
      </c>
      <c r="F112" s="55">
        <f>IF(Lots!A101="","",Lots!EA101)</f>
      </c>
      <c r="G112" s="54">
        <f>IF(Lots!A101="","",Lots!EB101)</f>
      </c>
      <c r="H112" s="54">
        <f>IF(Lots!A101="","",Lots!EK101)</f>
      </c>
      <c r="I112" s="56">
        <f>IF(Lots!A101="","",Lots!EF101)</f>
      </c>
      <c r="J112" s="57">
        <f>IF(Lots!F101="","",Lots!EG101)</f>
      </c>
      <c r="K112" s="57">
        <f>IF(Lots!H101="","",Lots!EH101)</f>
      </c>
      <c r="L112" s="58">
        <f t="shared" si="7"/>
      </c>
      <c r="M112">
        <f>IF(A112="","",IF(Lots!ET101=TRUE,"Y","N"))</f>
      </c>
      <c r="N112" s="47">
        <f t="shared" si="8"/>
        <v>0</v>
      </c>
      <c r="O112" s="48">
        <f t="shared" si="9"/>
        <v>0</v>
      </c>
      <c r="P112" s="43">
        <f t="shared" si="10"/>
        <v>0</v>
      </c>
      <c r="Q112" s="263">
        <f>IF(Lots!A101="","",Lots!EM101)</f>
      </c>
      <c r="R112" s="264">
        <f>IF(Lots!A101="","",Lots!EN101)</f>
      </c>
      <c r="S112" s="263">
        <f>IF(Lots!A101="","",Lots!EO101)</f>
      </c>
      <c r="T112" s="264">
        <f>IF(Lots!A101="","",Lots!EP101)</f>
      </c>
      <c r="U112" s="263">
        <f>IF(Lots!A101="","",Lots!EQ101)</f>
      </c>
      <c r="V112" s="264">
        <f>IF(Lots!A101="","",Lots!ER101)</f>
      </c>
      <c r="W112" s="264">
        <f>IF(Lots!A101="","",IF(Lots!ES101=TRUE,"B","S"))</f>
      </c>
    </row>
    <row r="113" spans="1:23" ht="12" customHeight="1">
      <c r="A113" s="53">
        <f>IF(Lots!A102="","",Lots!A102)</f>
      </c>
      <c r="B113" s="54">
        <f>IF(Lots!A102="","",Lots!F102)</f>
      </c>
      <c r="C113" s="54">
        <f>IF(Lots!A102="","",Lots!J102)</f>
      </c>
      <c r="D113" s="54">
        <f>IF(Lots!A102="","",Lots!G102)</f>
      </c>
      <c r="E113" s="54">
        <f>IF(Lots!A102="","",Lots!H102)</f>
      </c>
      <c r="F113" s="55">
        <f>IF(Lots!A102="","",Lots!EA102)</f>
      </c>
      <c r="G113" s="54">
        <f>IF(Lots!A102="","",Lots!EB102)</f>
      </c>
      <c r="H113" s="54">
        <f>IF(Lots!A102="","",Lots!EK102)</f>
      </c>
      <c r="I113" s="56">
        <f>IF(Lots!A102="","",Lots!EF102)</f>
      </c>
      <c r="J113" s="57">
        <f>IF(Lots!F102="","",Lots!EG102)</f>
      </c>
      <c r="K113" s="57">
        <f>IF(Lots!H102="","",Lots!EH102)</f>
      </c>
      <c r="L113" s="58">
        <f t="shared" si="7"/>
      </c>
      <c r="M113">
        <f>IF(A113="","",IF(Lots!ET102=TRUE,"Y","N"))</f>
      </c>
      <c r="N113" s="47">
        <f t="shared" si="8"/>
        <v>0</v>
      </c>
      <c r="O113" s="48">
        <f t="shared" si="9"/>
        <v>0</v>
      </c>
      <c r="P113" s="43">
        <f t="shared" si="10"/>
        <v>0</v>
      </c>
      <c r="Q113" s="263">
        <f>IF(Lots!A102="","",Lots!EM102)</f>
      </c>
      <c r="R113" s="264">
        <f>IF(Lots!A102="","",Lots!EN102)</f>
      </c>
      <c r="S113" s="263">
        <f>IF(Lots!A102="","",Lots!EO102)</f>
      </c>
      <c r="T113" s="264">
        <f>IF(Lots!A102="","",Lots!EP102)</f>
      </c>
      <c r="U113" s="263">
        <f>IF(Lots!A102="","",Lots!EQ102)</f>
      </c>
      <c r="V113" s="264">
        <f>IF(Lots!A102="","",Lots!ER102)</f>
      </c>
      <c r="W113" s="264">
        <f>IF(Lots!A102="","",IF(Lots!ES102=TRUE,"B","S"))</f>
      </c>
    </row>
    <row r="114" spans="1:23" ht="12" customHeight="1">
      <c r="A114" s="53">
        <f>IF(Lots!A103="","",Lots!A103)</f>
      </c>
      <c r="B114" s="54">
        <f>IF(Lots!A103="","",Lots!F103)</f>
      </c>
      <c r="C114" s="54">
        <f>IF(Lots!A103="","",Lots!J103)</f>
      </c>
      <c r="D114" s="54">
        <f>IF(Lots!A103="","",Lots!G103)</f>
      </c>
      <c r="E114" s="54">
        <f>IF(Lots!A103="","",Lots!H103)</f>
      </c>
      <c r="F114" s="55">
        <f>IF(Lots!A103="","",Lots!EA103)</f>
      </c>
      <c r="G114" s="54">
        <f>IF(Lots!A103="","",Lots!EB103)</f>
      </c>
      <c r="H114" s="54">
        <f>IF(Lots!A103="","",Lots!EK103)</f>
      </c>
      <c r="I114" s="56">
        <f>IF(Lots!A103="","",Lots!EF103)</f>
      </c>
      <c r="J114" s="57">
        <f>IF(Lots!F103="","",Lots!EG103)</f>
      </c>
      <c r="K114" s="57">
        <f>IF(Lots!H103="","",Lots!EH103)</f>
      </c>
      <c r="L114" s="58">
        <f t="shared" si="7"/>
      </c>
      <c r="M114">
        <f>IF(A114="","",IF(Lots!ET103=TRUE,"Y","N"))</f>
      </c>
      <c r="N114" s="47">
        <f t="shared" si="8"/>
        <v>0</v>
      </c>
      <c r="O114" s="48">
        <f t="shared" si="9"/>
        <v>0</v>
      </c>
      <c r="P114" s="43">
        <f t="shared" si="10"/>
        <v>0</v>
      </c>
      <c r="Q114" s="263">
        <f>IF(Lots!A103="","",Lots!EM103)</f>
      </c>
      <c r="R114" s="264">
        <f>IF(Lots!A103="","",Lots!EN103)</f>
      </c>
      <c r="S114" s="263">
        <f>IF(Lots!A103="","",Lots!EO103)</f>
      </c>
      <c r="T114" s="264">
        <f>IF(Lots!A103="","",Lots!EP103)</f>
      </c>
      <c r="U114" s="263">
        <f>IF(Lots!A103="","",Lots!EQ103)</f>
      </c>
      <c r="V114" s="264">
        <f>IF(Lots!A103="","",Lots!ER103)</f>
      </c>
      <c r="W114" s="264">
        <f>IF(Lots!A103="","",IF(Lots!ES103=TRUE,"B","S"))</f>
      </c>
    </row>
    <row r="115" spans="1:23" ht="12" customHeight="1">
      <c r="A115" s="53">
        <f>IF(Lots!A104="","",Lots!A104)</f>
      </c>
      <c r="B115" s="54">
        <f>IF(Lots!A104="","",Lots!F104)</f>
      </c>
      <c r="C115" s="54">
        <f>IF(Lots!A104="","",Lots!J104)</f>
      </c>
      <c r="D115" s="54">
        <f>IF(Lots!A104="","",Lots!G104)</f>
      </c>
      <c r="E115" s="54">
        <f>IF(Lots!A104="","",Lots!H104)</f>
      </c>
      <c r="F115" s="55">
        <f>IF(Lots!A104="","",Lots!EA104)</f>
      </c>
      <c r="G115" s="54">
        <f>IF(Lots!A104="","",Lots!EB104)</f>
      </c>
      <c r="H115" s="54">
        <f>IF(Lots!A104="","",Lots!EK104)</f>
      </c>
      <c r="I115" s="56">
        <f>IF(Lots!A104="","",Lots!EF104)</f>
      </c>
      <c r="J115" s="57">
        <f>IF(Lots!F104="","",Lots!EG104)</f>
      </c>
      <c r="K115" s="57">
        <f>IF(Lots!H104="","",Lots!EH104)</f>
      </c>
      <c r="L115" s="58">
        <f t="shared" si="7"/>
      </c>
      <c r="M115">
        <f>IF(A115="","",IF(Lots!ET104=TRUE,"Y","N"))</f>
      </c>
      <c r="N115" s="47">
        <f t="shared" si="8"/>
        <v>0</v>
      </c>
      <c r="O115" s="48">
        <f t="shared" si="9"/>
        <v>0</v>
      </c>
      <c r="P115" s="43">
        <f t="shared" si="10"/>
        <v>0</v>
      </c>
      <c r="Q115" s="263">
        <f>IF(Lots!A104="","",Lots!EM104)</f>
      </c>
      <c r="R115" s="264">
        <f>IF(Lots!A104="","",Lots!EN104)</f>
      </c>
      <c r="S115" s="263">
        <f>IF(Lots!A104="","",Lots!EO104)</f>
      </c>
      <c r="T115" s="264">
        <f>IF(Lots!A104="","",Lots!EP104)</f>
      </c>
      <c r="U115" s="263">
        <f>IF(Lots!A104="","",Lots!EQ104)</f>
      </c>
      <c r="V115" s="264">
        <f>IF(Lots!A104="","",Lots!ER104)</f>
      </c>
      <c r="W115" s="264">
        <f>IF(Lots!A104="","",IF(Lots!ES104=TRUE,"B","S"))</f>
      </c>
    </row>
    <row r="116" spans="1:23" ht="12" customHeight="1">
      <c r="A116" s="53">
        <f>IF(Lots!A105="","",Lots!A105)</f>
      </c>
      <c r="B116" s="54">
        <f>IF(Lots!A105="","",Lots!F105)</f>
      </c>
      <c r="C116" s="54">
        <f>IF(Lots!A105="","",Lots!J105)</f>
      </c>
      <c r="D116" s="54">
        <f>IF(Lots!A105="","",Lots!G105)</f>
      </c>
      <c r="E116" s="54">
        <f>IF(Lots!A105="","",Lots!H105)</f>
      </c>
      <c r="F116" s="55">
        <f>IF(Lots!A105="","",Lots!EA105)</f>
      </c>
      <c r="G116" s="54">
        <f>IF(Lots!A105="","",Lots!EB105)</f>
      </c>
      <c r="H116" s="54">
        <f>IF(Lots!A105="","",Lots!EK105)</f>
      </c>
      <c r="I116" s="56">
        <f>IF(Lots!A105="","",Lots!EF105)</f>
      </c>
      <c r="J116" s="57">
        <f>IF(Lots!F105="","",Lots!EG105)</f>
      </c>
      <c r="K116" s="57">
        <f>IF(Lots!H105="","",Lots!EH105)</f>
      </c>
      <c r="L116" s="58">
        <f t="shared" si="7"/>
      </c>
      <c r="M116">
        <f>IF(A116="","",IF(Lots!ET105=TRUE,"Y","N"))</f>
      </c>
      <c r="N116" s="47">
        <f t="shared" si="8"/>
        <v>0</v>
      </c>
      <c r="O116" s="48">
        <f t="shared" si="9"/>
        <v>0</v>
      </c>
      <c r="P116" s="43">
        <f t="shared" si="10"/>
        <v>0</v>
      </c>
      <c r="Q116" s="263">
        <f>IF(Lots!A105="","",Lots!EM105)</f>
      </c>
      <c r="R116" s="264">
        <f>IF(Lots!A105="","",Lots!EN105)</f>
      </c>
      <c r="S116" s="263">
        <f>IF(Lots!A105="","",Lots!EO105)</f>
      </c>
      <c r="T116" s="264">
        <f>IF(Lots!A105="","",Lots!EP105)</f>
      </c>
      <c r="U116" s="263">
        <f>IF(Lots!A105="","",Lots!EQ105)</f>
      </c>
      <c r="V116" s="264">
        <f>IF(Lots!A105="","",Lots!ER105)</f>
      </c>
      <c r="W116" s="264">
        <f>IF(Lots!A105="","",IF(Lots!ES105=TRUE,"B","S"))</f>
      </c>
    </row>
    <row r="117" spans="1:23" ht="12" customHeight="1">
      <c r="A117" s="53">
        <f>IF(Lots!A106="","",Lots!A106)</f>
      </c>
      <c r="B117" s="54">
        <f>IF(Lots!A106="","",Lots!F106)</f>
      </c>
      <c r="C117" s="54">
        <f>IF(Lots!A106="","",Lots!J106)</f>
      </c>
      <c r="D117" s="54">
        <f>IF(Lots!A106="","",Lots!G106)</f>
      </c>
      <c r="E117" s="54">
        <f>IF(Lots!A106="","",Lots!H106)</f>
      </c>
      <c r="F117" s="55">
        <f>IF(Lots!A106="","",Lots!EA106)</f>
      </c>
      <c r="G117" s="54">
        <f>IF(Lots!A106="","",Lots!EB106)</f>
      </c>
      <c r="H117" s="54">
        <f>IF(Lots!A106="","",Lots!EK106)</f>
      </c>
      <c r="I117" s="56">
        <f>IF(Lots!A106="","",Lots!EF106)</f>
      </c>
      <c r="J117" s="57">
        <f>IF(Lots!F106="","",Lots!EG106)</f>
      </c>
      <c r="K117" s="57">
        <f>IF(Lots!H106="","",Lots!EH106)</f>
      </c>
      <c r="L117" s="58">
        <f t="shared" si="7"/>
      </c>
      <c r="M117">
        <f>IF(A117="","",IF(Lots!ET106=TRUE,"Y","N"))</f>
      </c>
      <c r="N117" s="47">
        <f t="shared" si="8"/>
        <v>0</v>
      </c>
      <c r="O117" s="48">
        <f t="shared" si="9"/>
        <v>0</v>
      </c>
      <c r="P117" s="43">
        <f t="shared" si="10"/>
        <v>0</v>
      </c>
      <c r="Q117" s="263">
        <f>IF(Lots!A106="","",Lots!EM106)</f>
      </c>
      <c r="R117" s="264">
        <f>IF(Lots!A106="","",Lots!EN106)</f>
      </c>
      <c r="S117" s="263">
        <f>IF(Lots!A106="","",Lots!EO106)</f>
      </c>
      <c r="T117" s="264">
        <f>IF(Lots!A106="","",Lots!EP106)</f>
      </c>
      <c r="U117" s="263">
        <f>IF(Lots!A106="","",Lots!EQ106)</f>
      </c>
      <c r="V117" s="264">
        <f>IF(Lots!A106="","",Lots!ER106)</f>
      </c>
      <c r="W117" s="264">
        <f>IF(Lots!A106="","",IF(Lots!ES106=TRUE,"B","S"))</f>
      </c>
    </row>
    <row r="118" spans="1:23" ht="12" customHeight="1">
      <c r="A118" s="53">
        <f>IF(Lots!A107="","",Lots!A107)</f>
      </c>
      <c r="B118" s="54">
        <f>IF(Lots!A107="","",Lots!F107)</f>
      </c>
      <c r="C118" s="54">
        <f>IF(Lots!A107="","",Lots!J107)</f>
      </c>
      <c r="D118" s="54">
        <f>IF(Lots!A107="","",Lots!G107)</f>
      </c>
      <c r="E118" s="54">
        <f>IF(Lots!A107="","",Lots!H107)</f>
      </c>
      <c r="F118" s="55">
        <f>IF(Lots!A107="","",Lots!EA107)</f>
      </c>
      <c r="G118" s="54">
        <f>IF(Lots!A107="","",Lots!EB107)</f>
      </c>
      <c r="H118" s="54">
        <f>IF(Lots!A107="","",Lots!EK107)</f>
      </c>
      <c r="I118" s="56">
        <f>IF(Lots!A107="","",Lots!EF107)</f>
      </c>
      <c r="J118" s="57">
        <f>IF(Lots!F107="","",Lots!EG107)</f>
      </c>
      <c r="K118" s="57">
        <f>IF(Lots!H107="","",Lots!EH107)</f>
      </c>
      <c r="L118" s="58">
        <f t="shared" si="7"/>
      </c>
      <c r="M118">
        <f>IF(A118="","",IF(Lots!ET107=TRUE,"Y","N"))</f>
      </c>
      <c r="N118" s="47">
        <f t="shared" si="8"/>
        <v>0</v>
      </c>
      <c r="O118" s="48">
        <f t="shared" si="9"/>
        <v>0</v>
      </c>
      <c r="P118" s="43">
        <f t="shared" si="10"/>
        <v>0</v>
      </c>
      <c r="Q118" s="263">
        <f>IF(Lots!A107="","",Lots!EM107)</f>
      </c>
      <c r="R118" s="264">
        <f>IF(Lots!A107="","",Lots!EN107)</f>
      </c>
      <c r="S118" s="263">
        <f>IF(Lots!A107="","",Lots!EO107)</f>
      </c>
      <c r="T118" s="264">
        <f>IF(Lots!A107="","",Lots!EP107)</f>
      </c>
      <c r="U118" s="263">
        <f>IF(Lots!A107="","",Lots!EQ107)</f>
      </c>
      <c r="V118" s="264">
        <f>IF(Lots!A107="","",Lots!ER107)</f>
      </c>
      <c r="W118" s="264">
        <f>IF(Lots!A107="","",IF(Lots!ES107=TRUE,"B","S"))</f>
      </c>
    </row>
    <row r="119" spans="1:23" ht="12" customHeight="1">
      <c r="A119" s="53">
        <f>IF(Lots!A108="","",Lots!A108)</f>
      </c>
      <c r="B119" s="54">
        <f>IF(Lots!A108="","",Lots!F108)</f>
      </c>
      <c r="C119" s="54">
        <f>IF(Lots!A108="","",Lots!J108)</f>
      </c>
      <c r="D119" s="54">
        <f>IF(Lots!A108="","",Lots!G108)</f>
      </c>
      <c r="E119" s="54">
        <f>IF(Lots!A108="","",Lots!H108)</f>
      </c>
      <c r="F119" s="55">
        <f>IF(Lots!A108="","",Lots!EA108)</f>
      </c>
      <c r="G119" s="54">
        <f>IF(Lots!A108="","",Lots!EB108)</f>
      </c>
      <c r="H119" s="54">
        <f>IF(Lots!A108="","",Lots!EK108)</f>
      </c>
      <c r="I119" s="56">
        <f>IF(Lots!A108="","",Lots!EF108)</f>
      </c>
      <c r="J119" s="57">
        <f>IF(Lots!F108="","",Lots!EG108)</f>
      </c>
      <c r="K119" s="57">
        <f>IF(Lots!H108="","",Lots!EH108)</f>
      </c>
      <c r="L119" s="58">
        <f t="shared" si="7"/>
      </c>
      <c r="M119">
        <f>IF(A119="","",IF(Lots!ET108=TRUE,"Y","N"))</f>
      </c>
      <c r="N119" s="47">
        <f t="shared" si="8"/>
        <v>0</v>
      </c>
      <c r="O119" s="48">
        <f t="shared" si="9"/>
        <v>0</v>
      </c>
      <c r="P119" s="43">
        <f t="shared" si="10"/>
        <v>0</v>
      </c>
      <c r="Q119" s="263">
        <f>IF(Lots!A108="","",Lots!EM108)</f>
      </c>
      <c r="R119" s="264">
        <f>IF(Lots!A108="","",Lots!EN108)</f>
      </c>
      <c r="S119" s="263">
        <f>IF(Lots!A108="","",Lots!EO108)</f>
      </c>
      <c r="T119" s="264">
        <f>IF(Lots!A108="","",Lots!EP108)</f>
      </c>
      <c r="U119" s="263">
        <f>IF(Lots!A108="","",Lots!EQ108)</f>
      </c>
      <c r="V119" s="264">
        <f>IF(Lots!A108="","",Lots!ER108)</f>
      </c>
      <c r="W119" s="264">
        <f>IF(Lots!A108="","",IF(Lots!ES108=TRUE,"B","S"))</f>
      </c>
    </row>
    <row r="120" spans="1:23" ht="12" customHeight="1">
      <c r="A120" s="53">
        <f>IF(Lots!A109="","",Lots!A109)</f>
      </c>
      <c r="B120" s="54">
        <f>IF(Lots!A109="","",Lots!F109)</f>
      </c>
      <c r="C120" s="54">
        <f>IF(Lots!A109="","",Lots!J109)</f>
      </c>
      <c r="D120" s="54">
        <f>IF(Lots!A109="","",Lots!G109)</f>
      </c>
      <c r="E120" s="54">
        <f>IF(Lots!A109="","",Lots!H109)</f>
      </c>
      <c r="F120" s="55">
        <f>IF(Lots!A109="","",Lots!EA109)</f>
      </c>
      <c r="G120" s="54">
        <f>IF(Lots!A109="","",Lots!EB109)</f>
      </c>
      <c r="H120" s="54">
        <f>IF(Lots!A109="","",Lots!EK109)</f>
      </c>
      <c r="I120" s="56">
        <f>IF(Lots!A109="","",Lots!EF109)</f>
      </c>
      <c r="J120" s="57">
        <f>IF(Lots!F109="","",Lots!EG109)</f>
      </c>
      <c r="K120" s="57">
        <f>IF(Lots!H109="","",Lots!EH109)</f>
      </c>
      <c r="L120" s="58">
        <f t="shared" si="7"/>
      </c>
      <c r="M120">
        <f>IF(A120="","",IF(Lots!ET109=TRUE,"Y","N"))</f>
      </c>
      <c r="N120" s="47">
        <f t="shared" si="8"/>
        <v>0</v>
      </c>
      <c r="O120" s="48">
        <f t="shared" si="9"/>
        <v>0</v>
      </c>
      <c r="P120" s="43">
        <f t="shared" si="10"/>
        <v>0</v>
      </c>
      <c r="Q120" s="263">
        <f>IF(Lots!A109="","",Lots!EM109)</f>
      </c>
      <c r="R120" s="264">
        <f>IF(Lots!A109="","",Lots!EN109)</f>
      </c>
      <c r="S120" s="263">
        <f>IF(Lots!A109="","",Lots!EO109)</f>
      </c>
      <c r="T120" s="264">
        <f>IF(Lots!A109="","",Lots!EP109)</f>
      </c>
      <c r="U120" s="263">
        <f>IF(Lots!A109="","",Lots!EQ109)</f>
      </c>
      <c r="V120" s="264">
        <f>IF(Lots!A109="","",Lots!ER109)</f>
      </c>
      <c r="W120" s="264">
        <f>IF(Lots!A109="","",IF(Lots!ES109=TRUE,"B","S"))</f>
      </c>
    </row>
    <row r="121" spans="1:23" ht="12" customHeight="1">
      <c r="A121" s="53">
        <f>IF(Lots!A110="","",Lots!A110)</f>
      </c>
      <c r="B121" s="54">
        <f>IF(Lots!A110="","",Lots!F110)</f>
      </c>
      <c r="C121" s="54">
        <f>IF(Lots!A110="","",Lots!J110)</f>
      </c>
      <c r="D121" s="54">
        <f>IF(Lots!A110="","",Lots!G110)</f>
      </c>
      <c r="E121" s="54">
        <f>IF(Lots!A110="","",Lots!H110)</f>
      </c>
      <c r="F121" s="55">
        <f>IF(Lots!A110="","",Lots!EA110)</f>
      </c>
      <c r="G121" s="54">
        <f>IF(Lots!A110="","",Lots!EB110)</f>
      </c>
      <c r="H121" s="54">
        <f>IF(Lots!A110="","",Lots!EK110)</f>
      </c>
      <c r="I121" s="56">
        <f>IF(Lots!A110="","",Lots!EF110)</f>
      </c>
      <c r="J121" s="57">
        <f>IF(Lots!F110="","",Lots!EG110)</f>
      </c>
      <c r="K121" s="57">
        <f>IF(Lots!H110="","",Lots!EH110)</f>
      </c>
      <c r="L121" s="58">
        <f t="shared" si="7"/>
      </c>
      <c r="M121">
        <f>IF(A121="","",IF(Lots!ET110=TRUE,"Y","N"))</f>
      </c>
      <c r="N121" s="47">
        <f t="shared" si="8"/>
        <v>0</v>
      </c>
      <c r="O121" s="48">
        <f t="shared" si="9"/>
        <v>0</v>
      </c>
      <c r="P121" s="43">
        <f t="shared" si="10"/>
        <v>0</v>
      </c>
      <c r="Q121" s="263">
        <f>IF(Lots!A110="","",Lots!EM110)</f>
      </c>
      <c r="R121" s="264">
        <f>IF(Lots!A110="","",Lots!EN110)</f>
      </c>
      <c r="S121" s="263">
        <f>IF(Lots!A110="","",Lots!EO110)</f>
      </c>
      <c r="T121" s="264">
        <f>IF(Lots!A110="","",Lots!EP110)</f>
      </c>
      <c r="U121" s="263">
        <f>IF(Lots!A110="","",Lots!EQ110)</f>
      </c>
      <c r="V121" s="264">
        <f>IF(Lots!A110="","",Lots!ER110)</f>
      </c>
      <c r="W121" s="264">
        <f>IF(Lots!A110="","",IF(Lots!ES110=TRUE,"B","S"))</f>
      </c>
    </row>
    <row r="122" spans="1:23" ht="12" customHeight="1">
      <c r="A122" s="53">
        <f>IF(Lots!A111="","",Lots!A111)</f>
      </c>
      <c r="B122" s="54">
        <f>IF(Lots!A111="","",Lots!F111)</f>
      </c>
      <c r="C122" s="54">
        <f>IF(Lots!A111="","",Lots!J111)</f>
      </c>
      <c r="D122" s="54">
        <f>IF(Lots!A111="","",Lots!G111)</f>
      </c>
      <c r="E122" s="54">
        <f>IF(Lots!A111="","",Lots!H111)</f>
      </c>
      <c r="F122" s="55">
        <f>IF(Lots!A111="","",Lots!EA111)</f>
      </c>
      <c r="G122" s="54">
        <f>IF(Lots!A111="","",Lots!EB111)</f>
      </c>
      <c r="H122" s="54">
        <f>IF(Lots!A111="","",Lots!EK111)</f>
      </c>
      <c r="I122" s="56">
        <f>IF(Lots!A111="","",Lots!EF111)</f>
      </c>
      <c r="J122" s="57">
        <f>IF(Lots!F111="","",Lots!EG111)</f>
      </c>
      <c r="K122" s="57">
        <f>IF(Lots!H111="","",Lots!EH111)</f>
      </c>
      <c r="L122" s="58">
        <f t="shared" si="7"/>
      </c>
      <c r="M122">
        <f>IF(A122="","",IF(Lots!ET111=TRUE,"Y","N"))</f>
      </c>
      <c r="N122" s="47">
        <f t="shared" si="8"/>
        <v>0</v>
      </c>
      <c r="O122" s="48">
        <f t="shared" si="9"/>
        <v>0</v>
      </c>
      <c r="P122" s="43">
        <f t="shared" si="10"/>
        <v>0</v>
      </c>
      <c r="Q122" s="263">
        <f>IF(Lots!A111="","",Lots!EM111)</f>
      </c>
      <c r="R122" s="264">
        <f>IF(Lots!A111="","",Lots!EN111)</f>
      </c>
      <c r="S122" s="263">
        <f>IF(Lots!A111="","",Lots!EO111)</f>
      </c>
      <c r="T122" s="264">
        <f>IF(Lots!A111="","",Lots!EP111)</f>
      </c>
      <c r="U122" s="263">
        <f>IF(Lots!A111="","",Lots!EQ111)</f>
      </c>
      <c r="V122" s="264">
        <f>IF(Lots!A111="","",Lots!ER111)</f>
      </c>
      <c r="W122" s="264">
        <f>IF(Lots!A111="","",IF(Lots!ES111=TRUE,"B","S"))</f>
      </c>
    </row>
    <row r="123" spans="1:23" ht="12" customHeight="1">
      <c r="A123" s="53">
        <f>IF(Lots!A112="","",Lots!A112)</f>
      </c>
      <c r="B123" s="54">
        <f>IF(Lots!A112="","",Lots!F112)</f>
      </c>
      <c r="C123" s="54">
        <f>IF(Lots!A112="","",Lots!J112)</f>
      </c>
      <c r="D123" s="54">
        <f>IF(Lots!A112="","",Lots!G112)</f>
      </c>
      <c r="E123" s="54">
        <f>IF(Lots!A112="","",Lots!H112)</f>
      </c>
      <c r="F123" s="55">
        <f>IF(Lots!A112="","",Lots!EA112)</f>
      </c>
      <c r="G123" s="54">
        <f>IF(Lots!A112="","",Lots!EB112)</f>
      </c>
      <c r="H123" s="54">
        <f>IF(Lots!A112="","",Lots!EK112)</f>
      </c>
      <c r="I123" s="56">
        <f>IF(Lots!A112="","",Lots!EF112)</f>
      </c>
      <c r="J123" s="57">
        <f>IF(Lots!F112="","",Lots!EG112)</f>
      </c>
      <c r="K123" s="57">
        <f>IF(Lots!H112="","",Lots!EH112)</f>
      </c>
      <c r="L123" s="58">
        <f t="shared" si="7"/>
      </c>
      <c r="M123">
        <f>IF(A123="","",IF(Lots!ET112=TRUE,"Y","N"))</f>
      </c>
      <c r="N123" s="47">
        <f t="shared" si="8"/>
        <v>0</v>
      </c>
      <c r="O123" s="48">
        <f t="shared" si="9"/>
        <v>0</v>
      </c>
      <c r="P123" s="43">
        <f t="shared" si="10"/>
        <v>0</v>
      </c>
      <c r="Q123" s="263">
        <f>IF(Lots!A112="","",Lots!EM112)</f>
      </c>
      <c r="R123" s="264">
        <f>IF(Lots!A112="","",Lots!EN112)</f>
      </c>
      <c r="S123" s="263">
        <f>IF(Lots!A112="","",Lots!EO112)</f>
      </c>
      <c r="T123" s="264">
        <f>IF(Lots!A112="","",Lots!EP112)</f>
      </c>
      <c r="U123" s="263">
        <f>IF(Lots!A112="","",Lots!EQ112)</f>
      </c>
      <c r="V123" s="264">
        <f>IF(Lots!A112="","",Lots!ER112)</f>
      </c>
      <c r="W123" s="264">
        <f>IF(Lots!A112="","",IF(Lots!ES112=TRUE,"B","S"))</f>
      </c>
    </row>
    <row r="124" spans="1:23" ht="12" customHeight="1">
      <c r="A124" s="53">
        <f>IF(Lots!A113="","",Lots!A113)</f>
      </c>
      <c r="B124" s="54">
        <f>IF(Lots!A113="","",Lots!F113)</f>
      </c>
      <c r="C124" s="54">
        <f>IF(Lots!A113="","",Lots!J113)</f>
      </c>
      <c r="D124" s="54">
        <f>IF(Lots!A113="","",Lots!G113)</f>
      </c>
      <c r="E124" s="54">
        <f>IF(Lots!A113="","",Lots!H113)</f>
      </c>
      <c r="F124" s="55">
        <f>IF(Lots!A113="","",Lots!EA113)</f>
      </c>
      <c r="G124" s="54">
        <f>IF(Lots!A113="","",Lots!EB113)</f>
      </c>
      <c r="H124" s="54">
        <f>IF(Lots!A113="","",Lots!EK113)</f>
      </c>
      <c r="I124" s="56">
        <f>IF(Lots!A113="","",Lots!EF113)</f>
      </c>
      <c r="J124" s="57">
        <f>IF(Lots!F113="","",Lots!EG113)</f>
      </c>
      <c r="K124" s="57">
        <f>IF(Lots!H113="","",Lots!EH113)</f>
      </c>
      <c r="L124" s="58">
        <f t="shared" si="7"/>
      </c>
      <c r="M124">
        <f>IF(A124="","",IF(Lots!ET113=TRUE,"Y","N"))</f>
      </c>
      <c r="N124" s="47">
        <f t="shared" si="8"/>
        <v>0</v>
      </c>
      <c r="O124" s="48">
        <f t="shared" si="9"/>
        <v>0</v>
      </c>
      <c r="P124" s="43">
        <f t="shared" si="10"/>
        <v>0</v>
      </c>
      <c r="Q124" s="263">
        <f>IF(Lots!A113="","",Lots!EM113)</f>
      </c>
      <c r="R124" s="264">
        <f>IF(Lots!A113="","",Lots!EN113)</f>
      </c>
      <c r="S124" s="263">
        <f>IF(Lots!A113="","",Lots!EO113)</f>
      </c>
      <c r="T124" s="264">
        <f>IF(Lots!A113="","",Lots!EP113)</f>
      </c>
      <c r="U124" s="263">
        <f>IF(Lots!A113="","",Lots!EQ113)</f>
      </c>
      <c r="V124" s="264">
        <f>IF(Lots!A113="","",Lots!ER113)</f>
      </c>
      <c r="W124" s="264">
        <f>IF(Lots!A113="","",IF(Lots!ES113=TRUE,"B","S"))</f>
      </c>
    </row>
    <row r="125" spans="1:23" ht="12" customHeight="1">
      <c r="A125" s="53">
        <f>IF(Lots!A114="","",Lots!A114)</f>
      </c>
      <c r="B125" s="54">
        <f>IF(Lots!A114="","",Lots!F114)</f>
      </c>
      <c r="C125" s="54">
        <f>IF(Lots!A114="","",Lots!J114)</f>
      </c>
      <c r="D125" s="54">
        <f>IF(Lots!A114="","",Lots!G114)</f>
      </c>
      <c r="E125" s="54">
        <f>IF(Lots!A114="","",Lots!H114)</f>
      </c>
      <c r="F125" s="55">
        <f>IF(Lots!A114="","",Lots!EA114)</f>
      </c>
      <c r="G125" s="54">
        <f>IF(Lots!A114="","",Lots!EB114)</f>
      </c>
      <c r="H125" s="54">
        <f>IF(Lots!A114="","",Lots!EK114)</f>
      </c>
      <c r="I125" s="56">
        <f>IF(Lots!A114="","",Lots!EF114)</f>
      </c>
      <c r="J125" s="57">
        <f>IF(Lots!F114="","",Lots!EG114)</f>
      </c>
      <c r="K125" s="57">
        <f>IF(Lots!H114="","",Lots!EH114)</f>
      </c>
      <c r="L125" s="58">
        <f t="shared" si="7"/>
      </c>
      <c r="M125">
        <f>IF(A125="","",IF(Lots!ET114=TRUE,"Y","N"))</f>
      </c>
      <c r="N125" s="47">
        <f t="shared" si="8"/>
        <v>0</v>
      </c>
      <c r="O125" s="48">
        <f t="shared" si="9"/>
        <v>0</v>
      </c>
      <c r="P125" s="43">
        <f t="shared" si="10"/>
        <v>0</v>
      </c>
      <c r="Q125" s="263">
        <f>IF(Lots!A114="","",Lots!EM114)</f>
      </c>
      <c r="R125" s="264">
        <f>IF(Lots!A114="","",Lots!EN114)</f>
      </c>
      <c r="S125" s="263">
        <f>IF(Lots!A114="","",Lots!EO114)</f>
      </c>
      <c r="T125" s="264">
        <f>IF(Lots!A114="","",Lots!EP114)</f>
      </c>
      <c r="U125" s="263">
        <f>IF(Lots!A114="","",Lots!EQ114)</f>
      </c>
      <c r="V125" s="264">
        <f>IF(Lots!A114="","",Lots!ER114)</f>
      </c>
      <c r="W125" s="264">
        <f>IF(Lots!A114="","",IF(Lots!ES114=TRUE,"B","S"))</f>
      </c>
    </row>
    <row r="126" spans="1:23" ht="12" customHeight="1">
      <c r="A126" s="53">
        <f>IF(Lots!A115="","",Lots!A115)</f>
      </c>
      <c r="B126" s="54">
        <f>IF(Lots!A115="","",Lots!F115)</f>
      </c>
      <c r="C126" s="54">
        <f>IF(Lots!A115="","",Lots!J115)</f>
      </c>
      <c r="D126" s="54">
        <f>IF(Lots!A115="","",Lots!G115)</f>
      </c>
      <c r="E126" s="54">
        <f>IF(Lots!A115="","",Lots!H115)</f>
      </c>
      <c r="F126" s="55">
        <f>IF(Lots!A115="","",Lots!EA115)</f>
      </c>
      <c r="G126" s="54">
        <f>IF(Lots!A115="","",Lots!EB115)</f>
      </c>
      <c r="H126" s="54">
        <f>IF(Lots!A115="","",Lots!EK115)</f>
      </c>
      <c r="I126" s="56">
        <f>IF(Lots!A115="","",Lots!EF115)</f>
      </c>
      <c r="J126" s="57">
        <f>IF(Lots!F115="","",Lots!EG115)</f>
      </c>
      <c r="K126" s="57">
        <f>IF(Lots!H115="","",Lots!EH115)</f>
      </c>
      <c r="L126" s="58">
        <f t="shared" si="7"/>
      </c>
      <c r="M126">
        <f>IF(A126="","",IF(Lots!ET115=TRUE,"Y","N"))</f>
      </c>
      <c r="N126" s="47">
        <f t="shared" si="8"/>
        <v>0</v>
      </c>
      <c r="O126" s="48">
        <f t="shared" si="9"/>
        <v>0</v>
      </c>
      <c r="P126" s="43">
        <f t="shared" si="10"/>
        <v>0</v>
      </c>
      <c r="Q126" s="263">
        <f>IF(Lots!A115="","",Lots!EM115)</f>
      </c>
      <c r="R126" s="264">
        <f>IF(Lots!A115="","",Lots!EN115)</f>
      </c>
      <c r="S126" s="263">
        <f>IF(Lots!A115="","",Lots!EO115)</f>
      </c>
      <c r="T126" s="264">
        <f>IF(Lots!A115="","",Lots!EP115)</f>
      </c>
      <c r="U126" s="263">
        <f>IF(Lots!A115="","",Lots!EQ115)</f>
      </c>
      <c r="V126" s="264">
        <f>IF(Lots!A115="","",Lots!ER115)</f>
      </c>
      <c r="W126" s="264">
        <f>IF(Lots!A115="","",IF(Lots!ES115=TRUE,"B","S"))</f>
      </c>
    </row>
    <row r="127" spans="1:23" ht="12" customHeight="1">
      <c r="A127" s="53">
        <f>IF(Lots!A116="","",Lots!A116)</f>
      </c>
      <c r="B127" s="54">
        <f>IF(Lots!A116="","",Lots!F116)</f>
      </c>
      <c r="C127" s="54">
        <f>IF(Lots!A116="","",Lots!J116)</f>
      </c>
      <c r="D127" s="54">
        <f>IF(Lots!A116="","",Lots!G116)</f>
      </c>
      <c r="E127" s="54">
        <f>IF(Lots!A116="","",Lots!H116)</f>
      </c>
      <c r="F127" s="55">
        <f>IF(Lots!A116="","",Lots!EA116)</f>
      </c>
      <c r="G127" s="54">
        <f>IF(Lots!A116="","",Lots!EB116)</f>
      </c>
      <c r="H127" s="54">
        <f>IF(Lots!A116="","",Lots!EK116)</f>
      </c>
      <c r="I127" s="56">
        <f>IF(Lots!A116="","",Lots!EF116)</f>
      </c>
      <c r="J127" s="57">
        <f>IF(Lots!F116="","",Lots!EG116)</f>
      </c>
      <c r="K127" s="57">
        <f>IF(Lots!H116="","",Lots!EH116)</f>
      </c>
      <c r="L127" s="58">
        <f t="shared" si="7"/>
      </c>
      <c r="M127">
        <f>IF(A127="","",IF(Lots!ET116=TRUE,"Y","N"))</f>
      </c>
      <c r="N127" s="47">
        <f t="shared" si="8"/>
        <v>0</v>
      </c>
      <c r="O127" s="48">
        <f t="shared" si="9"/>
        <v>0</v>
      </c>
      <c r="P127" s="43">
        <f t="shared" si="10"/>
        <v>0</v>
      </c>
      <c r="Q127" s="263">
        <f>IF(Lots!A116="","",Lots!EM116)</f>
      </c>
      <c r="R127" s="264">
        <f>IF(Lots!A116="","",Lots!EN116)</f>
      </c>
      <c r="S127" s="263">
        <f>IF(Lots!A116="","",Lots!EO116)</f>
      </c>
      <c r="T127" s="264">
        <f>IF(Lots!A116="","",Lots!EP116)</f>
      </c>
      <c r="U127" s="263">
        <f>IF(Lots!A116="","",Lots!EQ116)</f>
      </c>
      <c r="V127" s="264">
        <f>IF(Lots!A116="","",Lots!ER116)</f>
      </c>
      <c r="W127" s="264">
        <f>IF(Lots!A116="","",IF(Lots!ES116=TRUE,"B","S"))</f>
      </c>
    </row>
    <row r="128" spans="1:23" ht="12" customHeight="1">
      <c r="A128" s="53">
        <f>IF(Lots!A117="","",Lots!A117)</f>
      </c>
      <c r="B128" s="54">
        <f>IF(Lots!A117="","",Lots!F117)</f>
      </c>
      <c r="C128" s="54">
        <f>IF(Lots!A117="","",Lots!J117)</f>
      </c>
      <c r="D128" s="54">
        <f>IF(Lots!A117="","",Lots!G117)</f>
      </c>
      <c r="E128" s="54">
        <f>IF(Lots!A117="","",Lots!H117)</f>
      </c>
      <c r="F128" s="55">
        <f>IF(Lots!A117="","",Lots!EA117)</f>
      </c>
      <c r="G128" s="54">
        <f>IF(Lots!A117="","",Lots!EB117)</f>
      </c>
      <c r="H128" s="54">
        <f>IF(Lots!A117="","",Lots!EK117)</f>
      </c>
      <c r="I128" s="56">
        <f>IF(Lots!A117="","",Lots!EF117)</f>
      </c>
      <c r="J128" s="57">
        <f>IF(Lots!F117="","",Lots!EG117)</f>
      </c>
      <c r="K128" s="57">
        <f>IF(Lots!H117="","",Lots!EH117)</f>
      </c>
      <c r="L128" s="58">
        <f t="shared" si="7"/>
      </c>
      <c r="M128">
        <f>IF(A128="","",IF(Lots!ET117=TRUE,"Y","N"))</f>
      </c>
      <c r="N128" s="47">
        <f t="shared" si="8"/>
        <v>0</v>
      </c>
      <c r="O128" s="48">
        <f t="shared" si="9"/>
        <v>0</v>
      </c>
      <c r="P128" s="43">
        <f t="shared" si="10"/>
        <v>0</v>
      </c>
      <c r="Q128" s="263">
        <f>IF(Lots!A117="","",Lots!EM117)</f>
      </c>
      <c r="R128" s="264">
        <f>IF(Lots!A117="","",Lots!EN117)</f>
      </c>
      <c r="S128" s="263">
        <f>IF(Lots!A117="","",Lots!EO117)</f>
      </c>
      <c r="T128" s="264">
        <f>IF(Lots!A117="","",Lots!EP117)</f>
      </c>
      <c r="U128" s="263">
        <f>IF(Lots!A117="","",Lots!EQ117)</f>
      </c>
      <c r="V128" s="264">
        <f>IF(Lots!A117="","",Lots!ER117)</f>
      </c>
      <c r="W128" s="264">
        <f>IF(Lots!A117="","",IF(Lots!ES117=TRUE,"B","S"))</f>
      </c>
    </row>
    <row r="129" spans="1:23" ht="12" customHeight="1">
      <c r="A129" s="53">
        <f>IF(Lots!A118="","",Lots!A118)</f>
      </c>
      <c r="B129" s="54">
        <f>IF(Lots!A118="","",Lots!F118)</f>
      </c>
      <c r="C129" s="54">
        <f>IF(Lots!A118="","",Lots!J118)</f>
      </c>
      <c r="D129" s="54">
        <f>IF(Lots!A118="","",Lots!G118)</f>
      </c>
      <c r="E129" s="54">
        <f>IF(Lots!A118="","",Lots!H118)</f>
      </c>
      <c r="F129" s="55">
        <f>IF(Lots!A118="","",Lots!EA118)</f>
      </c>
      <c r="G129" s="54">
        <f>IF(Lots!A118="","",Lots!EB118)</f>
      </c>
      <c r="H129" s="54">
        <f>IF(Lots!A118="","",Lots!EK118)</f>
      </c>
      <c r="I129" s="56">
        <f>IF(Lots!A118="","",Lots!EF118)</f>
      </c>
      <c r="J129" s="57">
        <f>IF(Lots!F118="","",Lots!EG118)</f>
      </c>
      <c r="K129" s="57">
        <f>IF(Lots!H118="","",Lots!EH118)</f>
      </c>
      <c r="L129" s="58">
        <f t="shared" si="7"/>
      </c>
      <c r="M129">
        <f>IF(A129="","",IF(Lots!ET118=TRUE,"Y","N"))</f>
      </c>
      <c r="N129" s="47">
        <f t="shared" si="8"/>
        <v>0</v>
      </c>
      <c r="O129" s="48">
        <f t="shared" si="9"/>
        <v>0</v>
      </c>
      <c r="P129" s="43">
        <f t="shared" si="10"/>
        <v>0</v>
      </c>
      <c r="Q129" s="263">
        <f>IF(Lots!A118="","",Lots!EM118)</f>
      </c>
      <c r="R129" s="264">
        <f>IF(Lots!A118="","",Lots!EN118)</f>
      </c>
      <c r="S129" s="263">
        <f>IF(Lots!A118="","",Lots!EO118)</f>
      </c>
      <c r="T129" s="264">
        <f>IF(Lots!A118="","",Lots!EP118)</f>
      </c>
      <c r="U129" s="263">
        <f>IF(Lots!A118="","",Lots!EQ118)</f>
      </c>
      <c r="V129" s="264">
        <f>IF(Lots!A118="","",Lots!ER118)</f>
      </c>
      <c r="W129" s="264">
        <f>IF(Lots!A118="","",IF(Lots!ES118=TRUE,"B","S"))</f>
      </c>
    </row>
    <row r="130" spans="1:23" ht="12" customHeight="1">
      <c r="A130" s="53">
        <f>IF(Lots!A119="","",Lots!A119)</f>
      </c>
      <c r="B130" s="54">
        <f>IF(Lots!A119="","",Lots!F119)</f>
      </c>
      <c r="C130" s="54">
        <f>IF(Lots!A119="","",Lots!J119)</f>
      </c>
      <c r="D130" s="54">
        <f>IF(Lots!A119="","",Lots!G119)</f>
      </c>
      <c r="E130" s="54">
        <f>IF(Lots!A119="","",Lots!H119)</f>
      </c>
      <c r="F130" s="55">
        <f>IF(Lots!A119="","",Lots!EA119)</f>
      </c>
      <c r="G130" s="54">
        <f>IF(Lots!A119="","",Lots!EB119)</f>
      </c>
      <c r="H130" s="54">
        <f>IF(Lots!A119="","",Lots!EK119)</f>
      </c>
      <c r="I130" s="56">
        <f>IF(Lots!A119="","",Lots!EF119)</f>
      </c>
      <c r="J130" s="57">
        <f>IF(Lots!F119="","",Lots!EG119)</f>
      </c>
      <c r="K130" s="57">
        <f>IF(Lots!H119="","",Lots!EH119)</f>
      </c>
      <c r="L130" s="58">
        <f t="shared" si="7"/>
      </c>
      <c r="M130">
        <f>IF(A130="","",IF(Lots!ET119=TRUE,"Y","N"))</f>
      </c>
      <c r="N130" s="47">
        <f t="shared" si="8"/>
        <v>0</v>
      </c>
      <c r="O130" s="48">
        <f t="shared" si="9"/>
        <v>0</v>
      </c>
      <c r="P130" s="43">
        <f t="shared" si="10"/>
        <v>0</v>
      </c>
      <c r="Q130" s="263">
        <f>IF(Lots!A119="","",Lots!EM119)</f>
      </c>
      <c r="R130" s="264">
        <f>IF(Lots!A119="","",Lots!EN119)</f>
      </c>
      <c r="S130" s="263">
        <f>IF(Lots!A119="","",Lots!EO119)</f>
      </c>
      <c r="T130" s="264">
        <f>IF(Lots!A119="","",Lots!EP119)</f>
      </c>
      <c r="U130" s="263">
        <f>IF(Lots!A119="","",Lots!EQ119)</f>
      </c>
      <c r="V130" s="264">
        <f>IF(Lots!A119="","",Lots!ER119)</f>
      </c>
      <c r="W130" s="264">
        <f>IF(Lots!A119="","",IF(Lots!ES119=TRUE,"B","S"))</f>
      </c>
    </row>
    <row r="131" spans="1:23" ht="12" customHeight="1">
      <c r="A131" s="53">
        <f>IF(Lots!A120="","",Lots!A120)</f>
      </c>
      <c r="B131" s="54">
        <f>IF(Lots!A120="","",Lots!F120)</f>
      </c>
      <c r="C131" s="54">
        <f>IF(Lots!A120="","",Lots!J120)</f>
      </c>
      <c r="D131" s="54">
        <f>IF(Lots!A120="","",Lots!G120)</f>
      </c>
      <c r="E131" s="54">
        <f>IF(Lots!A120="","",Lots!H120)</f>
      </c>
      <c r="F131" s="55">
        <f>IF(Lots!A120="","",Lots!EA120)</f>
      </c>
      <c r="G131" s="54">
        <f>IF(Lots!A120="","",Lots!EB120)</f>
      </c>
      <c r="H131" s="54">
        <f>IF(Lots!A120="","",Lots!EK120)</f>
      </c>
      <c r="I131" s="56">
        <f>IF(Lots!A120="","",Lots!EF120)</f>
      </c>
      <c r="J131" s="57">
        <f>IF(Lots!F120="","",Lots!EG120)</f>
      </c>
      <c r="K131" s="57">
        <f>IF(Lots!H120="","",Lots!EH120)</f>
      </c>
      <c r="L131" s="58">
        <f t="shared" si="7"/>
      </c>
      <c r="M131">
        <f>IF(A131="","",IF(Lots!ET120=TRUE,"Y","N"))</f>
      </c>
      <c r="N131" s="47">
        <f t="shared" si="8"/>
        <v>0</v>
      </c>
      <c r="O131" s="48">
        <f t="shared" si="9"/>
        <v>0</v>
      </c>
      <c r="P131" s="43">
        <f t="shared" si="10"/>
        <v>0</v>
      </c>
      <c r="Q131" s="263">
        <f>IF(Lots!A120="","",Lots!EM120)</f>
      </c>
      <c r="R131" s="264">
        <f>IF(Lots!A120="","",Lots!EN120)</f>
      </c>
      <c r="S131" s="263">
        <f>IF(Lots!A120="","",Lots!EO120)</f>
      </c>
      <c r="T131" s="264">
        <f>IF(Lots!A120="","",Lots!EP120)</f>
      </c>
      <c r="U131" s="263">
        <f>IF(Lots!A120="","",Lots!EQ120)</f>
      </c>
      <c r="V131" s="264">
        <f>IF(Lots!A120="","",Lots!ER120)</f>
      </c>
      <c r="W131" s="264">
        <f>IF(Lots!A120="","",IF(Lots!ES120=TRUE,"B","S"))</f>
      </c>
    </row>
    <row r="132" spans="1:23" ht="12" customHeight="1">
      <c r="A132" s="53">
        <f>IF(Lots!A121="","",Lots!A121)</f>
      </c>
      <c r="B132" s="54">
        <f>IF(Lots!A121="","",Lots!F121)</f>
      </c>
      <c r="C132" s="54">
        <f>IF(Lots!A121="","",Lots!J121)</f>
      </c>
      <c r="D132" s="54">
        <f>IF(Lots!A121="","",Lots!G121)</f>
      </c>
      <c r="E132" s="54">
        <f>IF(Lots!A121="","",Lots!H121)</f>
      </c>
      <c r="F132" s="55">
        <f>IF(Lots!A121="","",Lots!EA121)</f>
      </c>
      <c r="G132" s="54">
        <f>IF(Lots!A121="","",Lots!EB121)</f>
      </c>
      <c r="H132" s="54">
        <f>IF(Lots!A121="","",Lots!EK121)</f>
      </c>
      <c r="I132" s="56">
        <f>IF(Lots!A121="","",Lots!EF121)</f>
      </c>
      <c r="J132" s="57">
        <f>IF(Lots!F121="","",Lots!EG121)</f>
      </c>
      <c r="K132" s="57">
        <f>IF(Lots!H121="","",Lots!EH121)</f>
      </c>
      <c r="L132" s="58">
        <f t="shared" si="7"/>
      </c>
      <c r="M132">
        <f>IF(A132="","",IF(Lots!ET121=TRUE,"Y","N"))</f>
      </c>
      <c r="N132" s="47">
        <f t="shared" si="8"/>
        <v>0</v>
      </c>
      <c r="O132" s="48">
        <f t="shared" si="9"/>
        <v>0</v>
      </c>
      <c r="P132" s="43">
        <f t="shared" si="10"/>
        <v>0</v>
      </c>
      <c r="Q132" s="263">
        <f>IF(Lots!A121="","",Lots!EM121)</f>
      </c>
      <c r="R132" s="264">
        <f>IF(Lots!A121="","",Lots!EN121)</f>
      </c>
      <c r="S132" s="263">
        <f>IF(Lots!A121="","",Lots!EO121)</f>
      </c>
      <c r="T132" s="264">
        <f>IF(Lots!A121="","",Lots!EP121)</f>
      </c>
      <c r="U132" s="263">
        <f>IF(Lots!A121="","",Lots!EQ121)</f>
      </c>
      <c r="V132" s="264">
        <f>IF(Lots!A121="","",Lots!ER121)</f>
      </c>
      <c r="W132" s="264">
        <f>IF(Lots!A121="","",IF(Lots!ES121=TRUE,"B","S"))</f>
      </c>
    </row>
    <row r="133" spans="1:23" ht="12" customHeight="1">
      <c r="A133" s="53">
        <f>IF(Lots!A122="","",Lots!A122)</f>
      </c>
      <c r="B133" s="54">
        <f>IF(Lots!A122="","",Lots!F122)</f>
      </c>
      <c r="C133" s="54">
        <f>IF(Lots!A122="","",Lots!J122)</f>
      </c>
      <c r="D133" s="54">
        <f>IF(Lots!A122="","",Lots!G122)</f>
      </c>
      <c r="E133" s="54">
        <f>IF(Lots!A122="","",Lots!H122)</f>
      </c>
      <c r="F133" s="55">
        <f>IF(Lots!A122="","",Lots!EA122)</f>
      </c>
      <c r="G133" s="54">
        <f>IF(Lots!A122="","",Lots!EB122)</f>
      </c>
      <c r="H133" s="54">
        <f>IF(Lots!A122="","",Lots!EK122)</f>
      </c>
      <c r="I133" s="56">
        <f>IF(Lots!A122="","",Lots!EF122)</f>
      </c>
      <c r="J133" s="57">
        <f>IF(Lots!F122="","",Lots!EG122)</f>
      </c>
      <c r="K133" s="57">
        <f>IF(Lots!H122="","",Lots!EH122)</f>
      </c>
      <c r="L133" s="58">
        <f t="shared" si="7"/>
      </c>
      <c r="M133">
        <f>IF(A133="","",IF(Lots!ET122=TRUE,"Y","N"))</f>
      </c>
      <c r="N133" s="47">
        <f t="shared" si="8"/>
        <v>0</v>
      </c>
      <c r="O133" s="48">
        <f t="shared" si="9"/>
        <v>0</v>
      </c>
      <c r="P133" s="43">
        <f t="shared" si="10"/>
        <v>0</v>
      </c>
      <c r="Q133" s="263">
        <f>IF(Lots!A122="","",Lots!EM122)</f>
      </c>
      <c r="R133" s="264">
        <f>IF(Lots!A122="","",Lots!EN122)</f>
      </c>
      <c r="S133" s="263">
        <f>IF(Lots!A122="","",Lots!EO122)</f>
      </c>
      <c r="T133" s="264">
        <f>IF(Lots!A122="","",Lots!EP122)</f>
      </c>
      <c r="U133" s="263">
        <f>IF(Lots!A122="","",Lots!EQ122)</f>
      </c>
      <c r="V133" s="264">
        <f>IF(Lots!A122="","",Lots!ER122)</f>
      </c>
      <c r="W133" s="264">
        <f>IF(Lots!A122="","",IF(Lots!ES122=TRUE,"B","S"))</f>
      </c>
    </row>
    <row r="134" spans="1:23" ht="12" customHeight="1">
      <c r="A134" s="53">
        <f>IF(Lots!A123="","",Lots!A123)</f>
      </c>
      <c r="B134" s="54">
        <f>IF(Lots!A123="","",Lots!F123)</f>
      </c>
      <c r="C134" s="54">
        <f>IF(Lots!A123="","",Lots!J123)</f>
      </c>
      <c r="D134" s="54">
        <f>IF(Lots!A123="","",Lots!G123)</f>
      </c>
      <c r="E134" s="54">
        <f>IF(Lots!A123="","",Lots!H123)</f>
      </c>
      <c r="F134" s="55">
        <f>IF(Lots!A123="","",Lots!EA123)</f>
      </c>
      <c r="G134" s="54">
        <f>IF(Lots!A123="","",Lots!EB123)</f>
      </c>
      <c r="H134" s="54">
        <f>IF(Lots!A123="","",Lots!EK123)</f>
      </c>
      <c r="I134" s="56">
        <f>IF(Lots!A123="","",Lots!EF123)</f>
      </c>
      <c r="J134" s="57">
        <f>IF(Lots!F123="","",Lots!EG123)</f>
      </c>
      <c r="K134" s="57">
        <f>IF(Lots!H123="","",Lots!EH123)</f>
      </c>
      <c r="L134" s="58">
        <f t="shared" si="7"/>
      </c>
      <c r="M134">
        <f>IF(A134="","",IF(Lots!ET123=TRUE,"Y","N"))</f>
      </c>
      <c r="N134" s="47">
        <f t="shared" si="8"/>
        <v>0</v>
      </c>
      <c r="O134" s="48">
        <f t="shared" si="9"/>
        <v>0</v>
      </c>
      <c r="P134" s="43">
        <f t="shared" si="10"/>
        <v>0</v>
      </c>
      <c r="Q134" s="263">
        <f>IF(Lots!A123="","",Lots!EM123)</f>
      </c>
      <c r="R134" s="264">
        <f>IF(Lots!A123="","",Lots!EN123)</f>
      </c>
      <c r="S134" s="263">
        <f>IF(Lots!A123="","",Lots!EO123)</f>
      </c>
      <c r="T134" s="264">
        <f>IF(Lots!A123="","",Lots!EP123)</f>
      </c>
      <c r="U134" s="263">
        <f>IF(Lots!A123="","",Lots!EQ123)</f>
      </c>
      <c r="V134" s="264">
        <f>IF(Lots!A123="","",Lots!ER123)</f>
      </c>
      <c r="W134" s="264">
        <f>IF(Lots!A123="","",IF(Lots!ES123=TRUE,"B","S"))</f>
      </c>
    </row>
    <row r="135" spans="1:23" ht="12" customHeight="1">
      <c r="A135" s="53">
        <f>IF(Lots!A124="","",Lots!A124)</f>
      </c>
      <c r="B135" s="54">
        <f>IF(Lots!A124="","",Lots!F124)</f>
      </c>
      <c r="C135" s="54">
        <f>IF(Lots!A124="","",Lots!J124)</f>
      </c>
      <c r="D135" s="54">
        <f>IF(Lots!A124="","",Lots!G124)</f>
      </c>
      <c r="E135" s="54">
        <f>IF(Lots!A124="","",Lots!H124)</f>
      </c>
      <c r="F135" s="55">
        <f>IF(Lots!A124="","",Lots!EA124)</f>
      </c>
      <c r="G135" s="54">
        <f>IF(Lots!A124="","",Lots!EB124)</f>
      </c>
      <c r="H135" s="54">
        <f>IF(Lots!A124="","",Lots!EK124)</f>
      </c>
      <c r="I135" s="56">
        <f>IF(Lots!A124="","",Lots!EF124)</f>
      </c>
      <c r="J135" s="57">
        <f>IF(Lots!F124="","",Lots!EG124)</f>
      </c>
      <c r="K135" s="57">
        <f>IF(Lots!H124="","",Lots!EH124)</f>
      </c>
      <c r="L135" s="58">
        <f t="shared" si="7"/>
      </c>
      <c r="M135">
        <f>IF(A135="","",IF(Lots!ET124=TRUE,"Y","N"))</f>
      </c>
      <c r="N135" s="47">
        <f t="shared" si="8"/>
        <v>0</v>
      </c>
      <c r="O135" s="48">
        <f t="shared" si="9"/>
        <v>0</v>
      </c>
      <c r="P135" s="43">
        <f t="shared" si="10"/>
        <v>0</v>
      </c>
      <c r="Q135" s="263">
        <f>IF(Lots!A124="","",Lots!EM124)</f>
      </c>
      <c r="R135" s="264">
        <f>IF(Lots!A124="","",Lots!EN124)</f>
      </c>
      <c r="S135" s="263">
        <f>IF(Lots!A124="","",Lots!EO124)</f>
      </c>
      <c r="T135" s="264">
        <f>IF(Lots!A124="","",Lots!EP124)</f>
      </c>
      <c r="U135" s="263">
        <f>IF(Lots!A124="","",Lots!EQ124)</f>
      </c>
      <c r="V135" s="264">
        <f>IF(Lots!A124="","",Lots!ER124)</f>
      </c>
      <c r="W135" s="264">
        <f>IF(Lots!A124="","",IF(Lots!ES124=TRUE,"B","S"))</f>
      </c>
    </row>
    <row r="136" spans="1:23" ht="12" customHeight="1">
      <c r="A136" s="53">
        <f>IF(Lots!A125="","",Lots!A125)</f>
      </c>
      <c r="B136" s="54">
        <f>IF(Lots!A125="","",Lots!F125)</f>
      </c>
      <c r="C136" s="54">
        <f>IF(Lots!A125="","",Lots!J125)</f>
      </c>
      <c r="D136" s="54">
        <f>IF(Lots!A125="","",Lots!G125)</f>
      </c>
      <c r="E136" s="54">
        <f>IF(Lots!A125="","",Lots!H125)</f>
      </c>
      <c r="F136" s="55">
        <f>IF(Lots!A125="","",Lots!EA125)</f>
      </c>
      <c r="G136" s="54">
        <f>IF(Lots!A125="","",Lots!EB125)</f>
      </c>
      <c r="H136" s="54">
        <f>IF(Lots!A125="","",Lots!EK125)</f>
      </c>
      <c r="I136" s="56">
        <f>IF(Lots!A125="","",Lots!EF125)</f>
      </c>
      <c r="J136" s="57">
        <f>IF(Lots!F125="","",Lots!EG125)</f>
      </c>
      <c r="K136" s="57">
        <f>IF(Lots!H125="","",Lots!EH125)</f>
      </c>
      <c r="L136" s="58">
        <f t="shared" si="7"/>
      </c>
      <c r="M136">
        <f>IF(A136="","",IF(Lots!ET125=TRUE,"Y","N"))</f>
      </c>
      <c r="N136" s="47">
        <f t="shared" si="8"/>
        <v>0</v>
      </c>
      <c r="O136" s="48">
        <f t="shared" si="9"/>
        <v>0</v>
      </c>
      <c r="P136" s="43">
        <f t="shared" si="10"/>
        <v>0</v>
      </c>
      <c r="Q136" s="263">
        <f>IF(Lots!A125="","",Lots!EM125)</f>
      </c>
      <c r="R136" s="264">
        <f>IF(Lots!A125="","",Lots!EN125)</f>
      </c>
      <c r="S136" s="263">
        <f>IF(Lots!A125="","",Lots!EO125)</f>
      </c>
      <c r="T136" s="264">
        <f>IF(Lots!A125="","",Lots!EP125)</f>
      </c>
      <c r="U136" s="263">
        <f>IF(Lots!A125="","",Lots!EQ125)</f>
      </c>
      <c r="V136" s="264">
        <f>IF(Lots!A125="","",Lots!ER125)</f>
      </c>
      <c r="W136" s="264">
        <f>IF(Lots!A125="","",IF(Lots!ES125=TRUE,"B","S"))</f>
      </c>
    </row>
    <row r="137" spans="1:23" ht="12" customHeight="1">
      <c r="A137" s="53">
        <f>IF(Lots!A126="","",Lots!A126)</f>
      </c>
      <c r="B137" s="54">
        <f>IF(Lots!A126="","",Lots!F126)</f>
      </c>
      <c r="C137" s="54">
        <f>IF(Lots!A126="","",Lots!J126)</f>
      </c>
      <c r="D137" s="54">
        <f>IF(Lots!A126="","",Lots!G126)</f>
      </c>
      <c r="E137" s="54">
        <f>IF(Lots!A126="","",Lots!H126)</f>
      </c>
      <c r="F137" s="55">
        <f>IF(Lots!A126="","",Lots!EA126)</f>
      </c>
      <c r="G137" s="54">
        <f>IF(Lots!A126="","",Lots!EB126)</f>
      </c>
      <c r="H137" s="54">
        <f>IF(Lots!A126="","",Lots!EK126)</f>
      </c>
      <c r="I137" s="56">
        <f>IF(Lots!A126="","",Lots!EF126)</f>
      </c>
      <c r="J137" s="57">
        <f>IF(Lots!F126="","",Lots!EG126)</f>
      </c>
      <c r="K137" s="57">
        <f>IF(Lots!H126="","",Lots!EH126)</f>
      </c>
      <c r="L137" s="58">
        <f t="shared" si="7"/>
      </c>
      <c r="M137">
        <f>IF(A137="","",IF(Lots!ET126=TRUE,"Y","N"))</f>
      </c>
      <c r="N137" s="47">
        <f t="shared" si="8"/>
        <v>0</v>
      </c>
      <c r="O137" s="48">
        <f t="shared" si="9"/>
        <v>0</v>
      </c>
      <c r="P137" s="43">
        <f t="shared" si="10"/>
        <v>0</v>
      </c>
      <c r="Q137" s="263">
        <f>IF(Lots!A126="","",Lots!EM126)</f>
      </c>
      <c r="R137" s="264">
        <f>IF(Lots!A126="","",Lots!EN126)</f>
      </c>
      <c r="S137" s="263">
        <f>IF(Lots!A126="","",Lots!EO126)</f>
      </c>
      <c r="T137" s="264">
        <f>IF(Lots!A126="","",Lots!EP126)</f>
      </c>
      <c r="U137" s="263">
        <f>IF(Lots!A126="","",Lots!EQ126)</f>
      </c>
      <c r="V137" s="264">
        <f>IF(Lots!A126="","",Lots!ER126)</f>
      </c>
      <c r="W137" s="264">
        <f>IF(Lots!A126="","",IF(Lots!ES126=TRUE,"B","S"))</f>
      </c>
    </row>
    <row r="138" spans="1:23" ht="12" customHeight="1">
      <c r="A138" s="53">
        <f>IF(Lots!A127="","",Lots!A127)</f>
      </c>
      <c r="B138" s="54">
        <f>IF(Lots!A127="","",Lots!F127)</f>
      </c>
      <c r="C138" s="54">
        <f>IF(Lots!A127="","",Lots!J127)</f>
      </c>
      <c r="D138" s="54">
        <f>IF(Lots!A127="","",Lots!G127)</f>
      </c>
      <c r="E138" s="54">
        <f>IF(Lots!A127="","",Lots!H127)</f>
      </c>
      <c r="F138" s="55">
        <f>IF(Lots!A127="","",Lots!EA127)</f>
      </c>
      <c r="G138" s="54">
        <f>IF(Lots!A127="","",Lots!EB127)</f>
      </c>
      <c r="H138" s="54">
        <f>IF(Lots!A127="","",Lots!EK127)</f>
      </c>
      <c r="I138" s="56">
        <f>IF(Lots!A127="","",Lots!EF127)</f>
      </c>
      <c r="J138" s="57">
        <f>IF(Lots!F127="","",Lots!EG127)</f>
      </c>
      <c r="K138" s="57">
        <f>IF(Lots!H127="","",Lots!EH127)</f>
      </c>
      <c r="L138" s="58">
        <f t="shared" si="7"/>
      </c>
      <c r="M138">
        <f>IF(A138="","",IF(Lots!ET127=TRUE,"Y","N"))</f>
      </c>
      <c r="N138" s="47">
        <f t="shared" si="8"/>
        <v>0</v>
      </c>
      <c r="O138" s="48">
        <f t="shared" si="9"/>
        <v>0</v>
      </c>
      <c r="P138" s="43">
        <f t="shared" si="10"/>
        <v>0</v>
      </c>
      <c r="Q138" s="263">
        <f>IF(Lots!A127="","",Lots!EM127)</f>
      </c>
      <c r="R138" s="264">
        <f>IF(Lots!A127="","",Lots!EN127)</f>
      </c>
      <c r="S138" s="263">
        <f>IF(Lots!A127="","",Lots!EO127)</f>
      </c>
      <c r="T138" s="264">
        <f>IF(Lots!A127="","",Lots!EP127)</f>
      </c>
      <c r="U138" s="263">
        <f>IF(Lots!A127="","",Lots!EQ127)</f>
      </c>
      <c r="V138" s="264">
        <f>IF(Lots!A127="","",Lots!ER127)</f>
      </c>
      <c r="W138" s="264">
        <f>IF(Lots!A127="","",IF(Lots!ES127=TRUE,"B","S"))</f>
      </c>
    </row>
    <row r="139" spans="1:23" ht="12" customHeight="1">
      <c r="A139" s="53">
        <f>IF(Lots!A128="","",Lots!A128)</f>
      </c>
      <c r="B139" s="54">
        <f>IF(Lots!A128="","",Lots!F128)</f>
      </c>
      <c r="C139" s="54">
        <f>IF(Lots!A128="","",Lots!J128)</f>
      </c>
      <c r="D139" s="54">
        <f>IF(Lots!A128="","",Lots!G128)</f>
      </c>
      <c r="E139" s="54">
        <f>IF(Lots!A128="","",Lots!H128)</f>
      </c>
      <c r="F139" s="55">
        <f>IF(Lots!A128="","",Lots!EA128)</f>
      </c>
      <c r="G139" s="54">
        <f>IF(Lots!A128="","",Lots!EB128)</f>
      </c>
      <c r="H139" s="54">
        <f>IF(Lots!A128="","",Lots!EK128)</f>
      </c>
      <c r="I139" s="56">
        <f>IF(Lots!A128="","",Lots!EF128)</f>
      </c>
      <c r="J139" s="57">
        <f>IF(Lots!F128="","",Lots!EG128)</f>
      </c>
      <c r="K139" s="57">
        <f>IF(Lots!H128="","",Lots!EH128)</f>
      </c>
      <c r="L139" s="58">
        <f t="shared" si="7"/>
      </c>
      <c r="M139">
        <f>IF(A139="","",IF(Lots!ET128=TRUE,"Y","N"))</f>
      </c>
      <c r="N139" s="47">
        <f t="shared" si="8"/>
        <v>0</v>
      </c>
      <c r="O139" s="48">
        <f t="shared" si="9"/>
        <v>0</v>
      </c>
      <c r="P139" s="43">
        <f t="shared" si="10"/>
        <v>0</v>
      </c>
      <c r="Q139" s="263">
        <f>IF(Lots!A128="","",Lots!EM128)</f>
      </c>
      <c r="R139" s="264">
        <f>IF(Lots!A128="","",Lots!EN128)</f>
      </c>
      <c r="S139" s="263">
        <f>IF(Lots!A128="","",Lots!EO128)</f>
      </c>
      <c r="T139" s="264">
        <f>IF(Lots!A128="","",Lots!EP128)</f>
      </c>
      <c r="U139" s="263">
        <f>IF(Lots!A128="","",Lots!EQ128)</f>
      </c>
      <c r="V139" s="264">
        <f>IF(Lots!A128="","",Lots!ER128)</f>
      </c>
      <c r="W139" s="264">
        <f>IF(Lots!A128="","",IF(Lots!ES128=TRUE,"B","S"))</f>
      </c>
    </row>
    <row r="140" spans="1:23" ht="12" customHeight="1">
      <c r="A140" s="53">
        <f>IF(Lots!A129="","",Lots!A129)</f>
      </c>
      <c r="B140" s="54">
        <f>IF(Lots!A129="","",Lots!F129)</f>
      </c>
      <c r="C140" s="54">
        <f>IF(Lots!A129="","",Lots!J129)</f>
      </c>
      <c r="D140" s="54">
        <f>IF(Lots!A129="","",Lots!G129)</f>
      </c>
      <c r="E140" s="54">
        <f>IF(Lots!A129="","",Lots!H129)</f>
      </c>
      <c r="F140" s="55">
        <f>IF(Lots!A129="","",Lots!EA129)</f>
      </c>
      <c r="G140" s="54">
        <f>IF(Lots!A129="","",Lots!EB129)</f>
      </c>
      <c r="H140" s="54">
        <f>IF(Lots!A129="","",Lots!EK129)</f>
      </c>
      <c r="I140" s="56">
        <f>IF(Lots!A129="","",Lots!EF129)</f>
      </c>
      <c r="J140" s="57">
        <f>IF(Lots!F129="","",Lots!EG129)</f>
      </c>
      <c r="K140" s="57">
        <f>IF(Lots!H129="","",Lots!EH129)</f>
      </c>
      <c r="L140" s="58">
        <f t="shared" si="7"/>
      </c>
      <c r="M140">
        <f>IF(A140="","",IF(Lots!ET129=TRUE,"Y","N"))</f>
      </c>
      <c r="N140" s="47">
        <f t="shared" si="8"/>
        <v>0</v>
      </c>
      <c r="O140" s="48">
        <f t="shared" si="9"/>
        <v>0</v>
      </c>
      <c r="P140" s="43">
        <f t="shared" si="10"/>
        <v>0</v>
      </c>
      <c r="Q140" s="263">
        <f>IF(Lots!A129="","",Lots!EM129)</f>
      </c>
      <c r="R140" s="264">
        <f>IF(Lots!A129="","",Lots!EN129)</f>
      </c>
      <c r="S140" s="263">
        <f>IF(Lots!A129="","",Lots!EO129)</f>
      </c>
      <c r="T140" s="264">
        <f>IF(Lots!A129="","",Lots!EP129)</f>
      </c>
      <c r="U140" s="263">
        <f>IF(Lots!A129="","",Lots!EQ129)</f>
      </c>
      <c r="V140" s="264">
        <f>IF(Lots!A129="","",Lots!ER129)</f>
      </c>
      <c r="W140" s="264">
        <f>IF(Lots!A129="","",IF(Lots!ES129=TRUE,"B","S"))</f>
      </c>
    </row>
    <row r="141" spans="1:23" ht="12" customHeight="1">
      <c r="A141" s="53">
        <f>IF(Lots!A130="","",Lots!A130)</f>
      </c>
      <c r="B141" s="54">
        <f>IF(Lots!A130="","",Lots!F130)</f>
      </c>
      <c r="C141" s="54">
        <f>IF(Lots!A130="","",Lots!J130)</f>
      </c>
      <c r="D141" s="54">
        <f>IF(Lots!A130="","",Lots!G130)</f>
      </c>
      <c r="E141" s="54">
        <f>IF(Lots!A130="","",Lots!H130)</f>
      </c>
      <c r="F141" s="55">
        <f>IF(Lots!A130="","",Lots!EA130)</f>
      </c>
      <c r="G141" s="54">
        <f>IF(Lots!A130="","",Lots!EB130)</f>
      </c>
      <c r="H141" s="54">
        <f>IF(Lots!A130="","",Lots!EK130)</f>
      </c>
      <c r="I141" s="56">
        <f>IF(Lots!A130="","",Lots!EF130)</f>
      </c>
      <c r="J141" s="57">
        <f>IF(Lots!F130="","",Lots!EG130)</f>
      </c>
      <c r="K141" s="57">
        <f>IF(Lots!H130="","",Lots!EH130)</f>
      </c>
      <c r="L141" s="58">
        <f t="shared" si="7"/>
      </c>
      <c r="M141">
        <f>IF(A141="","",IF(Lots!ET130=TRUE,"Y","N"))</f>
      </c>
      <c r="N141" s="47">
        <f t="shared" si="8"/>
        <v>0</v>
      </c>
      <c r="O141" s="48">
        <f t="shared" si="9"/>
        <v>0</v>
      </c>
      <c r="P141" s="43">
        <f t="shared" si="10"/>
        <v>0</v>
      </c>
      <c r="Q141" s="263">
        <f>IF(Lots!A130="","",Lots!EM130)</f>
      </c>
      <c r="R141" s="264">
        <f>IF(Lots!A130="","",Lots!EN130)</f>
      </c>
      <c r="S141" s="263">
        <f>IF(Lots!A130="","",Lots!EO130)</f>
      </c>
      <c r="T141" s="264">
        <f>IF(Lots!A130="","",Lots!EP130)</f>
      </c>
      <c r="U141" s="263">
        <f>IF(Lots!A130="","",Lots!EQ130)</f>
      </c>
      <c r="V141" s="264">
        <f>IF(Lots!A130="","",Lots!ER130)</f>
      </c>
      <c r="W141" s="264">
        <f>IF(Lots!A130="","",IF(Lots!ES130=TRUE,"B","S"))</f>
      </c>
    </row>
    <row r="142" spans="1:23" ht="12" customHeight="1">
      <c r="A142" s="53">
        <f>IF(Lots!A131="","",Lots!A131)</f>
      </c>
      <c r="B142" s="54">
        <f>IF(Lots!A131="","",Lots!F131)</f>
      </c>
      <c r="C142" s="54">
        <f>IF(Lots!A131="","",Lots!J131)</f>
      </c>
      <c r="D142" s="54">
        <f>IF(Lots!A131="","",Lots!G131)</f>
      </c>
      <c r="E142" s="54">
        <f>IF(Lots!A131="","",Lots!H131)</f>
      </c>
      <c r="F142" s="55">
        <f>IF(Lots!A131="","",Lots!EA131)</f>
      </c>
      <c r="G142" s="54">
        <f>IF(Lots!A131="","",Lots!EB131)</f>
      </c>
      <c r="H142" s="54">
        <f>IF(Lots!A131="","",Lots!EK131)</f>
      </c>
      <c r="I142" s="56">
        <f>IF(Lots!A131="","",Lots!EF131)</f>
      </c>
      <c r="J142" s="57">
        <f>IF(Lots!F131="","",Lots!EG131)</f>
      </c>
      <c r="K142" s="57">
        <f>IF(Lots!H131="","",Lots!EH131)</f>
      </c>
      <c r="L142" s="58">
        <f aca="true" t="shared" si="11" ref="L142:L150">IF(A142="","",SUM(J142:K142))</f>
      </c>
      <c r="M142">
        <f>IF(A142="","",IF(Lots!ET131=TRUE,"Y","N"))</f>
      </c>
      <c r="N142" s="47">
        <f t="shared" si="8"/>
        <v>0</v>
      </c>
      <c r="O142" s="48">
        <f t="shared" si="9"/>
        <v>0</v>
      </c>
      <c r="P142" s="43">
        <f t="shared" si="10"/>
        <v>0</v>
      </c>
      <c r="Q142" s="263">
        <f>IF(Lots!A131="","",Lots!EM131)</f>
      </c>
      <c r="R142" s="264">
        <f>IF(Lots!A131="","",Lots!EN131)</f>
      </c>
      <c r="S142" s="263">
        <f>IF(Lots!A131="","",Lots!EO131)</f>
      </c>
      <c r="T142" s="264">
        <f>IF(Lots!A131="","",Lots!EP131)</f>
      </c>
      <c r="U142" s="263">
        <f>IF(Lots!A131="","",Lots!EQ131)</f>
      </c>
      <c r="V142" s="264">
        <f>IF(Lots!A131="","",Lots!ER131)</f>
      </c>
      <c r="W142" s="264">
        <f>IF(Lots!A131="","",IF(Lots!ES131=TRUE,"B","S"))</f>
      </c>
    </row>
    <row r="143" spans="1:23" ht="12" customHeight="1">
      <c r="A143" s="53">
        <f>IF(Lots!A132="","",Lots!A132)</f>
      </c>
      <c r="B143" s="54">
        <f>IF(Lots!A132="","",Lots!F132)</f>
      </c>
      <c r="C143" s="54">
        <f>IF(Lots!A132="","",Lots!J132)</f>
      </c>
      <c r="D143" s="54">
        <f>IF(Lots!A132="","",Lots!G132)</f>
      </c>
      <c r="E143" s="54">
        <f>IF(Lots!A132="","",Lots!H132)</f>
      </c>
      <c r="F143" s="55">
        <f>IF(Lots!A132="","",Lots!EA132)</f>
      </c>
      <c r="G143" s="54">
        <f>IF(Lots!A132="","",Lots!EB132)</f>
      </c>
      <c r="H143" s="54">
        <f>IF(Lots!A132="","",Lots!EK132)</f>
      </c>
      <c r="I143" s="56">
        <f>IF(Lots!A132="","",Lots!EF132)</f>
      </c>
      <c r="J143" s="57">
        <f>IF(Lots!F132="","",Lots!EG132)</f>
      </c>
      <c r="K143" s="57">
        <f>IF(Lots!H132="","",Lots!EH132)</f>
      </c>
      <c r="L143" s="58">
        <f t="shared" si="11"/>
      </c>
      <c r="M143">
        <f>IF(A143="","",IF(Lots!ET132=TRUE,"Y","N"))</f>
      </c>
      <c r="N143" s="47">
        <f t="shared" si="8"/>
        <v>0</v>
      </c>
      <c r="O143" s="48">
        <f t="shared" si="9"/>
        <v>0</v>
      </c>
      <c r="P143" s="43">
        <f t="shared" si="10"/>
        <v>0</v>
      </c>
      <c r="Q143" s="263">
        <f>IF(Lots!A132="","",Lots!EM132)</f>
      </c>
      <c r="R143" s="264">
        <f>IF(Lots!A132="","",Lots!EN132)</f>
      </c>
      <c r="S143" s="263">
        <f>IF(Lots!A132="","",Lots!EO132)</f>
      </c>
      <c r="T143" s="264">
        <f>IF(Lots!A132="","",Lots!EP132)</f>
      </c>
      <c r="U143" s="263">
        <f>IF(Lots!A132="","",Lots!EQ132)</f>
      </c>
      <c r="V143" s="264">
        <f>IF(Lots!A132="","",Lots!ER132)</f>
      </c>
      <c r="W143" s="264">
        <f>IF(Lots!A132="","",IF(Lots!ES132=TRUE,"B","S"))</f>
      </c>
    </row>
    <row r="144" spans="1:23" ht="12" customHeight="1">
      <c r="A144" s="53">
        <f>IF(Lots!A133="","",Lots!A133)</f>
      </c>
      <c r="B144" s="54">
        <f>IF(Lots!A133="","",Lots!F133)</f>
      </c>
      <c r="C144" s="54">
        <f>IF(Lots!A133="","",Lots!J133)</f>
      </c>
      <c r="D144" s="54">
        <f>IF(Lots!A133="","",Lots!G133)</f>
      </c>
      <c r="E144" s="54">
        <f>IF(Lots!A133="","",Lots!H133)</f>
      </c>
      <c r="F144" s="55">
        <f>IF(Lots!A133="","",Lots!EA133)</f>
      </c>
      <c r="G144" s="54">
        <f>IF(Lots!A133="","",Lots!EB133)</f>
      </c>
      <c r="H144" s="54">
        <f>IF(Lots!A133="","",Lots!EK133)</f>
      </c>
      <c r="I144" s="56">
        <f>IF(Lots!A133="","",Lots!EF133)</f>
      </c>
      <c r="J144" s="57">
        <f>IF(Lots!F133="","",Lots!EG133)</f>
      </c>
      <c r="K144" s="57">
        <f>IF(Lots!H133="","",Lots!EH133)</f>
      </c>
      <c r="L144" s="58">
        <f t="shared" si="11"/>
      </c>
      <c r="M144">
        <f>IF(A144="","",IF(Lots!ET133=TRUE,"Y","N"))</f>
      </c>
      <c r="N144" s="47">
        <f t="shared" si="8"/>
        <v>0</v>
      </c>
      <c r="O144" s="48">
        <f t="shared" si="9"/>
        <v>0</v>
      </c>
      <c r="P144" s="43">
        <f t="shared" si="10"/>
        <v>0</v>
      </c>
      <c r="Q144" s="263">
        <f>IF(Lots!A133="","",Lots!EM133)</f>
      </c>
      <c r="R144" s="264">
        <f>IF(Lots!A133="","",Lots!EN133)</f>
      </c>
      <c r="S144" s="263">
        <f>IF(Lots!A133="","",Lots!EO133)</f>
      </c>
      <c r="T144" s="264">
        <f>IF(Lots!A133="","",Lots!EP133)</f>
      </c>
      <c r="U144" s="263">
        <f>IF(Lots!A133="","",Lots!EQ133)</f>
      </c>
      <c r="V144" s="264">
        <f>IF(Lots!A133="","",Lots!ER133)</f>
      </c>
      <c r="W144" s="264">
        <f>IF(Lots!A133="","",IF(Lots!ES133=TRUE,"B","S"))</f>
      </c>
    </row>
    <row r="145" spans="1:23" ht="12" customHeight="1">
      <c r="A145" s="53">
        <f>IF(Lots!A134="","",Lots!A134)</f>
      </c>
      <c r="B145" s="54">
        <f>IF(Lots!A134="","",Lots!F134)</f>
      </c>
      <c r="C145" s="54">
        <f>IF(Lots!A134="","",Lots!J134)</f>
      </c>
      <c r="D145" s="54">
        <f>IF(Lots!A134="","",Lots!G134)</f>
      </c>
      <c r="E145" s="54">
        <f>IF(Lots!A134="","",Lots!H134)</f>
      </c>
      <c r="F145" s="55">
        <f>IF(Lots!A134="","",Lots!EA134)</f>
      </c>
      <c r="G145" s="54">
        <f>IF(Lots!A134="","",Lots!EB134)</f>
      </c>
      <c r="H145" s="54">
        <f>IF(Lots!A134="","",Lots!EK134)</f>
      </c>
      <c r="I145" s="56">
        <f>IF(Lots!A134="","",Lots!EF134)</f>
      </c>
      <c r="J145" s="57">
        <f>IF(Lots!F134="","",Lots!EG134)</f>
      </c>
      <c r="K145" s="57">
        <f>IF(Lots!H134="","",Lots!EH134)</f>
      </c>
      <c r="L145" s="58">
        <f t="shared" si="11"/>
      </c>
      <c r="M145">
        <f>IF(A145="","",IF(Lots!ET134=TRUE,"Y","N"))</f>
      </c>
      <c r="N145" s="47">
        <f t="shared" si="8"/>
        <v>0</v>
      </c>
      <c r="O145" s="48">
        <f t="shared" si="9"/>
        <v>0</v>
      </c>
      <c r="P145" s="43">
        <f t="shared" si="10"/>
        <v>0</v>
      </c>
      <c r="Q145" s="263">
        <f>IF(Lots!A134="","",Lots!EM134)</f>
      </c>
      <c r="R145" s="264">
        <f>IF(Lots!A134="","",Lots!EN134)</f>
      </c>
      <c r="S145" s="263">
        <f>IF(Lots!A134="","",Lots!EO134)</f>
      </c>
      <c r="T145" s="264">
        <f>IF(Lots!A134="","",Lots!EP134)</f>
      </c>
      <c r="U145" s="263">
        <f>IF(Lots!A134="","",Lots!EQ134)</f>
      </c>
      <c r="V145" s="264">
        <f>IF(Lots!A134="","",Lots!ER134)</f>
      </c>
      <c r="W145" s="264">
        <f>IF(Lots!A134="","",IF(Lots!ES134=TRUE,"B","S"))</f>
      </c>
    </row>
    <row r="146" spans="1:23" ht="12" customHeight="1">
      <c r="A146" s="53">
        <f>IF(Lots!A135="","",Lots!A135)</f>
      </c>
      <c r="B146" s="54">
        <f>IF(Lots!A135="","",Lots!F135)</f>
      </c>
      <c r="C146" s="54">
        <f>IF(Lots!A135="","",Lots!J135)</f>
      </c>
      <c r="D146" s="54">
        <f>IF(Lots!A135="","",Lots!G135)</f>
      </c>
      <c r="E146" s="54">
        <f>IF(Lots!A135="","",Lots!H135)</f>
      </c>
      <c r="F146" s="55">
        <f>IF(Lots!A135="","",Lots!EA135)</f>
      </c>
      <c r="G146" s="54">
        <f>IF(Lots!A135="","",Lots!EB135)</f>
      </c>
      <c r="H146" s="54">
        <f>IF(Lots!A135="","",Lots!EK135)</f>
      </c>
      <c r="I146" s="56">
        <f>IF(Lots!A135="","",Lots!EF135)</f>
      </c>
      <c r="J146" s="57">
        <f>IF(Lots!F135="","",Lots!EG135)</f>
      </c>
      <c r="K146" s="57">
        <f>IF(Lots!H135="","",Lots!EH135)</f>
      </c>
      <c r="L146" s="58">
        <f t="shared" si="11"/>
      </c>
      <c r="M146">
        <f>IF(A146="","",IF(Lots!ET135=TRUE,"Y","N"))</f>
      </c>
      <c r="N146" s="47">
        <f t="shared" si="8"/>
        <v>0</v>
      </c>
      <c r="O146" s="48">
        <f t="shared" si="9"/>
        <v>0</v>
      </c>
      <c r="P146" s="43">
        <f t="shared" si="10"/>
        <v>0</v>
      </c>
      <c r="Q146" s="263">
        <f>IF(Lots!A135="","",Lots!EM135)</f>
      </c>
      <c r="R146" s="264">
        <f>IF(Lots!A135="","",Lots!EN135)</f>
      </c>
      <c r="S146" s="263">
        <f>IF(Lots!A135="","",Lots!EO135)</f>
      </c>
      <c r="T146" s="264">
        <f>IF(Lots!A135="","",Lots!EP135)</f>
      </c>
      <c r="U146" s="263">
        <f>IF(Lots!A135="","",Lots!EQ135)</f>
      </c>
      <c r="V146" s="264">
        <f>IF(Lots!A135="","",Lots!ER135)</f>
      </c>
      <c r="W146" s="264">
        <f>IF(Lots!A135="","",IF(Lots!ES135=TRUE,"B","S"))</f>
      </c>
    </row>
    <row r="147" spans="1:23" ht="12" customHeight="1">
      <c r="A147" s="53">
        <f>IF(Lots!A136="","",Lots!A136)</f>
      </c>
      <c r="B147" s="54">
        <f>IF(Lots!A136="","",Lots!F136)</f>
      </c>
      <c r="C147" s="54">
        <f>IF(Lots!A136="","",Lots!J136)</f>
      </c>
      <c r="D147" s="54">
        <f>IF(Lots!A136="","",Lots!G136)</f>
      </c>
      <c r="E147" s="54">
        <f>IF(Lots!A136="","",Lots!H136)</f>
      </c>
      <c r="F147" s="55">
        <f>IF(Lots!A136="","",Lots!EA136)</f>
      </c>
      <c r="G147" s="54">
        <f>IF(Lots!A136="","",Lots!EB136)</f>
      </c>
      <c r="H147" s="54">
        <f>IF(Lots!A136="","",Lots!EK136)</f>
      </c>
      <c r="I147" s="56">
        <f>IF(Lots!A136="","",Lots!EF136)</f>
      </c>
      <c r="J147" s="57">
        <f>IF(Lots!F136="","",Lots!EG136)</f>
      </c>
      <c r="K147" s="57">
        <f>IF(Lots!H136="","",Lots!EH136)</f>
      </c>
      <c r="L147" s="58">
        <f t="shared" si="11"/>
      </c>
      <c r="M147">
        <f>IF(A147="","",IF(Lots!ET136=TRUE,"Y","N"))</f>
      </c>
      <c r="N147" s="47">
        <f t="shared" si="8"/>
        <v>0</v>
      </c>
      <c r="O147" s="48">
        <f t="shared" si="9"/>
        <v>0</v>
      </c>
      <c r="P147" s="43">
        <f t="shared" si="10"/>
        <v>0</v>
      </c>
      <c r="Q147" s="263">
        <f>IF(Lots!A136="","",Lots!EM136)</f>
      </c>
      <c r="R147" s="264">
        <f>IF(Lots!A136="","",Lots!EN136)</f>
      </c>
      <c r="S147" s="263">
        <f>IF(Lots!A136="","",Lots!EO136)</f>
      </c>
      <c r="T147" s="264">
        <f>IF(Lots!A136="","",Lots!EP136)</f>
      </c>
      <c r="U147" s="263">
        <f>IF(Lots!A136="","",Lots!EQ136)</f>
      </c>
      <c r="V147" s="264">
        <f>IF(Lots!A136="","",Lots!ER136)</f>
      </c>
      <c r="W147" s="264">
        <f>IF(Lots!A136="","",IF(Lots!ES136=TRUE,"B","S"))</f>
      </c>
    </row>
    <row r="148" spans="1:23" ht="12" customHeight="1">
      <c r="A148" s="53">
        <f>IF(Lots!A137="","",Lots!A137)</f>
      </c>
      <c r="B148" s="54">
        <f>IF(Lots!A137="","",Lots!F137)</f>
      </c>
      <c r="C148" s="54">
        <f>IF(Lots!A137="","",Lots!J137)</f>
      </c>
      <c r="D148" s="54">
        <f>IF(Lots!A137="","",Lots!G137)</f>
      </c>
      <c r="E148" s="54">
        <f>IF(Lots!A137="","",Lots!H137)</f>
      </c>
      <c r="F148" s="55">
        <f>IF(Lots!A137="","",Lots!EA137)</f>
      </c>
      <c r="G148" s="54">
        <f>IF(Lots!A137="","",Lots!EB137)</f>
      </c>
      <c r="H148" s="54">
        <f>IF(Lots!A137="","",Lots!EK137)</f>
      </c>
      <c r="I148" s="56">
        <f>IF(Lots!A137="","",Lots!EF137)</f>
      </c>
      <c r="J148" s="57">
        <f>IF(Lots!F137="","",Lots!EG137)</f>
      </c>
      <c r="K148" s="57">
        <f>IF(Lots!H137="","",Lots!EH137)</f>
      </c>
      <c r="L148" s="58">
        <f t="shared" si="11"/>
      </c>
      <c r="M148">
        <f>IF(A148="","",IF(Lots!ET137=TRUE,"Y","N"))</f>
      </c>
      <c r="N148" s="47">
        <f t="shared" si="8"/>
        <v>0</v>
      </c>
      <c r="O148" s="48">
        <f t="shared" si="9"/>
        <v>0</v>
      </c>
      <c r="P148" s="43">
        <f t="shared" si="10"/>
        <v>0</v>
      </c>
      <c r="Q148" s="263">
        <f>IF(Lots!A137="","",Lots!EM137)</f>
      </c>
      <c r="R148" s="264">
        <f>IF(Lots!A137="","",Lots!EN137)</f>
      </c>
      <c r="S148" s="263">
        <f>IF(Lots!A137="","",Lots!EO137)</f>
      </c>
      <c r="T148" s="264">
        <f>IF(Lots!A137="","",Lots!EP137)</f>
      </c>
      <c r="U148" s="263">
        <f>IF(Lots!A137="","",Lots!EQ137)</f>
      </c>
      <c r="V148" s="264">
        <f>IF(Lots!A137="","",Lots!ER137)</f>
      </c>
      <c r="W148" s="264">
        <f>IF(Lots!A137="","",IF(Lots!ES137=TRUE,"B","S"))</f>
      </c>
    </row>
    <row r="149" spans="1:23" ht="12" customHeight="1">
      <c r="A149" s="53">
        <f>IF(Lots!A138="","",Lots!A138)</f>
      </c>
      <c r="B149" s="54">
        <f>IF(Lots!A138="","",Lots!F138)</f>
      </c>
      <c r="C149" s="54">
        <f>IF(Lots!A138="","",Lots!J138)</f>
      </c>
      <c r="D149" s="54">
        <f>IF(Lots!A138="","",Lots!G138)</f>
      </c>
      <c r="E149" s="54">
        <f>IF(Lots!A138="","",Lots!H138)</f>
      </c>
      <c r="F149" s="55">
        <f>IF(Lots!A138="","",Lots!EA138)</f>
      </c>
      <c r="G149" s="54">
        <f>IF(Lots!A138="","",Lots!EB138)</f>
      </c>
      <c r="H149" s="54">
        <f>IF(Lots!A138="","",Lots!EK138)</f>
      </c>
      <c r="I149" s="56">
        <f>IF(Lots!A138="","",Lots!EF138)</f>
      </c>
      <c r="J149" s="57">
        <f>IF(Lots!F138="","",Lots!EG138)</f>
      </c>
      <c r="K149" s="57">
        <f>IF(Lots!H138="","",Lots!EH138)</f>
      </c>
      <c r="L149" s="58">
        <f t="shared" si="11"/>
      </c>
      <c r="M149">
        <f>IF(A149="","",IF(Lots!ET138=TRUE,"Y","N"))</f>
      </c>
      <c r="N149" s="47">
        <f t="shared" si="8"/>
        <v>0</v>
      </c>
      <c r="O149" s="48">
        <f t="shared" si="9"/>
        <v>0</v>
      </c>
      <c r="P149" s="43">
        <f t="shared" si="10"/>
        <v>0</v>
      </c>
      <c r="Q149" s="263">
        <f>IF(Lots!A138="","",Lots!EM138)</f>
      </c>
      <c r="R149" s="264">
        <f>IF(Lots!A138="","",Lots!EN138)</f>
      </c>
      <c r="S149" s="263">
        <f>IF(Lots!A138="","",Lots!EO138)</f>
      </c>
      <c r="T149" s="264">
        <f>IF(Lots!A138="","",Lots!EP138)</f>
      </c>
      <c r="U149" s="263">
        <f>IF(Lots!A138="","",Lots!EQ138)</f>
      </c>
      <c r="V149" s="264">
        <f>IF(Lots!A138="","",Lots!ER138)</f>
      </c>
      <c r="W149" s="264">
        <f>IF(Lots!A138="","",IF(Lots!ES138=TRUE,"B","S"))</f>
      </c>
    </row>
    <row r="150" spans="1:23" ht="12" customHeight="1">
      <c r="A150" s="53">
        <f>IF(Lots!A139="","",Lots!A139)</f>
      </c>
      <c r="B150" s="54">
        <f>IF(Lots!A139="","",Lots!F139)</f>
      </c>
      <c r="C150" s="54">
        <f>IF(Lots!A139="","",Lots!J139)</f>
      </c>
      <c r="D150" s="54">
        <f>IF(Lots!A139="","",Lots!G139)</f>
      </c>
      <c r="E150" s="54">
        <f>IF(Lots!A139="","",Lots!H139)</f>
      </c>
      <c r="F150" s="55">
        <f>IF(Lots!A139="","",Lots!EA139)</f>
      </c>
      <c r="G150" s="54">
        <f>IF(Lots!A139="","",Lots!EB139)</f>
      </c>
      <c r="H150" s="54">
        <f>IF(Lots!A139="","",Lots!EK139)</f>
      </c>
      <c r="I150" s="56">
        <f>IF(Lots!A139="","",Lots!EF139)</f>
      </c>
      <c r="J150" s="57">
        <f>IF(Lots!F139="","",Lots!EG139)</f>
      </c>
      <c r="K150" s="57">
        <f>IF(Lots!H139="","",Lots!EH139)</f>
      </c>
      <c r="L150" s="58">
        <f t="shared" si="11"/>
      </c>
      <c r="M150">
        <f>IF(A150="","",IF(Lots!ET139=TRUE,"Y","N"))</f>
      </c>
      <c r="N150" s="47">
        <f t="shared" si="8"/>
        <v>0</v>
      </c>
      <c r="O150" s="48">
        <f t="shared" si="9"/>
        <v>0</v>
      </c>
      <c r="P150" s="43">
        <f t="shared" si="10"/>
        <v>0</v>
      </c>
      <c r="Q150" s="263">
        <f>IF(Lots!A139="","",Lots!EM139)</f>
      </c>
      <c r="R150" s="264">
        <f>IF(Lots!A139="","",Lots!EN139)</f>
      </c>
      <c r="S150" s="263">
        <f>IF(Lots!A139="","",Lots!EO139)</f>
      </c>
      <c r="T150" s="264">
        <f>IF(Lots!A139="","",Lots!EP139)</f>
      </c>
      <c r="U150" s="263">
        <f>IF(Lots!A139="","",Lots!EQ139)</f>
      </c>
      <c r="V150" s="264">
        <f>IF(Lots!A139="","",Lots!ER139)</f>
      </c>
      <c r="W150" s="264">
        <f>IF(Lots!A139="","",IF(Lots!ES139=TRUE,"B","S"))</f>
      </c>
    </row>
    <row r="151" spans="1:22" ht="12" customHeight="1">
      <c r="A151" s="53">
        <f>IF(Lots!A140="","",Lots!A140)</f>
      </c>
      <c r="B151" s="54">
        <f>IF(Lots!A140="","",Lots!F140)</f>
      </c>
      <c r="C151" s="54">
        <f>IF(Lots!A140="","",Lots!J140)</f>
      </c>
      <c r="D151" s="54">
        <f>IF(Lots!A140="","",Lots!G140)</f>
      </c>
      <c r="E151" s="54">
        <f>IF(Lots!A140="","",Lots!H140)</f>
      </c>
      <c r="F151" s="55">
        <f>IF(Lots!A140="","",Lots!EA140)</f>
      </c>
      <c r="G151" s="54">
        <f>IF(Lots!A140="","",Lots!EB140)</f>
      </c>
      <c r="H151" s="54">
        <f>IF(Lots!A140="","",Lots!EK140)</f>
      </c>
      <c r="I151" s="56">
        <f>IF(Lots!A140="","",Lots!EF140)</f>
      </c>
      <c r="J151" s="57">
        <f>IF(Lots!F140="","",Lots!EG140)</f>
      </c>
      <c r="K151" s="57">
        <f>IF(Lots!H140="","",Lots!EH140)</f>
      </c>
      <c r="L151" s="58">
        <f>IF(A151="","",SUM(J151:K151))</f>
      </c>
      <c r="M151">
        <f>IF(A151="","",IF(Lots!ET140=TRUE,"Y","N"))</f>
      </c>
      <c r="N151" s="47">
        <f>IF(A151="",0,$A$8/100*D151*B151)</f>
        <v>0</v>
      </c>
      <c r="O151" s="48">
        <f>IF(A151="",0,$A$8/100*E151*C151)</f>
        <v>0</v>
      </c>
      <c r="P151" s="43">
        <f>IF(I151&gt;50,0,L151)</f>
        <v>0</v>
      </c>
      <c r="Q151" s="263">
        <f>IF(Lots!A140="","",Lots!EM140)</f>
      </c>
      <c r="R151" s="264">
        <f>IF(Lots!A140="","",Lots!EN140)</f>
      </c>
      <c r="S151" s="263">
        <f>IF(Lots!A140="","",Lots!EO140)</f>
      </c>
      <c r="T151" s="264">
        <f>IF(Lots!A140="","",Lots!EP140)</f>
      </c>
      <c r="U151" s="263">
        <f>IF(Lots!A140="","",Lots!EQ140)</f>
      </c>
      <c r="V151" s="264">
        <f>IF(Lots!A140="","",Lots!ER140)</f>
      </c>
    </row>
    <row r="152" spans="1:22" ht="12" customHeight="1">
      <c r="A152" s="53">
        <f>IF(Lots!A141="","",Lots!A141)</f>
      </c>
      <c r="B152" s="54">
        <f>IF(Lots!A141="","",Lots!F141)</f>
      </c>
      <c r="C152" s="54">
        <f>IF(Lots!A141="","",Lots!J141)</f>
      </c>
      <c r="D152" s="54">
        <f>IF(Lots!A141="","",Lots!G141)</f>
      </c>
      <c r="E152" s="54">
        <f>IF(Lots!A141="","",Lots!H141)</f>
      </c>
      <c r="F152" s="55">
        <f>IF(Lots!A141="","",Lots!EA141)</f>
      </c>
      <c r="G152" s="54">
        <f>IF(Lots!A141="","",Lots!EB141)</f>
      </c>
      <c r="H152" s="54">
        <f>IF(Lots!A141="","",Lots!EK141)</f>
      </c>
      <c r="I152" s="56">
        <f>IF(Lots!A141="","",Lots!EF141)</f>
      </c>
      <c r="J152" s="57">
        <f>IF(Lots!F141="","",Lots!EG141)</f>
      </c>
      <c r="K152" s="57">
        <f>IF(Lots!H141="","",Lots!EH141)</f>
      </c>
      <c r="L152" s="58">
        <f>IF(A152="","",SUM(J152:K152))</f>
      </c>
      <c r="M152">
        <f>IF(A152="","",IF(Lots!ET141=TRUE,"Y","N"))</f>
      </c>
      <c r="N152" s="47">
        <f>IF(A152="",0,$A$8/100*D152*B152)</f>
        <v>0</v>
      </c>
      <c r="O152" s="48">
        <f>IF(A152="",0,$A$8/100*E152*C152)</f>
        <v>0</v>
      </c>
      <c r="P152" s="43">
        <f>IF(I152&gt;50,0,L152)</f>
        <v>0</v>
      </c>
      <c r="Q152" s="263">
        <f>IF(Lots!A141="","",Lots!EM141)</f>
      </c>
      <c r="R152" s="264">
        <f>IF(Lots!A141="","",Lots!EN141)</f>
      </c>
      <c r="S152" s="263">
        <f>IF(Lots!A141="","",Lots!EO141)</f>
      </c>
      <c r="T152" s="264">
        <f>IF(Lots!A141="","",Lots!EP141)</f>
      </c>
      <c r="U152" s="263">
        <f>IF(Lots!A141="","",Lots!EQ141)</f>
      </c>
      <c r="V152" s="264">
        <f>IF(Lots!A141="","",Lots!ER141)</f>
      </c>
    </row>
    <row r="153" spans="1:22" ht="12" customHeight="1">
      <c r="A153" s="53">
        <f>IF(Lots!A142="","",Lots!A142)</f>
      </c>
      <c r="B153" s="54">
        <f>IF(Lots!A142="","",Lots!F142)</f>
      </c>
      <c r="C153" s="54">
        <f>IF(Lots!A142="","",Lots!J142)</f>
      </c>
      <c r="D153" s="54">
        <f>IF(Lots!A142="","",Lots!G142)</f>
      </c>
      <c r="E153" s="54">
        <f>IF(Lots!A142="","",Lots!H142)</f>
      </c>
      <c r="F153" s="55">
        <f>IF(Lots!A142="","",Lots!EA142)</f>
      </c>
      <c r="G153" s="54">
        <f>IF(Lots!A142="","",Lots!EB142)</f>
      </c>
      <c r="H153" s="54">
        <f>IF(Lots!A142="","",Lots!EK142)</f>
      </c>
      <c r="I153" s="56">
        <f>IF(Lots!A142="","",Lots!EF142)</f>
      </c>
      <c r="J153" s="57">
        <f>IF(Lots!F142="","",Lots!EG142)</f>
      </c>
      <c r="K153" s="57">
        <f>IF(Lots!H142="","",Lots!EH142)</f>
      </c>
      <c r="L153" s="58">
        <f>IF(A153="","",SUM(J153:K153))</f>
      </c>
      <c r="M153">
        <f>IF(A153="","",IF(Lots!ET142=TRUE,"Y","N"))</f>
      </c>
      <c r="N153" s="47">
        <f>IF(A153="",0,$A$8/100*D153*B153)</f>
        <v>0</v>
      </c>
      <c r="O153" s="48">
        <f>IF(A153="",0,$A$8/100*E153*C153)</f>
        <v>0</v>
      </c>
      <c r="P153" s="43">
        <f>IF(I153&gt;50,0,L153)</f>
        <v>0</v>
      </c>
      <c r="Q153" s="263">
        <f>IF(Lots!A142="","",Lots!EM142)</f>
      </c>
      <c r="R153" s="264">
        <f>IF(Lots!A142="","",Lots!EN142)</f>
      </c>
      <c r="S153" s="263">
        <f>IF(Lots!A142="","",Lots!EO142)</f>
      </c>
      <c r="T153" s="264">
        <f>IF(Lots!A142="","",Lots!EP142)</f>
      </c>
      <c r="U153" s="263">
        <f>IF(Lots!A142="","",Lots!EQ142)</f>
      </c>
      <c r="V153" s="264">
        <f>IF(Lots!A142="","",Lots!ER142)</f>
      </c>
    </row>
    <row r="154" spans="1:22" ht="12" customHeight="1">
      <c r="A154" s="53">
        <f>IF(Lots!A143="","",Lots!A143)</f>
      </c>
      <c r="B154" s="54">
        <f>IF(Lots!A143="","",Lots!F143)</f>
      </c>
      <c r="C154" s="54">
        <f>IF(Lots!A143="","",Lots!J143)</f>
      </c>
      <c r="D154" s="54">
        <f>IF(Lots!A143="","",Lots!G143)</f>
      </c>
      <c r="E154" s="54">
        <f>IF(Lots!A143="","",Lots!H143)</f>
      </c>
      <c r="F154" s="55">
        <f>IF(Lots!A143="","",Lots!EA143)</f>
      </c>
      <c r="G154" s="54">
        <f>IF(Lots!A143="","",Lots!EB143)</f>
      </c>
      <c r="H154" s="54">
        <f>IF(Lots!A143="","",Lots!EK143)</f>
      </c>
      <c r="I154" s="56">
        <f>IF(Lots!A143="","",Lots!EF143)</f>
      </c>
      <c r="J154" s="57">
        <f>IF(Lots!F143="","",Lots!EG143)</f>
      </c>
      <c r="K154" s="57">
        <f>IF(Lots!H143="","",Lots!EH143)</f>
      </c>
      <c r="L154" s="58">
        <f aca="true" t="shared" si="12" ref="L154:L217">IF(A154="","",SUM(J154:K154))</f>
      </c>
      <c r="M154">
        <f>IF(A154="","",IF(Lots!ET143=TRUE,"Y","N"))</f>
      </c>
      <c r="N154" s="47">
        <f aca="true" t="shared" si="13" ref="N154:N217">IF(A154="",0,$A$8/100*D154*B154)</f>
        <v>0</v>
      </c>
      <c r="O154" s="48">
        <f aca="true" t="shared" si="14" ref="O154:O217">IF(A154="",0,$A$8/100*E154*C154)</f>
        <v>0</v>
      </c>
      <c r="P154" s="43">
        <f aca="true" t="shared" si="15" ref="P154:P217">IF(I154&gt;50,0,L154)</f>
        <v>0</v>
      </c>
      <c r="Q154" s="263">
        <f>IF(Lots!A143="","",Lots!EM143)</f>
      </c>
      <c r="R154" s="264">
        <f>IF(Lots!A143="","",Lots!EN143)</f>
      </c>
      <c r="S154" s="263">
        <f>IF(Lots!A143="","",Lots!EO143)</f>
      </c>
      <c r="T154" s="264">
        <f>IF(Lots!A143="","",Lots!EP143)</f>
      </c>
      <c r="U154" s="263">
        <f>IF(Lots!A143="","",Lots!EQ143)</f>
      </c>
      <c r="V154" s="264">
        <f>IF(Lots!A143="","",Lots!ER143)</f>
      </c>
    </row>
    <row r="155" spans="1:22" ht="12" customHeight="1">
      <c r="A155" s="53">
        <f>IF(Lots!A144="","",Lots!A144)</f>
      </c>
      <c r="B155" s="54">
        <f>IF(Lots!A144="","",Lots!F144)</f>
      </c>
      <c r="C155" s="54">
        <f>IF(Lots!A144="","",Lots!J144)</f>
      </c>
      <c r="D155" s="54">
        <f>IF(Lots!A144="","",Lots!G144)</f>
      </c>
      <c r="E155" s="54">
        <f>IF(Lots!A144="","",Lots!H144)</f>
      </c>
      <c r="F155" s="55">
        <f>IF(Lots!A144="","",Lots!EA144)</f>
      </c>
      <c r="G155" s="54">
        <f>IF(Lots!A144="","",Lots!EB144)</f>
      </c>
      <c r="H155" s="54">
        <f>IF(Lots!A144="","",Lots!EK144)</f>
      </c>
      <c r="I155" s="56">
        <f>IF(Lots!A144="","",Lots!EF144)</f>
      </c>
      <c r="J155" s="57">
        <f>IF(Lots!F144="","",Lots!EG144)</f>
      </c>
      <c r="K155" s="57">
        <f>IF(Lots!H144="","",Lots!EH144)</f>
      </c>
      <c r="L155" s="58">
        <f t="shared" si="12"/>
      </c>
      <c r="M155">
        <f>IF(A155="","",IF(Lots!ET144=TRUE,"Y","N"))</f>
      </c>
      <c r="N155" s="47">
        <f t="shared" si="13"/>
        <v>0</v>
      </c>
      <c r="O155" s="48">
        <f t="shared" si="14"/>
        <v>0</v>
      </c>
      <c r="P155" s="43">
        <f t="shared" si="15"/>
        <v>0</v>
      </c>
      <c r="Q155" s="263">
        <f>IF(Lots!A144="","",Lots!EM144)</f>
      </c>
      <c r="R155" s="264">
        <f>IF(Lots!A144="","",Lots!EN144)</f>
      </c>
      <c r="S155" s="263">
        <f>IF(Lots!A144="","",Lots!EO144)</f>
      </c>
      <c r="T155" s="264">
        <f>IF(Lots!A144="","",Lots!EP144)</f>
      </c>
      <c r="U155" s="263">
        <f>IF(Lots!A144="","",Lots!EQ144)</f>
      </c>
      <c r="V155" s="264">
        <f>IF(Lots!A144="","",Lots!ER144)</f>
      </c>
    </row>
    <row r="156" spans="1:22" ht="12" customHeight="1">
      <c r="A156" s="53">
        <f>IF(Lots!A145="","",Lots!A145)</f>
      </c>
      <c r="B156" s="54">
        <f>IF(Lots!A145="","",Lots!F145)</f>
      </c>
      <c r="C156" s="54">
        <f>IF(Lots!A145="","",Lots!J145)</f>
      </c>
      <c r="D156" s="54">
        <f>IF(Lots!A145="","",Lots!G145)</f>
      </c>
      <c r="E156" s="54">
        <f>IF(Lots!A145="","",Lots!H145)</f>
      </c>
      <c r="F156" s="55">
        <f>IF(Lots!A145="","",Lots!EA145)</f>
      </c>
      <c r="G156" s="54">
        <f>IF(Lots!A145="","",Lots!EB145)</f>
      </c>
      <c r="H156" s="54">
        <f>IF(Lots!A145="","",Lots!EK145)</f>
      </c>
      <c r="I156" s="56">
        <f>IF(Lots!A145="","",Lots!EF145)</f>
      </c>
      <c r="J156" s="57">
        <f>IF(Lots!F145="","",Lots!EG145)</f>
      </c>
      <c r="K156" s="57">
        <f>IF(Lots!H145="","",Lots!EH145)</f>
      </c>
      <c r="L156" s="58">
        <f t="shared" si="12"/>
      </c>
      <c r="M156">
        <f>IF(A156="","",IF(Lots!ET145=TRUE,"Y","N"))</f>
      </c>
      <c r="N156" s="47">
        <f t="shared" si="13"/>
        <v>0</v>
      </c>
      <c r="O156" s="48">
        <f t="shared" si="14"/>
        <v>0</v>
      </c>
      <c r="P156" s="43">
        <f t="shared" si="15"/>
        <v>0</v>
      </c>
      <c r="Q156" s="263">
        <f>IF(Lots!A145="","",Lots!EM145)</f>
      </c>
      <c r="R156" s="264">
        <f>IF(Lots!A145="","",Lots!EN145)</f>
      </c>
      <c r="S156" s="263">
        <f>IF(Lots!A145="","",Lots!EO145)</f>
      </c>
      <c r="T156" s="264">
        <f>IF(Lots!A145="","",Lots!EP145)</f>
      </c>
      <c r="U156" s="263">
        <f>IF(Lots!A145="","",Lots!EQ145)</f>
      </c>
      <c r="V156" s="264">
        <f>IF(Lots!A145="","",Lots!ER145)</f>
      </c>
    </row>
    <row r="157" spans="1:22" ht="12" customHeight="1">
      <c r="A157" s="53">
        <f>IF(Lots!A146="","",Lots!A146)</f>
      </c>
      <c r="B157" s="54">
        <f>IF(Lots!A146="","",Lots!F146)</f>
      </c>
      <c r="C157" s="54">
        <f>IF(Lots!A146="","",Lots!J146)</f>
      </c>
      <c r="D157" s="54">
        <f>IF(Lots!A146="","",Lots!G146)</f>
      </c>
      <c r="E157" s="54">
        <f>IF(Lots!A146="","",Lots!H146)</f>
      </c>
      <c r="F157" s="55">
        <f>IF(Lots!A146="","",Lots!EA146)</f>
      </c>
      <c r="G157" s="54">
        <f>IF(Lots!A146="","",Lots!EB146)</f>
      </c>
      <c r="H157" s="54">
        <f>IF(Lots!A146="","",Lots!EK146)</f>
      </c>
      <c r="I157" s="56">
        <f>IF(Lots!A146="","",Lots!EF146)</f>
      </c>
      <c r="J157" s="57">
        <f>IF(Lots!F146="","",Lots!EG146)</f>
      </c>
      <c r="K157" s="57">
        <f>IF(Lots!H146="","",Lots!EH146)</f>
      </c>
      <c r="L157" s="58">
        <f t="shared" si="12"/>
      </c>
      <c r="M157">
        <f>IF(A157="","",IF(Lots!ET146=TRUE,"Y","N"))</f>
      </c>
      <c r="N157" s="47">
        <f t="shared" si="13"/>
        <v>0</v>
      </c>
      <c r="O157" s="48">
        <f t="shared" si="14"/>
        <v>0</v>
      </c>
      <c r="P157" s="43">
        <f t="shared" si="15"/>
        <v>0</v>
      </c>
      <c r="Q157" s="263">
        <f>IF(Lots!A146="","",Lots!EM146)</f>
      </c>
      <c r="R157" s="264">
        <f>IF(Lots!A146="","",Lots!EN146)</f>
      </c>
      <c r="S157" s="263">
        <f>IF(Lots!A146="","",Lots!EO146)</f>
      </c>
      <c r="T157" s="264">
        <f>IF(Lots!A146="","",Lots!EP146)</f>
      </c>
      <c r="U157" s="263">
        <f>IF(Lots!A146="","",Lots!EQ146)</f>
      </c>
      <c r="V157" s="264">
        <f>IF(Lots!A146="","",Lots!ER146)</f>
      </c>
    </row>
    <row r="158" spans="1:22" ht="12" customHeight="1">
      <c r="A158" s="53">
        <f>IF(Lots!A147="","",Lots!A147)</f>
      </c>
      <c r="B158" s="54">
        <f>IF(Lots!A147="","",Lots!F147)</f>
      </c>
      <c r="C158" s="54">
        <f>IF(Lots!A147="","",Lots!J147)</f>
      </c>
      <c r="D158" s="54">
        <f>IF(Lots!A147="","",Lots!G147)</f>
      </c>
      <c r="E158" s="54">
        <f>IF(Lots!A147="","",Lots!H147)</f>
      </c>
      <c r="F158" s="55">
        <f>IF(Lots!A147="","",Lots!EA147)</f>
      </c>
      <c r="G158" s="54">
        <f>IF(Lots!A147="","",Lots!EB147)</f>
      </c>
      <c r="H158" s="54">
        <f>IF(Lots!A147="","",Lots!EK147)</f>
      </c>
      <c r="I158" s="56">
        <f>IF(Lots!A147="","",Lots!EF147)</f>
      </c>
      <c r="J158" s="57">
        <f>IF(Lots!F147="","",Lots!EG147)</f>
      </c>
      <c r="K158" s="57">
        <f>IF(Lots!H147="","",Lots!EH147)</f>
      </c>
      <c r="L158" s="58">
        <f t="shared" si="12"/>
      </c>
      <c r="M158">
        <f>IF(A158="","",IF(Lots!ET147=TRUE,"Y","N"))</f>
      </c>
      <c r="N158" s="47">
        <f t="shared" si="13"/>
        <v>0</v>
      </c>
      <c r="O158" s="48">
        <f t="shared" si="14"/>
        <v>0</v>
      </c>
      <c r="P158" s="43">
        <f t="shared" si="15"/>
        <v>0</v>
      </c>
      <c r="Q158" s="263">
        <f>IF(Lots!A147="","",Lots!EM147)</f>
      </c>
      <c r="R158" s="264">
        <f>IF(Lots!A147="","",Lots!EN147)</f>
      </c>
      <c r="S158" s="263">
        <f>IF(Lots!A147="","",Lots!EO147)</f>
      </c>
      <c r="T158" s="264">
        <f>IF(Lots!A147="","",Lots!EP147)</f>
      </c>
      <c r="U158" s="263">
        <f>IF(Lots!A147="","",Lots!EQ147)</f>
      </c>
      <c r="V158" s="264">
        <f>IF(Lots!A147="","",Lots!ER147)</f>
      </c>
    </row>
    <row r="159" spans="1:22" ht="12" customHeight="1">
      <c r="A159" s="53">
        <f>IF(Lots!A148="","",Lots!A148)</f>
      </c>
      <c r="B159" s="54">
        <f>IF(Lots!A148="","",Lots!F148)</f>
      </c>
      <c r="C159" s="54">
        <f>IF(Lots!A148="","",Lots!J148)</f>
      </c>
      <c r="D159" s="54">
        <f>IF(Lots!A148="","",Lots!G148)</f>
      </c>
      <c r="E159" s="54">
        <f>IF(Lots!A148="","",Lots!H148)</f>
      </c>
      <c r="F159" s="55">
        <f>IF(Lots!A148="","",Lots!EA148)</f>
      </c>
      <c r="G159" s="54">
        <f>IF(Lots!A148="","",Lots!EB148)</f>
      </c>
      <c r="H159" s="54">
        <f>IF(Lots!A148="","",Lots!EK148)</f>
      </c>
      <c r="I159" s="56">
        <f>IF(Lots!A148="","",Lots!EF148)</f>
      </c>
      <c r="J159" s="57">
        <f>IF(Lots!F148="","",Lots!EG148)</f>
      </c>
      <c r="K159" s="57">
        <f>IF(Lots!H148="","",Lots!EH148)</f>
      </c>
      <c r="L159" s="58">
        <f t="shared" si="12"/>
      </c>
      <c r="M159">
        <f>IF(A159="","",IF(Lots!ET148=TRUE,"Y","N"))</f>
      </c>
      <c r="N159" s="47">
        <f t="shared" si="13"/>
        <v>0</v>
      </c>
      <c r="O159" s="48">
        <f t="shared" si="14"/>
        <v>0</v>
      </c>
      <c r="P159" s="43">
        <f t="shared" si="15"/>
        <v>0</v>
      </c>
      <c r="Q159" s="263">
        <f>IF(Lots!A148="","",Lots!EM148)</f>
      </c>
      <c r="R159" s="264">
        <f>IF(Lots!A148="","",Lots!EN148)</f>
      </c>
      <c r="S159" s="263">
        <f>IF(Lots!A148="","",Lots!EO148)</f>
      </c>
      <c r="T159" s="264">
        <f>IF(Lots!A148="","",Lots!EP148)</f>
      </c>
      <c r="U159" s="263">
        <f>IF(Lots!A148="","",Lots!EQ148)</f>
      </c>
      <c r="V159" s="264">
        <f>IF(Lots!A148="","",Lots!ER148)</f>
      </c>
    </row>
    <row r="160" spans="1:22" ht="12" customHeight="1">
      <c r="A160" s="53">
        <f>IF(Lots!A149="","",Lots!A149)</f>
      </c>
      <c r="B160" s="54">
        <f>IF(Lots!A149="","",Lots!F149)</f>
      </c>
      <c r="C160" s="54">
        <f>IF(Lots!A149="","",Lots!J149)</f>
      </c>
      <c r="D160" s="54">
        <f>IF(Lots!A149="","",Lots!G149)</f>
      </c>
      <c r="E160" s="54">
        <f>IF(Lots!A149="","",Lots!H149)</f>
      </c>
      <c r="F160" s="55">
        <f>IF(Lots!A149="","",Lots!EA149)</f>
      </c>
      <c r="G160" s="54">
        <f>IF(Lots!A149="","",Lots!EB149)</f>
      </c>
      <c r="H160" s="54">
        <f>IF(Lots!A149="","",Lots!EK149)</f>
      </c>
      <c r="I160" s="56">
        <f>IF(Lots!A149="","",Lots!EF149)</f>
      </c>
      <c r="J160" s="57">
        <f>IF(Lots!F149="","",Lots!EG149)</f>
      </c>
      <c r="K160" s="57">
        <f>IF(Lots!H149="","",Lots!EH149)</f>
      </c>
      <c r="L160" s="58">
        <f t="shared" si="12"/>
      </c>
      <c r="M160">
        <f>IF(A160="","",IF(Lots!ET149=TRUE,"Y","N"))</f>
      </c>
      <c r="N160" s="47">
        <f t="shared" si="13"/>
        <v>0</v>
      </c>
      <c r="O160" s="48">
        <f t="shared" si="14"/>
        <v>0</v>
      </c>
      <c r="P160" s="43">
        <f t="shared" si="15"/>
        <v>0</v>
      </c>
      <c r="Q160" s="263">
        <f>IF(Lots!A149="","",Lots!EM149)</f>
      </c>
      <c r="R160" s="264">
        <f>IF(Lots!A149="","",Lots!EN149)</f>
      </c>
      <c r="S160" s="263">
        <f>IF(Lots!A149="","",Lots!EO149)</f>
      </c>
      <c r="T160" s="264">
        <f>IF(Lots!A149="","",Lots!EP149)</f>
      </c>
      <c r="U160" s="263">
        <f>IF(Lots!A149="","",Lots!EQ149)</f>
      </c>
      <c r="V160" s="264">
        <f>IF(Lots!A149="","",Lots!ER149)</f>
      </c>
    </row>
    <row r="161" spans="1:22" ht="12" customHeight="1">
      <c r="A161" s="53">
        <f>IF(Lots!A150="","",Lots!A150)</f>
      </c>
      <c r="B161" s="54">
        <f>IF(Lots!A150="","",Lots!F150)</f>
      </c>
      <c r="C161" s="54">
        <f>IF(Lots!A150="","",Lots!J150)</f>
      </c>
      <c r="D161" s="54">
        <f>IF(Lots!A150="","",Lots!G150)</f>
      </c>
      <c r="E161" s="54">
        <f>IF(Lots!A150="","",Lots!H150)</f>
      </c>
      <c r="F161" s="55">
        <f>IF(Lots!A150="","",Lots!EA150)</f>
      </c>
      <c r="G161" s="54">
        <f>IF(Lots!A150="","",Lots!EB150)</f>
      </c>
      <c r="H161" s="54">
        <f>IF(Lots!A150="","",Lots!EK150)</f>
      </c>
      <c r="I161" s="56">
        <f>IF(Lots!A150="","",Lots!EF150)</f>
      </c>
      <c r="J161" s="57">
        <f>IF(Lots!F150="","",Lots!EG150)</f>
      </c>
      <c r="K161" s="57">
        <f>IF(Lots!H150="","",Lots!EH150)</f>
      </c>
      <c r="L161" s="58">
        <f t="shared" si="12"/>
      </c>
      <c r="M161">
        <f>IF(A161="","",IF(Lots!ET150=TRUE,"Y","N"))</f>
      </c>
      <c r="N161" s="47">
        <f t="shared" si="13"/>
        <v>0</v>
      </c>
      <c r="O161" s="48">
        <f t="shared" si="14"/>
        <v>0</v>
      </c>
      <c r="P161" s="43">
        <f t="shared" si="15"/>
        <v>0</v>
      </c>
      <c r="Q161" s="263">
        <f>IF(Lots!A150="","",Lots!EM150)</f>
      </c>
      <c r="R161" s="264">
        <f>IF(Lots!A150="","",Lots!EN150)</f>
      </c>
      <c r="S161" s="263">
        <f>IF(Lots!A150="","",Lots!EO150)</f>
      </c>
      <c r="T161" s="264">
        <f>IF(Lots!A150="","",Lots!EP150)</f>
      </c>
      <c r="U161" s="263">
        <f>IF(Lots!A150="","",Lots!EQ150)</f>
      </c>
      <c r="V161" s="264">
        <f>IF(Lots!A150="","",Lots!ER150)</f>
      </c>
    </row>
    <row r="162" spans="1:22" ht="12" customHeight="1">
      <c r="A162" s="53">
        <f>IF(Lots!A151="","",Lots!A151)</f>
      </c>
      <c r="B162" s="54">
        <f>IF(Lots!A151="","",Lots!F151)</f>
      </c>
      <c r="C162" s="54">
        <f>IF(Lots!A151="","",Lots!J151)</f>
      </c>
      <c r="D162" s="54">
        <f>IF(Lots!A151="","",Lots!G151)</f>
      </c>
      <c r="E162" s="54">
        <f>IF(Lots!A151="","",Lots!H151)</f>
      </c>
      <c r="F162" s="55">
        <f>IF(Lots!A151="","",Lots!EA151)</f>
      </c>
      <c r="G162" s="54">
        <f>IF(Lots!A151="","",Lots!EB151)</f>
      </c>
      <c r="H162" s="54">
        <f>IF(Lots!A151="","",Lots!EK151)</f>
      </c>
      <c r="I162" s="56">
        <f>IF(Lots!A151="","",Lots!EF151)</f>
      </c>
      <c r="J162" s="57">
        <f>IF(Lots!F151="","",Lots!EG151)</f>
      </c>
      <c r="K162" s="57">
        <f>IF(Lots!H151="","",Lots!EH151)</f>
      </c>
      <c r="L162" s="58">
        <f t="shared" si="12"/>
      </c>
      <c r="M162">
        <f>IF(A162="","",IF(Lots!ET151=TRUE,"Y","N"))</f>
      </c>
      <c r="N162" s="47">
        <f t="shared" si="13"/>
        <v>0</v>
      </c>
      <c r="O162" s="48">
        <f t="shared" si="14"/>
        <v>0</v>
      </c>
      <c r="P162" s="43">
        <f t="shared" si="15"/>
        <v>0</v>
      </c>
      <c r="Q162" s="263">
        <f>IF(Lots!A151="","",Lots!EM151)</f>
      </c>
      <c r="R162" s="264">
        <f>IF(Lots!A151="","",Lots!EN151)</f>
      </c>
      <c r="S162" s="263">
        <f>IF(Lots!A151="","",Lots!EO151)</f>
      </c>
      <c r="T162" s="264">
        <f>IF(Lots!A151="","",Lots!EP151)</f>
      </c>
      <c r="U162" s="263">
        <f>IF(Lots!A151="","",Lots!EQ151)</f>
      </c>
      <c r="V162" s="264">
        <f>IF(Lots!A151="","",Lots!ER151)</f>
      </c>
    </row>
    <row r="163" spans="1:22" ht="12" customHeight="1">
      <c r="A163" s="53">
        <f>IF(Lots!A152="","",Lots!A152)</f>
      </c>
      <c r="B163" s="54">
        <f>IF(Lots!A152="","",Lots!F152)</f>
      </c>
      <c r="C163" s="54">
        <f>IF(Lots!A152="","",Lots!J152)</f>
      </c>
      <c r="D163" s="54">
        <f>IF(Lots!A152="","",Lots!G152)</f>
      </c>
      <c r="E163" s="54">
        <f>IF(Lots!A152="","",Lots!H152)</f>
      </c>
      <c r="F163" s="55">
        <f>IF(Lots!A152="","",Lots!EA152)</f>
      </c>
      <c r="G163" s="54">
        <f>IF(Lots!A152="","",Lots!EB152)</f>
      </c>
      <c r="H163" s="54">
        <f>IF(Lots!A152="","",Lots!EK152)</f>
      </c>
      <c r="I163" s="56">
        <f>IF(Lots!A152="","",Lots!EF152)</f>
      </c>
      <c r="J163" s="57">
        <f>IF(Lots!F152="","",Lots!EG152)</f>
      </c>
      <c r="K163" s="57">
        <f>IF(Lots!H152="","",Lots!EH152)</f>
      </c>
      <c r="L163" s="58">
        <f t="shared" si="12"/>
      </c>
      <c r="M163">
        <f>IF(A163="","",IF(Lots!ET152=TRUE,"Y","N"))</f>
      </c>
      <c r="N163" s="47">
        <f t="shared" si="13"/>
        <v>0</v>
      </c>
      <c r="O163" s="48">
        <f t="shared" si="14"/>
        <v>0</v>
      </c>
      <c r="P163" s="43">
        <f t="shared" si="15"/>
        <v>0</v>
      </c>
      <c r="Q163" s="263">
        <f>IF(Lots!A152="","",Lots!EM152)</f>
      </c>
      <c r="R163" s="264">
        <f>IF(Lots!A152="","",Lots!EN152)</f>
      </c>
      <c r="S163" s="263">
        <f>IF(Lots!A152="","",Lots!EO152)</f>
      </c>
      <c r="T163" s="264">
        <f>IF(Lots!A152="","",Lots!EP152)</f>
      </c>
      <c r="U163" s="263">
        <f>IF(Lots!A152="","",Lots!EQ152)</f>
      </c>
      <c r="V163" s="264">
        <f>IF(Lots!A152="","",Lots!ER152)</f>
      </c>
    </row>
    <row r="164" spans="1:22" ht="12" customHeight="1">
      <c r="A164" s="53">
        <f>IF(Lots!A153="","",Lots!A153)</f>
      </c>
      <c r="B164" s="54">
        <f>IF(Lots!A153="","",Lots!F153)</f>
      </c>
      <c r="C164" s="54">
        <f>IF(Lots!A153="","",Lots!J153)</f>
      </c>
      <c r="D164" s="54">
        <f>IF(Lots!A153="","",Lots!G153)</f>
      </c>
      <c r="E164" s="54">
        <f>IF(Lots!A153="","",Lots!H153)</f>
      </c>
      <c r="F164" s="55">
        <f>IF(Lots!A153="","",Lots!EA153)</f>
      </c>
      <c r="G164" s="54">
        <f>IF(Lots!A153="","",Lots!EB153)</f>
      </c>
      <c r="H164" s="54">
        <f>IF(Lots!A153="","",Lots!EK153)</f>
      </c>
      <c r="I164" s="56">
        <f>IF(Lots!A153="","",Lots!EF153)</f>
      </c>
      <c r="J164" s="57">
        <f>IF(Lots!F153="","",Lots!EG153)</f>
      </c>
      <c r="K164" s="57">
        <f>IF(Lots!H153="","",Lots!EH153)</f>
      </c>
      <c r="L164" s="58">
        <f t="shared" si="12"/>
      </c>
      <c r="M164">
        <f>IF(A164="","",IF(Lots!ET153=TRUE,"Y","N"))</f>
      </c>
      <c r="N164" s="47">
        <f t="shared" si="13"/>
        <v>0</v>
      </c>
      <c r="O164" s="48">
        <f t="shared" si="14"/>
        <v>0</v>
      </c>
      <c r="P164" s="43">
        <f t="shared" si="15"/>
        <v>0</v>
      </c>
      <c r="Q164" s="263">
        <f>IF(Lots!A153="","",Lots!EM153)</f>
      </c>
      <c r="R164" s="264">
        <f>IF(Lots!A153="","",Lots!EN153)</f>
      </c>
      <c r="S164" s="263">
        <f>IF(Lots!A153="","",Lots!EO153)</f>
      </c>
      <c r="T164" s="264">
        <f>IF(Lots!A153="","",Lots!EP153)</f>
      </c>
      <c r="U164" s="263">
        <f>IF(Lots!A153="","",Lots!EQ153)</f>
      </c>
      <c r="V164" s="264">
        <f>IF(Lots!A153="","",Lots!ER153)</f>
      </c>
    </row>
    <row r="165" spans="1:22" ht="12" customHeight="1">
      <c r="A165" s="53">
        <f>IF(Lots!A154="","",Lots!A154)</f>
      </c>
      <c r="B165" s="54">
        <f>IF(Lots!A154="","",Lots!F154)</f>
      </c>
      <c r="C165" s="54">
        <f>IF(Lots!A154="","",Lots!J154)</f>
      </c>
      <c r="D165" s="54">
        <f>IF(Lots!A154="","",Lots!G154)</f>
      </c>
      <c r="E165" s="54">
        <f>IF(Lots!A154="","",Lots!H154)</f>
      </c>
      <c r="F165" s="55">
        <f>IF(Lots!A154="","",Lots!EA154)</f>
      </c>
      <c r="G165" s="54">
        <f>IF(Lots!A154="","",Lots!EB154)</f>
      </c>
      <c r="H165" s="54">
        <f>IF(Lots!A154="","",Lots!EK154)</f>
      </c>
      <c r="I165" s="56">
        <f>IF(Lots!A154="","",Lots!EF154)</f>
      </c>
      <c r="J165" s="57">
        <f>IF(Lots!F154="","",Lots!EG154)</f>
      </c>
      <c r="K165" s="57">
        <f>IF(Lots!H154="","",Lots!EH154)</f>
      </c>
      <c r="L165" s="58">
        <f t="shared" si="12"/>
      </c>
      <c r="M165">
        <f>IF(A165="","",IF(Lots!ET154=TRUE,"Y","N"))</f>
      </c>
      <c r="N165" s="47">
        <f t="shared" si="13"/>
        <v>0</v>
      </c>
      <c r="O165" s="48">
        <f t="shared" si="14"/>
        <v>0</v>
      </c>
      <c r="P165" s="43">
        <f t="shared" si="15"/>
        <v>0</v>
      </c>
      <c r="Q165" s="263">
        <f>IF(Lots!A154="","",Lots!EM154)</f>
      </c>
      <c r="R165" s="264">
        <f>IF(Lots!A154="","",Lots!EN154)</f>
      </c>
      <c r="S165" s="263">
        <f>IF(Lots!A154="","",Lots!EO154)</f>
      </c>
      <c r="T165" s="264">
        <f>IF(Lots!A154="","",Lots!EP154)</f>
      </c>
      <c r="U165" s="263">
        <f>IF(Lots!A154="","",Lots!EQ154)</f>
      </c>
      <c r="V165" s="264">
        <f>IF(Lots!A154="","",Lots!ER154)</f>
      </c>
    </row>
    <row r="166" spans="1:22" ht="12" customHeight="1">
      <c r="A166" s="53">
        <f>IF(Lots!A155="","",Lots!A155)</f>
      </c>
      <c r="B166" s="54">
        <f>IF(Lots!A155="","",Lots!F155)</f>
      </c>
      <c r="C166" s="54">
        <f>IF(Lots!A155="","",Lots!J155)</f>
      </c>
      <c r="D166" s="54">
        <f>IF(Lots!A155="","",Lots!G155)</f>
      </c>
      <c r="E166" s="54">
        <f>IF(Lots!A155="","",Lots!H155)</f>
      </c>
      <c r="F166" s="55">
        <f>IF(Lots!A155="","",Lots!EA155)</f>
      </c>
      <c r="G166" s="54">
        <f>IF(Lots!A155="","",Lots!EB155)</f>
      </c>
      <c r="H166" s="54">
        <f>IF(Lots!A155="","",Lots!EK155)</f>
      </c>
      <c r="I166" s="56">
        <f>IF(Lots!A155="","",Lots!EF155)</f>
      </c>
      <c r="J166" s="57">
        <f>IF(Lots!F155="","",Lots!EG155)</f>
      </c>
      <c r="K166" s="57">
        <f>IF(Lots!H155="","",Lots!EH155)</f>
      </c>
      <c r="L166" s="58">
        <f t="shared" si="12"/>
      </c>
      <c r="M166">
        <f>IF(A166="","",IF(Lots!ET155=TRUE,"Y","N"))</f>
      </c>
      <c r="N166" s="47">
        <f t="shared" si="13"/>
        <v>0</v>
      </c>
      <c r="O166" s="48">
        <f t="shared" si="14"/>
        <v>0</v>
      </c>
      <c r="P166" s="43">
        <f t="shared" si="15"/>
        <v>0</v>
      </c>
      <c r="Q166" s="263">
        <f>IF(Lots!A155="","",Lots!EM155)</f>
      </c>
      <c r="R166" s="264">
        <f>IF(Lots!A155="","",Lots!EN155)</f>
      </c>
      <c r="S166" s="263">
        <f>IF(Lots!A155="","",Lots!EO155)</f>
      </c>
      <c r="T166" s="264">
        <f>IF(Lots!A155="","",Lots!EP155)</f>
      </c>
      <c r="U166" s="263">
        <f>IF(Lots!A155="","",Lots!EQ155)</f>
      </c>
      <c r="V166" s="264">
        <f>IF(Lots!A155="","",Lots!ER155)</f>
      </c>
    </row>
    <row r="167" spans="1:22" ht="12" customHeight="1">
      <c r="A167" s="53">
        <f>IF(Lots!A156="","",Lots!A156)</f>
      </c>
      <c r="B167" s="54">
        <f>IF(Lots!A156="","",Lots!F156)</f>
      </c>
      <c r="C167" s="54">
        <f>IF(Lots!A156="","",Lots!J156)</f>
      </c>
      <c r="D167" s="54">
        <f>IF(Lots!A156="","",Lots!G156)</f>
      </c>
      <c r="E167" s="54">
        <f>IF(Lots!A156="","",Lots!H156)</f>
      </c>
      <c r="F167" s="55">
        <f>IF(Lots!A156="","",Lots!EA156)</f>
      </c>
      <c r="G167" s="54">
        <f>IF(Lots!A156="","",Lots!EB156)</f>
      </c>
      <c r="H167" s="54">
        <f>IF(Lots!A156="","",Lots!EK156)</f>
      </c>
      <c r="I167" s="56">
        <f>IF(Lots!A156="","",Lots!EF156)</f>
      </c>
      <c r="J167" s="57">
        <f>IF(Lots!F156="","",Lots!EG156)</f>
      </c>
      <c r="K167" s="57">
        <f>IF(Lots!H156="","",Lots!EH156)</f>
      </c>
      <c r="L167" s="58">
        <f t="shared" si="12"/>
      </c>
      <c r="M167">
        <f>IF(A167="","",IF(Lots!ET156=TRUE,"Y","N"))</f>
      </c>
      <c r="N167" s="47">
        <f t="shared" si="13"/>
        <v>0</v>
      </c>
      <c r="O167" s="48">
        <f t="shared" si="14"/>
        <v>0</v>
      </c>
      <c r="P167" s="43">
        <f t="shared" si="15"/>
        <v>0</v>
      </c>
      <c r="Q167" s="263">
        <f>IF(Lots!A156="","",Lots!EM156)</f>
      </c>
      <c r="R167" s="264">
        <f>IF(Lots!A156="","",Lots!EN156)</f>
      </c>
      <c r="S167" s="263">
        <f>IF(Lots!A156="","",Lots!EO156)</f>
      </c>
      <c r="T167" s="264">
        <f>IF(Lots!A156="","",Lots!EP156)</f>
      </c>
      <c r="U167" s="263">
        <f>IF(Lots!A156="","",Lots!EQ156)</f>
      </c>
      <c r="V167" s="264">
        <f>IF(Lots!A156="","",Lots!ER156)</f>
      </c>
    </row>
    <row r="168" spans="1:22" ht="12" customHeight="1">
      <c r="A168" s="53">
        <f>IF(Lots!A157="","",Lots!A157)</f>
      </c>
      <c r="B168" s="54">
        <f>IF(Lots!A157="","",Lots!F157)</f>
      </c>
      <c r="C168" s="54">
        <f>IF(Lots!A157="","",Lots!J157)</f>
      </c>
      <c r="D168" s="54">
        <f>IF(Lots!A157="","",Lots!G157)</f>
      </c>
      <c r="E168" s="54">
        <f>IF(Lots!A157="","",Lots!H157)</f>
      </c>
      <c r="F168" s="55">
        <f>IF(Lots!A157="","",Lots!EA157)</f>
      </c>
      <c r="G168" s="54">
        <f>IF(Lots!A157="","",Lots!EB157)</f>
      </c>
      <c r="H168" s="54">
        <f>IF(Lots!A157="","",Lots!EK157)</f>
      </c>
      <c r="I168" s="56">
        <f>IF(Lots!A157="","",Lots!EF157)</f>
      </c>
      <c r="J168" s="57">
        <f>IF(Lots!F157="","",Lots!EG157)</f>
      </c>
      <c r="K168" s="57">
        <f>IF(Lots!H157="","",Lots!EH157)</f>
      </c>
      <c r="L168" s="58">
        <f t="shared" si="12"/>
      </c>
      <c r="M168">
        <f>IF(A168="","",IF(Lots!ET157=TRUE,"Y","N"))</f>
      </c>
      <c r="N168" s="47">
        <f t="shared" si="13"/>
        <v>0</v>
      </c>
      <c r="O168" s="48">
        <f t="shared" si="14"/>
        <v>0</v>
      </c>
      <c r="P168" s="43">
        <f t="shared" si="15"/>
        <v>0</v>
      </c>
      <c r="Q168" s="263">
        <f>IF(Lots!A157="","",Lots!EM157)</f>
      </c>
      <c r="R168" s="264">
        <f>IF(Lots!A157="","",Lots!EN157)</f>
      </c>
      <c r="S168" s="263">
        <f>IF(Lots!A157="","",Lots!EO157)</f>
      </c>
      <c r="T168" s="264">
        <f>IF(Lots!A157="","",Lots!EP157)</f>
      </c>
      <c r="U168" s="263">
        <f>IF(Lots!A157="","",Lots!EQ157)</f>
      </c>
      <c r="V168" s="264">
        <f>IF(Lots!A157="","",Lots!ER157)</f>
      </c>
    </row>
    <row r="169" spans="1:22" ht="12" customHeight="1">
      <c r="A169" s="53">
        <f>IF(Lots!A158="","",Lots!A158)</f>
      </c>
      <c r="B169" s="54">
        <f>IF(Lots!A158="","",Lots!F158)</f>
      </c>
      <c r="C169" s="54">
        <f>IF(Lots!A158="","",Lots!J158)</f>
      </c>
      <c r="D169" s="54">
        <f>IF(Lots!A158="","",Lots!G158)</f>
      </c>
      <c r="E169" s="54">
        <f>IF(Lots!A158="","",Lots!H158)</f>
      </c>
      <c r="F169" s="55">
        <f>IF(Lots!A158="","",Lots!EA158)</f>
      </c>
      <c r="G169" s="54">
        <f>IF(Lots!A158="","",Lots!EB158)</f>
      </c>
      <c r="H169" s="54">
        <f>IF(Lots!A158="","",Lots!EK158)</f>
      </c>
      <c r="I169" s="56">
        <f>IF(Lots!A158="","",Lots!EF158)</f>
      </c>
      <c r="J169" s="57">
        <f>IF(Lots!F158="","",Lots!EG158)</f>
      </c>
      <c r="K169" s="57">
        <f>IF(Lots!H158="","",Lots!EH158)</f>
      </c>
      <c r="L169" s="58">
        <f t="shared" si="12"/>
      </c>
      <c r="M169">
        <f>IF(A169="","",IF(Lots!ET158=TRUE,"Y","N"))</f>
      </c>
      <c r="N169" s="47">
        <f t="shared" si="13"/>
        <v>0</v>
      </c>
      <c r="O169" s="48">
        <f t="shared" si="14"/>
        <v>0</v>
      </c>
      <c r="P169" s="43">
        <f t="shared" si="15"/>
        <v>0</v>
      </c>
      <c r="Q169" s="263">
        <f>IF(Lots!A158="","",Lots!EM158)</f>
      </c>
      <c r="R169" s="264">
        <f>IF(Lots!A158="","",Lots!EN158)</f>
      </c>
      <c r="S169" s="263">
        <f>IF(Lots!A158="","",Lots!EO158)</f>
      </c>
      <c r="T169" s="264">
        <f>IF(Lots!A158="","",Lots!EP158)</f>
      </c>
      <c r="U169" s="263">
        <f>IF(Lots!A158="","",Lots!EQ158)</f>
      </c>
      <c r="V169" s="264">
        <f>IF(Lots!A158="","",Lots!ER158)</f>
      </c>
    </row>
    <row r="170" spans="1:22" ht="12" customHeight="1">
      <c r="A170" s="53">
        <f>IF(Lots!A159="","",Lots!A159)</f>
      </c>
      <c r="B170" s="54">
        <f>IF(Lots!A159="","",Lots!F159)</f>
      </c>
      <c r="C170" s="54">
        <f>IF(Lots!A159="","",Lots!J159)</f>
      </c>
      <c r="D170" s="54">
        <f>IF(Lots!A159="","",Lots!G159)</f>
      </c>
      <c r="E170" s="54">
        <f>IF(Lots!A159="","",Lots!H159)</f>
      </c>
      <c r="F170" s="55">
        <f>IF(Lots!A159="","",Lots!EA159)</f>
      </c>
      <c r="G170" s="54">
        <f>IF(Lots!A159="","",Lots!EB159)</f>
      </c>
      <c r="H170" s="54">
        <f>IF(Lots!A159="","",Lots!EK159)</f>
      </c>
      <c r="I170" s="56">
        <f>IF(Lots!A159="","",Lots!EF159)</f>
      </c>
      <c r="J170" s="57">
        <f>IF(Lots!F159="","",Lots!EG159)</f>
      </c>
      <c r="K170" s="57">
        <f>IF(Lots!H159="","",Lots!EH159)</f>
      </c>
      <c r="L170" s="58">
        <f t="shared" si="12"/>
      </c>
      <c r="M170">
        <f>IF(A170="","",IF(Lots!ET159=TRUE,"Y","N"))</f>
      </c>
      <c r="N170" s="47">
        <f t="shared" si="13"/>
        <v>0</v>
      </c>
      <c r="O170" s="48">
        <f t="shared" si="14"/>
        <v>0</v>
      </c>
      <c r="P170" s="43">
        <f t="shared" si="15"/>
        <v>0</v>
      </c>
      <c r="Q170" s="263">
        <f>IF(Lots!A159="","",Lots!EM159)</f>
      </c>
      <c r="R170" s="264">
        <f>IF(Lots!A159="","",Lots!EN159)</f>
      </c>
      <c r="S170" s="263">
        <f>IF(Lots!A159="","",Lots!EO159)</f>
      </c>
      <c r="T170" s="264">
        <f>IF(Lots!A159="","",Lots!EP159)</f>
      </c>
      <c r="U170" s="263">
        <f>IF(Lots!A159="","",Lots!EQ159)</f>
      </c>
      <c r="V170" s="264">
        <f>IF(Lots!A159="","",Lots!ER159)</f>
      </c>
    </row>
    <row r="171" spans="1:22" ht="12" customHeight="1">
      <c r="A171" s="53">
        <f>IF(Lots!A160="","",Lots!A160)</f>
      </c>
      <c r="B171" s="54">
        <f>IF(Lots!A160="","",Lots!F160)</f>
      </c>
      <c r="C171" s="54">
        <f>IF(Lots!A160="","",Lots!J160)</f>
      </c>
      <c r="D171" s="54">
        <f>IF(Lots!A160="","",Lots!G160)</f>
      </c>
      <c r="E171" s="54">
        <f>IF(Lots!A160="","",Lots!H160)</f>
      </c>
      <c r="F171" s="55">
        <f>IF(Lots!A160="","",Lots!EA160)</f>
      </c>
      <c r="G171" s="54">
        <f>IF(Lots!A160="","",Lots!EB160)</f>
      </c>
      <c r="H171" s="54">
        <f>IF(Lots!A160="","",Lots!EK160)</f>
      </c>
      <c r="I171" s="56">
        <f>IF(Lots!A160="","",Lots!EF160)</f>
      </c>
      <c r="J171" s="57">
        <f>IF(Lots!F160="","",Lots!EG160)</f>
      </c>
      <c r="K171" s="57">
        <f>IF(Lots!H160="","",Lots!EH160)</f>
      </c>
      <c r="L171" s="58">
        <f t="shared" si="12"/>
      </c>
      <c r="M171">
        <f>IF(A171="","",IF(Lots!ET160=TRUE,"Y","N"))</f>
      </c>
      <c r="N171" s="47">
        <f t="shared" si="13"/>
        <v>0</v>
      </c>
      <c r="O171" s="48">
        <f t="shared" si="14"/>
        <v>0</v>
      </c>
      <c r="P171" s="43">
        <f t="shared" si="15"/>
        <v>0</v>
      </c>
      <c r="Q171" s="263">
        <f>IF(Lots!A160="","",Lots!EM160)</f>
      </c>
      <c r="R171" s="264">
        <f>IF(Lots!A160="","",Lots!EN160)</f>
      </c>
      <c r="S171" s="263">
        <f>IF(Lots!A160="","",Lots!EO160)</f>
      </c>
      <c r="T171" s="264">
        <f>IF(Lots!A160="","",Lots!EP160)</f>
      </c>
      <c r="U171" s="263">
        <f>IF(Lots!A160="","",Lots!EQ160)</f>
      </c>
      <c r="V171" s="264">
        <f>IF(Lots!A160="","",Lots!ER160)</f>
      </c>
    </row>
    <row r="172" spans="1:22" ht="12" customHeight="1">
      <c r="A172" s="53">
        <f>IF(Lots!A161="","",Lots!A161)</f>
      </c>
      <c r="B172" s="54">
        <f>IF(Lots!A161="","",Lots!F161)</f>
      </c>
      <c r="C172" s="54">
        <f>IF(Lots!A161="","",Lots!J161)</f>
      </c>
      <c r="D172" s="54">
        <f>IF(Lots!A161="","",Lots!G161)</f>
      </c>
      <c r="E172" s="54">
        <f>IF(Lots!A161="","",Lots!H161)</f>
      </c>
      <c r="F172" s="55">
        <f>IF(Lots!A161="","",Lots!EA161)</f>
      </c>
      <c r="G172" s="54">
        <f>IF(Lots!A161="","",Lots!EB161)</f>
      </c>
      <c r="H172" s="54">
        <f>IF(Lots!A161="","",Lots!EK161)</f>
      </c>
      <c r="I172" s="56">
        <f>IF(Lots!A161="","",Lots!EF161)</f>
      </c>
      <c r="J172" s="57">
        <f>IF(Lots!F161="","",Lots!EG161)</f>
      </c>
      <c r="K172" s="57">
        <f>IF(Lots!H161="","",Lots!EH161)</f>
      </c>
      <c r="L172" s="58">
        <f t="shared" si="12"/>
      </c>
      <c r="M172">
        <f>IF(A172="","",IF(Lots!ET161=TRUE,"Y","N"))</f>
      </c>
      <c r="N172" s="47">
        <f t="shared" si="13"/>
        <v>0</v>
      </c>
      <c r="O172" s="48">
        <f t="shared" si="14"/>
        <v>0</v>
      </c>
      <c r="P172" s="43">
        <f t="shared" si="15"/>
        <v>0</v>
      </c>
      <c r="Q172" s="263">
        <f>IF(Lots!A161="","",Lots!EM161)</f>
      </c>
      <c r="R172" s="264">
        <f>IF(Lots!A161="","",Lots!EN161)</f>
      </c>
      <c r="S172" s="263">
        <f>IF(Lots!A161="","",Lots!EO161)</f>
      </c>
      <c r="T172" s="264">
        <f>IF(Lots!A161="","",Lots!EP161)</f>
      </c>
      <c r="U172" s="263">
        <f>IF(Lots!A161="","",Lots!EQ161)</f>
      </c>
      <c r="V172" s="264">
        <f>IF(Lots!A161="","",Lots!ER161)</f>
      </c>
    </row>
    <row r="173" spans="1:22" ht="12" customHeight="1">
      <c r="A173" s="53">
        <f>IF(Lots!A162="","",Lots!A162)</f>
      </c>
      <c r="B173" s="54">
        <f>IF(Lots!A162="","",Lots!F162)</f>
      </c>
      <c r="C173" s="54">
        <f>IF(Lots!A162="","",Lots!J162)</f>
      </c>
      <c r="D173" s="54">
        <f>IF(Lots!A162="","",Lots!G162)</f>
      </c>
      <c r="E173" s="54">
        <f>IF(Lots!A162="","",Lots!H162)</f>
      </c>
      <c r="F173" s="55">
        <f>IF(Lots!A162="","",Lots!EA162)</f>
      </c>
      <c r="G173" s="54">
        <f>IF(Lots!A162="","",Lots!EB162)</f>
      </c>
      <c r="H173" s="54">
        <f>IF(Lots!A162="","",Lots!EK162)</f>
      </c>
      <c r="I173" s="56">
        <f>IF(Lots!A162="","",Lots!EF162)</f>
      </c>
      <c r="J173" s="57">
        <f>IF(Lots!F162="","",Lots!EG162)</f>
      </c>
      <c r="K173" s="57">
        <f>IF(Lots!H162="","",Lots!EH162)</f>
      </c>
      <c r="L173" s="58">
        <f t="shared" si="12"/>
      </c>
      <c r="M173">
        <f>IF(A173="","",IF(Lots!ET162=TRUE,"Y","N"))</f>
      </c>
      <c r="N173" s="47">
        <f t="shared" si="13"/>
        <v>0</v>
      </c>
      <c r="O173" s="48">
        <f t="shared" si="14"/>
        <v>0</v>
      </c>
      <c r="P173" s="43">
        <f t="shared" si="15"/>
        <v>0</v>
      </c>
      <c r="Q173" s="263">
        <f>IF(Lots!A162="","",Lots!EM162)</f>
      </c>
      <c r="R173" s="264">
        <f>IF(Lots!A162="","",Lots!EN162)</f>
      </c>
      <c r="S173" s="263">
        <f>IF(Lots!A162="","",Lots!EO162)</f>
      </c>
      <c r="T173" s="264">
        <f>IF(Lots!A162="","",Lots!EP162)</f>
      </c>
      <c r="U173" s="263">
        <f>IF(Lots!A162="","",Lots!EQ162)</f>
      </c>
      <c r="V173" s="264">
        <f>IF(Lots!A162="","",Lots!ER162)</f>
      </c>
    </row>
    <row r="174" spans="1:22" ht="12" customHeight="1">
      <c r="A174" s="53">
        <f>IF(Lots!A163="","",Lots!A163)</f>
      </c>
      <c r="B174" s="54">
        <f>IF(Lots!A163="","",Lots!F163)</f>
      </c>
      <c r="C174" s="54">
        <f>IF(Lots!A163="","",Lots!J163)</f>
      </c>
      <c r="D174" s="54">
        <f>IF(Lots!A163="","",Lots!G163)</f>
      </c>
      <c r="E174" s="54">
        <f>IF(Lots!A163="","",Lots!H163)</f>
      </c>
      <c r="F174" s="55">
        <f>IF(Lots!A163="","",Lots!EA163)</f>
      </c>
      <c r="G174" s="54">
        <f>IF(Lots!A163="","",Lots!EB163)</f>
      </c>
      <c r="H174" s="54">
        <f>IF(Lots!A163="","",Lots!EK163)</f>
      </c>
      <c r="I174" s="56">
        <f>IF(Lots!A163="","",Lots!EF163)</f>
      </c>
      <c r="J174" s="57">
        <f>IF(Lots!F163="","",Lots!EG163)</f>
      </c>
      <c r="K174" s="57">
        <f>IF(Lots!H163="","",Lots!EH163)</f>
      </c>
      <c r="L174" s="58">
        <f t="shared" si="12"/>
      </c>
      <c r="M174">
        <f>IF(A174="","",IF(Lots!ET163=TRUE,"Y","N"))</f>
      </c>
      <c r="N174" s="47">
        <f t="shared" si="13"/>
        <v>0</v>
      </c>
      <c r="O174" s="48">
        <f t="shared" si="14"/>
        <v>0</v>
      </c>
      <c r="P174" s="43">
        <f t="shared" si="15"/>
        <v>0</v>
      </c>
      <c r="Q174" s="263">
        <f>IF(Lots!A163="","",Lots!EM163)</f>
      </c>
      <c r="R174" s="264">
        <f>IF(Lots!A163="","",Lots!EN163)</f>
      </c>
      <c r="S174" s="263">
        <f>IF(Lots!A163="","",Lots!EO163)</f>
      </c>
      <c r="T174" s="264">
        <f>IF(Lots!A163="","",Lots!EP163)</f>
      </c>
      <c r="U174" s="263">
        <f>IF(Lots!A163="","",Lots!EQ163)</f>
      </c>
      <c r="V174" s="264">
        <f>IF(Lots!A163="","",Lots!ER163)</f>
      </c>
    </row>
    <row r="175" spans="1:22" ht="12" customHeight="1">
      <c r="A175" s="53">
        <f>IF(Lots!A164="","",Lots!A164)</f>
      </c>
      <c r="B175" s="54">
        <f>IF(Lots!A164="","",Lots!F164)</f>
      </c>
      <c r="C175" s="54">
        <f>IF(Lots!A164="","",Lots!J164)</f>
      </c>
      <c r="D175" s="54">
        <f>IF(Lots!A164="","",Lots!G164)</f>
      </c>
      <c r="E175" s="54">
        <f>IF(Lots!A164="","",Lots!H164)</f>
      </c>
      <c r="F175" s="55">
        <f>IF(Lots!A164="","",Lots!EA164)</f>
      </c>
      <c r="G175" s="54">
        <f>IF(Lots!A164="","",Lots!EB164)</f>
      </c>
      <c r="H175" s="54">
        <f>IF(Lots!A164="","",Lots!EK164)</f>
      </c>
      <c r="I175" s="56">
        <f>IF(Lots!A164="","",Lots!EF164)</f>
      </c>
      <c r="J175" s="57">
        <f>IF(Lots!F164="","",Lots!EG164)</f>
      </c>
      <c r="K175" s="57">
        <f>IF(Lots!H164="","",Lots!EH164)</f>
      </c>
      <c r="L175" s="58">
        <f t="shared" si="12"/>
      </c>
      <c r="M175">
        <f>IF(A175="","",IF(Lots!ET164=TRUE,"Y","N"))</f>
      </c>
      <c r="N175" s="47">
        <f t="shared" si="13"/>
        <v>0</v>
      </c>
      <c r="O175" s="48">
        <f t="shared" si="14"/>
        <v>0</v>
      </c>
      <c r="P175" s="43">
        <f t="shared" si="15"/>
        <v>0</v>
      </c>
      <c r="Q175" s="263">
        <f>IF(Lots!A164="","",Lots!EM164)</f>
      </c>
      <c r="R175" s="264">
        <f>IF(Lots!A164="","",Lots!EN164)</f>
      </c>
      <c r="S175" s="263">
        <f>IF(Lots!A164="","",Lots!EO164)</f>
      </c>
      <c r="T175" s="264">
        <f>IF(Lots!A164="","",Lots!EP164)</f>
      </c>
      <c r="U175" s="263">
        <f>IF(Lots!A164="","",Lots!EQ164)</f>
      </c>
      <c r="V175" s="264">
        <f>IF(Lots!A164="","",Lots!ER164)</f>
      </c>
    </row>
    <row r="176" spans="1:22" ht="12" customHeight="1">
      <c r="A176" s="53">
        <f>IF(Lots!A165="","",Lots!A165)</f>
      </c>
      <c r="B176" s="54">
        <f>IF(Lots!A165="","",Lots!F165)</f>
      </c>
      <c r="C176" s="54">
        <f>IF(Lots!A165="","",Lots!J165)</f>
      </c>
      <c r="D176" s="54">
        <f>IF(Lots!A165="","",Lots!G165)</f>
      </c>
      <c r="E176" s="54">
        <f>IF(Lots!A165="","",Lots!H165)</f>
      </c>
      <c r="F176" s="55">
        <f>IF(Lots!A165="","",Lots!EA165)</f>
      </c>
      <c r="G176" s="54">
        <f>IF(Lots!A165="","",Lots!EB165)</f>
      </c>
      <c r="H176" s="54">
        <f>IF(Lots!A165="","",Lots!EK165)</f>
      </c>
      <c r="I176" s="56">
        <f>IF(Lots!A165="","",Lots!EF165)</f>
      </c>
      <c r="J176" s="57">
        <f>IF(Lots!F165="","",Lots!EG165)</f>
      </c>
      <c r="K176" s="57">
        <f>IF(Lots!H165="","",Lots!EH165)</f>
      </c>
      <c r="L176" s="58">
        <f t="shared" si="12"/>
      </c>
      <c r="M176">
        <f>IF(A176="","",IF(Lots!ET165=TRUE,"Y","N"))</f>
      </c>
      <c r="N176" s="47">
        <f t="shared" si="13"/>
        <v>0</v>
      </c>
      <c r="O176" s="48">
        <f t="shared" si="14"/>
        <v>0</v>
      </c>
      <c r="P176" s="43">
        <f t="shared" si="15"/>
        <v>0</v>
      </c>
      <c r="Q176" s="263">
        <f>IF(Lots!A165="","",Lots!EM165)</f>
      </c>
      <c r="R176" s="264">
        <f>IF(Lots!A165="","",Lots!EN165)</f>
      </c>
      <c r="S176" s="263">
        <f>IF(Lots!A165="","",Lots!EO165)</f>
      </c>
      <c r="T176" s="264">
        <f>IF(Lots!A165="","",Lots!EP165)</f>
      </c>
      <c r="U176" s="263">
        <f>IF(Lots!A165="","",Lots!EQ165)</f>
      </c>
      <c r="V176" s="264">
        <f>IF(Lots!A165="","",Lots!ER165)</f>
      </c>
    </row>
    <row r="177" spans="1:22" ht="12" customHeight="1">
      <c r="A177" s="53">
        <f>IF(Lots!A166="","",Lots!A166)</f>
      </c>
      <c r="B177" s="54">
        <f>IF(Lots!A166="","",Lots!F166)</f>
      </c>
      <c r="C177" s="54">
        <f>IF(Lots!A166="","",Lots!J166)</f>
      </c>
      <c r="D177" s="54">
        <f>IF(Lots!A166="","",Lots!G166)</f>
      </c>
      <c r="E177" s="54">
        <f>IF(Lots!A166="","",Lots!H166)</f>
      </c>
      <c r="F177" s="55">
        <f>IF(Lots!A166="","",Lots!EA166)</f>
      </c>
      <c r="G177" s="54">
        <f>IF(Lots!A166="","",Lots!EB166)</f>
      </c>
      <c r="H177" s="54">
        <f>IF(Lots!A166="","",Lots!EK166)</f>
      </c>
      <c r="I177" s="56">
        <f>IF(Lots!A166="","",Lots!EF166)</f>
      </c>
      <c r="J177" s="57">
        <f>IF(Lots!F166="","",Lots!EG166)</f>
      </c>
      <c r="K177" s="57">
        <f>IF(Lots!H166="","",Lots!EH166)</f>
      </c>
      <c r="L177" s="58">
        <f t="shared" si="12"/>
      </c>
      <c r="M177">
        <f>IF(A177="","",IF(Lots!ET166=TRUE,"Y","N"))</f>
      </c>
      <c r="N177" s="47">
        <f t="shared" si="13"/>
        <v>0</v>
      </c>
      <c r="O177" s="48">
        <f t="shared" si="14"/>
        <v>0</v>
      </c>
      <c r="P177" s="43">
        <f t="shared" si="15"/>
        <v>0</v>
      </c>
      <c r="Q177" s="263">
        <f>IF(Lots!A166="","",Lots!EM166)</f>
      </c>
      <c r="R177" s="264">
        <f>IF(Lots!A166="","",Lots!EN166)</f>
      </c>
      <c r="S177" s="263">
        <f>IF(Lots!A166="","",Lots!EO166)</f>
      </c>
      <c r="T177" s="264">
        <f>IF(Lots!A166="","",Lots!EP166)</f>
      </c>
      <c r="U177" s="263">
        <f>IF(Lots!A166="","",Lots!EQ166)</f>
      </c>
      <c r="V177" s="264">
        <f>IF(Lots!A166="","",Lots!ER166)</f>
      </c>
    </row>
    <row r="178" spans="1:22" ht="12" customHeight="1">
      <c r="A178" s="53">
        <f>IF(Lots!A167="","",Lots!A167)</f>
      </c>
      <c r="B178" s="54">
        <f>IF(Lots!A167="","",Lots!F167)</f>
      </c>
      <c r="C178" s="54">
        <f>IF(Lots!A167="","",Lots!J167)</f>
      </c>
      <c r="D178" s="54">
        <f>IF(Lots!A167="","",Lots!G167)</f>
      </c>
      <c r="E178" s="54">
        <f>IF(Lots!A167="","",Lots!H167)</f>
      </c>
      <c r="F178" s="55">
        <f>IF(Lots!A167="","",Lots!EA167)</f>
      </c>
      <c r="G178" s="54">
        <f>IF(Lots!A167="","",Lots!EB167)</f>
      </c>
      <c r="H178" s="54">
        <f>IF(Lots!A167="","",Lots!EK167)</f>
      </c>
      <c r="I178" s="56">
        <f>IF(Lots!A167="","",Lots!EF167)</f>
      </c>
      <c r="J178" s="57">
        <f>IF(Lots!F167="","",Lots!EG167)</f>
      </c>
      <c r="K178" s="57">
        <f>IF(Lots!H167="","",Lots!EH167)</f>
      </c>
      <c r="L178" s="58">
        <f t="shared" si="12"/>
      </c>
      <c r="M178">
        <f>IF(A178="","",IF(Lots!ET167=TRUE,"Y","N"))</f>
      </c>
      <c r="N178" s="47">
        <f t="shared" si="13"/>
        <v>0</v>
      </c>
      <c r="O178" s="48">
        <f t="shared" si="14"/>
        <v>0</v>
      </c>
      <c r="P178" s="43">
        <f t="shared" si="15"/>
        <v>0</v>
      </c>
      <c r="Q178" s="263">
        <f>IF(Lots!A167="","",Lots!EM167)</f>
      </c>
      <c r="R178" s="264">
        <f>IF(Lots!A167="","",Lots!EN167)</f>
      </c>
      <c r="S178" s="263">
        <f>IF(Lots!A167="","",Lots!EO167)</f>
      </c>
      <c r="T178" s="264">
        <f>IF(Lots!A167="","",Lots!EP167)</f>
      </c>
      <c r="U178" s="263">
        <f>IF(Lots!A167="","",Lots!EQ167)</f>
      </c>
      <c r="V178" s="264">
        <f>IF(Lots!A167="","",Lots!ER167)</f>
      </c>
    </row>
    <row r="179" spans="1:22" ht="12" customHeight="1">
      <c r="A179" s="53">
        <f>IF(Lots!A168="","",Lots!A168)</f>
      </c>
      <c r="B179" s="54">
        <f>IF(Lots!A168="","",Lots!F168)</f>
      </c>
      <c r="C179" s="54">
        <f>IF(Lots!A168="","",Lots!J168)</f>
      </c>
      <c r="D179" s="54">
        <f>IF(Lots!A168="","",Lots!G168)</f>
      </c>
      <c r="E179" s="54">
        <f>IF(Lots!A168="","",Lots!H168)</f>
      </c>
      <c r="F179" s="55">
        <f>IF(Lots!A168="","",Lots!EA168)</f>
      </c>
      <c r="G179" s="54">
        <f>IF(Lots!A168="","",Lots!EB168)</f>
      </c>
      <c r="H179" s="54">
        <f>IF(Lots!A168="","",Lots!EK168)</f>
      </c>
      <c r="I179" s="56">
        <f>IF(Lots!A168="","",Lots!EF168)</f>
      </c>
      <c r="J179" s="57">
        <f>IF(Lots!F168="","",Lots!EG168)</f>
      </c>
      <c r="K179" s="57">
        <f>IF(Lots!H168="","",Lots!EH168)</f>
      </c>
      <c r="L179" s="58">
        <f t="shared" si="12"/>
      </c>
      <c r="M179">
        <f>IF(A179="","",IF(Lots!ET168=TRUE,"Y","N"))</f>
      </c>
      <c r="N179" s="47">
        <f t="shared" si="13"/>
        <v>0</v>
      </c>
      <c r="O179" s="48">
        <f t="shared" si="14"/>
        <v>0</v>
      </c>
      <c r="P179" s="43">
        <f t="shared" si="15"/>
        <v>0</v>
      </c>
      <c r="Q179" s="263">
        <f>IF(Lots!A168="","",Lots!EM168)</f>
      </c>
      <c r="R179" s="264">
        <f>IF(Lots!A168="","",Lots!EN168)</f>
      </c>
      <c r="S179" s="263">
        <f>IF(Lots!A168="","",Lots!EO168)</f>
      </c>
      <c r="T179" s="264">
        <f>IF(Lots!A168="","",Lots!EP168)</f>
      </c>
      <c r="U179" s="263">
        <f>IF(Lots!A168="","",Lots!EQ168)</f>
      </c>
      <c r="V179" s="264">
        <f>IF(Lots!A168="","",Lots!ER168)</f>
      </c>
    </row>
    <row r="180" spans="1:22" ht="12" customHeight="1">
      <c r="A180" s="53">
        <f>IF(Lots!A169="","",Lots!A169)</f>
      </c>
      <c r="B180" s="54">
        <f>IF(Lots!A169="","",Lots!F169)</f>
      </c>
      <c r="C180" s="54">
        <f>IF(Lots!A169="","",Lots!J169)</f>
      </c>
      <c r="D180" s="54">
        <f>IF(Lots!A169="","",Lots!G169)</f>
      </c>
      <c r="E180" s="54">
        <f>IF(Lots!A169="","",Lots!H169)</f>
      </c>
      <c r="F180" s="55">
        <f>IF(Lots!A169="","",Lots!EA169)</f>
      </c>
      <c r="G180" s="54">
        <f>IF(Lots!A169="","",Lots!EB169)</f>
      </c>
      <c r="H180" s="54">
        <f>IF(Lots!A169="","",Lots!EK169)</f>
      </c>
      <c r="I180" s="56">
        <f>IF(Lots!A169="","",Lots!EF169)</f>
      </c>
      <c r="J180" s="57">
        <f>IF(Lots!F169="","",Lots!EG169)</f>
      </c>
      <c r="K180" s="57">
        <f>IF(Lots!H169="","",Lots!EH169)</f>
      </c>
      <c r="L180" s="58">
        <f t="shared" si="12"/>
      </c>
      <c r="M180">
        <f>IF(A180="","",IF(Lots!ET169=TRUE,"Y","N"))</f>
      </c>
      <c r="N180" s="47">
        <f t="shared" si="13"/>
        <v>0</v>
      </c>
      <c r="O180" s="48">
        <f t="shared" si="14"/>
        <v>0</v>
      </c>
      <c r="P180" s="43">
        <f t="shared" si="15"/>
        <v>0</v>
      </c>
      <c r="Q180" s="263">
        <f>IF(Lots!A169="","",Lots!EM169)</f>
      </c>
      <c r="R180" s="264">
        <f>IF(Lots!A169="","",Lots!EN169)</f>
      </c>
      <c r="S180" s="263">
        <f>IF(Lots!A169="","",Lots!EO169)</f>
      </c>
      <c r="T180" s="264">
        <f>IF(Lots!A169="","",Lots!EP169)</f>
      </c>
      <c r="U180" s="263">
        <f>IF(Lots!A169="","",Lots!EQ169)</f>
      </c>
      <c r="V180" s="264">
        <f>IF(Lots!A169="","",Lots!ER169)</f>
      </c>
    </row>
    <row r="181" spans="1:22" ht="12" customHeight="1">
      <c r="A181" s="53">
        <f>IF(Lots!A170="","",Lots!A170)</f>
      </c>
      <c r="B181" s="54">
        <f>IF(Lots!A170="","",Lots!F170)</f>
      </c>
      <c r="C181" s="54">
        <f>IF(Lots!A170="","",Lots!J170)</f>
      </c>
      <c r="D181" s="54">
        <f>IF(Lots!A170="","",Lots!G170)</f>
      </c>
      <c r="E181" s="54">
        <f>IF(Lots!A170="","",Lots!H170)</f>
      </c>
      <c r="F181" s="55">
        <f>IF(Lots!A170="","",Lots!EA170)</f>
      </c>
      <c r="G181" s="54">
        <f>IF(Lots!A170="","",Lots!EB170)</f>
      </c>
      <c r="H181" s="54">
        <f>IF(Lots!A170="","",Lots!EK170)</f>
      </c>
      <c r="I181" s="56">
        <f>IF(Lots!A170="","",Lots!EF170)</f>
      </c>
      <c r="J181" s="57">
        <f>IF(Lots!F170="","",Lots!EG170)</f>
      </c>
      <c r="K181" s="57">
        <f>IF(Lots!H170="","",Lots!EH170)</f>
      </c>
      <c r="L181" s="58">
        <f t="shared" si="12"/>
      </c>
      <c r="M181">
        <f>IF(A181="","",IF(Lots!ET170=TRUE,"Y","N"))</f>
      </c>
      <c r="N181" s="47">
        <f t="shared" si="13"/>
        <v>0</v>
      </c>
      <c r="O181" s="48">
        <f t="shared" si="14"/>
        <v>0</v>
      </c>
      <c r="P181" s="43">
        <f t="shared" si="15"/>
        <v>0</v>
      </c>
      <c r="Q181" s="263">
        <f>IF(Lots!A170="","",Lots!EM170)</f>
      </c>
      <c r="R181" s="264">
        <f>IF(Lots!A170="","",Lots!EN170)</f>
      </c>
      <c r="S181" s="263">
        <f>IF(Lots!A170="","",Lots!EO170)</f>
      </c>
      <c r="T181" s="264">
        <f>IF(Lots!A170="","",Lots!EP170)</f>
      </c>
      <c r="U181" s="263">
        <f>IF(Lots!A170="","",Lots!EQ170)</f>
      </c>
      <c r="V181" s="264">
        <f>IF(Lots!A170="","",Lots!ER170)</f>
      </c>
    </row>
    <row r="182" spans="1:22" ht="12" customHeight="1">
      <c r="A182" s="53">
        <f>IF(Lots!A171="","",Lots!A171)</f>
      </c>
      <c r="B182" s="54">
        <f>IF(Lots!A171="","",Lots!F171)</f>
      </c>
      <c r="C182" s="54">
        <f>IF(Lots!A171="","",Lots!J171)</f>
      </c>
      <c r="D182" s="54">
        <f>IF(Lots!A171="","",Lots!G171)</f>
      </c>
      <c r="E182" s="54">
        <f>IF(Lots!A171="","",Lots!H171)</f>
      </c>
      <c r="F182" s="55">
        <f>IF(Lots!A171="","",Lots!EA171)</f>
      </c>
      <c r="G182" s="54">
        <f>IF(Lots!A171="","",Lots!EB171)</f>
      </c>
      <c r="H182" s="54">
        <f>IF(Lots!A171="","",Lots!EK171)</f>
      </c>
      <c r="I182" s="56">
        <f>IF(Lots!A171="","",Lots!EF171)</f>
      </c>
      <c r="J182" s="57">
        <f>IF(Lots!F171="","",Lots!EG171)</f>
      </c>
      <c r="K182" s="57">
        <f>IF(Lots!H171="","",Lots!EH171)</f>
      </c>
      <c r="L182" s="58">
        <f t="shared" si="12"/>
      </c>
      <c r="M182">
        <f>IF(A182="","",IF(Lots!ET171=TRUE,"Y","N"))</f>
      </c>
      <c r="N182" s="47">
        <f t="shared" si="13"/>
        <v>0</v>
      </c>
      <c r="O182" s="48">
        <f t="shared" si="14"/>
        <v>0</v>
      </c>
      <c r="P182" s="43">
        <f t="shared" si="15"/>
        <v>0</v>
      </c>
      <c r="Q182" s="263">
        <f>IF(Lots!A171="","",Lots!EM171)</f>
      </c>
      <c r="R182" s="264">
        <f>IF(Lots!A171="","",Lots!EN171)</f>
      </c>
      <c r="S182" s="263">
        <f>IF(Lots!A171="","",Lots!EO171)</f>
      </c>
      <c r="T182" s="264">
        <f>IF(Lots!A171="","",Lots!EP171)</f>
      </c>
      <c r="U182" s="263">
        <f>IF(Lots!A171="","",Lots!EQ171)</f>
      </c>
      <c r="V182" s="264">
        <f>IF(Lots!A171="","",Lots!ER171)</f>
      </c>
    </row>
    <row r="183" spans="1:22" ht="12" customHeight="1">
      <c r="A183" s="53">
        <f>IF(Lots!A172="","",Lots!A172)</f>
      </c>
      <c r="B183" s="54">
        <f>IF(Lots!A172="","",Lots!F172)</f>
      </c>
      <c r="C183" s="54">
        <f>IF(Lots!A172="","",Lots!J172)</f>
      </c>
      <c r="D183" s="54">
        <f>IF(Lots!A172="","",Lots!G172)</f>
      </c>
      <c r="E183" s="54">
        <f>IF(Lots!A172="","",Lots!H172)</f>
      </c>
      <c r="F183" s="55">
        <f>IF(Lots!A172="","",Lots!EA172)</f>
      </c>
      <c r="G183" s="54">
        <f>IF(Lots!A172="","",Lots!EB172)</f>
      </c>
      <c r="H183" s="54">
        <f>IF(Lots!A172="","",Lots!EK172)</f>
      </c>
      <c r="I183" s="56">
        <f>IF(Lots!A172="","",Lots!EF172)</f>
      </c>
      <c r="J183" s="57">
        <f>IF(Lots!F172="","",Lots!EG172)</f>
      </c>
      <c r="K183" s="57">
        <f>IF(Lots!H172="","",Lots!EH172)</f>
      </c>
      <c r="L183" s="58">
        <f t="shared" si="12"/>
      </c>
      <c r="M183">
        <f>IF(A183="","",IF(Lots!ET172=TRUE,"Y","N"))</f>
      </c>
      <c r="N183" s="47">
        <f t="shared" si="13"/>
        <v>0</v>
      </c>
      <c r="O183" s="48">
        <f t="shared" si="14"/>
        <v>0</v>
      </c>
      <c r="P183" s="43">
        <f t="shared" si="15"/>
        <v>0</v>
      </c>
      <c r="Q183" s="263">
        <f>IF(Lots!A172="","",Lots!EM172)</f>
      </c>
      <c r="R183" s="264">
        <f>IF(Lots!A172="","",Lots!EN172)</f>
      </c>
      <c r="S183" s="263">
        <f>IF(Lots!A172="","",Lots!EO172)</f>
      </c>
      <c r="T183" s="264">
        <f>IF(Lots!A172="","",Lots!EP172)</f>
      </c>
      <c r="U183" s="263">
        <f>IF(Lots!A172="","",Lots!EQ172)</f>
      </c>
      <c r="V183" s="264">
        <f>IF(Lots!A172="","",Lots!ER172)</f>
      </c>
    </row>
    <row r="184" spans="1:22" ht="12" customHeight="1">
      <c r="A184" s="53">
        <f>IF(Lots!A173="","",Lots!A173)</f>
      </c>
      <c r="B184" s="54">
        <f>IF(Lots!A173="","",Lots!F173)</f>
      </c>
      <c r="C184" s="54">
        <f>IF(Lots!A173="","",Lots!J173)</f>
      </c>
      <c r="D184" s="54">
        <f>IF(Lots!A173="","",Lots!G173)</f>
      </c>
      <c r="E184" s="54">
        <f>IF(Lots!A173="","",Lots!H173)</f>
      </c>
      <c r="F184" s="55">
        <f>IF(Lots!A173="","",Lots!EA173)</f>
      </c>
      <c r="G184" s="54">
        <f>IF(Lots!A173="","",Lots!EB173)</f>
      </c>
      <c r="H184" s="54">
        <f>IF(Lots!A173="","",Lots!EK173)</f>
      </c>
      <c r="I184" s="56">
        <f>IF(Lots!A173="","",Lots!EF173)</f>
      </c>
      <c r="J184" s="57">
        <f>IF(Lots!F173="","",Lots!EG173)</f>
      </c>
      <c r="K184" s="57">
        <f>IF(Lots!H173="","",Lots!EH173)</f>
      </c>
      <c r="L184" s="58">
        <f t="shared" si="12"/>
      </c>
      <c r="M184">
        <f>IF(A184="","",IF(Lots!ET173=TRUE,"Y","N"))</f>
      </c>
      <c r="N184" s="47">
        <f t="shared" si="13"/>
        <v>0</v>
      </c>
      <c r="O184" s="48">
        <f t="shared" si="14"/>
        <v>0</v>
      </c>
      <c r="P184" s="43">
        <f t="shared" si="15"/>
        <v>0</v>
      </c>
      <c r="Q184" s="263">
        <f>IF(Lots!A173="","",Lots!EM173)</f>
      </c>
      <c r="R184" s="264">
        <f>IF(Lots!A173="","",Lots!EN173)</f>
      </c>
      <c r="S184" s="263">
        <f>IF(Lots!A173="","",Lots!EO173)</f>
      </c>
      <c r="T184" s="264">
        <f>IF(Lots!A173="","",Lots!EP173)</f>
      </c>
      <c r="U184" s="263">
        <f>IF(Lots!A173="","",Lots!EQ173)</f>
      </c>
      <c r="V184" s="264">
        <f>IF(Lots!A173="","",Lots!ER173)</f>
      </c>
    </row>
    <row r="185" spans="1:22" ht="12" customHeight="1">
      <c r="A185" s="53">
        <f>IF(Lots!A174="","",Lots!A174)</f>
      </c>
      <c r="B185" s="54">
        <f>IF(Lots!A174="","",Lots!F174)</f>
      </c>
      <c r="C185" s="54">
        <f>IF(Lots!A174="","",Lots!J174)</f>
      </c>
      <c r="D185" s="54">
        <f>IF(Lots!A174="","",Lots!G174)</f>
      </c>
      <c r="E185" s="54">
        <f>IF(Lots!A174="","",Lots!H174)</f>
      </c>
      <c r="F185" s="55">
        <f>IF(Lots!A174="","",Lots!EA174)</f>
      </c>
      <c r="G185" s="54">
        <f>IF(Lots!A174="","",Lots!EB174)</f>
      </c>
      <c r="H185" s="54">
        <f>IF(Lots!A174="","",Lots!EK174)</f>
      </c>
      <c r="I185" s="56">
        <f>IF(Lots!A174="","",Lots!EF174)</f>
      </c>
      <c r="J185" s="57">
        <f>IF(Lots!F174="","",Lots!EG174)</f>
      </c>
      <c r="K185" s="57">
        <f>IF(Lots!H174="","",Lots!EH174)</f>
      </c>
      <c r="L185" s="58">
        <f t="shared" si="12"/>
      </c>
      <c r="M185">
        <f>IF(A185="","",IF(Lots!ET174=TRUE,"Y","N"))</f>
      </c>
      <c r="N185" s="47">
        <f t="shared" si="13"/>
        <v>0</v>
      </c>
      <c r="O185" s="48">
        <f t="shared" si="14"/>
        <v>0</v>
      </c>
      <c r="P185" s="43">
        <f t="shared" si="15"/>
        <v>0</v>
      </c>
      <c r="Q185" s="263">
        <f>IF(Lots!A174="","",Lots!EM174)</f>
      </c>
      <c r="R185" s="264">
        <f>IF(Lots!A174="","",Lots!EN174)</f>
      </c>
      <c r="S185" s="263">
        <f>IF(Lots!A174="","",Lots!EO174)</f>
      </c>
      <c r="T185" s="264">
        <f>IF(Lots!A174="","",Lots!EP174)</f>
      </c>
      <c r="U185" s="263">
        <f>IF(Lots!A174="","",Lots!EQ174)</f>
      </c>
      <c r="V185" s="264">
        <f>IF(Lots!A174="","",Lots!ER174)</f>
      </c>
    </row>
    <row r="186" spans="1:22" ht="12" customHeight="1">
      <c r="A186" s="53">
        <f>IF(Lots!A175="","",Lots!A175)</f>
      </c>
      <c r="B186" s="54">
        <f>IF(Lots!A175="","",Lots!F175)</f>
      </c>
      <c r="C186" s="54">
        <f>IF(Lots!A175="","",Lots!J175)</f>
      </c>
      <c r="D186" s="54">
        <f>IF(Lots!A175="","",Lots!G175)</f>
      </c>
      <c r="E186" s="54">
        <f>IF(Lots!A175="","",Lots!H175)</f>
      </c>
      <c r="F186" s="55">
        <f>IF(Lots!A175="","",Lots!EA175)</f>
      </c>
      <c r="G186" s="54">
        <f>IF(Lots!A175="","",Lots!EB175)</f>
      </c>
      <c r="H186" s="54">
        <f>IF(Lots!A175="","",Lots!EK175)</f>
      </c>
      <c r="I186" s="56">
        <f>IF(Lots!A175="","",Lots!EF175)</f>
      </c>
      <c r="J186" s="57">
        <f>IF(Lots!F175="","",Lots!EG175)</f>
      </c>
      <c r="K186" s="57">
        <f>IF(Lots!H175="","",Lots!EH175)</f>
      </c>
      <c r="L186" s="58">
        <f t="shared" si="12"/>
      </c>
      <c r="M186">
        <f>IF(A186="","",IF(Lots!ET175=TRUE,"Y","N"))</f>
      </c>
      <c r="N186" s="47">
        <f t="shared" si="13"/>
        <v>0</v>
      </c>
      <c r="O186" s="48">
        <f t="shared" si="14"/>
        <v>0</v>
      </c>
      <c r="P186" s="43">
        <f t="shared" si="15"/>
        <v>0</v>
      </c>
      <c r="Q186" s="263">
        <f>IF(Lots!A175="","",Lots!EM175)</f>
      </c>
      <c r="R186" s="264">
        <f>IF(Lots!A175="","",Lots!EN175)</f>
      </c>
      <c r="S186" s="263">
        <f>IF(Lots!A175="","",Lots!EO175)</f>
      </c>
      <c r="T186" s="264">
        <f>IF(Lots!A175="","",Lots!EP175)</f>
      </c>
      <c r="U186" s="263">
        <f>IF(Lots!A175="","",Lots!EQ175)</f>
      </c>
      <c r="V186" s="264">
        <f>IF(Lots!A175="","",Lots!ER175)</f>
      </c>
    </row>
    <row r="187" spans="1:22" ht="12" customHeight="1">
      <c r="A187" s="53">
        <f>IF(Lots!A176="","",Lots!A176)</f>
      </c>
      <c r="B187" s="54">
        <f>IF(Lots!A176="","",Lots!F176)</f>
      </c>
      <c r="C187" s="54">
        <f>IF(Lots!A176="","",Lots!J176)</f>
      </c>
      <c r="D187" s="54">
        <f>IF(Lots!A176="","",Lots!G176)</f>
      </c>
      <c r="E187" s="54">
        <f>IF(Lots!A176="","",Lots!H176)</f>
      </c>
      <c r="F187" s="55">
        <f>IF(Lots!A176="","",Lots!EA176)</f>
      </c>
      <c r="G187" s="54">
        <f>IF(Lots!A176="","",Lots!EB176)</f>
      </c>
      <c r="H187" s="54">
        <f>IF(Lots!A176="","",Lots!EK176)</f>
      </c>
      <c r="I187" s="56">
        <f>IF(Lots!A176="","",Lots!EF176)</f>
      </c>
      <c r="J187" s="57">
        <f>IF(Lots!F176="","",Lots!EG176)</f>
      </c>
      <c r="K187" s="57">
        <f>IF(Lots!H176="","",Lots!EH176)</f>
      </c>
      <c r="L187" s="58">
        <f t="shared" si="12"/>
      </c>
      <c r="M187">
        <f>IF(A187="","",IF(Lots!ET176=TRUE,"Y","N"))</f>
      </c>
      <c r="N187" s="47">
        <f t="shared" si="13"/>
        <v>0</v>
      </c>
      <c r="O187" s="48">
        <f t="shared" si="14"/>
        <v>0</v>
      </c>
      <c r="P187" s="43">
        <f t="shared" si="15"/>
        <v>0</v>
      </c>
      <c r="Q187" s="263">
        <f>IF(Lots!A176="","",Lots!EM176)</f>
      </c>
      <c r="R187" s="264">
        <f>IF(Lots!A176="","",Lots!EN176)</f>
      </c>
      <c r="S187" s="263">
        <f>IF(Lots!A176="","",Lots!EO176)</f>
      </c>
      <c r="T187" s="264">
        <f>IF(Lots!A176="","",Lots!EP176)</f>
      </c>
      <c r="U187" s="263">
        <f>IF(Lots!A176="","",Lots!EQ176)</f>
      </c>
      <c r="V187" s="264">
        <f>IF(Lots!A176="","",Lots!ER176)</f>
      </c>
    </row>
    <row r="188" spans="1:22" ht="12" customHeight="1">
      <c r="A188" s="53">
        <f>IF(Lots!A177="","",Lots!A177)</f>
      </c>
      <c r="B188" s="54">
        <f>IF(Lots!A177="","",Lots!F177)</f>
      </c>
      <c r="C188" s="54">
        <f>IF(Lots!A177="","",Lots!J177)</f>
      </c>
      <c r="D188" s="54">
        <f>IF(Lots!A177="","",Lots!G177)</f>
      </c>
      <c r="E188" s="54">
        <f>IF(Lots!A177="","",Lots!H177)</f>
      </c>
      <c r="F188" s="55">
        <f>IF(Lots!A177="","",Lots!EA177)</f>
      </c>
      <c r="G188" s="54">
        <f>IF(Lots!A177="","",Lots!EB177)</f>
      </c>
      <c r="H188" s="54">
        <f>IF(Lots!A177="","",Lots!EK177)</f>
      </c>
      <c r="I188" s="56">
        <f>IF(Lots!A177="","",Lots!EF177)</f>
      </c>
      <c r="J188" s="57">
        <f>IF(Lots!F177="","",Lots!EG177)</f>
      </c>
      <c r="K188" s="57">
        <f>IF(Lots!H177="","",Lots!EH177)</f>
      </c>
      <c r="L188" s="58">
        <f t="shared" si="12"/>
      </c>
      <c r="M188">
        <f>IF(A188="","",IF(Lots!ET177=TRUE,"Y","N"))</f>
      </c>
      <c r="N188" s="47">
        <f t="shared" si="13"/>
        <v>0</v>
      </c>
      <c r="O188" s="48">
        <f t="shared" si="14"/>
        <v>0</v>
      </c>
      <c r="P188" s="43">
        <f t="shared" si="15"/>
        <v>0</v>
      </c>
      <c r="Q188" s="263">
        <f>IF(Lots!A177="","",Lots!EM177)</f>
      </c>
      <c r="R188" s="264">
        <f>IF(Lots!A177="","",Lots!EN177)</f>
      </c>
      <c r="S188" s="263">
        <f>IF(Lots!A177="","",Lots!EO177)</f>
      </c>
      <c r="T188" s="264">
        <f>IF(Lots!A177="","",Lots!EP177)</f>
      </c>
      <c r="U188" s="263">
        <f>IF(Lots!A177="","",Lots!EQ177)</f>
      </c>
      <c r="V188" s="264">
        <f>IF(Lots!A177="","",Lots!ER177)</f>
      </c>
    </row>
    <row r="189" spans="1:22" ht="12" customHeight="1">
      <c r="A189" s="53">
        <f>IF(Lots!A178="","",Lots!A178)</f>
      </c>
      <c r="B189" s="54">
        <f>IF(Lots!A178="","",Lots!F178)</f>
      </c>
      <c r="C189" s="54">
        <f>IF(Lots!A178="","",Lots!J178)</f>
      </c>
      <c r="D189" s="54">
        <f>IF(Lots!A178="","",Lots!G178)</f>
      </c>
      <c r="E189" s="54">
        <f>IF(Lots!A178="","",Lots!H178)</f>
      </c>
      <c r="F189" s="55">
        <f>IF(Lots!A178="","",Lots!EA178)</f>
      </c>
      <c r="G189" s="54">
        <f>IF(Lots!A178="","",Lots!EB178)</f>
      </c>
      <c r="H189" s="54">
        <f>IF(Lots!A178="","",Lots!EK178)</f>
      </c>
      <c r="I189" s="56">
        <f>IF(Lots!A178="","",Lots!EF178)</f>
      </c>
      <c r="J189" s="57">
        <f>IF(Lots!F178="","",Lots!EG178)</f>
      </c>
      <c r="K189" s="57">
        <f>IF(Lots!H178="","",Lots!EH178)</f>
      </c>
      <c r="L189" s="58">
        <f t="shared" si="12"/>
      </c>
      <c r="M189">
        <f>IF(A189="","",IF(Lots!ET178=TRUE,"Y","N"))</f>
      </c>
      <c r="N189" s="47">
        <f t="shared" si="13"/>
        <v>0</v>
      </c>
      <c r="O189" s="48">
        <f t="shared" si="14"/>
        <v>0</v>
      </c>
      <c r="P189" s="43">
        <f t="shared" si="15"/>
        <v>0</v>
      </c>
      <c r="Q189" s="263">
        <f>IF(Lots!A178="","",Lots!EM178)</f>
      </c>
      <c r="R189" s="264">
        <f>IF(Lots!A178="","",Lots!EN178)</f>
      </c>
      <c r="S189" s="263">
        <f>IF(Lots!A178="","",Lots!EO178)</f>
      </c>
      <c r="T189" s="264">
        <f>IF(Lots!A178="","",Lots!EP178)</f>
      </c>
      <c r="U189" s="263">
        <f>IF(Lots!A178="","",Lots!EQ178)</f>
      </c>
      <c r="V189" s="264">
        <f>IF(Lots!A178="","",Lots!ER178)</f>
      </c>
    </row>
    <row r="190" spans="1:22" ht="12" customHeight="1">
      <c r="A190" s="53">
        <f>IF(Lots!A179="","",Lots!A179)</f>
      </c>
      <c r="B190" s="54">
        <f>IF(Lots!A179="","",Lots!F179)</f>
      </c>
      <c r="C190" s="54">
        <f>IF(Lots!A179="","",Lots!J179)</f>
      </c>
      <c r="D190" s="54">
        <f>IF(Lots!A179="","",Lots!G179)</f>
      </c>
      <c r="E190" s="54">
        <f>IF(Lots!A179="","",Lots!H179)</f>
      </c>
      <c r="F190" s="55">
        <f>IF(Lots!A179="","",Lots!EA179)</f>
      </c>
      <c r="G190" s="54">
        <f>IF(Lots!A179="","",Lots!EB179)</f>
      </c>
      <c r="H190" s="54">
        <f>IF(Lots!A179="","",Lots!EK179)</f>
      </c>
      <c r="I190" s="56">
        <f>IF(Lots!A179="","",Lots!EF179)</f>
      </c>
      <c r="J190" s="57">
        <f>IF(Lots!F179="","",Lots!EG179)</f>
      </c>
      <c r="K190" s="57">
        <f>IF(Lots!H179="","",Lots!EH179)</f>
      </c>
      <c r="L190" s="58">
        <f t="shared" si="12"/>
      </c>
      <c r="M190">
        <f>IF(A190="","",IF(Lots!ET179=TRUE,"Y","N"))</f>
      </c>
      <c r="N190" s="47">
        <f t="shared" si="13"/>
        <v>0</v>
      </c>
      <c r="O190" s="48">
        <f t="shared" si="14"/>
        <v>0</v>
      </c>
      <c r="P190" s="43">
        <f t="shared" si="15"/>
        <v>0</v>
      </c>
      <c r="Q190" s="263">
        <f>IF(Lots!A179="","",Lots!EM179)</f>
      </c>
      <c r="R190" s="264">
        <f>IF(Lots!A179="","",Lots!EN179)</f>
      </c>
      <c r="S190" s="263">
        <f>IF(Lots!A179="","",Lots!EO179)</f>
      </c>
      <c r="T190" s="264">
        <f>IF(Lots!A179="","",Lots!EP179)</f>
      </c>
      <c r="U190" s="263">
        <f>IF(Lots!A179="","",Lots!EQ179)</f>
      </c>
      <c r="V190" s="264">
        <f>IF(Lots!A179="","",Lots!ER179)</f>
      </c>
    </row>
    <row r="191" spans="1:22" ht="12" customHeight="1">
      <c r="A191" s="53">
        <f>IF(Lots!A180="","",Lots!A180)</f>
      </c>
      <c r="B191" s="54">
        <f>IF(Lots!A180="","",Lots!F180)</f>
      </c>
      <c r="C191" s="54">
        <f>IF(Lots!A180="","",Lots!J180)</f>
      </c>
      <c r="D191" s="54">
        <f>IF(Lots!A180="","",Lots!G180)</f>
      </c>
      <c r="E191" s="54">
        <f>IF(Lots!A180="","",Lots!H180)</f>
      </c>
      <c r="F191" s="55">
        <f>IF(Lots!A180="","",Lots!EA180)</f>
      </c>
      <c r="G191" s="54">
        <f>IF(Lots!A180="","",Lots!EB180)</f>
      </c>
      <c r="H191" s="54">
        <f>IF(Lots!A180="","",Lots!EK180)</f>
      </c>
      <c r="I191" s="56">
        <f>IF(Lots!A180="","",Lots!EF180)</f>
      </c>
      <c r="J191" s="57">
        <f>IF(Lots!F180="","",Lots!EG180)</f>
      </c>
      <c r="K191" s="57">
        <f>IF(Lots!H180="","",Lots!EH180)</f>
      </c>
      <c r="L191" s="58">
        <f t="shared" si="12"/>
      </c>
      <c r="M191">
        <f>IF(A191="","",IF(Lots!ET180=TRUE,"Y","N"))</f>
      </c>
      <c r="N191" s="47">
        <f t="shared" si="13"/>
        <v>0</v>
      </c>
      <c r="O191" s="48">
        <f t="shared" si="14"/>
        <v>0</v>
      </c>
      <c r="P191" s="43">
        <f t="shared" si="15"/>
        <v>0</v>
      </c>
      <c r="Q191" s="263">
        <f>IF(Lots!A180="","",Lots!EM180)</f>
      </c>
      <c r="R191" s="264">
        <f>IF(Lots!A180="","",Lots!EN180)</f>
      </c>
      <c r="S191" s="263">
        <f>IF(Lots!A180="","",Lots!EO180)</f>
      </c>
      <c r="T191" s="264">
        <f>IF(Lots!A180="","",Lots!EP180)</f>
      </c>
      <c r="U191" s="263">
        <f>IF(Lots!A180="","",Lots!EQ180)</f>
      </c>
      <c r="V191" s="264">
        <f>IF(Lots!A180="","",Lots!ER180)</f>
      </c>
    </row>
    <row r="192" spans="1:22" ht="12" customHeight="1">
      <c r="A192" s="53">
        <f>IF(Lots!A181="","",Lots!A181)</f>
      </c>
      <c r="B192" s="54">
        <f>IF(Lots!A181="","",Lots!F181)</f>
      </c>
      <c r="C192" s="54">
        <f>IF(Lots!A181="","",Lots!J181)</f>
      </c>
      <c r="D192" s="54">
        <f>IF(Lots!A181="","",Lots!G181)</f>
      </c>
      <c r="E192" s="54">
        <f>IF(Lots!A181="","",Lots!H181)</f>
      </c>
      <c r="F192" s="55">
        <f>IF(Lots!A181="","",Lots!EA181)</f>
      </c>
      <c r="G192" s="54">
        <f>IF(Lots!A181="","",Lots!EB181)</f>
      </c>
      <c r="H192" s="54">
        <f>IF(Lots!A181="","",Lots!EK181)</f>
      </c>
      <c r="I192" s="56">
        <f>IF(Lots!A181="","",Lots!EF181)</f>
      </c>
      <c r="J192" s="57">
        <f>IF(Lots!F181="","",Lots!EG181)</f>
      </c>
      <c r="K192" s="57">
        <f>IF(Lots!H181="","",Lots!EH181)</f>
      </c>
      <c r="L192" s="58">
        <f t="shared" si="12"/>
      </c>
      <c r="M192">
        <f>IF(A192="","",IF(Lots!ET181=TRUE,"Y","N"))</f>
      </c>
      <c r="N192" s="47">
        <f t="shared" si="13"/>
        <v>0</v>
      </c>
      <c r="O192" s="48">
        <f t="shared" si="14"/>
        <v>0</v>
      </c>
      <c r="P192" s="43">
        <f t="shared" si="15"/>
        <v>0</v>
      </c>
      <c r="Q192" s="263">
        <f>IF(Lots!A181="","",Lots!EM181)</f>
      </c>
      <c r="R192" s="264">
        <f>IF(Lots!A181="","",Lots!EN181)</f>
      </c>
      <c r="S192" s="263">
        <f>IF(Lots!A181="","",Lots!EO181)</f>
      </c>
      <c r="T192" s="264">
        <f>IF(Lots!A181="","",Lots!EP181)</f>
      </c>
      <c r="U192" s="263">
        <f>IF(Lots!A181="","",Lots!EQ181)</f>
      </c>
      <c r="V192" s="264">
        <f>IF(Lots!A181="","",Lots!ER181)</f>
      </c>
    </row>
    <row r="193" spans="1:22" ht="12" customHeight="1">
      <c r="A193" s="53">
        <f>IF(Lots!A182="","",Lots!A182)</f>
      </c>
      <c r="B193" s="54">
        <f>IF(Lots!A182="","",Lots!F182)</f>
      </c>
      <c r="C193" s="54">
        <f>IF(Lots!A182="","",Lots!J182)</f>
      </c>
      <c r="D193" s="54">
        <f>IF(Lots!A182="","",Lots!G182)</f>
      </c>
      <c r="E193" s="54">
        <f>IF(Lots!A182="","",Lots!H182)</f>
      </c>
      <c r="F193" s="55">
        <f>IF(Lots!A182="","",Lots!EA182)</f>
      </c>
      <c r="G193" s="54">
        <f>IF(Lots!A182="","",Lots!EB182)</f>
      </c>
      <c r="H193" s="54">
        <f>IF(Lots!A182="","",Lots!EK182)</f>
      </c>
      <c r="I193" s="56">
        <f>IF(Lots!A182="","",Lots!EF182)</f>
      </c>
      <c r="J193" s="57">
        <f>IF(Lots!F182="","",Lots!EG182)</f>
      </c>
      <c r="K193" s="57">
        <f>IF(Lots!H182="","",Lots!EH182)</f>
      </c>
      <c r="L193" s="58">
        <f t="shared" si="12"/>
      </c>
      <c r="M193">
        <f>IF(A193="","",IF(Lots!ET182=TRUE,"Y","N"))</f>
      </c>
      <c r="N193" s="47">
        <f t="shared" si="13"/>
        <v>0</v>
      </c>
      <c r="O193" s="48">
        <f t="shared" si="14"/>
        <v>0</v>
      </c>
      <c r="P193" s="43">
        <f t="shared" si="15"/>
        <v>0</v>
      </c>
      <c r="Q193" s="263">
        <f>IF(Lots!A182="","",Lots!EM182)</f>
      </c>
      <c r="R193" s="264">
        <f>IF(Lots!A182="","",Lots!EN182)</f>
      </c>
      <c r="S193" s="263">
        <f>IF(Lots!A182="","",Lots!EO182)</f>
      </c>
      <c r="T193" s="264">
        <f>IF(Lots!A182="","",Lots!EP182)</f>
      </c>
      <c r="U193" s="263">
        <f>IF(Lots!A182="","",Lots!EQ182)</f>
      </c>
      <c r="V193" s="264">
        <f>IF(Lots!A182="","",Lots!ER182)</f>
      </c>
    </row>
    <row r="194" spans="1:22" ht="12" customHeight="1">
      <c r="A194" s="53">
        <f>IF(Lots!A183="","",Lots!A183)</f>
      </c>
      <c r="B194" s="54">
        <f>IF(Lots!A183="","",Lots!F183)</f>
      </c>
      <c r="C194" s="54">
        <f>IF(Lots!A183="","",Lots!J183)</f>
      </c>
      <c r="D194" s="54">
        <f>IF(Lots!A183="","",Lots!G183)</f>
      </c>
      <c r="E194" s="54">
        <f>IF(Lots!A183="","",Lots!H183)</f>
      </c>
      <c r="F194" s="55">
        <f>IF(Lots!A183="","",Lots!EA183)</f>
      </c>
      <c r="G194" s="54">
        <f>IF(Lots!A183="","",Lots!EB183)</f>
      </c>
      <c r="H194" s="54">
        <f>IF(Lots!A183="","",Lots!EK183)</f>
      </c>
      <c r="I194" s="56">
        <f>IF(Lots!A183="","",Lots!EF183)</f>
      </c>
      <c r="J194" s="57">
        <f>IF(Lots!F183="","",Lots!EG183)</f>
      </c>
      <c r="K194" s="57">
        <f>IF(Lots!H183="","",Lots!EH183)</f>
      </c>
      <c r="L194" s="58">
        <f t="shared" si="12"/>
      </c>
      <c r="M194">
        <f>IF(A194="","",IF(Lots!ET183=TRUE,"Y","N"))</f>
      </c>
      <c r="N194" s="47">
        <f t="shared" si="13"/>
        <v>0</v>
      </c>
      <c r="O194" s="48">
        <f t="shared" si="14"/>
        <v>0</v>
      </c>
      <c r="P194" s="43">
        <f t="shared" si="15"/>
        <v>0</v>
      </c>
      <c r="Q194" s="263">
        <f>IF(Lots!A183="","",Lots!EM183)</f>
      </c>
      <c r="R194" s="264">
        <f>IF(Lots!A183="","",Lots!EN183)</f>
      </c>
      <c r="S194" s="263">
        <f>IF(Lots!A183="","",Lots!EO183)</f>
      </c>
      <c r="T194" s="264">
        <f>IF(Lots!A183="","",Lots!EP183)</f>
      </c>
      <c r="U194" s="263">
        <f>IF(Lots!A183="","",Lots!EQ183)</f>
      </c>
      <c r="V194" s="264">
        <f>IF(Lots!A183="","",Lots!ER183)</f>
      </c>
    </row>
    <row r="195" spans="1:22" ht="12" customHeight="1">
      <c r="A195" s="53">
        <f>IF(Lots!A184="","",Lots!A184)</f>
      </c>
      <c r="B195" s="54">
        <f>IF(Lots!A184="","",Lots!F184)</f>
      </c>
      <c r="C195" s="54">
        <f>IF(Lots!A184="","",Lots!J184)</f>
      </c>
      <c r="D195" s="54">
        <f>IF(Lots!A184="","",Lots!G184)</f>
      </c>
      <c r="E195" s="54">
        <f>IF(Lots!A184="","",Lots!H184)</f>
      </c>
      <c r="F195" s="55">
        <f>IF(Lots!A184="","",Lots!EA184)</f>
      </c>
      <c r="G195" s="54">
        <f>IF(Lots!A184="","",Lots!EB184)</f>
      </c>
      <c r="H195" s="54">
        <f>IF(Lots!A184="","",Lots!EK184)</f>
      </c>
      <c r="I195" s="56">
        <f>IF(Lots!A184="","",Lots!EF184)</f>
      </c>
      <c r="J195" s="57">
        <f>IF(Lots!F184="","",Lots!EG184)</f>
      </c>
      <c r="K195" s="57">
        <f>IF(Lots!H184="","",Lots!EH184)</f>
      </c>
      <c r="L195" s="58">
        <f t="shared" si="12"/>
      </c>
      <c r="M195">
        <f>IF(A195="","",IF(Lots!ET184=TRUE,"Y","N"))</f>
      </c>
      <c r="N195" s="47">
        <f t="shared" si="13"/>
        <v>0</v>
      </c>
      <c r="O195" s="48">
        <f t="shared" si="14"/>
        <v>0</v>
      </c>
      <c r="P195" s="43">
        <f t="shared" si="15"/>
        <v>0</v>
      </c>
      <c r="Q195" s="263">
        <f>IF(Lots!A184="","",Lots!EM184)</f>
      </c>
      <c r="R195" s="264">
        <f>IF(Lots!A184="","",Lots!EN184)</f>
      </c>
      <c r="S195" s="263">
        <f>IF(Lots!A184="","",Lots!EO184)</f>
      </c>
      <c r="T195" s="264">
        <f>IF(Lots!A184="","",Lots!EP184)</f>
      </c>
      <c r="U195" s="263">
        <f>IF(Lots!A184="","",Lots!EQ184)</f>
      </c>
      <c r="V195" s="264">
        <f>IF(Lots!A184="","",Lots!ER184)</f>
      </c>
    </row>
    <row r="196" spans="1:22" ht="12" customHeight="1">
      <c r="A196" s="53">
        <f>IF(Lots!A185="","",Lots!A185)</f>
      </c>
      <c r="B196" s="54">
        <f>IF(Lots!A185="","",Lots!F185)</f>
      </c>
      <c r="C196" s="54">
        <f>IF(Lots!A185="","",Lots!J185)</f>
      </c>
      <c r="D196" s="54">
        <f>IF(Lots!A185="","",Lots!G185)</f>
      </c>
      <c r="E196" s="54">
        <f>IF(Lots!A185="","",Lots!H185)</f>
      </c>
      <c r="F196" s="55">
        <f>IF(Lots!A185="","",Lots!EA185)</f>
      </c>
      <c r="G196" s="54">
        <f>IF(Lots!A185="","",Lots!EB185)</f>
      </c>
      <c r="H196" s="54">
        <f>IF(Lots!A185="","",Lots!EK185)</f>
      </c>
      <c r="I196" s="56">
        <f>IF(Lots!A185="","",Lots!EF185)</f>
      </c>
      <c r="J196" s="57">
        <f>IF(Lots!F185="","",Lots!EG185)</f>
      </c>
      <c r="K196" s="57">
        <f>IF(Lots!H185="","",Lots!EH185)</f>
      </c>
      <c r="L196" s="58">
        <f t="shared" si="12"/>
      </c>
      <c r="M196">
        <f>IF(A196="","",IF(Lots!ET185=TRUE,"Y","N"))</f>
      </c>
      <c r="N196" s="47">
        <f t="shared" si="13"/>
        <v>0</v>
      </c>
      <c r="O196" s="48">
        <f t="shared" si="14"/>
        <v>0</v>
      </c>
      <c r="P196" s="43">
        <f t="shared" si="15"/>
        <v>0</v>
      </c>
      <c r="Q196" s="263">
        <f>IF(Lots!A185="","",Lots!EM185)</f>
      </c>
      <c r="R196" s="264">
        <f>IF(Lots!A185="","",Lots!EN185)</f>
      </c>
      <c r="S196" s="263">
        <f>IF(Lots!A185="","",Lots!EO185)</f>
      </c>
      <c r="T196" s="264">
        <f>IF(Lots!A185="","",Lots!EP185)</f>
      </c>
      <c r="U196" s="263">
        <f>IF(Lots!A185="","",Lots!EQ185)</f>
      </c>
      <c r="V196" s="264">
        <f>IF(Lots!A185="","",Lots!ER185)</f>
      </c>
    </row>
    <row r="197" spans="1:22" ht="12" customHeight="1">
      <c r="A197" s="53">
        <f>IF(Lots!A186="","",Lots!A186)</f>
      </c>
      <c r="B197" s="54">
        <f>IF(Lots!A186="","",Lots!F186)</f>
      </c>
      <c r="C197" s="54">
        <f>IF(Lots!A186="","",Lots!J186)</f>
      </c>
      <c r="D197" s="54">
        <f>IF(Lots!A186="","",Lots!G186)</f>
      </c>
      <c r="E197" s="54">
        <f>IF(Lots!A186="","",Lots!H186)</f>
      </c>
      <c r="F197" s="55">
        <f>IF(Lots!A186="","",Lots!EA186)</f>
      </c>
      <c r="G197" s="54">
        <f>IF(Lots!A186="","",Lots!EB186)</f>
      </c>
      <c r="H197" s="54">
        <f>IF(Lots!A186="","",Lots!EK186)</f>
      </c>
      <c r="I197" s="56">
        <f>IF(Lots!A186="","",Lots!EF186)</f>
      </c>
      <c r="J197" s="57">
        <f>IF(Lots!F186="","",Lots!EG186)</f>
      </c>
      <c r="K197" s="57">
        <f>IF(Lots!H186="","",Lots!EH186)</f>
      </c>
      <c r="L197" s="58">
        <f t="shared" si="12"/>
      </c>
      <c r="M197">
        <f>IF(A197="","",IF(Lots!ET186=TRUE,"Y","N"))</f>
      </c>
      <c r="N197" s="47">
        <f t="shared" si="13"/>
        <v>0</v>
      </c>
      <c r="O197" s="48">
        <f t="shared" si="14"/>
        <v>0</v>
      </c>
      <c r="P197" s="43">
        <f t="shared" si="15"/>
        <v>0</v>
      </c>
      <c r="Q197" s="263">
        <f>IF(Lots!A186="","",Lots!EM186)</f>
      </c>
      <c r="R197" s="264">
        <f>IF(Lots!A186="","",Lots!EN186)</f>
      </c>
      <c r="S197" s="263">
        <f>IF(Lots!A186="","",Lots!EO186)</f>
      </c>
      <c r="T197" s="264">
        <f>IF(Lots!A186="","",Lots!EP186)</f>
      </c>
      <c r="U197" s="263">
        <f>IF(Lots!A186="","",Lots!EQ186)</f>
      </c>
      <c r="V197" s="264">
        <f>IF(Lots!A186="","",Lots!ER186)</f>
      </c>
    </row>
    <row r="198" spans="1:22" ht="12" customHeight="1">
      <c r="A198" s="53">
        <f>IF(Lots!A187="","",Lots!A187)</f>
      </c>
      <c r="B198" s="54">
        <f>IF(Lots!A187="","",Lots!F187)</f>
      </c>
      <c r="C198" s="54">
        <f>IF(Lots!A187="","",Lots!J187)</f>
      </c>
      <c r="D198" s="54">
        <f>IF(Lots!A187="","",Lots!G187)</f>
      </c>
      <c r="E198" s="54">
        <f>IF(Lots!A187="","",Lots!H187)</f>
      </c>
      <c r="F198" s="55">
        <f>IF(Lots!A187="","",Lots!EA187)</f>
      </c>
      <c r="G198" s="54">
        <f>IF(Lots!A187="","",Lots!EB187)</f>
      </c>
      <c r="H198" s="54">
        <f>IF(Lots!A187="","",Lots!EK187)</f>
      </c>
      <c r="I198" s="56">
        <f>IF(Lots!A187="","",Lots!EF187)</f>
      </c>
      <c r="J198" s="57">
        <f>IF(Lots!F187="","",Lots!EG187)</f>
      </c>
      <c r="K198" s="57">
        <f>IF(Lots!H187="","",Lots!EH187)</f>
      </c>
      <c r="L198" s="58">
        <f t="shared" si="12"/>
      </c>
      <c r="M198">
        <f>IF(A198="","",IF(Lots!ET187=TRUE,"Y","N"))</f>
      </c>
      <c r="N198" s="47">
        <f t="shared" si="13"/>
        <v>0</v>
      </c>
      <c r="O198" s="48">
        <f t="shared" si="14"/>
        <v>0</v>
      </c>
      <c r="P198" s="43">
        <f t="shared" si="15"/>
        <v>0</v>
      </c>
      <c r="Q198" s="263">
        <f>IF(Lots!A187="","",Lots!EM187)</f>
      </c>
      <c r="R198" s="264">
        <f>IF(Lots!A187="","",Lots!EN187)</f>
      </c>
      <c r="S198" s="263">
        <f>IF(Lots!A187="","",Lots!EO187)</f>
      </c>
      <c r="T198" s="264">
        <f>IF(Lots!A187="","",Lots!EP187)</f>
      </c>
      <c r="U198" s="263">
        <f>IF(Lots!A187="","",Lots!EQ187)</f>
      </c>
      <c r="V198" s="264">
        <f>IF(Lots!A187="","",Lots!ER187)</f>
      </c>
    </row>
    <row r="199" spans="1:22" ht="12" customHeight="1">
      <c r="A199" s="53">
        <f>IF(Lots!A188="","",Lots!A188)</f>
      </c>
      <c r="B199" s="54">
        <f>IF(Lots!A188="","",Lots!F188)</f>
      </c>
      <c r="C199" s="54">
        <f>IF(Lots!A188="","",Lots!J188)</f>
      </c>
      <c r="D199" s="54">
        <f>IF(Lots!A188="","",Lots!G188)</f>
      </c>
      <c r="E199" s="54">
        <f>IF(Lots!A188="","",Lots!H188)</f>
      </c>
      <c r="F199" s="55">
        <f>IF(Lots!A188="","",Lots!EA188)</f>
      </c>
      <c r="G199" s="54">
        <f>IF(Lots!A188="","",Lots!EB188)</f>
      </c>
      <c r="H199" s="54">
        <f>IF(Lots!A188="","",Lots!EK188)</f>
      </c>
      <c r="I199" s="56">
        <f>IF(Lots!A188="","",Lots!EF188)</f>
      </c>
      <c r="J199" s="57">
        <f>IF(Lots!F188="","",Lots!EG188)</f>
      </c>
      <c r="K199" s="57">
        <f>IF(Lots!H188="","",Lots!EH188)</f>
      </c>
      <c r="L199" s="58">
        <f t="shared" si="12"/>
      </c>
      <c r="M199">
        <f>IF(A199="","",IF(Lots!ET188=TRUE,"Y","N"))</f>
      </c>
      <c r="N199" s="47">
        <f t="shared" si="13"/>
        <v>0</v>
      </c>
      <c r="O199" s="48">
        <f t="shared" si="14"/>
        <v>0</v>
      </c>
      <c r="P199" s="43">
        <f t="shared" si="15"/>
        <v>0</v>
      </c>
      <c r="Q199" s="263">
        <f>IF(Lots!A188="","",Lots!EM188)</f>
      </c>
      <c r="R199" s="264">
        <f>IF(Lots!A188="","",Lots!EN188)</f>
      </c>
      <c r="S199" s="263">
        <f>IF(Lots!A188="","",Lots!EO188)</f>
      </c>
      <c r="T199" s="264">
        <f>IF(Lots!A188="","",Lots!EP188)</f>
      </c>
      <c r="U199" s="263">
        <f>IF(Lots!A188="","",Lots!EQ188)</f>
      </c>
      <c r="V199" s="264">
        <f>IF(Lots!A188="","",Lots!ER188)</f>
      </c>
    </row>
    <row r="200" spans="1:22" ht="12" customHeight="1">
      <c r="A200" s="53">
        <f>IF(Lots!A189="","",Lots!A189)</f>
      </c>
      <c r="B200" s="54">
        <f>IF(Lots!A189="","",Lots!F189)</f>
      </c>
      <c r="C200" s="54">
        <f>IF(Lots!A189="","",Lots!J189)</f>
      </c>
      <c r="D200" s="54">
        <f>IF(Lots!A189="","",Lots!G189)</f>
      </c>
      <c r="E200" s="54">
        <f>IF(Lots!A189="","",Lots!H189)</f>
      </c>
      <c r="F200" s="55">
        <f>IF(Lots!A189="","",Lots!EA189)</f>
      </c>
      <c r="G200" s="54">
        <f>IF(Lots!A189="","",Lots!EB189)</f>
      </c>
      <c r="H200" s="54">
        <f>IF(Lots!A189="","",Lots!EK189)</f>
      </c>
      <c r="I200" s="56">
        <f>IF(Lots!A189="","",Lots!EF189)</f>
      </c>
      <c r="J200" s="57">
        <f>IF(Lots!F189="","",Lots!EG189)</f>
      </c>
      <c r="K200" s="57">
        <f>IF(Lots!H189="","",Lots!EH189)</f>
      </c>
      <c r="L200" s="58">
        <f t="shared" si="12"/>
      </c>
      <c r="M200">
        <f>IF(A200="","",IF(Lots!ET189=TRUE,"Y","N"))</f>
      </c>
      <c r="N200" s="47">
        <f t="shared" si="13"/>
        <v>0</v>
      </c>
      <c r="O200" s="48">
        <f t="shared" si="14"/>
        <v>0</v>
      </c>
      <c r="P200" s="43">
        <f t="shared" si="15"/>
        <v>0</v>
      </c>
      <c r="Q200" s="263">
        <f>IF(Lots!A189="","",Lots!EM189)</f>
      </c>
      <c r="R200" s="264">
        <f>IF(Lots!A189="","",Lots!EN189)</f>
      </c>
      <c r="S200" s="263">
        <f>IF(Lots!A189="","",Lots!EO189)</f>
      </c>
      <c r="T200" s="264">
        <f>IF(Lots!A189="","",Lots!EP189)</f>
      </c>
      <c r="U200" s="263">
        <f>IF(Lots!A189="","",Lots!EQ189)</f>
      </c>
      <c r="V200" s="264">
        <f>IF(Lots!A189="","",Lots!ER189)</f>
      </c>
    </row>
    <row r="201" spans="1:22" ht="12" customHeight="1">
      <c r="A201" s="53">
        <f>IF(Lots!A190="","",Lots!A190)</f>
      </c>
      <c r="B201" s="54">
        <f>IF(Lots!A190="","",Lots!F190)</f>
      </c>
      <c r="C201" s="54">
        <f>IF(Lots!A190="","",Lots!J190)</f>
      </c>
      <c r="D201" s="54">
        <f>IF(Lots!A190="","",Lots!G190)</f>
      </c>
      <c r="E201" s="54">
        <f>IF(Lots!A190="","",Lots!H190)</f>
      </c>
      <c r="F201" s="55">
        <f>IF(Lots!A190="","",Lots!EA190)</f>
      </c>
      <c r="G201" s="54">
        <f>IF(Lots!A190="","",Lots!EB190)</f>
      </c>
      <c r="H201" s="54">
        <f>IF(Lots!A190="","",Lots!EK190)</f>
      </c>
      <c r="I201" s="56">
        <f>IF(Lots!A190="","",Lots!EF190)</f>
      </c>
      <c r="J201" s="57">
        <f>IF(Lots!F190="","",Lots!EG190)</f>
      </c>
      <c r="K201" s="57">
        <f>IF(Lots!H190="","",Lots!EH190)</f>
      </c>
      <c r="L201" s="58">
        <f t="shared" si="12"/>
      </c>
      <c r="M201">
        <f>IF(A201="","",IF(Lots!ET190=TRUE,"Y","N"))</f>
      </c>
      <c r="N201" s="47">
        <f t="shared" si="13"/>
        <v>0</v>
      </c>
      <c r="O201" s="48">
        <f t="shared" si="14"/>
        <v>0</v>
      </c>
      <c r="P201" s="43">
        <f t="shared" si="15"/>
        <v>0</v>
      </c>
      <c r="Q201" s="263">
        <f>IF(Lots!A190="","",Lots!EM190)</f>
      </c>
      <c r="R201" s="264">
        <f>IF(Lots!A190="","",Lots!EN190)</f>
      </c>
      <c r="S201" s="263">
        <f>IF(Lots!A190="","",Lots!EO190)</f>
      </c>
      <c r="T201" s="264">
        <f>IF(Lots!A190="","",Lots!EP190)</f>
      </c>
      <c r="U201" s="263">
        <f>IF(Lots!A190="","",Lots!EQ190)</f>
      </c>
      <c r="V201" s="264">
        <f>IF(Lots!A190="","",Lots!ER190)</f>
      </c>
    </row>
    <row r="202" spans="1:22" ht="12" customHeight="1">
      <c r="A202" s="53">
        <f>IF(Lots!A191="","",Lots!A191)</f>
      </c>
      <c r="B202" s="54">
        <f>IF(Lots!A191="","",Lots!F191)</f>
      </c>
      <c r="C202" s="54">
        <f>IF(Lots!A191="","",Lots!J191)</f>
      </c>
      <c r="D202" s="54">
        <f>IF(Lots!A191="","",Lots!G191)</f>
      </c>
      <c r="E202" s="54">
        <f>IF(Lots!A191="","",Lots!H191)</f>
      </c>
      <c r="F202" s="55">
        <f>IF(Lots!A191="","",Lots!EA191)</f>
      </c>
      <c r="G202" s="54">
        <f>IF(Lots!A191="","",Lots!EB191)</f>
      </c>
      <c r="H202" s="54">
        <f>IF(Lots!A191="","",Lots!EK191)</f>
      </c>
      <c r="I202" s="56">
        <f>IF(Lots!A191="","",Lots!EF191)</f>
      </c>
      <c r="J202" s="57">
        <f>IF(Lots!F191="","",Lots!EG191)</f>
      </c>
      <c r="K202" s="57">
        <f>IF(Lots!H191="","",Lots!EH191)</f>
      </c>
      <c r="L202" s="58">
        <f t="shared" si="12"/>
      </c>
      <c r="M202">
        <f>IF(A202="","",IF(Lots!ET191=TRUE,"Y","N"))</f>
      </c>
      <c r="N202" s="47">
        <f t="shared" si="13"/>
        <v>0</v>
      </c>
      <c r="O202" s="48">
        <f t="shared" si="14"/>
        <v>0</v>
      </c>
      <c r="P202" s="43">
        <f t="shared" si="15"/>
        <v>0</v>
      </c>
      <c r="Q202" s="263">
        <f>IF(Lots!A191="","",Lots!EM191)</f>
      </c>
      <c r="R202" s="264">
        <f>IF(Lots!A191="","",Lots!EN191)</f>
      </c>
      <c r="S202" s="263">
        <f>IF(Lots!A191="","",Lots!EO191)</f>
      </c>
      <c r="T202" s="264">
        <f>IF(Lots!A191="","",Lots!EP191)</f>
      </c>
      <c r="U202" s="263">
        <f>IF(Lots!A191="","",Lots!EQ191)</f>
      </c>
      <c r="V202" s="264">
        <f>IF(Lots!A191="","",Lots!ER191)</f>
      </c>
    </row>
    <row r="203" spans="1:22" ht="12" customHeight="1">
      <c r="A203" s="53">
        <f>IF(Lots!A192="","",Lots!A192)</f>
      </c>
      <c r="B203" s="54">
        <f>IF(Lots!A192="","",Lots!F192)</f>
      </c>
      <c r="C203" s="54">
        <f>IF(Lots!A192="","",Lots!J192)</f>
      </c>
      <c r="D203" s="54">
        <f>IF(Lots!A192="","",Lots!G192)</f>
      </c>
      <c r="E203" s="54">
        <f>IF(Lots!A192="","",Lots!H192)</f>
      </c>
      <c r="F203" s="55">
        <f>IF(Lots!A192="","",Lots!EA192)</f>
      </c>
      <c r="G203" s="54">
        <f>IF(Lots!A192="","",Lots!EB192)</f>
      </c>
      <c r="H203" s="54">
        <f>IF(Lots!A192="","",Lots!EK192)</f>
      </c>
      <c r="I203" s="56">
        <f>IF(Lots!A192="","",Lots!EF192)</f>
      </c>
      <c r="J203" s="57">
        <f>IF(Lots!F192="","",Lots!EG192)</f>
      </c>
      <c r="K203" s="57">
        <f>IF(Lots!H192="","",Lots!EH192)</f>
      </c>
      <c r="L203" s="58">
        <f t="shared" si="12"/>
      </c>
      <c r="M203">
        <f>IF(A203="","",IF(Lots!ET192=TRUE,"Y","N"))</f>
      </c>
      <c r="N203" s="47">
        <f t="shared" si="13"/>
        <v>0</v>
      </c>
      <c r="O203" s="48">
        <f t="shared" si="14"/>
        <v>0</v>
      </c>
      <c r="P203" s="43">
        <f t="shared" si="15"/>
        <v>0</v>
      </c>
      <c r="Q203" s="263">
        <f>IF(Lots!A192="","",Lots!EM192)</f>
      </c>
      <c r="R203" s="264">
        <f>IF(Lots!A192="","",Lots!EN192)</f>
      </c>
      <c r="S203" s="263">
        <f>IF(Lots!A192="","",Lots!EO192)</f>
      </c>
      <c r="T203" s="264">
        <f>IF(Lots!A192="","",Lots!EP192)</f>
      </c>
      <c r="U203" s="263">
        <f>IF(Lots!A192="","",Lots!EQ192)</f>
      </c>
      <c r="V203" s="264">
        <f>IF(Lots!A192="","",Lots!ER192)</f>
      </c>
    </row>
    <row r="204" spans="1:22" ht="12" customHeight="1">
      <c r="A204" s="53">
        <f>IF(Lots!A193="","",Lots!A193)</f>
      </c>
      <c r="B204" s="54">
        <f>IF(Lots!A193="","",Lots!F193)</f>
      </c>
      <c r="C204" s="54">
        <f>IF(Lots!A193="","",Lots!J193)</f>
      </c>
      <c r="D204" s="54">
        <f>IF(Lots!A193="","",Lots!G193)</f>
      </c>
      <c r="E204" s="54">
        <f>IF(Lots!A193="","",Lots!H193)</f>
      </c>
      <c r="F204" s="55">
        <f>IF(Lots!A193="","",Lots!EA193)</f>
      </c>
      <c r="G204" s="54">
        <f>IF(Lots!A193="","",Lots!EB193)</f>
      </c>
      <c r="H204" s="54">
        <f>IF(Lots!A193="","",Lots!EK193)</f>
      </c>
      <c r="I204" s="56">
        <f>IF(Lots!A193="","",Lots!EF193)</f>
      </c>
      <c r="J204" s="57">
        <f>IF(Lots!F193="","",Lots!EG193)</f>
      </c>
      <c r="K204" s="57">
        <f>IF(Lots!H193="","",Lots!EH193)</f>
      </c>
      <c r="L204" s="58">
        <f t="shared" si="12"/>
      </c>
      <c r="M204">
        <f>IF(A204="","",IF(Lots!ET193=TRUE,"Y","N"))</f>
      </c>
      <c r="N204" s="47">
        <f t="shared" si="13"/>
        <v>0</v>
      </c>
      <c r="O204" s="48">
        <f t="shared" si="14"/>
        <v>0</v>
      </c>
      <c r="P204" s="43">
        <f t="shared" si="15"/>
        <v>0</v>
      </c>
      <c r="Q204" s="263">
        <f>IF(Lots!A193="","",Lots!EM193)</f>
      </c>
      <c r="R204" s="264">
        <f>IF(Lots!A193="","",Lots!EN193)</f>
      </c>
      <c r="S204" s="263">
        <f>IF(Lots!A193="","",Lots!EO193)</f>
      </c>
      <c r="T204" s="264">
        <f>IF(Lots!A193="","",Lots!EP193)</f>
      </c>
      <c r="U204" s="263">
        <f>IF(Lots!A193="","",Lots!EQ193)</f>
      </c>
      <c r="V204" s="264">
        <f>IF(Lots!A193="","",Lots!ER193)</f>
      </c>
    </row>
    <row r="205" spans="1:22" ht="12" customHeight="1">
      <c r="A205" s="53">
        <f>IF(Lots!A194="","",Lots!A194)</f>
      </c>
      <c r="B205" s="54">
        <f>IF(Lots!A194="","",Lots!F194)</f>
      </c>
      <c r="C205" s="54">
        <f>IF(Lots!A194="","",Lots!J194)</f>
      </c>
      <c r="D205" s="54">
        <f>IF(Lots!A194="","",Lots!G194)</f>
      </c>
      <c r="E205" s="54">
        <f>IF(Lots!A194="","",Lots!H194)</f>
      </c>
      <c r="F205" s="55">
        <f>IF(Lots!A194="","",Lots!EA194)</f>
      </c>
      <c r="G205" s="54">
        <f>IF(Lots!A194="","",Lots!EB194)</f>
      </c>
      <c r="H205" s="54">
        <f>IF(Lots!A194="","",Lots!EK194)</f>
      </c>
      <c r="I205" s="56">
        <f>IF(Lots!A194="","",Lots!EF194)</f>
      </c>
      <c r="J205" s="57">
        <f>IF(Lots!F194="","",Lots!EG194)</f>
      </c>
      <c r="K205" s="57">
        <f>IF(Lots!H194="","",Lots!EH194)</f>
      </c>
      <c r="L205" s="58">
        <f t="shared" si="12"/>
      </c>
      <c r="M205">
        <f>IF(A205="","",IF(Lots!ET194=TRUE,"Y","N"))</f>
      </c>
      <c r="N205" s="47">
        <f t="shared" si="13"/>
        <v>0</v>
      </c>
      <c r="O205" s="48">
        <f t="shared" si="14"/>
        <v>0</v>
      </c>
      <c r="P205" s="43">
        <f t="shared" si="15"/>
        <v>0</v>
      </c>
      <c r="Q205" s="263">
        <f>IF(Lots!A194="","",Lots!EM194)</f>
      </c>
      <c r="R205" s="264">
        <f>IF(Lots!A194="","",Lots!EN194)</f>
      </c>
      <c r="S205" s="263">
        <f>IF(Lots!A194="","",Lots!EO194)</f>
      </c>
      <c r="T205" s="264">
        <f>IF(Lots!A194="","",Lots!EP194)</f>
      </c>
      <c r="U205" s="263">
        <f>IF(Lots!A194="","",Lots!EQ194)</f>
      </c>
      <c r="V205" s="264">
        <f>IF(Lots!A194="","",Lots!ER194)</f>
      </c>
    </row>
    <row r="206" spans="1:22" ht="12" customHeight="1">
      <c r="A206" s="53">
        <f>IF(Lots!A195="","",Lots!A195)</f>
      </c>
      <c r="B206" s="54">
        <f>IF(Lots!A195="","",Lots!F195)</f>
      </c>
      <c r="C206" s="54">
        <f>IF(Lots!A195="","",Lots!J195)</f>
      </c>
      <c r="D206" s="54">
        <f>IF(Lots!A195="","",Lots!G195)</f>
      </c>
      <c r="E206" s="54">
        <f>IF(Lots!A195="","",Lots!H195)</f>
      </c>
      <c r="F206" s="55">
        <f>IF(Lots!A195="","",Lots!EA195)</f>
      </c>
      <c r="G206" s="54">
        <f>IF(Lots!A195="","",Lots!EB195)</f>
      </c>
      <c r="H206" s="54">
        <f>IF(Lots!A195="","",Lots!EK195)</f>
      </c>
      <c r="I206" s="56">
        <f>IF(Lots!A195="","",Lots!EF195)</f>
      </c>
      <c r="J206" s="57">
        <f>IF(Lots!F195="","",Lots!EG195)</f>
      </c>
      <c r="K206" s="57">
        <f>IF(Lots!H195="","",Lots!EH195)</f>
      </c>
      <c r="L206" s="58">
        <f t="shared" si="12"/>
      </c>
      <c r="M206">
        <f>IF(A206="","",IF(Lots!ET195=TRUE,"Y","N"))</f>
      </c>
      <c r="N206" s="47">
        <f t="shared" si="13"/>
        <v>0</v>
      </c>
      <c r="O206" s="48">
        <f t="shared" si="14"/>
        <v>0</v>
      </c>
      <c r="P206" s="43">
        <f t="shared" si="15"/>
        <v>0</v>
      </c>
      <c r="Q206" s="263">
        <f>IF(Lots!A195="","",Lots!EM195)</f>
      </c>
      <c r="R206" s="264">
        <f>IF(Lots!A195="","",Lots!EN195)</f>
      </c>
      <c r="S206" s="263">
        <f>IF(Lots!A195="","",Lots!EO195)</f>
      </c>
      <c r="T206" s="264">
        <f>IF(Lots!A195="","",Lots!EP195)</f>
      </c>
      <c r="U206" s="263">
        <f>IF(Lots!A195="","",Lots!EQ195)</f>
      </c>
      <c r="V206" s="264">
        <f>IF(Lots!A195="","",Lots!ER195)</f>
      </c>
    </row>
    <row r="207" spans="1:22" ht="12" customHeight="1">
      <c r="A207" s="53">
        <f>IF(Lots!A196="","",Lots!A196)</f>
      </c>
      <c r="B207" s="54">
        <f>IF(Lots!A196="","",Lots!F196)</f>
      </c>
      <c r="C207" s="54">
        <f>IF(Lots!A196="","",Lots!J196)</f>
      </c>
      <c r="D207" s="54">
        <f>IF(Lots!A196="","",Lots!G196)</f>
      </c>
      <c r="E207" s="54">
        <f>IF(Lots!A196="","",Lots!H196)</f>
      </c>
      <c r="F207" s="55">
        <f>IF(Lots!A196="","",Lots!EA196)</f>
      </c>
      <c r="G207" s="54">
        <f>IF(Lots!A196="","",Lots!EB196)</f>
      </c>
      <c r="H207" s="54">
        <f>IF(Lots!A196="","",Lots!EK196)</f>
      </c>
      <c r="I207" s="56">
        <f>IF(Lots!A196="","",Lots!EF196)</f>
      </c>
      <c r="J207" s="57">
        <f>IF(Lots!F196="","",Lots!EG196)</f>
      </c>
      <c r="K207" s="57">
        <f>IF(Lots!H196="","",Lots!EH196)</f>
      </c>
      <c r="L207" s="58">
        <f t="shared" si="12"/>
      </c>
      <c r="M207">
        <f>IF(A207="","",IF(Lots!ET196=TRUE,"Y","N"))</f>
      </c>
      <c r="N207" s="47">
        <f t="shared" si="13"/>
        <v>0</v>
      </c>
      <c r="O207" s="48">
        <f t="shared" si="14"/>
        <v>0</v>
      </c>
      <c r="P207" s="43">
        <f t="shared" si="15"/>
        <v>0</v>
      </c>
      <c r="Q207" s="263">
        <f>IF(Lots!A196="","",Lots!EM196)</f>
      </c>
      <c r="R207" s="264">
        <f>IF(Lots!A196="","",Lots!EN196)</f>
      </c>
      <c r="S207" s="263">
        <f>IF(Lots!A196="","",Lots!EO196)</f>
      </c>
      <c r="T207" s="264">
        <f>IF(Lots!A196="","",Lots!EP196)</f>
      </c>
      <c r="U207" s="263">
        <f>IF(Lots!A196="","",Lots!EQ196)</f>
      </c>
      <c r="V207" s="264">
        <f>IF(Lots!A196="","",Lots!ER196)</f>
      </c>
    </row>
    <row r="208" spans="1:22" ht="12" customHeight="1">
      <c r="A208" s="53">
        <f>IF(Lots!A197="","",Lots!A197)</f>
      </c>
      <c r="B208" s="54">
        <f>IF(Lots!A197="","",Lots!F197)</f>
      </c>
      <c r="C208" s="54">
        <f>IF(Lots!A197="","",Lots!J197)</f>
      </c>
      <c r="D208" s="54">
        <f>IF(Lots!A197="","",Lots!G197)</f>
      </c>
      <c r="E208" s="54">
        <f>IF(Lots!A197="","",Lots!H197)</f>
      </c>
      <c r="F208" s="55">
        <f>IF(Lots!A197="","",Lots!EA197)</f>
      </c>
      <c r="G208" s="54">
        <f>IF(Lots!A197="","",Lots!EB197)</f>
      </c>
      <c r="H208" s="54">
        <f>IF(Lots!A197="","",Lots!EK197)</f>
      </c>
      <c r="I208" s="56">
        <f>IF(Lots!A197="","",Lots!EF197)</f>
      </c>
      <c r="J208" s="57">
        <f>IF(Lots!F197="","",Lots!EG197)</f>
      </c>
      <c r="K208" s="57">
        <f>IF(Lots!H197="","",Lots!EH197)</f>
      </c>
      <c r="L208" s="58">
        <f t="shared" si="12"/>
      </c>
      <c r="M208">
        <f>IF(A208="","",IF(Lots!ET197=TRUE,"Y","N"))</f>
      </c>
      <c r="N208" s="47">
        <f t="shared" si="13"/>
        <v>0</v>
      </c>
      <c r="O208" s="48">
        <f t="shared" si="14"/>
        <v>0</v>
      </c>
      <c r="P208" s="43">
        <f t="shared" si="15"/>
        <v>0</v>
      </c>
      <c r="Q208" s="263">
        <f>IF(Lots!A197="","",Lots!EM197)</f>
      </c>
      <c r="R208" s="264">
        <f>IF(Lots!A197="","",Lots!EN197)</f>
      </c>
      <c r="S208" s="263">
        <f>IF(Lots!A197="","",Lots!EO197)</f>
      </c>
      <c r="T208" s="264">
        <f>IF(Lots!A197="","",Lots!EP197)</f>
      </c>
      <c r="U208" s="263">
        <f>IF(Lots!A197="","",Lots!EQ197)</f>
      </c>
      <c r="V208" s="264">
        <f>IF(Lots!A197="","",Lots!ER197)</f>
      </c>
    </row>
    <row r="209" spans="1:22" ht="12" customHeight="1">
      <c r="A209" s="53">
        <f>IF(Lots!A198="","",Lots!A198)</f>
      </c>
      <c r="B209" s="54">
        <f>IF(Lots!A198="","",Lots!F198)</f>
      </c>
      <c r="C209" s="54">
        <f>IF(Lots!A198="","",Lots!J198)</f>
      </c>
      <c r="D209" s="54">
        <f>IF(Lots!A198="","",Lots!G198)</f>
      </c>
      <c r="E209" s="54">
        <f>IF(Lots!A198="","",Lots!H198)</f>
      </c>
      <c r="F209" s="55">
        <f>IF(Lots!A198="","",Lots!EA198)</f>
      </c>
      <c r="G209" s="54">
        <f>IF(Lots!A198="","",Lots!EB198)</f>
      </c>
      <c r="H209" s="54">
        <f>IF(Lots!A198="","",Lots!EK198)</f>
      </c>
      <c r="I209" s="56">
        <f>IF(Lots!A198="","",Lots!EF198)</f>
      </c>
      <c r="J209" s="57">
        <f>IF(Lots!F198="","",Lots!EG198)</f>
      </c>
      <c r="K209" s="57">
        <f>IF(Lots!H198="","",Lots!EH198)</f>
      </c>
      <c r="L209" s="58">
        <f t="shared" si="12"/>
      </c>
      <c r="M209">
        <f>IF(A209="","",IF(Lots!ET198=TRUE,"Y","N"))</f>
      </c>
      <c r="N209" s="47">
        <f t="shared" si="13"/>
        <v>0</v>
      </c>
      <c r="O209" s="48">
        <f t="shared" si="14"/>
        <v>0</v>
      </c>
      <c r="P209" s="43">
        <f t="shared" si="15"/>
        <v>0</v>
      </c>
      <c r="Q209" s="263">
        <f>IF(Lots!A198="","",Lots!EM198)</f>
      </c>
      <c r="R209" s="264">
        <f>IF(Lots!A198="","",Lots!EN198)</f>
      </c>
      <c r="S209" s="263">
        <f>IF(Lots!A198="","",Lots!EO198)</f>
      </c>
      <c r="T209" s="264">
        <f>IF(Lots!A198="","",Lots!EP198)</f>
      </c>
      <c r="U209" s="263">
        <f>IF(Lots!A198="","",Lots!EQ198)</f>
      </c>
      <c r="V209" s="264">
        <f>IF(Lots!A198="","",Lots!ER198)</f>
      </c>
    </row>
    <row r="210" spans="1:22" ht="12" customHeight="1">
      <c r="A210" s="53">
        <f>IF(Lots!A199="","",Lots!A199)</f>
      </c>
      <c r="B210" s="54">
        <f>IF(Lots!A199="","",Lots!F199)</f>
      </c>
      <c r="C210" s="54">
        <f>IF(Lots!A199="","",Lots!J199)</f>
      </c>
      <c r="D210" s="54">
        <f>IF(Lots!A199="","",Lots!G199)</f>
      </c>
      <c r="E210" s="54">
        <f>IF(Lots!A199="","",Lots!H199)</f>
      </c>
      <c r="F210" s="55">
        <f>IF(Lots!A199="","",Lots!EA199)</f>
      </c>
      <c r="G210" s="54">
        <f>IF(Lots!A199="","",Lots!EB199)</f>
      </c>
      <c r="H210" s="54">
        <f>IF(Lots!A199="","",Lots!EK199)</f>
      </c>
      <c r="I210" s="56">
        <f>IF(Lots!A199="","",Lots!EF199)</f>
      </c>
      <c r="J210" s="57">
        <f>IF(Lots!F199="","",Lots!EG199)</f>
      </c>
      <c r="K210" s="57">
        <f>IF(Lots!H199="","",Lots!EH199)</f>
      </c>
      <c r="L210" s="58">
        <f t="shared" si="12"/>
      </c>
      <c r="M210">
        <f>IF(A210="","",IF(Lots!ET199=TRUE,"Y","N"))</f>
      </c>
      <c r="N210" s="47">
        <f t="shared" si="13"/>
        <v>0</v>
      </c>
      <c r="O210" s="48">
        <f t="shared" si="14"/>
        <v>0</v>
      </c>
      <c r="P210" s="43">
        <f t="shared" si="15"/>
        <v>0</v>
      </c>
      <c r="Q210" s="263">
        <f>IF(Lots!A199="","",Lots!EM199)</f>
      </c>
      <c r="R210" s="264">
        <f>IF(Lots!A199="","",Lots!EN199)</f>
      </c>
      <c r="S210" s="263">
        <f>IF(Lots!A199="","",Lots!EO199)</f>
      </c>
      <c r="T210" s="264">
        <f>IF(Lots!A199="","",Lots!EP199)</f>
      </c>
      <c r="U210" s="263">
        <f>IF(Lots!A199="","",Lots!EQ199)</f>
      </c>
      <c r="V210" s="264">
        <f>IF(Lots!A199="","",Lots!ER199)</f>
      </c>
    </row>
    <row r="211" spans="1:22" ht="12" customHeight="1">
      <c r="A211" s="53">
        <f>IF(Lots!A200="","",Lots!A200)</f>
      </c>
      <c r="B211" s="54">
        <f>IF(Lots!A200="","",Lots!F200)</f>
      </c>
      <c r="C211" s="54">
        <f>IF(Lots!A200="","",Lots!J200)</f>
      </c>
      <c r="D211" s="54">
        <f>IF(Lots!A200="","",Lots!G200)</f>
      </c>
      <c r="E211" s="54">
        <f>IF(Lots!A200="","",Lots!H200)</f>
      </c>
      <c r="F211" s="55">
        <f>IF(Lots!A200="","",Lots!EA200)</f>
      </c>
      <c r="G211" s="54">
        <f>IF(Lots!A200="","",Lots!EB200)</f>
      </c>
      <c r="H211" s="54">
        <f>IF(Lots!A200="","",Lots!EK200)</f>
      </c>
      <c r="I211" s="56">
        <f>IF(Lots!A200="","",Lots!EF200)</f>
      </c>
      <c r="J211" s="57">
        <f>IF(Lots!F200="","",Lots!EG200)</f>
      </c>
      <c r="K211" s="57">
        <f>IF(Lots!H200="","",Lots!EH200)</f>
      </c>
      <c r="L211" s="58">
        <f t="shared" si="12"/>
      </c>
      <c r="M211">
        <f>IF(A211="","",IF(Lots!ET200=TRUE,"Y","N"))</f>
      </c>
      <c r="N211" s="47">
        <f t="shared" si="13"/>
        <v>0</v>
      </c>
      <c r="O211" s="48">
        <f t="shared" si="14"/>
        <v>0</v>
      </c>
      <c r="P211" s="43">
        <f t="shared" si="15"/>
        <v>0</v>
      </c>
      <c r="Q211" s="263">
        <f>IF(Lots!A200="","",Lots!EM200)</f>
      </c>
      <c r="R211" s="264">
        <f>IF(Lots!A200="","",Lots!EN200)</f>
      </c>
      <c r="S211" s="263">
        <f>IF(Lots!A200="","",Lots!EO200)</f>
      </c>
      <c r="T211" s="264">
        <f>IF(Lots!A200="","",Lots!EP200)</f>
      </c>
      <c r="U211" s="263">
        <f>IF(Lots!A200="","",Lots!EQ200)</f>
      </c>
      <c r="V211" s="264">
        <f>IF(Lots!A200="","",Lots!ER200)</f>
      </c>
    </row>
    <row r="212" spans="1:22" ht="12" customHeight="1">
      <c r="A212" s="53">
        <f>IF(Lots!A201="","",Lots!A201)</f>
      </c>
      <c r="B212" s="54">
        <f>IF(Lots!A201="","",Lots!F201)</f>
      </c>
      <c r="C212" s="54">
        <f>IF(Lots!A201="","",Lots!J201)</f>
      </c>
      <c r="D212" s="54">
        <f>IF(Lots!A201="","",Lots!G201)</f>
      </c>
      <c r="E212" s="54">
        <f>IF(Lots!A201="","",Lots!H201)</f>
      </c>
      <c r="F212" s="55">
        <f>IF(Lots!A201="","",Lots!EA201)</f>
      </c>
      <c r="G212" s="54">
        <f>IF(Lots!A201="","",Lots!EB201)</f>
      </c>
      <c r="H212" s="54">
        <f>IF(Lots!A201="","",Lots!EK201)</f>
      </c>
      <c r="I212" s="56">
        <f>IF(Lots!A201="","",Lots!EF201)</f>
      </c>
      <c r="J212" s="57">
        <f>IF(Lots!F201="","",Lots!EG201)</f>
      </c>
      <c r="K212" s="57">
        <f>IF(Lots!H201="","",Lots!EH201)</f>
      </c>
      <c r="L212" s="58">
        <f t="shared" si="12"/>
      </c>
      <c r="M212">
        <f>IF(A212="","",IF(Lots!ET201=TRUE,"Y","N"))</f>
      </c>
      <c r="N212" s="47">
        <f t="shared" si="13"/>
        <v>0</v>
      </c>
      <c r="O212" s="48">
        <f t="shared" si="14"/>
        <v>0</v>
      </c>
      <c r="P212" s="43">
        <f t="shared" si="15"/>
        <v>0</v>
      </c>
      <c r="Q212" s="263">
        <f>IF(Lots!A201="","",Lots!EM201)</f>
      </c>
      <c r="R212" s="264">
        <f>IF(Lots!A201="","",Lots!EN201)</f>
      </c>
      <c r="S212" s="263">
        <f>IF(Lots!A201="","",Lots!EO201)</f>
      </c>
      <c r="T212" s="264">
        <f>IF(Lots!A201="","",Lots!EP201)</f>
      </c>
      <c r="U212" s="263">
        <f>IF(Lots!A201="","",Lots!EQ201)</f>
      </c>
      <c r="V212" s="264">
        <f>IF(Lots!A201="","",Lots!ER201)</f>
      </c>
    </row>
    <row r="213" spans="1:22" ht="12" customHeight="1">
      <c r="A213" s="53">
        <f>IF(Lots!A202="","",Lots!A202)</f>
      </c>
      <c r="B213" s="54">
        <f>IF(Lots!A202="","",Lots!F202)</f>
      </c>
      <c r="C213" s="54">
        <f>IF(Lots!A202="","",Lots!J202)</f>
      </c>
      <c r="D213" s="54">
        <f>IF(Lots!A202="","",Lots!G202)</f>
      </c>
      <c r="E213" s="54">
        <f>IF(Lots!A202="","",Lots!H202)</f>
      </c>
      <c r="F213" s="55">
        <f>IF(Lots!A202="","",Lots!EA202)</f>
      </c>
      <c r="G213" s="54">
        <f>IF(Lots!A202="","",Lots!EB202)</f>
      </c>
      <c r="H213" s="54">
        <f>IF(Lots!A202="","",Lots!EK202)</f>
      </c>
      <c r="I213" s="56">
        <f>IF(Lots!A202="","",Lots!EF202)</f>
      </c>
      <c r="J213" s="57">
        <f>IF(Lots!F202="","",Lots!EG202)</f>
      </c>
      <c r="K213" s="57">
        <f>IF(Lots!H202="","",Lots!EH202)</f>
      </c>
      <c r="L213" s="58">
        <f t="shared" si="12"/>
      </c>
      <c r="M213">
        <f>IF(A213="","",IF(Lots!ET202=TRUE,"Y","N"))</f>
      </c>
      <c r="N213" s="47">
        <f t="shared" si="13"/>
        <v>0</v>
      </c>
      <c r="O213" s="48">
        <f t="shared" si="14"/>
        <v>0</v>
      </c>
      <c r="P213" s="43">
        <f t="shared" si="15"/>
        <v>0</v>
      </c>
      <c r="Q213" s="263">
        <f>IF(Lots!A202="","",Lots!EM202)</f>
      </c>
      <c r="R213" s="264">
        <f>IF(Lots!A202="","",Lots!EN202)</f>
      </c>
      <c r="S213" s="263">
        <f>IF(Lots!A202="","",Lots!EO202)</f>
      </c>
      <c r="T213" s="264">
        <f>IF(Lots!A202="","",Lots!EP202)</f>
      </c>
      <c r="U213" s="263">
        <f>IF(Lots!A202="","",Lots!EQ202)</f>
      </c>
      <c r="V213" s="264">
        <f>IF(Lots!A202="","",Lots!ER202)</f>
      </c>
    </row>
    <row r="214" spans="1:22" ht="12" customHeight="1">
      <c r="A214" s="53">
        <f>IF(Lots!A203="","",Lots!A203)</f>
      </c>
      <c r="B214" s="54">
        <f>IF(Lots!A203="","",Lots!F203)</f>
      </c>
      <c r="C214" s="54">
        <f>IF(Lots!A203="","",Lots!J203)</f>
      </c>
      <c r="D214" s="54">
        <f>IF(Lots!A203="","",Lots!G203)</f>
      </c>
      <c r="E214" s="54">
        <f>IF(Lots!A203="","",Lots!H203)</f>
      </c>
      <c r="F214" s="55">
        <f>IF(Lots!A203="","",Lots!EA203)</f>
      </c>
      <c r="G214" s="54">
        <f>IF(Lots!A203="","",Lots!EB203)</f>
      </c>
      <c r="H214" s="54">
        <f>IF(Lots!A203="","",Lots!EK203)</f>
      </c>
      <c r="I214" s="56">
        <f>IF(Lots!A203="","",Lots!EF203)</f>
      </c>
      <c r="J214" s="57">
        <f>IF(Lots!F203="","",Lots!EG203)</f>
      </c>
      <c r="K214" s="57">
        <f>IF(Lots!H203="","",Lots!EH203)</f>
      </c>
      <c r="L214" s="58">
        <f t="shared" si="12"/>
      </c>
      <c r="M214">
        <f>IF(A214="","",IF(Lots!ET203=TRUE,"Y","N"))</f>
      </c>
      <c r="N214" s="47">
        <f t="shared" si="13"/>
        <v>0</v>
      </c>
      <c r="O214" s="48">
        <f t="shared" si="14"/>
        <v>0</v>
      </c>
      <c r="P214" s="43">
        <f t="shared" si="15"/>
        <v>0</v>
      </c>
      <c r="Q214" s="263">
        <f>IF(Lots!A203="","",Lots!EM203)</f>
      </c>
      <c r="R214" s="264">
        <f>IF(Lots!A203="","",Lots!EN203)</f>
      </c>
      <c r="S214" s="263">
        <f>IF(Lots!A203="","",Lots!EO203)</f>
      </c>
      <c r="T214" s="264">
        <f>IF(Lots!A203="","",Lots!EP203)</f>
      </c>
      <c r="U214" s="263">
        <f>IF(Lots!A203="","",Lots!EQ203)</f>
      </c>
      <c r="V214" s="264">
        <f>IF(Lots!A203="","",Lots!ER203)</f>
      </c>
    </row>
    <row r="215" spans="1:22" ht="12" customHeight="1">
      <c r="A215" s="53">
        <f>IF(Lots!A204="","",Lots!A204)</f>
      </c>
      <c r="B215" s="54">
        <f>IF(Lots!A204="","",Lots!F204)</f>
      </c>
      <c r="C215" s="54">
        <f>IF(Lots!A204="","",Lots!J204)</f>
      </c>
      <c r="D215" s="54">
        <f>IF(Lots!A204="","",Lots!G204)</f>
      </c>
      <c r="E215" s="54">
        <f>IF(Lots!A204="","",Lots!H204)</f>
      </c>
      <c r="F215" s="55">
        <f>IF(Lots!A204="","",Lots!EA204)</f>
      </c>
      <c r="G215" s="54">
        <f>IF(Lots!A204="","",Lots!EB204)</f>
      </c>
      <c r="H215" s="54">
        <f>IF(Lots!A204="","",Lots!EK204)</f>
      </c>
      <c r="I215" s="56">
        <f>IF(Lots!A204="","",Lots!EF204)</f>
      </c>
      <c r="J215" s="57">
        <f>IF(Lots!F204="","",Lots!EG204)</f>
      </c>
      <c r="K215" s="57">
        <f>IF(Lots!H204="","",Lots!EH204)</f>
      </c>
      <c r="L215" s="58">
        <f t="shared" si="12"/>
      </c>
      <c r="M215">
        <f>IF(A215="","",IF(Lots!ET204=TRUE,"Y","N"))</f>
      </c>
      <c r="N215" s="47">
        <f t="shared" si="13"/>
        <v>0</v>
      </c>
      <c r="O215" s="48">
        <f t="shared" si="14"/>
        <v>0</v>
      </c>
      <c r="P215" s="43">
        <f t="shared" si="15"/>
        <v>0</v>
      </c>
      <c r="Q215" s="263">
        <f>IF(Lots!A204="","",Lots!EM204)</f>
      </c>
      <c r="R215" s="264">
        <f>IF(Lots!A204="","",Lots!EN204)</f>
      </c>
      <c r="S215" s="263">
        <f>IF(Lots!A204="","",Lots!EO204)</f>
      </c>
      <c r="T215" s="264">
        <f>IF(Lots!A204="","",Lots!EP204)</f>
      </c>
      <c r="U215" s="263">
        <f>IF(Lots!A204="","",Lots!EQ204)</f>
      </c>
      <c r="V215" s="264">
        <f>IF(Lots!A204="","",Lots!ER204)</f>
      </c>
    </row>
    <row r="216" spans="1:22" ht="12" customHeight="1">
      <c r="A216" s="53">
        <f>IF(Lots!A205="","",Lots!A205)</f>
      </c>
      <c r="B216" s="54">
        <f>IF(Lots!A205="","",Lots!F205)</f>
      </c>
      <c r="C216" s="54">
        <f>IF(Lots!A205="","",Lots!J205)</f>
      </c>
      <c r="D216" s="54">
        <f>IF(Lots!A205="","",Lots!G205)</f>
      </c>
      <c r="E216" s="54">
        <f>IF(Lots!A205="","",Lots!H205)</f>
      </c>
      <c r="F216" s="55">
        <f>IF(Lots!A205="","",Lots!EA205)</f>
      </c>
      <c r="G216" s="54">
        <f>IF(Lots!A205="","",Lots!EB205)</f>
      </c>
      <c r="H216" s="54">
        <f>IF(Lots!A205="","",Lots!EK205)</f>
      </c>
      <c r="I216" s="56">
        <f>IF(Lots!A205="","",Lots!EF205)</f>
      </c>
      <c r="J216" s="57">
        <f>IF(Lots!F205="","",Lots!EG205)</f>
      </c>
      <c r="K216" s="57">
        <f>IF(Lots!H205="","",Lots!EH205)</f>
      </c>
      <c r="L216" s="58">
        <f t="shared" si="12"/>
      </c>
      <c r="M216">
        <f>IF(A216="","",IF(Lots!ET205=TRUE,"Y","N"))</f>
      </c>
      <c r="N216" s="47">
        <f t="shared" si="13"/>
        <v>0</v>
      </c>
      <c r="O216" s="48">
        <f t="shared" si="14"/>
        <v>0</v>
      </c>
      <c r="P216" s="43">
        <f t="shared" si="15"/>
        <v>0</v>
      </c>
      <c r="Q216" s="263">
        <f>IF(Lots!A205="","",Lots!EM205)</f>
      </c>
      <c r="R216" s="264">
        <f>IF(Lots!A205="","",Lots!EN205)</f>
      </c>
      <c r="S216" s="263">
        <f>IF(Lots!A205="","",Lots!EO205)</f>
      </c>
      <c r="T216" s="264">
        <f>IF(Lots!A205="","",Lots!EP205)</f>
      </c>
      <c r="U216" s="263">
        <f>IF(Lots!A205="","",Lots!EQ205)</f>
      </c>
      <c r="V216" s="264">
        <f>IF(Lots!A205="","",Lots!ER205)</f>
      </c>
    </row>
    <row r="217" spans="1:22" ht="12" customHeight="1">
      <c r="A217" s="53">
        <f>IF(Lots!A206="","",Lots!A206)</f>
      </c>
      <c r="B217" s="54">
        <f>IF(Lots!A206="","",Lots!F206)</f>
      </c>
      <c r="C217" s="54">
        <f>IF(Lots!A206="","",Lots!J206)</f>
      </c>
      <c r="D217" s="54">
        <f>IF(Lots!A206="","",Lots!G206)</f>
      </c>
      <c r="E217" s="54">
        <f>IF(Lots!A206="","",Lots!H206)</f>
      </c>
      <c r="F217" s="55">
        <f>IF(Lots!A206="","",Lots!EA206)</f>
      </c>
      <c r="G217" s="54">
        <f>IF(Lots!A206="","",Lots!EB206)</f>
      </c>
      <c r="H217" s="54">
        <f>IF(Lots!A206="","",Lots!EK206)</f>
      </c>
      <c r="I217" s="56">
        <f>IF(Lots!A206="","",Lots!EF206)</f>
      </c>
      <c r="J217" s="57">
        <f>IF(Lots!F206="","",Lots!EG206)</f>
      </c>
      <c r="K217" s="57">
        <f>IF(Lots!H206="","",Lots!EH206)</f>
      </c>
      <c r="L217" s="58">
        <f t="shared" si="12"/>
      </c>
      <c r="M217">
        <f>IF(A217="","",IF(Lots!ET206=TRUE,"Y","N"))</f>
      </c>
      <c r="N217" s="47">
        <f t="shared" si="13"/>
        <v>0</v>
      </c>
      <c r="O217" s="48">
        <f t="shared" si="14"/>
        <v>0</v>
      </c>
      <c r="P217" s="43">
        <f t="shared" si="15"/>
        <v>0</v>
      </c>
      <c r="Q217" s="263">
        <f>IF(Lots!A206="","",Lots!EM206)</f>
      </c>
      <c r="R217" s="264">
        <f>IF(Lots!A206="","",Lots!EN206)</f>
      </c>
      <c r="S217" s="263">
        <f>IF(Lots!A206="","",Lots!EO206)</f>
      </c>
      <c r="T217" s="264">
        <f>IF(Lots!A206="","",Lots!EP206)</f>
      </c>
      <c r="U217" s="263">
        <f>IF(Lots!A206="","",Lots!EQ206)</f>
      </c>
      <c r="V217" s="264">
        <f>IF(Lots!A206="","",Lots!ER206)</f>
      </c>
    </row>
    <row r="218" spans="1:22" ht="12" customHeight="1">
      <c r="A218" s="53">
        <f>IF(Lots!A207="","",Lots!A207)</f>
      </c>
      <c r="B218" s="54">
        <f>IF(Lots!A207="","",Lots!F207)</f>
      </c>
      <c r="C218" s="54">
        <f>IF(Lots!A207="","",Lots!J207)</f>
      </c>
      <c r="D218" s="54">
        <f>IF(Lots!A207="","",Lots!G207)</f>
      </c>
      <c r="E218" s="54">
        <f>IF(Lots!A207="","",Lots!H207)</f>
      </c>
      <c r="F218" s="55">
        <f>IF(Lots!A207="","",Lots!EA207)</f>
      </c>
      <c r="G218" s="54">
        <f>IF(Lots!A207="","",Lots!EB207)</f>
      </c>
      <c r="H218" s="54">
        <f>IF(Lots!A207="","",Lots!EK207)</f>
      </c>
      <c r="I218" s="56">
        <f>IF(Lots!A207="","",Lots!EF207)</f>
      </c>
      <c r="J218" s="57">
        <f>IF(Lots!F207="","",Lots!EG207)</f>
      </c>
      <c r="K218" s="57">
        <f>IF(Lots!H207="","",Lots!EH207)</f>
      </c>
      <c r="L218" s="58">
        <f aca="true" t="shared" si="16" ref="L218:L281">IF(A218="","",SUM(J218:K218))</f>
      </c>
      <c r="M218">
        <f>IF(A218="","",IF(Lots!ET207=TRUE,"Y","N"))</f>
      </c>
      <c r="N218" s="47">
        <f aca="true" t="shared" si="17" ref="N218:N281">IF(A218="",0,$A$8/100*D218*B218)</f>
        <v>0</v>
      </c>
      <c r="O218" s="48">
        <f aca="true" t="shared" si="18" ref="O218:O281">IF(A218="",0,$A$8/100*E218*C218)</f>
        <v>0</v>
      </c>
      <c r="P218" s="43">
        <f aca="true" t="shared" si="19" ref="P218:P281">IF(I218&gt;50,0,L218)</f>
        <v>0</v>
      </c>
      <c r="Q218" s="263">
        <f>IF(Lots!A207="","",Lots!EM207)</f>
      </c>
      <c r="R218" s="264">
        <f>IF(Lots!A207="","",Lots!EN207)</f>
      </c>
      <c r="S218" s="263">
        <f>IF(Lots!A207="","",Lots!EO207)</f>
      </c>
      <c r="T218" s="264">
        <f>IF(Lots!A207="","",Lots!EP207)</f>
      </c>
      <c r="U218" s="263">
        <f>IF(Lots!A207="","",Lots!EQ207)</f>
      </c>
      <c r="V218" s="264">
        <f>IF(Lots!A207="","",Lots!ER207)</f>
      </c>
    </row>
    <row r="219" spans="1:22" ht="12" customHeight="1">
      <c r="A219" s="53">
        <f>IF(Lots!A208="","",Lots!A208)</f>
      </c>
      <c r="B219" s="54">
        <f>IF(Lots!A208="","",Lots!F208)</f>
      </c>
      <c r="C219" s="54">
        <f>IF(Lots!A208="","",Lots!J208)</f>
      </c>
      <c r="D219" s="54">
        <f>IF(Lots!A208="","",Lots!G208)</f>
      </c>
      <c r="E219" s="54">
        <f>IF(Lots!A208="","",Lots!H208)</f>
      </c>
      <c r="F219" s="55">
        <f>IF(Lots!A208="","",Lots!EA208)</f>
      </c>
      <c r="G219" s="54">
        <f>IF(Lots!A208="","",Lots!EB208)</f>
      </c>
      <c r="H219" s="54">
        <f>IF(Lots!A208="","",Lots!EK208)</f>
      </c>
      <c r="I219" s="56">
        <f>IF(Lots!A208="","",Lots!EF208)</f>
      </c>
      <c r="J219" s="57">
        <f>IF(Lots!F208="","",Lots!EG208)</f>
      </c>
      <c r="K219" s="57">
        <f>IF(Lots!H208="","",Lots!EH208)</f>
      </c>
      <c r="L219" s="58">
        <f t="shared" si="16"/>
      </c>
      <c r="M219">
        <f>IF(A219="","",IF(Lots!ET208=TRUE,"Y","N"))</f>
      </c>
      <c r="N219" s="47">
        <f t="shared" si="17"/>
        <v>0</v>
      </c>
      <c r="O219" s="48">
        <f t="shared" si="18"/>
        <v>0</v>
      </c>
      <c r="P219" s="43">
        <f t="shared" si="19"/>
        <v>0</v>
      </c>
      <c r="Q219" s="263">
        <f>IF(Lots!A208="","",Lots!EM208)</f>
      </c>
      <c r="R219" s="264">
        <f>IF(Lots!A208="","",Lots!EN208)</f>
      </c>
      <c r="S219" s="263">
        <f>IF(Lots!A208="","",Lots!EO208)</f>
      </c>
      <c r="T219" s="264">
        <f>IF(Lots!A208="","",Lots!EP208)</f>
      </c>
      <c r="U219" s="263">
        <f>IF(Lots!A208="","",Lots!EQ208)</f>
      </c>
      <c r="V219" s="264">
        <f>IF(Lots!A208="","",Lots!ER208)</f>
      </c>
    </row>
    <row r="220" spans="1:22" ht="12" customHeight="1">
      <c r="A220" s="53">
        <f>IF(Lots!A209="","",Lots!A209)</f>
      </c>
      <c r="B220" s="54">
        <f>IF(Lots!A209="","",Lots!F209)</f>
      </c>
      <c r="C220" s="54">
        <f>IF(Lots!A209="","",Lots!J209)</f>
      </c>
      <c r="D220" s="54">
        <f>IF(Lots!A209="","",Lots!G209)</f>
      </c>
      <c r="E220" s="54">
        <f>IF(Lots!A209="","",Lots!H209)</f>
      </c>
      <c r="F220" s="55">
        <f>IF(Lots!A209="","",Lots!EA209)</f>
      </c>
      <c r="G220" s="54">
        <f>IF(Lots!A209="","",Lots!EB209)</f>
      </c>
      <c r="H220" s="54">
        <f>IF(Lots!A209="","",Lots!EK209)</f>
      </c>
      <c r="I220" s="56">
        <f>IF(Lots!A209="","",Lots!EF209)</f>
      </c>
      <c r="J220" s="57">
        <f>IF(Lots!F209="","",Lots!EG209)</f>
      </c>
      <c r="K220" s="57">
        <f>IF(Lots!H209="","",Lots!EH209)</f>
      </c>
      <c r="L220" s="58">
        <f t="shared" si="16"/>
      </c>
      <c r="M220">
        <f>IF(A220="","",IF(Lots!ET209=TRUE,"Y","N"))</f>
      </c>
      <c r="N220" s="47">
        <f t="shared" si="17"/>
        <v>0</v>
      </c>
      <c r="O220" s="48">
        <f t="shared" si="18"/>
        <v>0</v>
      </c>
      <c r="P220" s="43">
        <f t="shared" si="19"/>
        <v>0</v>
      </c>
      <c r="Q220" s="263">
        <f>IF(Lots!A209="","",Lots!EM209)</f>
      </c>
      <c r="R220" s="264">
        <f>IF(Lots!A209="","",Lots!EN209)</f>
      </c>
      <c r="S220" s="263">
        <f>IF(Lots!A209="","",Lots!EO209)</f>
      </c>
      <c r="T220" s="264">
        <f>IF(Lots!A209="","",Lots!EP209)</f>
      </c>
      <c r="U220" s="263">
        <f>IF(Lots!A209="","",Lots!EQ209)</f>
      </c>
      <c r="V220" s="264">
        <f>IF(Lots!A209="","",Lots!ER209)</f>
      </c>
    </row>
    <row r="221" spans="1:22" ht="12" customHeight="1">
      <c r="A221" s="53">
        <f>IF(Lots!A210="","",Lots!A210)</f>
      </c>
      <c r="B221" s="54">
        <f>IF(Lots!A210="","",Lots!F210)</f>
      </c>
      <c r="C221" s="54">
        <f>IF(Lots!A210="","",Lots!J210)</f>
      </c>
      <c r="D221" s="54">
        <f>IF(Lots!A210="","",Lots!G210)</f>
      </c>
      <c r="E221" s="54">
        <f>IF(Lots!A210="","",Lots!H210)</f>
      </c>
      <c r="F221" s="55">
        <f>IF(Lots!A210="","",Lots!EA210)</f>
      </c>
      <c r="G221" s="54">
        <f>IF(Lots!A210="","",Lots!EB210)</f>
      </c>
      <c r="H221" s="54">
        <f>IF(Lots!A210="","",Lots!EK210)</f>
      </c>
      <c r="I221" s="56">
        <f>IF(Lots!A210="","",Lots!EF210)</f>
      </c>
      <c r="J221" s="57">
        <f>IF(Lots!F210="","",Lots!EG210)</f>
      </c>
      <c r="K221" s="57">
        <f>IF(Lots!H210="","",Lots!EH210)</f>
      </c>
      <c r="L221" s="58">
        <f t="shared" si="16"/>
      </c>
      <c r="M221">
        <f>IF(A221="","",IF(Lots!ET210=TRUE,"Y","N"))</f>
      </c>
      <c r="N221" s="47">
        <f t="shared" si="17"/>
        <v>0</v>
      </c>
      <c r="O221" s="48">
        <f t="shared" si="18"/>
        <v>0</v>
      </c>
      <c r="P221" s="43">
        <f t="shared" si="19"/>
        <v>0</v>
      </c>
      <c r="Q221" s="263">
        <f>IF(Lots!A210="","",Lots!EM210)</f>
      </c>
      <c r="R221" s="264">
        <f>IF(Lots!A210="","",Lots!EN210)</f>
      </c>
      <c r="S221" s="263">
        <f>IF(Lots!A210="","",Lots!EO210)</f>
      </c>
      <c r="T221" s="264">
        <f>IF(Lots!A210="","",Lots!EP210)</f>
      </c>
      <c r="U221" s="263">
        <f>IF(Lots!A210="","",Lots!EQ210)</f>
      </c>
      <c r="V221" s="264">
        <f>IF(Lots!A210="","",Lots!ER210)</f>
      </c>
    </row>
    <row r="222" spans="1:22" ht="12" customHeight="1">
      <c r="A222" s="53">
        <f>IF(Lots!A211="","",Lots!A211)</f>
      </c>
      <c r="B222" s="54">
        <f>IF(Lots!A211="","",Lots!F211)</f>
      </c>
      <c r="C222" s="54">
        <f>IF(Lots!A211="","",Lots!J211)</f>
      </c>
      <c r="D222" s="54">
        <f>IF(Lots!A211="","",Lots!G211)</f>
      </c>
      <c r="E222" s="54">
        <f>IF(Lots!A211="","",Lots!H211)</f>
      </c>
      <c r="F222" s="55">
        <f>IF(Lots!A211="","",Lots!EA211)</f>
      </c>
      <c r="G222" s="54">
        <f>IF(Lots!A211="","",Lots!EB211)</f>
      </c>
      <c r="H222" s="54">
        <f>IF(Lots!A211="","",Lots!EK211)</f>
      </c>
      <c r="I222" s="56">
        <f>IF(Lots!A211="","",Lots!EF211)</f>
      </c>
      <c r="J222" s="57">
        <f>IF(Lots!F211="","",Lots!EG211)</f>
      </c>
      <c r="K222" s="57">
        <f>IF(Lots!H211="","",Lots!EH211)</f>
      </c>
      <c r="L222" s="58">
        <f t="shared" si="16"/>
      </c>
      <c r="M222">
        <f>IF(A222="","",IF(Lots!ET211=TRUE,"Y","N"))</f>
      </c>
      <c r="N222" s="47">
        <f t="shared" si="17"/>
        <v>0</v>
      </c>
      <c r="O222" s="48">
        <f t="shared" si="18"/>
        <v>0</v>
      </c>
      <c r="P222" s="43">
        <f t="shared" si="19"/>
        <v>0</v>
      </c>
      <c r="Q222" s="263">
        <f>IF(Lots!A211="","",Lots!EM211)</f>
      </c>
      <c r="R222" s="264">
        <f>IF(Lots!A211="","",Lots!EN211)</f>
      </c>
      <c r="S222" s="263">
        <f>IF(Lots!A211="","",Lots!EO211)</f>
      </c>
      <c r="T222" s="264">
        <f>IF(Lots!A211="","",Lots!EP211)</f>
      </c>
      <c r="U222" s="263">
        <f>IF(Lots!A211="","",Lots!EQ211)</f>
      </c>
      <c r="V222" s="264">
        <f>IF(Lots!A211="","",Lots!ER211)</f>
      </c>
    </row>
    <row r="223" spans="1:22" ht="12" customHeight="1">
      <c r="A223" s="53">
        <f>IF(Lots!A212="","",Lots!A212)</f>
      </c>
      <c r="B223" s="54">
        <f>IF(Lots!A212="","",Lots!F212)</f>
      </c>
      <c r="C223" s="54">
        <f>IF(Lots!A212="","",Lots!J212)</f>
      </c>
      <c r="D223" s="54">
        <f>IF(Lots!A212="","",Lots!G212)</f>
      </c>
      <c r="E223" s="54">
        <f>IF(Lots!A212="","",Lots!H212)</f>
      </c>
      <c r="F223" s="55">
        <f>IF(Lots!A212="","",Lots!EA212)</f>
      </c>
      <c r="G223" s="54">
        <f>IF(Lots!A212="","",Lots!EB212)</f>
      </c>
      <c r="H223" s="54">
        <f>IF(Lots!A212="","",Lots!EK212)</f>
      </c>
      <c r="I223" s="56">
        <f>IF(Lots!A212="","",Lots!EF212)</f>
      </c>
      <c r="J223" s="57">
        <f>IF(Lots!F212="","",Lots!EG212)</f>
      </c>
      <c r="K223" s="57">
        <f>IF(Lots!H212="","",Lots!EH212)</f>
      </c>
      <c r="L223" s="58">
        <f t="shared" si="16"/>
      </c>
      <c r="M223">
        <f>IF(A223="","",IF(Lots!ET212=TRUE,"Y","N"))</f>
      </c>
      <c r="N223" s="47">
        <f t="shared" si="17"/>
        <v>0</v>
      </c>
      <c r="O223" s="48">
        <f t="shared" si="18"/>
        <v>0</v>
      </c>
      <c r="P223" s="43">
        <f t="shared" si="19"/>
        <v>0</v>
      </c>
      <c r="Q223" s="263">
        <f>IF(Lots!A212="","",Lots!EM212)</f>
      </c>
      <c r="R223" s="264">
        <f>IF(Lots!A212="","",Lots!EN212)</f>
      </c>
      <c r="S223" s="263">
        <f>IF(Lots!A212="","",Lots!EO212)</f>
      </c>
      <c r="T223" s="264">
        <f>IF(Lots!A212="","",Lots!EP212)</f>
      </c>
      <c r="U223" s="263">
        <f>IF(Lots!A212="","",Lots!EQ212)</f>
      </c>
      <c r="V223" s="264">
        <f>IF(Lots!A212="","",Lots!ER212)</f>
      </c>
    </row>
    <row r="224" spans="1:22" ht="12" customHeight="1">
      <c r="A224" s="53">
        <f>IF(Lots!A213="","",Lots!A213)</f>
      </c>
      <c r="B224" s="54">
        <f>IF(Lots!A213="","",Lots!F213)</f>
      </c>
      <c r="C224" s="54">
        <f>IF(Lots!A213="","",Lots!J213)</f>
      </c>
      <c r="D224" s="54">
        <f>IF(Lots!A213="","",Lots!G213)</f>
      </c>
      <c r="E224" s="54">
        <f>IF(Lots!A213="","",Lots!H213)</f>
      </c>
      <c r="F224" s="55">
        <f>IF(Lots!A213="","",Lots!EA213)</f>
      </c>
      <c r="G224" s="54">
        <f>IF(Lots!A213="","",Lots!EB213)</f>
      </c>
      <c r="H224" s="54">
        <f>IF(Lots!A213="","",Lots!EK213)</f>
      </c>
      <c r="I224" s="56">
        <f>IF(Lots!A213="","",Lots!EF213)</f>
      </c>
      <c r="J224" s="57">
        <f>IF(Lots!F213="","",Lots!EG213)</f>
      </c>
      <c r="K224" s="57">
        <f>IF(Lots!H213="","",Lots!EH213)</f>
      </c>
      <c r="L224" s="58">
        <f t="shared" si="16"/>
      </c>
      <c r="M224">
        <f>IF(A224="","",IF(Lots!ET213=TRUE,"Y","N"))</f>
      </c>
      <c r="N224" s="47">
        <f t="shared" si="17"/>
        <v>0</v>
      </c>
      <c r="O224" s="48">
        <f t="shared" si="18"/>
        <v>0</v>
      </c>
      <c r="P224" s="43">
        <f t="shared" si="19"/>
        <v>0</v>
      </c>
      <c r="Q224" s="263">
        <f>IF(Lots!A213="","",Lots!EM213)</f>
      </c>
      <c r="R224" s="264">
        <f>IF(Lots!A213="","",Lots!EN213)</f>
      </c>
      <c r="S224" s="263">
        <f>IF(Lots!A213="","",Lots!EO213)</f>
      </c>
      <c r="T224" s="264">
        <f>IF(Lots!A213="","",Lots!EP213)</f>
      </c>
      <c r="U224" s="263">
        <f>IF(Lots!A213="","",Lots!EQ213)</f>
      </c>
      <c r="V224" s="264">
        <f>IF(Lots!A213="","",Lots!ER213)</f>
      </c>
    </row>
    <row r="225" spans="1:22" ht="12" customHeight="1">
      <c r="A225" s="53">
        <f>IF(Lots!A214="","",Lots!A214)</f>
      </c>
      <c r="B225" s="54">
        <f>IF(Lots!A214="","",Lots!F214)</f>
      </c>
      <c r="C225" s="54">
        <f>IF(Lots!A214="","",Lots!J214)</f>
      </c>
      <c r="D225" s="54">
        <f>IF(Lots!A214="","",Lots!G214)</f>
      </c>
      <c r="E225" s="54">
        <f>IF(Lots!A214="","",Lots!H214)</f>
      </c>
      <c r="F225" s="55">
        <f>IF(Lots!A214="","",Lots!EA214)</f>
      </c>
      <c r="G225" s="54">
        <f>IF(Lots!A214="","",Lots!EB214)</f>
      </c>
      <c r="H225" s="54">
        <f>IF(Lots!A214="","",Lots!EK214)</f>
      </c>
      <c r="I225" s="56">
        <f>IF(Lots!A214="","",Lots!EF214)</f>
      </c>
      <c r="J225" s="57">
        <f>IF(Lots!F214="","",Lots!EG214)</f>
      </c>
      <c r="K225" s="57">
        <f>IF(Lots!H214="","",Lots!EH214)</f>
      </c>
      <c r="L225" s="58">
        <f t="shared" si="16"/>
      </c>
      <c r="M225">
        <f>IF(A225="","",IF(Lots!ET214=TRUE,"Y","N"))</f>
      </c>
      <c r="N225" s="47">
        <f t="shared" si="17"/>
        <v>0</v>
      </c>
      <c r="O225" s="48">
        <f t="shared" si="18"/>
        <v>0</v>
      </c>
      <c r="P225" s="43">
        <f t="shared" si="19"/>
        <v>0</v>
      </c>
      <c r="Q225" s="263">
        <f>IF(Lots!A214="","",Lots!EM214)</f>
      </c>
      <c r="R225" s="264">
        <f>IF(Lots!A214="","",Lots!EN214)</f>
      </c>
      <c r="S225" s="263">
        <f>IF(Lots!A214="","",Lots!EO214)</f>
      </c>
      <c r="T225" s="264">
        <f>IF(Lots!A214="","",Lots!EP214)</f>
      </c>
      <c r="U225" s="263">
        <f>IF(Lots!A214="","",Lots!EQ214)</f>
      </c>
      <c r="V225" s="264">
        <f>IF(Lots!A214="","",Lots!ER214)</f>
      </c>
    </row>
    <row r="226" spans="1:22" ht="12" customHeight="1">
      <c r="A226" s="53">
        <f>IF(Lots!A215="","",Lots!A215)</f>
      </c>
      <c r="B226" s="54">
        <f>IF(Lots!A215="","",Lots!F215)</f>
      </c>
      <c r="C226" s="54">
        <f>IF(Lots!A215="","",Lots!J215)</f>
      </c>
      <c r="D226" s="54">
        <f>IF(Lots!A215="","",Lots!G215)</f>
      </c>
      <c r="E226" s="54">
        <f>IF(Lots!A215="","",Lots!H215)</f>
      </c>
      <c r="F226" s="55">
        <f>IF(Lots!A215="","",Lots!EA215)</f>
      </c>
      <c r="G226" s="54">
        <f>IF(Lots!A215="","",Lots!EB215)</f>
      </c>
      <c r="H226" s="54">
        <f>IF(Lots!A215="","",Lots!EK215)</f>
      </c>
      <c r="I226" s="56">
        <f>IF(Lots!A215="","",Lots!EF215)</f>
      </c>
      <c r="J226" s="57">
        <f>IF(Lots!F215="","",Lots!EG215)</f>
      </c>
      <c r="K226" s="57">
        <f>IF(Lots!H215="","",Lots!EH215)</f>
      </c>
      <c r="L226" s="58">
        <f t="shared" si="16"/>
      </c>
      <c r="M226">
        <f>IF(A226="","",IF(Lots!ET215=TRUE,"Y","N"))</f>
      </c>
      <c r="N226" s="47">
        <f t="shared" si="17"/>
        <v>0</v>
      </c>
      <c r="O226" s="48">
        <f t="shared" si="18"/>
        <v>0</v>
      </c>
      <c r="P226" s="43">
        <f t="shared" si="19"/>
        <v>0</v>
      </c>
      <c r="Q226" s="263">
        <f>IF(Lots!A215="","",Lots!EM215)</f>
      </c>
      <c r="R226" s="264">
        <f>IF(Lots!A215="","",Lots!EN215)</f>
      </c>
      <c r="S226" s="263">
        <f>IF(Lots!A215="","",Lots!EO215)</f>
      </c>
      <c r="T226" s="264">
        <f>IF(Lots!A215="","",Lots!EP215)</f>
      </c>
      <c r="U226" s="263">
        <f>IF(Lots!A215="","",Lots!EQ215)</f>
      </c>
      <c r="V226" s="264">
        <f>IF(Lots!A215="","",Lots!ER215)</f>
      </c>
    </row>
    <row r="227" spans="1:22" ht="12" customHeight="1">
      <c r="A227" s="53">
        <f>IF(Lots!A216="","",Lots!A216)</f>
      </c>
      <c r="B227" s="54">
        <f>IF(Lots!A216="","",Lots!F216)</f>
      </c>
      <c r="C227" s="54">
        <f>IF(Lots!A216="","",Lots!J216)</f>
      </c>
      <c r="D227" s="54">
        <f>IF(Lots!A216="","",Lots!G216)</f>
      </c>
      <c r="E227" s="54">
        <f>IF(Lots!A216="","",Lots!H216)</f>
      </c>
      <c r="F227" s="55">
        <f>IF(Lots!A216="","",Lots!EA216)</f>
      </c>
      <c r="G227" s="54">
        <f>IF(Lots!A216="","",Lots!EB216)</f>
      </c>
      <c r="H227" s="54">
        <f>IF(Lots!A216="","",Lots!EK216)</f>
      </c>
      <c r="I227" s="56">
        <f>IF(Lots!A216="","",Lots!EF216)</f>
      </c>
      <c r="J227" s="57">
        <f>IF(Lots!F216="","",Lots!EG216)</f>
      </c>
      <c r="K227" s="57">
        <f>IF(Lots!H216="","",Lots!EH216)</f>
      </c>
      <c r="L227" s="58">
        <f t="shared" si="16"/>
      </c>
      <c r="M227">
        <f>IF(A227="","",IF(Lots!ET216=TRUE,"Y","N"))</f>
      </c>
      <c r="N227" s="47">
        <f t="shared" si="17"/>
        <v>0</v>
      </c>
      <c r="O227" s="48">
        <f t="shared" si="18"/>
        <v>0</v>
      </c>
      <c r="P227" s="43">
        <f t="shared" si="19"/>
        <v>0</v>
      </c>
      <c r="Q227" s="263">
        <f>IF(Lots!A216="","",Lots!EM216)</f>
      </c>
      <c r="R227" s="264">
        <f>IF(Lots!A216="","",Lots!EN216)</f>
      </c>
      <c r="S227" s="263">
        <f>IF(Lots!A216="","",Lots!EO216)</f>
      </c>
      <c r="T227" s="264">
        <f>IF(Lots!A216="","",Lots!EP216)</f>
      </c>
      <c r="U227" s="263">
        <f>IF(Lots!A216="","",Lots!EQ216)</f>
      </c>
      <c r="V227" s="264">
        <f>IF(Lots!A216="","",Lots!ER216)</f>
      </c>
    </row>
    <row r="228" spans="1:22" ht="12" customHeight="1">
      <c r="A228" s="53">
        <f>IF(Lots!A217="","",Lots!A217)</f>
      </c>
      <c r="B228" s="54">
        <f>IF(Lots!A217="","",Lots!F217)</f>
      </c>
      <c r="C228" s="54">
        <f>IF(Lots!A217="","",Lots!J217)</f>
      </c>
      <c r="D228" s="54">
        <f>IF(Lots!A217="","",Lots!G217)</f>
      </c>
      <c r="E228" s="54">
        <f>IF(Lots!A217="","",Lots!H217)</f>
      </c>
      <c r="F228" s="55">
        <f>IF(Lots!A217="","",Lots!EA217)</f>
      </c>
      <c r="G228" s="54">
        <f>IF(Lots!A217="","",Lots!EB217)</f>
      </c>
      <c r="H228" s="54">
        <f>IF(Lots!A217="","",Lots!EK217)</f>
      </c>
      <c r="I228" s="56">
        <f>IF(Lots!A217="","",Lots!EF217)</f>
      </c>
      <c r="J228" s="57">
        <f>IF(Lots!F217="","",Lots!EG217)</f>
      </c>
      <c r="K228" s="57">
        <f>IF(Lots!H217="","",Lots!EH217)</f>
      </c>
      <c r="L228" s="58">
        <f t="shared" si="16"/>
      </c>
      <c r="M228">
        <f>IF(A228="","",IF(Lots!ET217=TRUE,"Y","N"))</f>
      </c>
      <c r="N228" s="47">
        <f t="shared" si="17"/>
        <v>0</v>
      </c>
      <c r="O228" s="48">
        <f t="shared" si="18"/>
        <v>0</v>
      </c>
      <c r="P228" s="43">
        <f t="shared" si="19"/>
        <v>0</v>
      </c>
      <c r="Q228" s="263">
        <f>IF(Lots!A217="","",Lots!EM217)</f>
      </c>
      <c r="R228" s="264">
        <f>IF(Lots!A217="","",Lots!EN217)</f>
      </c>
      <c r="S228" s="263">
        <f>IF(Lots!A217="","",Lots!EO217)</f>
      </c>
      <c r="T228" s="264">
        <f>IF(Lots!A217="","",Lots!EP217)</f>
      </c>
      <c r="U228" s="263">
        <f>IF(Lots!A217="","",Lots!EQ217)</f>
      </c>
      <c r="V228" s="264">
        <f>IF(Lots!A217="","",Lots!ER217)</f>
      </c>
    </row>
    <row r="229" spans="1:22" ht="12" customHeight="1">
      <c r="A229" s="53">
        <f>IF(Lots!A218="","",Lots!A218)</f>
      </c>
      <c r="B229" s="54">
        <f>IF(Lots!A218="","",Lots!F218)</f>
      </c>
      <c r="C229" s="54">
        <f>IF(Lots!A218="","",Lots!J218)</f>
      </c>
      <c r="D229" s="54">
        <f>IF(Lots!A218="","",Lots!G218)</f>
      </c>
      <c r="E229" s="54">
        <f>IF(Lots!A218="","",Lots!H218)</f>
      </c>
      <c r="F229" s="55">
        <f>IF(Lots!A218="","",Lots!EA218)</f>
      </c>
      <c r="G229" s="54">
        <f>IF(Lots!A218="","",Lots!EB218)</f>
      </c>
      <c r="H229" s="54">
        <f>IF(Lots!A218="","",Lots!EK218)</f>
      </c>
      <c r="I229" s="56">
        <f>IF(Lots!A218="","",Lots!EF218)</f>
      </c>
      <c r="J229" s="57">
        <f>IF(Lots!F218="","",Lots!EG218)</f>
      </c>
      <c r="K229" s="57">
        <f>IF(Lots!H218="","",Lots!EH218)</f>
      </c>
      <c r="L229" s="58">
        <f t="shared" si="16"/>
      </c>
      <c r="M229">
        <f>IF(A229="","",IF(Lots!ET218=TRUE,"Y","N"))</f>
      </c>
      <c r="N229" s="47">
        <f t="shared" si="17"/>
        <v>0</v>
      </c>
      <c r="O229" s="48">
        <f t="shared" si="18"/>
        <v>0</v>
      </c>
      <c r="P229" s="43">
        <f t="shared" si="19"/>
        <v>0</v>
      </c>
      <c r="Q229" s="263">
        <f>IF(Lots!A218="","",Lots!EM218)</f>
      </c>
      <c r="R229" s="264">
        <f>IF(Lots!A218="","",Lots!EN218)</f>
      </c>
      <c r="S229" s="263">
        <f>IF(Lots!A218="","",Lots!EO218)</f>
      </c>
      <c r="T229" s="264">
        <f>IF(Lots!A218="","",Lots!EP218)</f>
      </c>
      <c r="U229" s="263">
        <f>IF(Lots!A218="","",Lots!EQ218)</f>
      </c>
      <c r="V229" s="264">
        <f>IF(Lots!A218="","",Lots!ER218)</f>
      </c>
    </row>
    <row r="230" spans="1:22" ht="12" customHeight="1">
      <c r="A230" s="53">
        <f>IF(Lots!A219="","",Lots!A219)</f>
      </c>
      <c r="B230" s="54">
        <f>IF(Lots!A219="","",Lots!F219)</f>
      </c>
      <c r="C230" s="54">
        <f>IF(Lots!A219="","",Lots!J219)</f>
      </c>
      <c r="D230" s="54">
        <f>IF(Lots!A219="","",Lots!G219)</f>
      </c>
      <c r="E230" s="54">
        <f>IF(Lots!A219="","",Lots!H219)</f>
      </c>
      <c r="F230" s="55">
        <f>IF(Lots!A219="","",Lots!EA219)</f>
      </c>
      <c r="G230" s="54">
        <f>IF(Lots!A219="","",Lots!EB219)</f>
      </c>
      <c r="H230" s="54">
        <f>IF(Lots!A219="","",Lots!EK219)</f>
      </c>
      <c r="I230" s="56">
        <f>IF(Lots!A219="","",Lots!EF219)</f>
      </c>
      <c r="J230" s="57">
        <f>IF(Lots!F219="","",Lots!EG219)</f>
      </c>
      <c r="K230" s="57">
        <f>IF(Lots!H219="","",Lots!EH219)</f>
      </c>
      <c r="L230" s="58">
        <f t="shared" si="16"/>
      </c>
      <c r="M230">
        <f>IF(A230="","",IF(Lots!ET219=TRUE,"Y","N"))</f>
      </c>
      <c r="N230" s="47">
        <f t="shared" si="17"/>
        <v>0</v>
      </c>
      <c r="O230" s="48">
        <f t="shared" si="18"/>
        <v>0</v>
      </c>
      <c r="P230" s="43">
        <f t="shared" si="19"/>
        <v>0</v>
      </c>
      <c r="Q230" s="263">
        <f>IF(Lots!A219="","",Lots!EM219)</f>
      </c>
      <c r="R230" s="264">
        <f>IF(Lots!A219="","",Lots!EN219)</f>
      </c>
      <c r="S230" s="263">
        <f>IF(Lots!A219="","",Lots!EO219)</f>
      </c>
      <c r="T230" s="264">
        <f>IF(Lots!A219="","",Lots!EP219)</f>
      </c>
      <c r="U230" s="263">
        <f>IF(Lots!A219="","",Lots!EQ219)</f>
      </c>
      <c r="V230" s="264">
        <f>IF(Lots!A219="","",Lots!ER219)</f>
      </c>
    </row>
    <row r="231" spans="1:22" ht="12" customHeight="1">
      <c r="A231" s="53">
        <f>IF(Lots!A220="","",Lots!A220)</f>
      </c>
      <c r="B231" s="54">
        <f>IF(Lots!A220="","",Lots!F220)</f>
      </c>
      <c r="C231" s="54">
        <f>IF(Lots!A220="","",Lots!J220)</f>
      </c>
      <c r="D231" s="54">
        <f>IF(Lots!A220="","",Lots!G220)</f>
      </c>
      <c r="E231" s="54">
        <f>IF(Lots!A220="","",Lots!H220)</f>
      </c>
      <c r="F231" s="55">
        <f>IF(Lots!A220="","",Lots!EA220)</f>
      </c>
      <c r="G231" s="54">
        <f>IF(Lots!A220="","",Lots!EB220)</f>
      </c>
      <c r="H231" s="54">
        <f>IF(Lots!A220="","",Lots!EK220)</f>
      </c>
      <c r="I231" s="56">
        <f>IF(Lots!A220="","",Lots!EF220)</f>
      </c>
      <c r="J231" s="57">
        <f>IF(Lots!F220="","",Lots!EG220)</f>
      </c>
      <c r="K231" s="57">
        <f>IF(Lots!H220="","",Lots!EH220)</f>
      </c>
      <c r="L231" s="58">
        <f t="shared" si="16"/>
      </c>
      <c r="M231">
        <f>IF(A231="","",IF(Lots!ET220=TRUE,"Y","N"))</f>
      </c>
      <c r="N231" s="47">
        <f t="shared" si="17"/>
        <v>0</v>
      </c>
      <c r="O231" s="48">
        <f t="shared" si="18"/>
        <v>0</v>
      </c>
      <c r="P231" s="43">
        <f t="shared" si="19"/>
        <v>0</v>
      </c>
      <c r="Q231" s="263">
        <f>IF(Lots!A220="","",Lots!EM220)</f>
      </c>
      <c r="R231" s="264">
        <f>IF(Lots!A220="","",Lots!EN220)</f>
      </c>
      <c r="S231" s="263">
        <f>IF(Lots!A220="","",Lots!EO220)</f>
      </c>
      <c r="T231" s="264">
        <f>IF(Lots!A220="","",Lots!EP220)</f>
      </c>
      <c r="U231" s="263">
        <f>IF(Lots!A220="","",Lots!EQ220)</f>
      </c>
      <c r="V231" s="264">
        <f>IF(Lots!A220="","",Lots!ER220)</f>
      </c>
    </row>
    <row r="232" spans="1:22" ht="12" customHeight="1">
      <c r="A232" s="53">
        <f>IF(Lots!A221="","",Lots!A221)</f>
      </c>
      <c r="B232" s="54">
        <f>IF(Lots!A221="","",Lots!F221)</f>
      </c>
      <c r="C232" s="54">
        <f>IF(Lots!A221="","",Lots!J221)</f>
      </c>
      <c r="D232" s="54">
        <f>IF(Lots!A221="","",Lots!G221)</f>
      </c>
      <c r="E232" s="54">
        <f>IF(Lots!A221="","",Lots!H221)</f>
      </c>
      <c r="F232" s="55">
        <f>IF(Lots!A221="","",Lots!EA221)</f>
      </c>
      <c r="G232" s="54">
        <f>IF(Lots!A221="","",Lots!EB221)</f>
      </c>
      <c r="H232" s="54">
        <f>IF(Lots!A221="","",Lots!EK221)</f>
      </c>
      <c r="I232" s="56">
        <f>IF(Lots!A221="","",Lots!EF221)</f>
      </c>
      <c r="J232" s="57">
        <f>IF(Lots!F221="","",Lots!EG221)</f>
      </c>
      <c r="K232" s="57">
        <f>IF(Lots!H221="","",Lots!EH221)</f>
      </c>
      <c r="L232" s="58">
        <f t="shared" si="16"/>
      </c>
      <c r="M232">
        <f>IF(A232="","",IF(Lots!ET221=TRUE,"Y","N"))</f>
      </c>
      <c r="N232" s="47">
        <f t="shared" si="17"/>
        <v>0</v>
      </c>
      <c r="O232" s="48">
        <f t="shared" si="18"/>
        <v>0</v>
      </c>
      <c r="P232" s="43">
        <f t="shared" si="19"/>
        <v>0</v>
      </c>
      <c r="Q232" s="263">
        <f>IF(Lots!A221="","",Lots!EM221)</f>
      </c>
      <c r="R232" s="264">
        <f>IF(Lots!A221="","",Lots!EN221)</f>
      </c>
      <c r="S232" s="263">
        <f>IF(Lots!A221="","",Lots!EO221)</f>
      </c>
      <c r="T232" s="264">
        <f>IF(Lots!A221="","",Lots!EP221)</f>
      </c>
      <c r="U232" s="263">
        <f>IF(Lots!A221="","",Lots!EQ221)</f>
      </c>
      <c r="V232" s="264">
        <f>IF(Lots!A221="","",Lots!ER221)</f>
      </c>
    </row>
    <row r="233" spans="1:22" ht="12" customHeight="1">
      <c r="A233" s="53">
        <f>IF(Lots!A222="","",Lots!A222)</f>
      </c>
      <c r="B233" s="54">
        <f>IF(Lots!A222="","",Lots!F222)</f>
      </c>
      <c r="C233" s="54">
        <f>IF(Lots!A222="","",Lots!J222)</f>
      </c>
      <c r="D233" s="54">
        <f>IF(Lots!A222="","",Lots!G222)</f>
      </c>
      <c r="E233" s="54">
        <f>IF(Lots!A222="","",Lots!H222)</f>
      </c>
      <c r="F233" s="55">
        <f>IF(Lots!A222="","",Lots!EA222)</f>
      </c>
      <c r="G233" s="54">
        <f>IF(Lots!A222="","",Lots!EB222)</f>
      </c>
      <c r="H233" s="54">
        <f>IF(Lots!A222="","",Lots!EK222)</f>
      </c>
      <c r="I233" s="56">
        <f>IF(Lots!A222="","",Lots!EF222)</f>
      </c>
      <c r="J233" s="57">
        <f>IF(Lots!F222="","",Lots!EG222)</f>
      </c>
      <c r="K233" s="57">
        <f>IF(Lots!H222="","",Lots!EH222)</f>
      </c>
      <c r="L233" s="58">
        <f t="shared" si="16"/>
      </c>
      <c r="M233">
        <f>IF(A233="","",IF(Lots!ET222=TRUE,"Y","N"))</f>
      </c>
      <c r="N233" s="47">
        <f t="shared" si="17"/>
        <v>0</v>
      </c>
      <c r="O233" s="48">
        <f t="shared" si="18"/>
        <v>0</v>
      </c>
      <c r="P233" s="43">
        <f t="shared" si="19"/>
        <v>0</v>
      </c>
      <c r="Q233" s="263">
        <f>IF(Lots!A222="","",Lots!EM222)</f>
      </c>
      <c r="R233" s="264">
        <f>IF(Lots!A222="","",Lots!EN222)</f>
      </c>
      <c r="S233" s="263">
        <f>IF(Lots!A222="","",Lots!EO222)</f>
      </c>
      <c r="T233" s="264">
        <f>IF(Lots!A222="","",Lots!EP222)</f>
      </c>
      <c r="U233" s="263">
        <f>IF(Lots!A222="","",Lots!EQ222)</f>
      </c>
      <c r="V233" s="264">
        <f>IF(Lots!A222="","",Lots!ER222)</f>
      </c>
    </row>
    <row r="234" spans="1:22" ht="12" customHeight="1">
      <c r="A234" s="53">
        <f>IF(Lots!A223="","",Lots!A223)</f>
      </c>
      <c r="B234" s="54">
        <f>IF(Lots!A223="","",Lots!F223)</f>
      </c>
      <c r="C234" s="54">
        <f>IF(Lots!A223="","",Lots!J223)</f>
      </c>
      <c r="D234" s="54">
        <f>IF(Lots!A223="","",Lots!G223)</f>
      </c>
      <c r="E234" s="54">
        <f>IF(Lots!A223="","",Lots!H223)</f>
      </c>
      <c r="F234" s="55">
        <f>IF(Lots!A223="","",Lots!EA223)</f>
      </c>
      <c r="G234" s="54">
        <f>IF(Lots!A223="","",Lots!EB223)</f>
      </c>
      <c r="H234" s="54">
        <f>IF(Lots!A223="","",Lots!EK223)</f>
      </c>
      <c r="I234" s="56">
        <f>IF(Lots!A223="","",Lots!EF223)</f>
      </c>
      <c r="J234" s="57">
        <f>IF(Lots!F223="","",Lots!EG223)</f>
      </c>
      <c r="K234" s="57">
        <f>IF(Lots!H223="","",Lots!EH223)</f>
      </c>
      <c r="L234" s="58">
        <f t="shared" si="16"/>
      </c>
      <c r="M234">
        <f>IF(A234="","",IF(Lots!ET223=TRUE,"Y","N"))</f>
      </c>
      <c r="N234" s="47">
        <f t="shared" si="17"/>
        <v>0</v>
      </c>
      <c r="O234" s="48">
        <f t="shared" si="18"/>
        <v>0</v>
      </c>
      <c r="P234" s="43">
        <f t="shared" si="19"/>
        <v>0</v>
      </c>
      <c r="Q234" s="263">
        <f>IF(Lots!A223="","",Lots!EM223)</f>
      </c>
      <c r="R234" s="264">
        <f>IF(Lots!A223="","",Lots!EN223)</f>
      </c>
      <c r="S234" s="263">
        <f>IF(Lots!A223="","",Lots!EO223)</f>
      </c>
      <c r="T234" s="264">
        <f>IF(Lots!A223="","",Lots!EP223)</f>
      </c>
      <c r="U234" s="263">
        <f>IF(Lots!A223="","",Lots!EQ223)</f>
      </c>
      <c r="V234" s="264">
        <f>IF(Lots!A223="","",Lots!ER223)</f>
      </c>
    </row>
    <row r="235" spans="1:22" ht="12" customHeight="1">
      <c r="A235" s="53">
        <f>IF(Lots!A224="","",Lots!A224)</f>
      </c>
      <c r="B235" s="54">
        <f>IF(Lots!A224="","",Lots!F224)</f>
      </c>
      <c r="C235" s="54">
        <f>IF(Lots!A224="","",Lots!J224)</f>
      </c>
      <c r="D235" s="54">
        <f>IF(Lots!A224="","",Lots!G224)</f>
      </c>
      <c r="E235" s="54">
        <f>IF(Lots!A224="","",Lots!H224)</f>
      </c>
      <c r="F235" s="55">
        <f>IF(Lots!A224="","",Lots!EA224)</f>
      </c>
      <c r="G235" s="54">
        <f>IF(Lots!A224="","",Lots!EB224)</f>
      </c>
      <c r="H235" s="54">
        <f>IF(Lots!A224="","",Lots!EK224)</f>
      </c>
      <c r="I235" s="56">
        <f>IF(Lots!A224="","",Lots!EF224)</f>
      </c>
      <c r="J235" s="57">
        <f>IF(Lots!F224="","",Lots!EG224)</f>
      </c>
      <c r="K235" s="57">
        <f>IF(Lots!H224="","",Lots!EH224)</f>
      </c>
      <c r="L235" s="58">
        <f t="shared" si="16"/>
      </c>
      <c r="M235">
        <f>IF(A235="","",IF(Lots!ET224=TRUE,"Y","N"))</f>
      </c>
      <c r="N235" s="47">
        <f t="shared" si="17"/>
        <v>0</v>
      </c>
      <c r="O235" s="48">
        <f t="shared" si="18"/>
        <v>0</v>
      </c>
      <c r="P235" s="43">
        <f t="shared" si="19"/>
        <v>0</v>
      </c>
      <c r="Q235" s="263">
        <f>IF(Lots!A224="","",Lots!EM224)</f>
      </c>
      <c r="R235" s="264">
        <f>IF(Lots!A224="","",Lots!EN224)</f>
      </c>
      <c r="S235" s="263">
        <f>IF(Lots!A224="","",Lots!EO224)</f>
      </c>
      <c r="T235" s="264">
        <f>IF(Lots!A224="","",Lots!EP224)</f>
      </c>
      <c r="U235" s="263">
        <f>IF(Lots!A224="","",Lots!EQ224)</f>
      </c>
      <c r="V235" s="264">
        <f>IF(Lots!A224="","",Lots!ER224)</f>
      </c>
    </row>
    <row r="236" spans="1:22" ht="12" customHeight="1">
      <c r="A236" s="53">
        <f>IF(Lots!A225="","",Lots!A225)</f>
      </c>
      <c r="B236" s="54">
        <f>IF(Lots!A225="","",Lots!F225)</f>
      </c>
      <c r="C236" s="54">
        <f>IF(Lots!A225="","",Lots!J225)</f>
      </c>
      <c r="D236" s="54">
        <f>IF(Lots!A225="","",Lots!G225)</f>
      </c>
      <c r="E236" s="54">
        <f>IF(Lots!A225="","",Lots!H225)</f>
      </c>
      <c r="F236" s="55">
        <f>IF(Lots!A225="","",Lots!EA225)</f>
      </c>
      <c r="G236" s="54">
        <f>IF(Lots!A225="","",Lots!EB225)</f>
      </c>
      <c r="H236" s="54">
        <f>IF(Lots!A225="","",Lots!EK225)</f>
      </c>
      <c r="I236" s="56">
        <f>IF(Lots!A225="","",Lots!EF225)</f>
      </c>
      <c r="J236" s="57">
        <f>IF(Lots!F225="","",Lots!EG225)</f>
      </c>
      <c r="K236" s="57">
        <f>IF(Lots!H225="","",Lots!EH225)</f>
      </c>
      <c r="L236" s="58">
        <f t="shared" si="16"/>
      </c>
      <c r="M236">
        <f>IF(A236="","",IF(Lots!ET225=TRUE,"Y","N"))</f>
      </c>
      <c r="N236" s="47">
        <f t="shared" si="17"/>
        <v>0</v>
      </c>
      <c r="O236" s="48">
        <f t="shared" si="18"/>
        <v>0</v>
      </c>
      <c r="P236" s="43">
        <f t="shared" si="19"/>
        <v>0</v>
      </c>
      <c r="Q236" s="263">
        <f>IF(Lots!A225="","",Lots!EM225)</f>
      </c>
      <c r="R236" s="264">
        <f>IF(Lots!A225="","",Lots!EN225)</f>
      </c>
      <c r="S236" s="263">
        <f>IF(Lots!A225="","",Lots!EO225)</f>
      </c>
      <c r="T236" s="264">
        <f>IF(Lots!A225="","",Lots!EP225)</f>
      </c>
      <c r="U236" s="263">
        <f>IF(Lots!A225="","",Lots!EQ225)</f>
      </c>
      <c r="V236" s="264">
        <f>IF(Lots!A225="","",Lots!ER225)</f>
      </c>
    </row>
    <row r="237" spans="1:22" ht="12" customHeight="1">
      <c r="A237" s="53">
        <f>IF(Lots!A226="","",Lots!A226)</f>
      </c>
      <c r="B237" s="54">
        <f>IF(Lots!A226="","",Lots!F226)</f>
      </c>
      <c r="C237" s="54">
        <f>IF(Lots!A226="","",Lots!J226)</f>
      </c>
      <c r="D237" s="54">
        <f>IF(Lots!A226="","",Lots!G226)</f>
      </c>
      <c r="E237" s="54">
        <f>IF(Lots!A226="","",Lots!H226)</f>
      </c>
      <c r="F237" s="55">
        <f>IF(Lots!A226="","",Lots!EA226)</f>
      </c>
      <c r="G237" s="54">
        <f>IF(Lots!A226="","",Lots!EB226)</f>
      </c>
      <c r="H237" s="54">
        <f>IF(Lots!A226="","",Lots!EK226)</f>
      </c>
      <c r="I237" s="56">
        <f>IF(Lots!A226="","",Lots!EF226)</f>
      </c>
      <c r="J237" s="57">
        <f>IF(Lots!F226="","",Lots!EG226)</f>
      </c>
      <c r="K237" s="57">
        <f>IF(Lots!H226="","",Lots!EH226)</f>
      </c>
      <c r="L237" s="58">
        <f t="shared" si="16"/>
      </c>
      <c r="M237">
        <f>IF(A237="","",IF(Lots!ET226=TRUE,"Y","N"))</f>
      </c>
      <c r="N237" s="47">
        <f t="shared" si="17"/>
        <v>0</v>
      </c>
      <c r="O237" s="48">
        <f t="shared" si="18"/>
        <v>0</v>
      </c>
      <c r="P237" s="43">
        <f t="shared" si="19"/>
        <v>0</v>
      </c>
      <c r="Q237" s="263">
        <f>IF(Lots!A226="","",Lots!EM226)</f>
      </c>
      <c r="R237" s="264">
        <f>IF(Lots!A226="","",Lots!EN226)</f>
      </c>
      <c r="S237" s="263">
        <f>IF(Lots!A226="","",Lots!EO226)</f>
      </c>
      <c r="T237" s="264">
        <f>IF(Lots!A226="","",Lots!EP226)</f>
      </c>
      <c r="U237" s="263">
        <f>IF(Lots!A226="","",Lots!EQ226)</f>
      </c>
      <c r="V237" s="264">
        <f>IF(Lots!A226="","",Lots!ER226)</f>
      </c>
    </row>
    <row r="238" spans="1:22" ht="12" customHeight="1">
      <c r="A238" s="53">
        <f>IF(Lots!A227="","",Lots!A227)</f>
      </c>
      <c r="B238" s="54">
        <f>IF(Lots!A227="","",Lots!F227)</f>
      </c>
      <c r="C238" s="54">
        <f>IF(Lots!A227="","",Lots!J227)</f>
      </c>
      <c r="D238" s="54">
        <f>IF(Lots!A227="","",Lots!G227)</f>
      </c>
      <c r="E238" s="54">
        <f>IF(Lots!A227="","",Lots!H227)</f>
      </c>
      <c r="F238" s="55">
        <f>IF(Lots!A227="","",Lots!EA227)</f>
      </c>
      <c r="G238" s="54">
        <f>IF(Lots!A227="","",Lots!EB227)</f>
      </c>
      <c r="H238" s="54">
        <f>IF(Lots!A227="","",Lots!EK227)</f>
      </c>
      <c r="I238" s="56">
        <f>IF(Lots!A227="","",Lots!EF227)</f>
      </c>
      <c r="J238" s="57">
        <f>IF(Lots!F227="","",Lots!EG227)</f>
      </c>
      <c r="K238" s="57">
        <f>IF(Lots!H227="","",Lots!EH227)</f>
      </c>
      <c r="L238" s="58">
        <f t="shared" si="16"/>
      </c>
      <c r="M238">
        <f>IF(A238="","",IF(Lots!ET227=TRUE,"Y","N"))</f>
      </c>
      <c r="N238" s="47">
        <f t="shared" si="17"/>
        <v>0</v>
      </c>
      <c r="O238" s="48">
        <f t="shared" si="18"/>
        <v>0</v>
      </c>
      <c r="P238" s="43">
        <f t="shared" si="19"/>
        <v>0</v>
      </c>
      <c r="Q238" s="263">
        <f>IF(Lots!A227="","",Lots!EM227)</f>
      </c>
      <c r="R238" s="264">
        <f>IF(Lots!A227="","",Lots!EN227)</f>
      </c>
      <c r="S238" s="263">
        <f>IF(Lots!A227="","",Lots!EO227)</f>
      </c>
      <c r="T238" s="264">
        <f>IF(Lots!A227="","",Lots!EP227)</f>
      </c>
      <c r="U238" s="263">
        <f>IF(Lots!A227="","",Lots!EQ227)</f>
      </c>
      <c r="V238" s="264">
        <f>IF(Lots!A227="","",Lots!ER227)</f>
      </c>
    </row>
    <row r="239" spans="1:22" ht="12" customHeight="1">
      <c r="A239" s="53">
        <f>IF(Lots!A228="","",Lots!A228)</f>
      </c>
      <c r="B239" s="54">
        <f>IF(Lots!A228="","",Lots!F228)</f>
      </c>
      <c r="C239" s="54">
        <f>IF(Lots!A228="","",Lots!J228)</f>
      </c>
      <c r="D239" s="54">
        <f>IF(Lots!A228="","",Lots!G228)</f>
      </c>
      <c r="E239" s="54">
        <f>IF(Lots!A228="","",Lots!H228)</f>
      </c>
      <c r="F239" s="55">
        <f>IF(Lots!A228="","",Lots!EA228)</f>
      </c>
      <c r="G239" s="54">
        <f>IF(Lots!A228="","",Lots!EB228)</f>
      </c>
      <c r="H239" s="54">
        <f>IF(Lots!A228="","",Lots!EK228)</f>
      </c>
      <c r="I239" s="56">
        <f>IF(Lots!A228="","",Lots!EF228)</f>
      </c>
      <c r="J239" s="57">
        <f>IF(Lots!F228="","",Lots!EG228)</f>
      </c>
      <c r="K239" s="57">
        <f>IF(Lots!H228="","",Lots!EH228)</f>
      </c>
      <c r="L239" s="58">
        <f t="shared" si="16"/>
      </c>
      <c r="M239">
        <f>IF(A239="","",IF(Lots!ET228=TRUE,"Y","N"))</f>
      </c>
      <c r="N239" s="47">
        <f t="shared" si="17"/>
        <v>0</v>
      </c>
      <c r="O239" s="48">
        <f t="shared" si="18"/>
        <v>0</v>
      </c>
      <c r="P239" s="43">
        <f t="shared" si="19"/>
        <v>0</v>
      </c>
      <c r="Q239" s="263">
        <f>IF(Lots!A228="","",Lots!EM228)</f>
      </c>
      <c r="R239" s="264">
        <f>IF(Lots!A228="","",Lots!EN228)</f>
      </c>
      <c r="S239" s="263">
        <f>IF(Lots!A228="","",Lots!EO228)</f>
      </c>
      <c r="T239" s="264">
        <f>IF(Lots!A228="","",Lots!EP228)</f>
      </c>
      <c r="U239" s="263">
        <f>IF(Lots!A228="","",Lots!EQ228)</f>
      </c>
      <c r="V239" s="264">
        <f>IF(Lots!A228="","",Lots!ER228)</f>
      </c>
    </row>
    <row r="240" spans="1:22" ht="12" customHeight="1">
      <c r="A240" s="53">
        <f>IF(Lots!A229="","",Lots!A229)</f>
      </c>
      <c r="B240" s="54">
        <f>IF(Lots!A229="","",Lots!F229)</f>
      </c>
      <c r="C240" s="54">
        <f>IF(Lots!A229="","",Lots!J229)</f>
      </c>
      <c r="D240" s="54">
        <f>IF(Lots!A229="","",Lots!G229)</f>
      </c>
      <c r="E240" s="54">
        <f>IF(Lots!A229="","",Lots!H229)</f>
      </c>
      <c r="F240" s="55">
        <f>IF(Lots!A229="","",Lots!EA229)</f>
      </c>
      <c r="G240" s="54">
        <f>IF(Lots!A229="","",Lots!EB229)</f>
      </c>
      <c r="H240" s="54">
        <f>IF(Lots!A229="","",Lots!EK229)</f>
      </c>
      <c r="I240" s="56">
        <f>IF(Lots!A229="","",Lots!EF229)</f>
      </c>
      <c r="J240" s="57">
        <f>IF(Lots!F229="","",Lots!EG229)</f>
      </c>
      <c r="K240" s="57">
        <f>IF(Lots!H229="","",Lots!EH229)</f>
      </c>
      <c r="L240" s="58">
        <f t="shared" si="16"/>
      </c>
      <c r="M240">
        <f>IF(A240="","",IF(Lots!ET229=TRUE,"Y","N"))</f>
      </c>
      <c r="N240" s="47">
        <f t="shared" si="17"/>
        <v>0</v>
      </c>
      <c r="O240" s="48">
        <f t="shared" si="18"/>
        <v>0</v>
      </c>
      <c r="P240" s="43">
        <f t="shared" si="19"/>
        <v>0</v>
      </c>
      <c r="Q240" s="263">
        <f>IF(Lots!A229="","",Lots!EM229)</f>
      </c>
      <c r="R240" s="264">
        <f>IF(Lots!A229="","",Lots!EN229)</f>
      </c>
      <c r="S240" s="263">
        <f>IF(Lots!A229="","",Lots!EO229)</f>
      </c>
      <c r="T240" s="264">
        <f>IF(Lots!A229="","",Lots!EP229)</f>
      </c>
      <c r="U240" s="263">
        <f>IF(Lots!A229="","",Lots!EQ229)</f>
      </c>
      <c r="V240" s="264">
        <f>IF(Lots!A229="","",Lots!ER229)</f>
      </c>
    </row>
    <row r="241" spans="1:22" ht="12" customHeight="1">
      <c r="A241" s="53">
        <f>IF(Lots!A230="","",Lots!A230)</f>
      </c>
      <c r="B241" s="54">
        <f>IF(Lots!A230="","",Lots!F230)</f>
      </c>
      <c r="C241" s="54">
        <f>IF(Lots!A230="","",Lots!J230)</f>
      </c>
      <c r="D241" s="54">
        <f>IF(Lots!A230="","",Lots!G230)</f>
      </c>
      <c r="E241" s="54">
        <f>IF(Lots!A230="","",Lots!H230)</f>
      </c>
      <c r="F241" s="55">
        <f>IF(Lots!A230="","",Lots!EA230)</f>
      </c>
      <c r="G241" s="54">
        <f>IF(Lots!A230="","",Lots!EB230)</f>
      </c>
      <c r="H241" s="54">
        <f>IF(Lots!A230="","",Lots!EK230)</f>
      </c>
      <c r="I241" s="56">
        <f>IF(Lots!A230="","",Lots!EF230)</f>
      </c>
      <c r="J241" s="57">
        <f>IF(Lots!F230="","",Lots!EG230)</f>
      </c>
      <c r="K241" s="57">
        <f>IF(Lots!H230="","",Lots!EH230)</f>
      </c>
      <c r="L241" s="58">
        <f t="shared" si="16"/>
      </c>
      <c r="M241">
        <f>IF(A241="","",IF(Lots!ET230=TRUE,"Y","N"))</f>
      </c>
      <c r="N241" s="47">
        <f t="shared" si="17"/>
        <v>0</v>
      </c>
      <c r="O241" s="48">
        <f t="shared" si="18"/>
        <v>0</v>
      </c>
      <c r="P241" s="43">
        <f t="shared" si="19"/>
        <v>0</v>
      </c>
      <c r="Q241" s="263">
        <f>IF(Lots!A230="","",Lots!EM230)</f>
      </c>
      <c r="R241" s="264">
        <f>IF(Lots!A230="","",Lots!EN230)</f>
      </c>
      <c r="S241" s="263">
        <f>IF(Lots!A230="","",Lots!EO230)</f>
      </c>
      <c r="T241" s="264">
        <f>IF(Lots!A230="","",Lots!EP230)</f>
      </c>
      <c r="U241" s="263">
        <f>IF(Lots!A230="","",Lots!EQ230)</f>
      </c>
      <c r="V241" s="264">
        <f>IF(Lots!A230="","",Lots!ER230)</f>
      </c>
    </row>
    <row r="242" spans="1:22" ht="12" customHeight="1">
      <c r="A242" s="53">
        <f>IF(Lots!A231="","",Lots!A231)</f>
      </c>
      <c r="B242" s="54">
        <f>IF(Lots!A231="","",Lots!F231)</f>
      </c>
      <c r="C242" s="54">
        <f>IF(Lots!A231="","",Lots!J231)</f>
      </c>
      <c r="D242" s="54">
        <f>IF(Lots!A231="","",Lots!G231)</f>
      </c>
      <c r="E242" s="54">
        <f>IF(Lots!A231="","",Lots!H231)</f>
      </c>
      <c r="F242" s="55">
        <f>IF(Lots!A231="","",Lots!EA231)</f>
      </c>
      <c r="G242" s="54">
        <f>IF(Lots!A231="","",Lots!EB231)</f>
      </c>
      <c r="H242" s="54">
        <f>IF(Lots!A231="","",Lots!EK231)</f>
      </c>
      <c r="I242" s="56">
        <f>IF(Lots!A231="","",Lots!EF231)</f>
      </c>
      <c r="J242" s="57">
        <f>IF(Lots!F231="","",Lots!EG231)</f>
      </c>
      <c r="K242" s="57">
        <f>IF(Lots!H231="","",Lots!EH231)</f>
      </c>
      <c r="L242" s="58">
        <f t="shared" si="16"/>
      </c>
      <c r="M242">
        <f>IF(A242="","",IF(Lots!ET231=TRUE,"Y","N"))</f>
      </c>
      <c r="N242" s="47">
        <f t="shared" si="17"/>
        <v>0</v>
      </c>
      <c r="O242" s="48">
        <f t="shared" si="18"/>
        <v>0</v>
      </c>
      <c r="P242" s="43">
        <f t="shared" si="19"/>
        <v>0</v>
      </c>
      <c r="Q242" s="263">
        <f>IF(Lots!A231="","",Lots!EM231)</f>
      </c>
      <c r="R242" s="264">
        <f>IF(Lots!A231="","",Lots!EN231)</f>
      </c>
      <c r="S242" s="263">
        <f>IF(Lots!A231="","",Lots!EO231)</f>
      </c>
      <c r="T242" s="264">
        <f>IF(Lots!A231="","",Lots!EP231)</f>
      </c>
      <c r="U242" s="263">
        <f>IF(Lots!A231="","",Lots!EQ231)</f>
      </c>
      <c r="V242" s="264">
        <f>IF(Lots!A231="","",Lots!ER231)</f>
      </c>
    </row>
    <row r="243" spans="1:22" ht="12" customHeight="1">
      <c r="A243" s="53">
        <f>IF(Lots!A232="","",Lots!A232)</f>
      </c>
      <c r="B243" s="54">
        <f>IF(Lots!A232="","",Lots!F232)</f>
      </c>
      <c r="C243" s="54">
        <f>IF(Lots!A232="","",Lots!J232)</f>
      </c>
      <c r="D243" s="54">
        <f>IF(Lots!A232="","",Lots!G232)</f>
      </c>
      <c r="E243" s="54">
        <f>IF(Lots!A232="","",Lots!H232)</f>
      </c>
      <c r="F243" s="55">
        <f>IF(Lots!A232="","",Lots!EA232)</f>
      </c>
      <c r="G243" s="54">
        <f>IF(Lots!A232="","",Lots!EB232)</f>
      </c>
      <c r="H243" s="54">
        <f>IF(Lots!A232="","",Lots!EK232)</f>
      </c>
      <c r="I243" s="56">
        <f>IF(Lots!A232="","",Lots!EF232)</f>
      </c>
      <c r="J243" s="57">
        <f>IF(Lots!F232="","",Lots!EG232)</f>
      </c>
      <c r="K243" s="57">
        <f>IF(Lots!H232="","",Lots!EH232)</f>
      </c>
      <c r="L243" s="58">
        <f t="shared" si="16"/>
      </c>
      <c r="M243">
        <f>IF(A243="","",IF(Lots!ET232=TRUE,"Y","N"))</f>
      </c>
      <c r="N243" s="47">
        <f t="shared" si="17"/>
        <v>0</v>
      </c>
      <c r="O243" s="48">
        <f t="shared" si="18"/>
        <v>0</v>
      </c>
      <c r="P243" s="43">
        <f t="shared" si="19"/>
        <v>0</v>
      </c>
      <c r="Q243" s="263">
        <f>IF(Lots!A232="","",Lots!EM232)</f>
      </c>
      <c r="R243" s="264">
        <f>IF(Lots!A232="","",Lots!EN232)</f>
      </c>
      <c r="S243" s="263">
        <f>IF(Lots!A232="","",Lots!EO232)</f>
      </c>
      <c r="T243" s="264">
        <f>IF(Lots!A232="","",Lots!EP232)</f>
      </c>
      <c r="U243" s="263">
        <f>IF(Lots!A232="","",Lots!EQ232)</f>
      </c>
      <c r="V243" s="264">
        <f>IF(Lots!A232="","",Lots!ER232)</f>
      </c>
    </row>
    <row r="244" spans="1:22" ht="12" customHeight="1">
      <c r="A244" s="53">
        <f>IF(Lots!A233="","",Lots!A233)</f>
      </c>
      <c r="B244" s="54">
        <f>IF(Lots!A233="","",Lots!F233)</f>
      </c>
      <c r="C244" s="54">
        <f>IF(Lots!A233="","",Lots!J233)</f>
      </c>
      <c r="D244" s="54">
        <f>IF(Lots!A233="","",Lots!G233)</f>
      </c>
      <c r="E244" s="54">
        <f>IF(Lots!A233="","",Lots!H233)</f>
      </c>
      <c r="F244" s="55">
        <f>IF(Lots!A233="","",Lots!EA233)</f>
      </c>
      <c r="G244" s="54">
        <f>IF(Lots!A233="","",Lots!EB233)</f>
      </c>
      <c r="H244" s="54">
        <f>IF(Lots!A233="","",Lots!EK233)</f>
      </c>
      <c r="I244" s="56">
        <f>IF(Lots!A233="","",Lots!EF233)</f>
      </c>
      <c r="J244" s="57">
        <f>IF(Lots!F233="","",Lots!EG233)</f>
      </c>
      <c r="K244" s="57">
        <f>IF(Lots!H233="","",Lots!EH233)</f>
      </c>
      <c r="L244" s="58">
        <f t="shared" si="16"/>
      </c>
      <c r="M244">
        <f>IF(A244="","",IF(Lots!ET233=TRUE,"Y","N"))</f>
      </c>
      <c r="N244" s="47">
        <f t="shared" si="17"/>
        <v>0</v>
      </c>
      <c r="O244" s="48">
        <f t="shared" si="18"/>
        <v>0</v>
      </c>
      <c r="P244" s="43">
        <f t="shared" si="19"/>
        <v>0</v>
      </c>
      <c r="Q244" s="263">
        <f>IF(Lots!A233="","",Lots!EM233)</f>
      </c>
      <c r="R244" s="264">
        <f>IF(Lots!A233="","",Lots!EN233)</f>
      </c>
      <c r="S244" s="263">
        <f>IF(Lots!A233="","",Lots!EO233)</f>
      </c>
      <c r="T244" s="264">
        <f>IF(Lots!A233="","",Lots!EP233)</f>
      </c>
      <c r="U244" s="263">
        <f>IF(Lots!A233="","",Lots!EQ233)</f>
      </c>
      <c r="V244" s="264">
        <f>IF(Lots!A233="","",Lots!ER233)</f>
      </c>
    </row>
    <row r="245" spans="1:22" ht="12" customHeight="1">
      <c r="A245" s="53">
        <f>IF(Lots!A234="","",Lots!A234)</f>
      </c>
      <c r="B245" s="54">
        <f>IF(Lots!A234="","",Lots!F234)</f>
      </c>
      <c r="C245" s="54">
        <f>IF(Lots!A234="","",Lots!J234)</f>
      </c>
      <c r="D245" s="54">
        <f>IF(Lots!A234="","",Lots!G234)</f>
      </c>
      <c r="E245" s="54">
        <f>IF(Lots!A234="","",Lots!H234)</f>
      </c>
      <c r="F245" s="55">
        <f>IF(Lots!A234="","",Lots!EA234)</f>
      </c>
      <c r="G245" s="54">
        <f>IF(Lots!A234="","",Lots!EB234)</f>
      </c>
      <c r="H245" s="54">
        <f>IF(Lots!A234="","",Lots!EK234)</f>
      </c>
      <c r="I245" s="56">
        <f>IF(Lots!A234="","",Lots!EF234)</f>
      </c>
      <c r="J245" s="57">
        <f>IF(Lots!F234="","",Lots!EG234)</f>
      </c>
      <c r="K245" s="57">
        <f>IF(Lots!H234="","",Lots!EH234)</f>
      </c>
      <c r="L245" s="58">
        <f t="shared" si="16"/>
      </c>
      <c r="M245">
        <f>IF(A245="","",IF(Lots!ET234=TRUE,"Y","N"))</f>
      </c>
      <c r="N245" s="47">
        <f t="shared" si="17"/>
        <v>0</v>
      </c>
      <c r="O245" s="48">
        <f t="shared" si="18"/>
        <v>0</v>
      </c>
      <c r="P245" s="43">
        <f t="shared" si="19"/>
        <v>0</v>
      </c>
      <c r="Q245" s="263">
        <f>IF(Lots!A234="","",Lots!EM234)</f>
      </c>
      <c r="R245" s="264">
        <f>IF(Lots!A234="","",Lots!EN234)</f>
      </c>
      <c r="S245" s="263">
        <f>IF(Lots!A234="","",Lots!EO234)</f>
      </c>
      <c r="T245" s="264">
        <f>IF(Lots!A234="","",Lots!EP234)</f>
      </c>
      <c r="U245" s="263">
        <f>IF(Lots!A234="","",Lots!EQ234)</f>
      </c>
      <c r="V245" s="264">
        <f>IF(Lots!A234="","",Lots!ER234)</f>
      </c>
    </row>
    <row r="246" spans="1:22" ht="12" customHeight="1">
      <c r="A246" s="53">
        <f>IF(Lots!A235="","",Lots!A235)</f>
      </c>
      <c r="B246" s="54">
        <f>IF(Lots!A235="","",Lots!F235)</f>
      </c>
      <c r="C246" s="54">
        <f>IF(Lots!A235="","",Lots!J235)</f>
      </c>
      <c r="D246" s="54">
        <f>IF(Lots!A235="","",Lots!G235)</f>
      </c>
      <c r="E246" s="54">
        <f>IF(Lots!A235="","",Lots!H235)</f>
      </c>
      <c r="F246" s="55">
        <f>IF(Lots!A235="","",Lots!EA235)</f>
      </c>
      <c r="G246" s="54">
        <f>IF(Lots!A235="","",Lots!EB235)</f>
      </c>
      <c r="H246" s="54">
        <f>IF(Lots!A235="","",Lots!EK235)</f>
      </c>
      <c r="I246" s="56">
        <f>IF(Lots!A235="","",Lots!EF235)</f>
      </c>
      <c r="J246" s="57">
        <f>IF(Lots!F235="","",Lots!EG235)</f>
      </c>
      <c r="K246" s="57">
        <f>IF(Lots!H235="","",Lots!EH235)</f>
      </c>
      <c r="L246" s="58">
        <f t="shared" si="16"/>
      </c>
      <c r="M246">
        <f>IF(A246="","",IF(Lots!ET235=TRUE,"Y","N"))</f>
      </c>
      <c r="N246" s="47">
        <f t="shared" si="17"/>
        <v>0</v>
      </c>
      <c r="O246" s="48">
        <f t="shared" si="18"/>
        <v>0</v>
      </c>
      <c r="P246" s="43">
        <f t="shared" si="19"/>
        <v>0</v>
      </c>
      <c r="Q246" s="263">
        <f>IF(Lots!A235="","",Lots!EM235)</f>
      </c>
      <c r="R246" s="264">
        <f>IF(Lots!A235="","",Lots!EN235)</f>
      </c>
      <c r="S246" s="263">
        <f>IF(Lots!A235="","",Lots!EO235)</f>
      </c>
      <c r="T246" s="264">
        <f>IF(Lots!A235="","",Lots!EP235)</f>
      </c>
      <c r="U246" s="263">
        <f>IF(Lots!A235="","",Lots!EQ235)</f>
      </c>
      <c r="V246" s="264">
        <f>IF(Lots!A235="","",Lots!ER235)</f>
      </c>
    </row>
    <row r="247" spans="1:22" ht="12" customHeight="1">
      <c r="A247" s="53">
        <f>IF(Lots!A236="","",Lots!A236)</f>
      </c>
      <c r="B247" s="54">
        <f>IF(Lots!A236="","",Lots!F236)</f>
      </c>
      <c r="C247" s="54">
        <f>IF(Lots!A236="","",Lots!J236)</f>
      </c>
      <c r="D247" s="54">
        <f>IF(Lots!A236="","",Lots!G236)</f>
      </c>
      <c r="E247" s="54">
        <f>IF(Lots!A236="","",Lots!H236)</f>
      </c>
      <c r="F247" s="55">
        <f>IF(Lots!A236="","",Lots!EA236)</f>
      </c>
      <c r="G247" s="54">
        <f>IF(Lots!A236="","",Lots!EB236)</f>
      </c>
      <c r="H247" s="54">
        <f>IF(Lots!A236="","",Lots!EK236)</f>
      </c>
      <c r="I247" s="56">
        <f>IF(Lots!A236="","",Lots!EF236)</f>
      </c>
      <c r="J247" s="57">
        <f>IF(Lots!F236="","",Lots!EG236)</f>
      </c>
      <c r="K247" s="57">
        <f>IF(Lots!H236="","",Lots!EH236)</f>
      </c>
      <c r="L247" s="58">
        <f t="shared" si="16"/>
      </c>
      <c r="M247">
        <f>IF(A247="","",IF(Lots!ET236=TRUE,"Y","N"))</f>
      </c>
      <c r="N247" s="47">
        <f t="shared" si="17"/>
        <v>0</v>
      </c>
      <c r="O247" s="48">
        <f t="shared" si="18"/>
        <v>0</v>
      </c>
      <c r="P247" s="43">
        <f t="shared" si="19"/>
        <v>0</v>
      </c>
      <c r="Q247" s="263">
        <f>IF(Lots!A236="","",Lots!EM236)</f>
      </c>
      <c r="R247" s="264">
        <f>IF(Lots!A236="","",Lots!EN236)</f>
      </c>
      <c r="S247" s="263">
        <f>IF(Lots!A236="","",Lots!EO236)</f>
      </c>
      <c r="T247" s="264">
        <f>IF(Lots!A236="","",Lots!EP236)</f>
      </c>
      <c r="U247" s="263">
        <f>IF(Lots!A236="","",Lots!EQ236)</f>
      </c>
      <c r="V247" s="264">
        <f>IF(Lots!A236="","",Lots!ER236)</f>
      </c>
    </row>
    <row r="248" spans="1:22" ht="12" customHeight="1">
      <c r="A248" s="53">
        <f>IF(Lots!A237="","",Lots!A237)</f>
      </c>
      <c r="B248" s="54">
        <f>IF(Lots!A237="","",Lots!F237)</f>
      </c>
      <c r="C248" s="54">
        <f>IF(Lots!A237="","",Lots!J237)</f>
      </c>
      <c r="D248" s="54">
        <f>IF(Lots!A237="","",Lots!G237)</f>
      </c>
      <c r="E248" s="54">
        <f>IF(Lots!A237="","",Lots!H237)</f>
      </c>
      <c r="F248" s="55">
        <f>IF(Lots!A237="","",Lots!EA237)</f>
      </c>
      <c r="G248" s="54">
        <f>IF(Lots!A237="","",Lots!EB237)</f>
      </c>
      <c r="H248" s="54">
        <f>IF(Lots!A237="","",Lots!EK237)</f>
      </c>
      <c r="I248" s="56">
        <f>IF(Lots!A237="","",Lots!EF237)</f>
      </c>
      <c r="J248" s="57">
        <f>IF(Lots!F237="","",Lots!EG237)</f>
      </c>
      <c r="K248" s="57">
        <f>IF(Lots!H237="","",Lots!EH237)</f>
      </c>
      <c r="L248" s="58">
        <f t="shared" si="16"/>
      </c>
      <c r="M248">
        <f>IF(A248="","",IF(Lots!ET237=TRUE,"Y","N"))</f>
      </c>
      <c r="N248" s="47">
        <f t="shared" si="17"/>
        <v>0</v>
      </c>
      <c r="O248" s="48">
        <f t="shared" si="18"/>
        <v>0</v>
      </c>
      <c r="P248" s="43">
        <f t="shared" si="19"/>
        <v>0</v>
      </c>
      <c r="Q248" s="263">
        <f>IF(Lots!A237="","",Lots!EM237)</f>
      </c>
      <c r="R248" s="264">
        <f>IF(Lots!A237="","",Lots!EN237)</f>
      </c>
      <c r="S248" s="263">
        <f>IF(Lots!A237="","",Lots!EO237)</f>
      </c>
      <c r="T248" s="264">
        <f>IF(Lots!A237="","",Lots!EP237)</f>
      </c>
      <c r="U248" s="263">
        <f>IF(Lots!A237="","",Lots!EQ237)</f>
      </c>
      <c r="V248" s="264">
        <f>IF(Lots!A237="","",Lots!ER237)</f>
      </c>
    </row>
    <row r="249" spans="1:22" ht="12" customHeight="1">
      <c r="A249" s="53">
        <f>IF(Lots!A238="","",Lots!A238)</f>
      </c>
      <c r="B249" s="54">
        <f>IF(Lots!A238="","",Lots!F238)</f>
      </c>
      <c r="C249" s="54">
        <f>IF(Lots!A238="","",Lots!J238)</f>
      </c>
      <c r="D249" s="54">
        <f>IF(Lots!A238="","",Lots!G238)</f>
      </c>
      <c r="E249" s="54">
        <f>IF(Lots!A238="","",Lots!H238)</f>
      </c>
      <c r="F249" s="55">
        <f>IF(Lots!A238="","",Lots!EA238)</f>
      </c>
      <c r="G249" s="54">
        <f>IF(Lots!A238="","",Lots!EB238)</f>
      </c>
      <c r="H249" s="54">
        <f>IF(Lots!A238="","",Lots!EK238)</f>
      </c>
      <c r="I249" s="56">
        <f>IF(Lots!A238="","",Lots!EF238)</f>
      </c>
      <c r="J249" s="57">
        <f>IF(Lots!F238="","",Lots!EG238)</f>
      </c>
      <c r="K249" s="57">
        <f>IF(Lots!H238="","",Lots!EH238)</f>
      </c>
      <c r="L249" s="58">
        <f t="shared" si="16"/>
      </c>
      <c r="M249">
        <f>IF(A249="","",IF(Lots!ET238=TRUE,"Y","N"))</f>
      </c>
      <c r="N249" s="47">
        <f t="shared" si="17"/>
        <v>0</v>
      </c>
      <c r="O249" s="48">
        <f t="shared" si="18"/>
        <v>0</v>
      </c>
      <c r="P249" s="43">
        <f t="shared" si="19"/>
        <v>0</v>
      </c>
      <c r="Q249" s="263">
        <f>IF(Lots!A238="","",Lots!EM238)</f>
      </c>
      <c r="R249" s="264">
        <f>IF(Lots!A238="","",Lots!EN238)</f>
      </c>
      <c r="S249" s="263">
        <f>IF(Lots!A238="","",Lots!EO238)</f>
      </c>
      <c r="T249" s="264">
        <f>IF(Lots!A238="","",Lots!EP238)</f>
      </c>
      <c r="U249" s="263">
        <f>IF(Lots!A238="","",Lots!EQ238)</f>
      </c>
      <c r="V249" s="264">
        <f>IF(Lots!A238="","",Lots!ER238)</f>
      </c>
    </row>
    <row r="250" spans="1:22" ht="12" customHeight="1">
      <c r="A250" s="53">
        <f>IF(Lots!A239="","",Lots!A239)</f>
      </c>
      <c r="B250" s="54">
        <f>IF(Lots!A239="","",Lots!F239)</f>
      </c>
      <c r="C250" s="54">
        <f>IF(Lots!A239="","",Lots!J239)</f>
      </c>
      <c r="D250" s="54">
        <f>IF(Lots!A239="","",Lots!G239)</f>
      </c>
      <c r="E250" s="54">
        <f>IF(Lots!A239="","",Lots!H239)</f>
      </c>
      <c r="F250" s="55">
        <f>IF(Lots!A239="","",Lots!EA239)</f>
      </c>
      <c r="G250" s="54">
        <f>IF(Lots!A239="","",Lots!EB239)</f>
      </c>
      <c r="H250" s="54">
        <f>IF(Lots!A239="","",Lots!EK239)</f>
      </c>
      <c r="I250" s="56">
        <f>IF(Lots!A239="","",Lots!EF239)</f>
      </c>
      <c r="J250" s="57">
        <f>IF(Lots!F239="","",Lots!EG239)</f>
      </c>
      <c r="K250" s="57">
        <f>IF(Lots!H239="","",Lots!EH239)</f>
      </c>
      <c r="L250" s="58">
        <f t="shared" si="16"/>
      </c>
      <c r="M250">
        <f>IF(A250="","",IF(Lots!ET239=TRUE,"Y","N"))</f>
      </c>
      <c r="N250" s="47">
        <f t="shared" si="17"/>
        <v>0</v>
      </c>
      <c r="O250" s="48">
        <f t="shared" si="18"/>
        <v>0</v>
      </c>
      <c r="P250" s="43">
        <f t="shared" si="19"/>
        <v>0</v>
      </c>
      <c r="Q250" s="263">
        <f>IF(Lots!A239="","",Lots!EM239)</f>
      </c>
      <c r="R250" s="264">
        <f>IF(Lots!A239="","",Lots!EN239)</f>
      </c>
      <c r="S250" s="263">
        <f>IF(Lots!A239="","",Lots!EO239)</f>
      </c>
      <c r="T250" s="264">
        <f>IF(Lots!A239="","",Lots!EP239)</f>
      </c>
      <c r="U250" s="263">
        <f>IF(Lots!A239="","",Lots!EQ239)</f>
      </c>
      <c r="V250" s="264">
        <f>IF(Lots!A239="","",Lots!ER239)</f>
      </c>
    </row>
    <row r="251" spans="1:22" ht="12" customHeight="1">
      <c r="A251" s="53">
        <f>IF(Lots!A240="","",Lots!A240)</f>
      </c>
      <c r="B251" s="54">
        <f>IF(Lots!A240="","",Lots!F240)</f>
      </c>
      <c r="C251" s="54">
        <f>IF(Lots!A240="","",Lots!J240)</f>
      </c>
      <c r="D251" s="54">
        <f>IF(Lots!A240="","",Lots!G240)</f>
      </c>
      <c r="E251" s="54">
        <f>IF(Lots!A240="","",Lots!H240)</f>
      </c>
      <c r="F251" s="55">
        <f>IF(Lots!A240="","",Lots!EA240)</f>
      </c>
      <c r="G251" s="54">
        <f>IF(Lots!A240="","",Lots!EB240)</f>
      </c>
      <c r="H251" s="54">
        <f>IF(Lots!A240="","",Lots!EK240)</f>
      </c>
      <c r="I251" s="56">
        <f>IF(Lots!A240="","",Lots!EF240)</f>
      </c>
      <c r="J251" s="57">
        <f>IF(Lots!F240="","",Lots!EG240)</f>
      </c>
      <c r="K251" s="57">
        <f>IF(Lots!H240="","",Lots!EH240)</f>
      </c>
      <c r="L251" s="58">
        <f t="shared" si="16"/>
      </c>
      <c r="M251">
        <f>IF(A251="","",IF(Lots!ET240=TRUE,"Y","N"))</f>
      </c>
      <c r="N251" s="47">
        <f t="shared" si="17"/>
        <v>0</v>
      </c>
      <c r="O251" s="48">
        <f t="shared" si="18"/>
        <v>0</v>
      </c>
      <c r="P251" s="43">
        <f t="shared" si="19"/>
        <v>0</v>
      </c>
      <c r="Q251" s="263">
        <f>IF(Lots!A240="","",Lots!EM240)</f>
      </c>
      <c r="R251" s="264">
        <f>IF(Lots!A240="","",Lots!EN240)</f>
      </c>
      <c r="S251" s="263">
        <f>IF(Lots!A240="","",Lots!EO240)</f>
      </c>
      <c r="T251" s="264">
        <f>IF(Lots!A240="","",Lots!EP240)</f>
      </c>
      <c r="U251" s="263">
        <f>IF(Lots!A240="","",Lots!EQ240)</f>
      </c>
      <c r="V251" s="264">
        <f>IF(Lots!A240="","",Lots!ER240)</f>
      </c>
    </row>
    <row r="252" spans="1:22" ht="12" customHeight="1">
      <c r="A252" s="53">
        <f>IF(Lots!A241="","",Lots!A241)</f>
      </c>
      <c r="B252" s="54">
        <f>IF(Lots!A241="","",Lots!F241)</f>
      </c>
      <c r="C252" s="54">
        <f>IF(Lots!A241="","",Lots!J241)</f>
      </c>
      <c r="D252" s="54">
        <f>IF(Lots!A241="","",Lots!G241)</f>
      </c>
      <c r="E252" s="54">
        <f>IF(Lots!A241="","",Lots!H241)</f>
      </c>
      <c r="F252" s="55">
        <f>IF(Lots!A241="","",Lots!EA241)</f>
      </c>
      <c r="G252" s="54">
        <f>IF(Lots!A241="","",Lots!EB241)</f>
      </c>
      <c r="H252" s="54">
        <f>IF(Lots!A241="","",Lots!EK241)</f>
      </c>
      <c r="I252" s="56">
        <f>IF(Lots!A241="","",Lots!EF241)</f>
      </c>
      <c r="J252" s="57">
        <f>IF(Lots!F241="","",Lots!EG241)</f>
      </c>
      <c r="K252" s="57">
        <f>IF(Lots!H241="","",Lots!EH241)</f>
      </c>
      <c r="L252" s="58">
        <f t="shared" si="16"/>
      </c>
      <c r="M252">
        <f>IF(A252="","",IF(Lots!ET241=TRUE,"Y","N"))</f>
      </c>
      <c r="N252" s="47">
        <f t="shared" si="17"/>
        <v>0</v>
      </c>
      <c r="O252" s="48">
        <f t="shared" si="18"/>
        <v>0</v>
      </c>
      <c r="P252" s="43">
        <f t="shared" si="19"/>
        <v>0</v>
      </c>
      <c r="Q252" s="263">
        <f>IF(Lots!A241="","",Lots!EM241)</f>
      </c>
      <c r="R252" s="264">
        <f>IF(Lots!A241="","",Lots!EN241)</f>
      </c>
      <c r="S252" s="263">
        <f>IF(Lots!A241="","",Lots!EO241)</f>
      </c>
      <c r="T252" s="264">
        <f>IF(Lots!A241="","",Lots!EP241)</f>
      </c>
      <c r="U252" s="263">
        <f>IF(Lots!A241="","",Lots!EQ241)</f>
      </c>
      <c r="V252" s="264">
        <f>IF(Lots!A241="","",Lots!ER241)</f>
      </c>
    </row>
    <row r="253" spans="1:22" ht="12" customHeight="1">
      <c r="A253" s="53">
        <f>IF(Lots!A242="","",Lots!A242)</f>
      </c>
      <c r="B253" s="54">
        <f>IF(Lots!A242="","",Lots!F242)</f>
      </c>
      <c r="C253" s="54">
        <f>IF(Lots!A242="","",Lots!J242)</f>
      </c>
      <c r="D253" s="54">
        <f>IF(Lots!A242="","",Lots!G242)</f>
      </c>
      <c r="E253" s="54">
        <f>IF(Lots!A242="","",Lots!H242)</f>
      </c>
      <c r="F253" s="55">
        <f>IF(Lots!A242="","",Lots!EA242)</f>
      </c>
      <c r="G253" s="54">
        <f>IF(Lots!A242="","",Lots!EB242)</f>
      </c>
      <c r="H253" s="54">
        <f>IF(Lots!A242="","",Lots!EK242)</f>
      </c>
      <c r="I253" s="56">
        <f>IF(Lots!A242="","",Lots!EF242)</f>
      </c>
      <c r="J253" s="57">
        <f>IF(Lots!F242="","",Lots!EG242)</f>
      </c>
      <c r="K253" s="57">
        <f>IF(Lots!H242="","",Lots!EH242)</f>
      </c>
      <c r="L253" s="58">
        <f t="shared" si="16"/>
      </c>
      <c r="M253">
        <f>IF(A253="","",IF(Lots!ET242=TRUE,"Y","N"))</f>
      </c>
      <c r="N253" s="47">
        <f t="shared" si="17"/>
        <v>0</v>
      </c>
      <c r="O253" s="48">
        <f t="shared" si="18"/>
        <v>0</v>
      </c>
      <c r="P253" s="43">
        <f t="shared" si="19"/>
        <v>0</v>
      </c>
      <c r="Q253" s="263">
        <f>IF(Lots!A242="","",Lots!EM242)</f>
      </c>
      <c r="R253" s="264">
        <f>IF(Lots!A242="","",Lots!EN242)</f>
      </c>
      <c r="S253" s="263">
        <f>IF(Lots!A242="","",Lots!EO242)</f>
      </c>
      <c r="T253" s="264">
        <f>IF(Lots!A242="","",Lots!EP242)</f>
      </c>
      <c r="U253" s="263">
        <f>IF(Lots!A242="","",Lots!EQ242)</f>
      </c>
      <c r="V253" s="264">
        <f>IF(Lots!A242="","",Lots!ER242)</f>
      </c>
    </row>
    <row r="254" spans="1:22" ht="12" customHeight="1">
      <c r="A254" s="53">
        <f>IF(Lots!A243="","",Lots!A243)</f>
      </c>
      <c r="B254" s="54">
        <f>IF(Lots!A243="","",Lots!F243)</f>
      </c>
      <c r="C254" s="54">
        <f>IF(Lots!A243="","",Lots!J243)</f>
      </c>
      <c r="D254" s="54">
        <f>IF(Lots!A243="","",Lots!G243)</f>
      </c>
      <c r="E254" s="54">
        <f>IF(Lots!A243="","",Lots!H243)</f>
      </c>
      <c r="F254" s="55">
        <f>IF(Lots!A243="","",Lots!EA243)</f>
      </c>
      <c r="G254" s="54">
        <f>IF(Lots!A243="","",Lots!EB243)</f>
      </c>
      <c r="H254" s="54">
        <f>IF(Lots!A243="","",Lots!EK243)</f>
      </c>
      <c r="I254" s="56">
        <f>IF(Lots!A243="","",Lots!EF243)</f>
      </c>
      <c r="J254" s="57">
        <f>IF(Lots!F243="","",Lots!EG243)</f>
      </c>
      <c r="K254" s="57">
        <f>IF(Lots!H243="","",Lots!EH243)</f>
      </c>
      <c r="L254" s="58">
        <f t="shared" si="16"/>
      </c>
      <c r="M254">
        <f>IF(A254="","",IF(Lots!ET243=TRUE,"Y","N"))</f>
      </c>
      <c r="N254" s="47">
        <f t="shared" si="17"/>
        <v>0</v>
      </c>
      <c r="O254" s="48">
        <f t="shared" si="18"/>
        <v>0</v>
      </c>
      <c r="P254" s="43">
        <f t="shared" si="19"/>
        <v>0</v>
      </c>
      <c r="Q254" s="263">
        <f>IF(Lots!A243="","",Lots!EM243)</f>
      </c>
      <c r="R254" s="264">
        <f>IF(Lots!A243="","",Lots!EN243)</f>
      </c>
      <c r="S254" s="263">
        <f>IF(Lots!A243="","",Lots!EO243)</f>
      </c>
      <c r="T254" s="264">
        <f>IF(Lots!A243="","",Lots!EP243)</f>
      </c>
      <c r="U254" s="263">
        <f>IF(Lots!A243="","",Lots!EQ243)</f>
      </c>
      <c r="V254" s="264">
        <f>IF(Lots!A243="","",Lots!ER243)</f>
      </c>
    </row>
    <row r="255" spans="1:22" ht="12" customHeight="1">
      <c r="A255" s="53">
        <f>IF(Lots!A244="","",Lots!A244)</f>
      </c>
      <c r="B255" s="54">
        <f>IF(Lots!A244="","",Lots!F244)</f>
      </c>
      <c r="C255" s="54">
        <f>IF(Lots!A244="","",Lots!J244)</f>
      </c>
      <c r="D255" s="54">
        <f>IF(Lots!A244="","",Lots!G244)</f>
      </c>
      <c r="E255" s="54">
        <f>IF(Lots!A244="","",Lots!H244)</f>
      </c>
      <c r="F255" s="55">
        <f>IF(Lots!A244="","",Lots!EA244)</f>
      </c>
      <c r="G255" s="54">
        <f>IF(Lots!A244="","",Lots!EB244)</f>
      </c>
      <c r="H255" s="54">
        <f>IF(Lots!A244="","",Lots!EK244)</f>
      </c>
      <c r="I255" s="56">
        <f>IF(Lots!A244="","",Lots!EF244)</f>
      </c>
      <c r="J255" s="57">
        <f>IF(Lots!F244="","",Lots!EG244)</f>
      </c>
      <c r="K255" s="57">
        <f>IF(Lots!H244="","",Lots!EH244)</f>
      </c>
      <c r="L255" s="58">
        <f t="shared" si="16"/>
      </c>
      <c r="M255">
        <f>IF(A255="","",IF(Lots!ET244=TRUE,"Y","N"))</f>
      </c>
      <c r="N255" s="47">
        <f t="shared" si="17"/>
        <v>0</v>
      </c>
      <c r="O255" s="48">
        <f t="shared" si="18"/>
        <v>0</v>
      </c>
      <c r="P255" s="43">
        <f t="shared" si="19"/>
        <v>0</v>
      </c>
      <c r="Q255" s="263">
        <f>IF(Lots!A244="","",Lots!EM244)</f>
      </c>
      <c r="R255" s="264">
        <f>IF(Lots!A244="","",Lots!EN244)</f>
      </c>
      <c r="S255" s="263">
        <f>IF(Lots!A244="","",Lots!EO244)</f>
      </c>
      <c r="T255" s="264">
        <f>IF(Lots!A244="","",Lots!EP244)</f>
      </c>
      <c r="U255" s="263">
        <f>IF(Lots!A244="","",Lots!EQ244)</f>
      </c>
      <c r="V255" s="264">
        <f>IF(Lots!A244="","",Lots!ER244)</f>
      </c>
    </row>
    <row r="256" spans="1:22" ht="12" customHeight="1">
      <c r="A256" s="53">
        <f>IF(Lots!A245="","",Lots!A245)</f>
      </c>
      <c r="B256" s="54">
        <f>IF(Lots!A245="","",Lots!F245)</f>
      </c>
      <c r="C256" s="54">
        <f>IF(Lots!A245="","",Lots!J245)</f>
      </c>
      <c r="D256" s="54">
        <f>IF(Lots!A245="","",Lots!G245)</f>
      </c>
      <c r="E256" s="54">
        <f>IF(Lots!A245="","",Lots!H245)</f>
      </c>
      <c r="F256" s="55">
        <f>IF(Lots!A245="","",Lots!EA245)</f>
      </c>
      <c r="G256" s="54">
        <f>IF(Lots!A245="","",Lots!EB245)</f>
      </c>
      <c r="H256" s="54">
        <f>IF(Lots!A245="","",Lots!EK245)</f>
      </c>
      <c r="I256" s="56">
        <f>IF(Lots!A245="","",Lots!EF245)</f>
      </c>
      <c r="J256" s="57">
        <f>IF(Lots!F245="","",Lots!EG245)</f>
      </c>
      <c r="K256" s="57">
        <f>IF(Lots!H245="","",Lots!EH245)</f>
      </c>
      <c r="L256" s="58">
        <f t="shared" si="16"/>
      </c>
      <c r="M256">
        <f>IF(A256="","",IF(Lots!ET245=TRUE,"Y","N"))</f>
      </c>
      <c r="N256" s="47">
        <f t="shared" si="17"/>
        <v>0</v>
      </c>
      <c r="O256" s="48">
        <f t="shared" si="18"/>
        <v>0</v>
      </c>
      <c r="P256" s="43">
        <f t="shared" si="19"/>
        <v>0</v>
      </c>
      <c r="Q256" s="263">
        <f>IF(Lots!A245="","",Lots!EM245)</f>
      </c>
      <c r="R256" s="264">
        <f>IF(Lots!A245="","",Lots!EN245)</f>
      </c>
      <c r="S256" s="263">
        <f>IF(Lots!A245="","",Lots!EO245)</f>
      </c>
      <c r="T256" s="264">
        <f>IF(Lots!A245="","",Lots!EP245)</f>
      </c>
      <c r="U256" s="263">
        <f>IF(Lots!A245="","",Lots!EQ245)</f>
      </c>
      <c r="V256" s="264">
        <f>IF(Lots!A245="","",Lots!ER245)</f>
      </c>
    </row>
    <row r="257" spans="1:22" ht="12" customHeight="1">
      <c r="A257" s="53">
        <f>IF(Lots!A246="","",Lots!A246)</f>
      </c>
      <c r="B257" s="54">
        <f>IF(Lots!A246="","",Lots!F246)</f>
      </c>
      <c r="C257" s="54">
        <f>IF(Lots!A246="","",Lots!J246)</f>
      </c>
      <c r="D257" s="54">
        <f>IF(Lots!A246="","",Lots!G246)</f>
      </c>
      <c r="E257" s="54">
        <f>IF(Lots!A246="","",Lots!H246)</f>
      </c>
      <c r="F257" s="55">
        <f>IF(Lots!A246="","",Lots!EA246)</f>
      </c>
      <c r="G257" s="54">
        <f>IF(Lots!A246="","",Lots!EB246)</f>
      </c>
      <c r="H257" s="54">
        <f>IF(Lots!A246="","",Lots!EK246)</f>
      </c>
      <c r="I257" s="56">
        <f>IF(Lots!A246="","",Lots!EF246)</f>
      </c>
      <c r="J257" s="57">
        <f>IF(Lots!F246="","",Lots!EG246)</f>
      </c>
      <c r="K257" s="57">
        <f>IF(Lots!H246="","",Lots!EH246)</f>
      </c>
      <c r="L257" s="58">
        <f t="shared" si="16"/>
      </c>
      <c r="M257">
        <f>IF(A257="","",IF(Lots!ET246=TRUE,"Y","N"))</f>
      </c>
      <c r="N257" s="47">
        <f t="shared" si="17"/>
        <v>0</v>
      </c>
      <c r="O257" s="48">
        <f t="shared" si="18"/>
        <v>0</v>
      </c>
      <c r="P257" s="43">
        <f t="shared" si="19"/>
        <v>0</v>
      </c>
      <c r="Q257" s="263">
        <f>IF(Lots!A246="","",Lots!EM246)</f>
      </c>
      <c r="R257" s="264">
        <f>IF(Lots!A246="","",Lots!EN246)</f>
      </c>
      <c r="S257" s="263">
        <f>IF(Lots!A246="","",Lots!EO246)</f>
      </c>
      <c r="T257" s="264">
        <f>IF(Lots!A246="","",Lots!EP246)</f>
      </c>
      <c r="U257" s="263">
        <f>IF(Lots!A246="","",Lots!EQ246)</f>
      </c>
      <c r="V257" s="264">
        <f>IF(Lots!A246="","",Lots!ER246)</f>
      </c>
    </row>
    <row r="258" spans="1:22" ht="12" customHeight="1">
      <c r="A258" s="53">
        <f>IF(Lots!A247="","",Lots!A247)</f>
      </c>
      <c r="B258" s="54">
        <f>IF(Lots!A247="","",Lots!F247)</f>
      </c>
      <c r="C258" s="54">
        <f>IF(Lots!A247="","",Lots!J247)</f>
      </c>
      <c r="D258" s="54">
        <f>IF(Lots!A247="","",Lots!G247)</f>
      </c>
      <c r="E258" s="54">
        <f>IF(Lots!A247="","",Lots!H247)</f>
      </c>
      <c r="F258" s="55">
        <f>IF(Lots!A247="","",Lots!EA247)</f>
      </c>
      <c r="G258" s="54">
        <f>IF(Lots!A247="","",Lots!EB247)</f>
      </c>
      <c r="H258" s="54">
        <f>IF(Lots!A247="","",Lots!EK247)</f>
      </c>
      <c r="I258" s="56">
        <f>IF(Lots!A247="","",Lots!EF247)</f>
      </c>
      <c r="J258" s="57">
        <f>IF(Lots!F247="","",Lots!EG247)</f>
      </c>
      <c r="K258" s="57">
        <f>IF(Lots!H247="","",Lots!EH247)</f>
      </c>
      <c r="L258" s="58">
        <f t="shared" si="16"/>
      </c>
      <c r="M258">
        <f>IF(A258="","",IF(Lots!ET247=TRUE,"Y","N"))</f>
      </c>
      <c r="N258" s="47">
        <f t="shared" si="17"/>
        <v>0</v>
      </c>
      <c r="O258" s="48">
        <f t="shared" si="18"/>
        <v>0</v>
      </c>
      <c r="P258" s="43">
        <f t="shared" si="19"/>
        <v>0</v>
      </c>
      <c r="Q258" s="263">
        <f>IF(Lots!A247="","",Lots!EM247)</f>
      </c>
      <c r="R258" s="264">
        <f>IF(Lots!A247="","",Lots!EN247)</f>
      </c>
      <c r="S258" s="263">
        <f>IF(Lots!A247="","",Lots!EO247)</f>
      </c>
      <c r="T258" s="264">
        <f>IF(Lots!A247="","",Lots!EP247)</f>
      </c>
      <c r="U258" s="263">
        <f>IF(Lots!A247="","",Lots!EQ247)</f>
      </c>
      <c r="V258" s="264">
        <f>IF(Lots!A247="","",Lots!ER247)</f>
      </c>
    </row>
    <row r="259" spans="1:22" ht="12" customHeight="1">
      <c r="A259" s="53">
        <f>IF(Lots!A248="","",Lots!A248)</f>
      </c>
      <c r="B259" s="54">
        <f>IF(Lots!A248="","",Lots!F248)</f>
      </c>
      <c r="C259" s="54">
        <f>IF(Lots!A248="","",Lots!J248)</f>
      </c>
      <c r="D259" s="54">
        <f>IF(Lots!A248="","",Lots!G248)</f>
      </c>
      <c r="E259" s="54">
        <f>IF(Lots!A248="","",Lots!H248)</f>
      </c>
      <c r="F259" s="55">
        <f>IF(Lots!A248="","",Lots!EA248)</f>
      </c>
      <c r="G259" s="54">
        <f>IF(Lots!A248="","",Lots!EB248)</f>
      </c>
      <c r="H259" s="54">
        <f>IF(Lots!A248="","",Lots!EK248)</f>
      </c>
      <c r="I259" s="56">
        <f>IF(Lots!A248="","",Lots!EF248)</f>
      </c>
      <c r="J259" s="57">
        <f>IF(Lots!F248="","",Lots!EG248)</f>
      </c>
      <c r="K259" s="57">
        <f>IF(Lots!H248="","",Lots!EH248)</f>
      </c>
      <c r="L259" s="58">
        <f t="shared" si="16"/>
      </c>
      <c r="M259">
        <f>IF(A259="","",IF(Lots!ET248=TRUE,"Y","N"))</f>
      </c>
      <c r="N259" s="47">
        <f t="shared" si="17"/>
        <v>0</v>
      </c>
      <c r="O259" s="48">
        <f t="shared" si="18"/>
        <v>0</v>
      </c>
      <c r="P259" s="43">
        <f t="shared" si="19"/>
        <v>0</v>
      </c>
      <c r="Q259" s="263">
        <f>IF(Lots!A248="","",Lots!EM248)</f>
      </c>
      <c r="R259" s="264">
        <f>IF(Lots!A248="","",Lots!EN248)</f>
      </c>
      <c r="S259" s="263">
        <f>IF(Lots!A248="","",Lots!EO248)</f>
      </c>
      <c r="T259" s="264">
        <f>IF(Lots!A248="","",Lots!EP248)</f>
      </c>
      <c r="U259" s="263">
        <f>IF(Lots!A248="","",Lots!EQ248)</f>
      </c>
      <c r="V259" s="264">
        <f>IF(Lots!A248="","",Lots!ER248)</f>
      </c>
    </row>
    <row r="260" spans="1:22" ht="12" customHeight="1">
      <c r="A260" s="53">
        <f>IF(Lots!A249="","",Lots!A249)</f>
      </c>
      <c r="B260" s="54">
        <f>IF(Lots!A249="","",Lots!F249)</f>
      </c>
      <c r="C260" s="54">
        <f>IF(Lots!A249="","",Lots!J249)</f>
      </c>
      <c r="D260" s="54">
        <f>IF(Lots!A249="","",Lots!G249)</f>
      </c>
      <c r="E260" s="54">
        <f>IF(Lots!A249="","",Lots!H249)</f>
      </c>
      <c r="F260" s="55">
        <f>IF(Lots!A249="","",Lots!EA249)</f>
      </c>
      <c r="G260" s="54">
        <f>IF(Lots!A249="","",Lots!EB249)</f>
      </c>
      <c r="H260" s="54">
        <f>IF(Lots!A249="","",Lots!EK249)</f>
      </c>
      <c r="I260" s="56">
        <f>IF(Lots!A249="","",Lots!EF249)</f>
      </c>
      <c r="J260" s="57">
        <f>IF(Lots!F249="","",Lots!EG249)</f>
      </c>
      <c r="K260" s="57">
        <f>IF(Lots!H249="","",Lots!EH249)</f>
      </c>
      <c r="L260" s="58">
        <f t="shared" si="16"/>
      </c>
      <c r="M260">
        <f>IF(A260="","",IF(Lots!ET249=TRUE,"Y","N"))</f>
      </c>
      <c r="N260" s="47">
        <f t="shared" si="17"/>
        <v>0</v>
      </c>
      <c r="O260" s="48">
        <f t="shared" si="18"/>
        <v>0</v>
      </c>
      <c r="P260" s="43">
        <f t="shared" si="19"/>
        <v>0</v>
      </c>
      <c r="Q260" s="263">
        <f>IF(Lots!A249="","",Lots!EM249)</f>
      </c>
      <c r="R260" s="264">
        <f>IF(Lots!A249="","",Lots!EN249)</f>
      </c>
      <c r="S260" s="263">
        <f>IF(Lots!A249="","",Lots!EO249)</f>
      </c>
      <c r="T260" s="264">
        <f>IF(Lots!A249="","",Lots!EP249)</f>
      </c>
      <c r="U260" s="263">
        <f>IF(Lots!A249="","",Lots!EQ249)</f>
      </c>
      <c r="V260" s="264">
        <f>IF(Lots!A249="","",Lots!ER249)</f>
      </c>
    </row>
    <row r="261" spans="1:22" ht="12" customHeight="1">
      <c r="A261" s="53">
        <f>IF(Lots!A250="","",Lots!A250)</f>
      </c>
      <c r="B261" s="54">
        <f>IF(Lots!A250="","",Lots!F250)</f>
      </c>
      <c r="C261" s="54">
        <f>IF(Lots!A250="","",Lots!J250)</f>
      </c>
      <c r="D261" s="54">
        <f>IF(Lots!A250="","",Lots!G250)</f>
      </c>
      <c r="E261" s="54">
        <f>IF(Lots!A250="","",Lots!H250)</f>
      </c>
      <c r="F261" s="55">
        <f>IF(Lots!A250="","",Lots!EA250)</f>
      </c>
      <c r="G261" s="54">
        <f>IF(Lots!A250="","",Lots!EB250)</f>
      </c>
      <c r="H261" s="54">
        <f>IF(Lots!A250="","",Lots!EK250)</f>
      </c>
      <c r="I261" s="56">
        <f>IF(Lots!A250="","",Lots!EF250)</f>
      </c>
      <c r="J261" s="57">
        <f>IF(Lots!F250="","",Lots!EG250)</f>
      </c>
      <c r="K261" s="57">
        <f>IF(Lots!H250="","",Lots!EH250)</f>
      </c>
      <c r="L261" s="58">
        <f t="shared" si="16"/>
      </c>
      <c r="M261">
        <f>IF(A261="","",IF(Lots!ET250=TRUE,"Y","N"))</f>
      </c>
      <c r="N261" s="47">
        <f t="shared" si="17"/>
        <v>0</v>
      </c>
      <c r="O261" s="48">
        <f t="shared" si="18"/>
        <v>0</v>
      </c>
      <c r="P261" s="43">
        <f t="shared" si="19"/>
        <v>0</v>
      </c>
      <c r="Q261" s="263">
        <f>IF(Lots!A250="","",Lots!EM250)</f>
      </c>
      <c r="R261" s="264">
        <f>IF(Lots!A250="","",Lots!EN250)</f>
      </c>
      <c r="S261" s="263">
        <f>IF(Lots!A250="","",Lots!EO250)</f>
      </c>
      <c r="T261" s="264">
        <f>IF(Lots!A250="","",Lots!EP250)</f>
      </c>
      <c r="U261" s="263">
        <f>IF(Lots!A250="","",Lots!EQ250)</f>
      </c>
      <c r="V261" s="264">
        <f>IF(Lots!A250="","",Lots!ER250)</f>
      </c>
    </row>
    <row r="262" spans="1:22" ht="12" customHeight="1">
      <c r="A262" s="53">
        <f>IF(Lots!A251="","",Lots!A251)</f>
      </c>
      <c r="B262" s="54">
        <f>IF(Lots!A251="","",Lots!F251)</f>
      </c>
      <c r="C262" s="54">
        <f>IF(Lots!A251="","",Lots!J251)</f>
      </c>
      <c r="D262" s="54">
        <f>IF(Lots!A251="","",Lots!G251)</f>
      </c>
      <c r="E262" s="54">
        <f>IF(Lots!A251="","",Lots!H251)</f>
      </c>
      <c r="F262" s="55">
        <f>IF(Lots!A251="","",Lots!EA251)</f>
      </c>
      <c r="G262" s="54">
        <f>IF(Lots!A251="","",Lots!EB251)</f>
      </c>
      <c r="H262" s="54">
        <f>IF(Lots!A251="","",Lots!EK251)</f>
      </c>
      <c r="I262" s="56">
        <f>IF(Lots!A251="","",Lots!EF251)</f>
      </c>
      <c r="J262" s="57">
        <f>IF(Lots!F251="","",Lots!EG251)</f>
      </c>
      <c r="K262" s="57">
        <f>IF(Lots!H251="","",Lots!EH251)</f>
      </c>
      <c r="L262" s="58">
        <f t="shared" si="16"/>
      </c>
      <c r="M262">
        <f>IF(A262="","",IF(Lots!ET251=TRUE,"Y","N"))</f>
      </c>
      <c r="N262" s="47">
        <f t="shared" si="17"/>
        <v>0</v>
      </c>
      <c r="O262" s="48">
        <f t="shared" si="18"/>
        <v>0</v>
      </c>
      <c r="P262" s="43">
        <f t="shared" si="19"/>
        <v>0</v>
      </c>
      <c r="Q262" s="263">
        <f>IF(Lots!A251="","",Lots!EM251)</f>
      </c>
      <c r="R262" s="264">
        <f>IF(Lots!A251="","",Lots!EN251)</f>
      </c>
      <c r="S262" s="263">
        <f>IF(Lots!A251="","",Lots!EO251)</f>
      </c>
      <c r="T262" s="264">
        <f>IF(Lots!A251="","",Lots!EP251)</f>
      </c>
      <c r="U262" s="263">
        <f>IF(Lots!A251="","",Lots!EQ251)</f>
      </c>
      <c r="V262" s="264">
        <f>IF(Lots!A251="","",Lots!ER251)</f>
      </c>
    </row>
    <row r="263" spans="1:22" ht="12" customHeight="1">
      <c r="A263" s="53">
        <f>IF(Lots!A252="","",Lots!A252)</f>
      </c>
      <c r="B263" s="54">
        <f>IF(Lots!A252="","",Lots!F252)</f>
      </c>
      <c r="C263" s="54">
        <f>IF(Lots!A252="","",Lots!J252)</f>
      </c>
      <c r="D263" s="54">
        <f>IF(Lots!A252="","",Lots!G252)</f>
      </c>
      <c r="E263" s="54">
        <f>IF(Lots!A252="","",Lots!H252)</f>
      </c>
      <c r="F263" s="55">
        <f>IF(Lots!A252="","",Lots!EA252)</f>
      </c>
      <c r="G263" s="54">
        <f>IF(Lots!A252="","",Lots!EB252)</f>
      </c>
      <c r="H263" s="54">
        <f>IF(Lots!A252="","",Lots!EK252)</f>
      </c>
      <c r="I263" s="56">
        <f>IF(Lots!A252="","",Lots!EF252)</f>
      </c>
      <c r="J263" s="57">
        <f>IF(Lots!F252="","",Lots!EG252)</f>
      </c>
      <c r="K263" s="57">
        <f>IF(Lots!H252="","",Lots!EH252)</f>
      </c>
      <c r="L263" s="58">
        <f t="shared" si="16"/>
      </c>
      <c r="M263">
        <f>IF(A263="","",IF(Lots!ET252=TRUE,"Y","N"))</f>
      </c>
      <c r="N263" s="47">
        <f t="shared" si="17"/>
        <v>0</v>
      </c>
      <c r="O263" s="48">
        <f t="shared" si="18"/>
        <v>0</v>
      </c>
      <c r="P263" s="43">
        <f t="shared" si="19"/>
        <v>0</v>
      </c>
      <c r="Q263" s="263">
        <f>IF(Lots!A252="","",Lots!EM252)</f>
      </c>
      <c r="R263" s="264">
        <f>IF(Lots!A252="","",Lots!EN252)</f>
      </c>
      <c r="S263" s="263">
        <f>IF(Lots!A252="","",Lots!EO252)</f>
      </c>
      <c r="T263" s="264">
        <f>IF(Lots!A252="","",Lots!EP252)</f>
      </c>
      <c r="U263" s="263">
        <f>IF(Lots!A252="","",Lots!EQ252)</f>
      </c>
      <c r="V263" s="264">
        <f>IF(Lots!A252="","",Lots!ER252)</f>
      </c>
    </row>
    <row r="264" spans="1:22" ht="12" customHeight="1">
      <c r="A264" s="53">
        <f>IF(Lots!A253="","",Lots!A253)</f>
      </c>
      <c r="B264" s="54">
        <f>IF(Lots!A253="","",Lots!F253)</f>
      </c>
      <c r="C264" s="54">
        <f>IF(Lots!A253="","",Lots!J253)</f>
      </c>
      <c r="D264" s="54">
        <f>IF(Lots!A253="","",Lots!G253)</f>
      </c>
      <c r="E264" s="54">
        <f>IF(Lots!A253="","",Lots!H253)</f>
      </c>
      <c r="F264" s="55">
        <f>IF(Lots!A253="","",Lots!EA253)</f>
      </c>
      <c r="G264" s="54">
        <f>IF(Lots!A253="","",Lots!EB253)</f>
      </c>
      <c r="H264" s="54">
        <f>IF(Lots!A253="","",Lots!EK253)</f>
      </c>
      <c r="I264" s="56">
        <f>IF(Lots!A253="","",Lots!EF253)</f>
      </c>
      <c r="J264" s="57">
        <f>IF(Lots!F253="","",Lots!EG253)</f>
      </c>
      <c r="K264" s="57">
        <f>IF(Lots!H253="","",Lots!EH253)</f>
      </c>
      <c r="L264" s="58">
        <f t="shared" si="16"/>
      </c>
      <c r="M264">
        <f>IF(A264="","",IF(Lots!ET253=TRUE,"Y","N"))</f>
      </c>
      <c r="N264" s="47">
        <f t="shared" si="17"/>
        <v>0</v>
      </c>
      <c r="O264" s="48">
        <f t="shared" si="18"/>
        <v>0</v>
      </c>
      <c r="P264" s="43">
        <f t="shared" si="19"/>
        <v>0</v>
      </c>
      <c r="Q264" s="263">
        <f>IF(Lots!A253="","",Lots!EM253)</f>
      </c>
      <c r="R264" s="264">
        <f>IF(Lots!A253="","",Lots!EN253)</f>
      </c>
      <c r="S264" s="263">
        <f>IF(Lots!A253="","",Lots!EO253)</f>
      </c>
      <c r="T264" s="264">
        <f>IF(Lots!A253="","",Lots!EP253)</f>
      </c>
      <c r="U264" s="263">
        <f>IF(Lots!A253="","",Lots!EQ253)</f>
      </c>
      <c r="V264" s="264">
        <f>IF(Lots!A253="","",Lots!ER253)</f>
      </c>
    </row>
    <row r="265" spans="1:22" ht="12" customHeight="1">
      <c r="A265" s="53">
        <f>IF(Lots!A254="","",Lots!A254)</f>
      </c>
      <c r="B265" s="54">
        <f>IF(Lots!A254="","",Lots!F254)</f>
      </c>
      <c r="C265" s="54">
        <f>IF(Lots!A254="","",Lots!J254)</f>
      </c>
      <c r="D265" s="54">
        <f>IF(Lots!A254="","",Lots!G254)</f>
      </c>
      <c r="E265" s="54">
        <f>IF(Lots!A254="","",Lots!H254)</f>
      </c>
      <c r="F265" s="55">
        <f>IF(Lots!A254="","",Lots!EA254)</f>
      </c>
      <c r="G265" s="54">
        <f>IF(Lots!A254="","",Lots!EB254)</f>
      </c>
      <c r="H265" s="54">
        <f>IF(Lots!A254="","",Lots!EK254)</f>
      </c>
      <c r="I265" s="56">
        <f>IF(Lots!A254="","",Lots!EF254)</f>
      </c>
      <c r="J265" s="57">
        <f>IF(Lots!F254="","",Lots!EG254)</f>
      </c>
      <c r="K265" s="57">
        <f>IF(Lots!H254="","",Lots!EH254)</f>
      </c>
      <c r="L265" s="58">
        <f t="shared" si="16"/>
      </c>
      <c r="M265">
        <f>IF(A265="","",IF(Lots!ET254=TRUE,"Y","N"))</f>
      </c>
      <c r="N265" s="47">
        <f t="shared" si="17"/>
        <v>0</v>
      </c>
      <c r="O265" s="48">
        <f t="shared" si="18"/>
        <v>0</v>
      </c>
      <c r="P265" s="43">
        <f t="shared" si="19"/>
        <v>0</v>
      </c>
      <c r="Q265" s="263">
        <f>IF(Lots!A254="","",Lots!EM254)</f>
      </c>
      <c r="R265" s="264">
        <f>IF(Lots!A254="","",Lots!EN254)</f>
      </c>
      <c r="S265" s="263">
        <f>IF(Lots!A254="","",Lots!EO254)</f>
      </c>
      <c r="T265" s="264">
        <f>IF(Lots!A254="","",Lots!EP254)</f>
      </c>
      <c r="U265" s="263">
        <f>IF(Lots!A254="","",Lots!EQ254)</f>
      </c>
      <c r="V265" s="264">
        <f>IF(Lots!A254="","",Lots!ER254)</f>
      </c>
    </row>
    <row r="266" spans="1:22" ht="12" customHeight="1">
      <c r="A266" s="53">
        <f>IF(Lots!A255="","",Lots!A255)</f>
      </c>
      <c r="B266" s="54">
        <f>IF(Lots!A255="","",Lots!F255)</f>
      </c>
      <c r="C266" s="54">
        <f>IF(Lots!A255="","",Lots!J255)</f>
      </c>
      <c r="D266" s="54">
        <f>IF(Lots!A255="","",Lots!G255)</f>
      </c>
      <c r="E266" s="54">
        <f>IF(Lots!A255="","",Lots!H255)</f>
      </c>
      <c r="F266" s="55">
        <f>IF(Lots!A255="","",Lots!EA255)</f>
      </c>
      <c r="G266" s="54">
        <f>IF(Lots!A255="","",Lots!EB255)</f>
      </c>
      <c r="H266" s="54">
        <f>IF(Lots!A255="","",Lots!EK255)</f>
      </c>
      <c r="I266" s="56">
        <f>IF(Lots!A255="","",Lots!EF255)</f>
      </c>
      <c r="J266" s="57">
        <f>IF(Lots!F255="","",Lots!EG255)</f>
      </c>
      <c r="K266" s="57">
        <f>IF(Lots!H255="","",Lots!EH255)</f>
      </c>
      <c r="L266" s="58">
        <f t="shared" si="16"/>
      </c>
      <c r="M266">
        <f>IF(A266="","",IF(Lots!ET255=TRUE,"Y","N"))</f>
      </c>
      <c r="N266" s="47">
        <f t="shared" si="17"/>
        <v>0</v>
      </c>
      <c r="O266" s="48">
        <f t="shared" si="18"/>
        <v>0</v>
      </c>
      <c r="P266" s="43">
        <f t="shared" si="19"/>
        <v>0</v>
      </c>
      <c r="Q266" s="263">
        <f>IF(Lots!A255="","",Lots!EM255)</f>
      </c>
      <c r="R266" s="264">
        <f>IF(Lots!A255="","",Lots!EN255)</f>
      </c>
      <c r="S266" s="263">
        <f>IF(Lots!A255="","",Lots!EO255)</f>
      </c>
      <c r="T266" s="264">
        <f>IF(Lots!A255="","",Lots!EP255)</f>
      </c>
      <c r="U266" s="263">
        <f>IF(Lots!A255="","",Lots!EQ255)</f>
      </c>
      <c r="V266" s="264">
        <f>IF(Lots!A255="","",Lots!ER255)</f>
      </c>
    </row>
    <row r="267" spans="1:22" ht="12" customHeight="1">
      <c r="A267" s="53">
        <f>IF(Lots!A256="","",Lots!A256)</f>
      </c>
      <c r="B267" s="54">
        <f>IF(Lots!A256="","",Lots!F256)</f>
      </c>
      <c r="C267" s="54">
        <f>IF(Lots!A256="","",Lots!J256)</f>
      </c>
      <c r="D267" s="54">
        <f>IF(Lots!A256="","",Lots!G256)</f>
      </c>
      <c r="E267" s="54">
        <f>IF(Lots!A256="","",Lots!H256)</f>
      </c>
      <c r="F267" s="55">
        <f>IF(Lots!A256="","",Lots!EA256)</f>
      </c>
      <c r="G267" s="54">
        <f>IF(Lots!A256="","",Lots!EB256)</f>
      </c>
      <c r="H267" s="54">
        <f>IF(Lots!A256="","",Lots!EK256)</f>
      </c>
      <c r="I267" s="56">
        <f>IF(Lots!A256="","",Lots!EF256)</f>
      </c>
      <c r="J267" s="57">
        <f>IF(Lots!F256="","",Lots!EG256)</f>
      </c>
      <c r="K267" s="57">
        <f>IF(Lots!H256="","",Lots!EH256)</f>
      </c>
      <c r="L267" s="58">
        <f t="shared" si="16"/>
      </c>
      <c r="M267">
        <f>IF(A267="","",IF(Lots!ET256=TRUE,"Y","N"))</f>
      </c>
      <c r="N267" s="47">
        <f t="shared" si="17"/>
        <v>0</v>
      </c>
      <c r="O267" s="48">
        <f t="shared" si="18"/>
        <v>0</v>
      </c>
      <c r="P267" s="43">
        <f t="shared" si="19"/>
        <v>0</v>
      </c>
      <c r="Q267" s="263">
        <f>IF(Lots!A256="","",Lots!EM256)</f>
      </c>
      <c r="R267" s="264">
        <f>IF(Lots!A256="","",Lots!EN256)</f>
      </c>
      <c r="S267" s="263">
        <f>IF(Lots!A256="","",Lots!EO256)</f>
      </c>
      <c r="T267" s="264">
        <f>IF(Lots!A256="","",Lots!EP256)</f>
      </c>
      <c r="U267" s="263">
        <f>IF(Lots!A256="","",Lots!EQ256)</f>
      </c>
      <c r="V267" s="264">
        <f>IF(Lots!A256="","",Lots!ER256)</f>
      </c>
    </row>
    <row r="268" spans="1:22" ht="12" customHeight="1">
      <c r="A268" s="53">
        <f>IF(Lots!A257="","",Lots!A257)</f>
      </c>
      <c r="B268" s="54">
        <f>IF(Lots!A257="","",Lots!F257)</f>
      </c>
      <c r="C268" s="54">
        <f>IF(Lots!A257="","",Lots!J257)</f>
      </c>
      <c r="D268" s="54">
        <f>IF(Lots!A257="","",Lots!G257)</f>
      </c>
      <c r="E268" s="54">
        <f>IF(Lots!A257="","",Lots!H257)</f>
      </c>
      <c r="F268" s="55">
        <f>IF(Lots!A257="","",Lots!EA257)</f>
      </c>
      <c r="G268" s="54">
        <f>IF(Lots!A257="","",Lots!EB257)</f>
      </c>
      <c r="H268" s="54">
        <f>IF(Lots!A257="","",Lots!EK257)</f>
      </c>
      <c r="I268" s="56">
        <f>IF(Lots!A257="","",Lots!EF257)</f>
      </c>
      <c r="J268" s="57">
        <f>IF(Lots!F257="","",Lots!EG257)</f>
      </c>
      <c r="K268" s="57">
        <f>IF(Lots!H257="","",Lots!EH257)</f>
      </c>
      <c r="L268" s="58">
        <f t="shared" si="16"/>
      </c>
      <c r="M268">
        <f>IF(A268="","",IF(Lots!ET257=TRUE,"Y","N"))</f>
      </c>
      <c r="N268" s="47">
        <f t="shared" si="17"/>
        <v>0</v>
      </c>
      <c r="O268" s="48">
        <f t="shared" si="18"/>
        <v>0</v>
      </c>
      <c r="P268" s="43">
        <f t="shared" si="19"/>
        <v>0</v>
      </c>
      <c r="Q268" s="263">
        <f>IF(Lots!A257="","",Lots!EM257)</f>
      </c>
      <c r="R268" s="264">
        <f>IF(Lots!A257="","",Lots!EN257)</f>
      </c>
      <c r="S268" s="263">
        <f>IF(Lots!A257="","",Lots!EO257)</f>
      </c>
      <c r="T268" s="264">
        <f>IF(Lots!A257="","",Lots!EP257)</f>
      </c>
      <c r="U268" s="263">
        <f>IF(Lots!A257="","",Lots!EQ257)</f>
      </c>
      <c r="V268" s="264">
        <f>IF(Lots!A257="","",Lots!ER257)</f>
      </c>
    </row>
    <row r="269" spans="1:22" ht="12" customHeight="1">
      <c r="A269" s="53">
        <f>IF(Lots!A258="","",Lots!A258)</f>
      </c>
      <c r="B269" s="54">
        <f>IF(Lots!A258="","",Lots!F258)</f>
      </c>
      <c r="C269" s="54">
        <f>IF(Lots!A258="","",Lots!J258)</f>
      </c>
      <c r="D269" s="54">
        <f>IF(Lots!A258="","",Lots!G258)</f>
      </c>
      <c r="E269" s="54">
        <f>IF(Lots!A258="","",Lots!H258)</f>
      </c>
      <c r="F269" s="55">
        <f>IF(Lots!A258="","",Lots!EA258)</f>
      </c>
      <c r="G269" s="54">
        <f>IF(Lots!A258="","",Lots!EB258)</f>
      </c>
      <c r="H269" s="54">
        <f>IF(Lots!A258="","",Lots!EK258)</f>
      </c>
      <c r="I269" s="56">
        <f>IF(Lots!A258="","",Lots!EF258)</f>
      </c>
      <c r="J269" s="57">
        <f>IF(Lots!F258="","",Lots!EG258)</f>
      </c>
      <c r="K269" s="57">
        <f>IF(Lots!H258="","",Lots!EH258)</f>
      </c>
      <c r="L269" s="58">
        <f t="shared" si="16"/>
      </c>
      <c r="M269">
        <f>IF(A269="","",IF(Lots!ET258=TRUE,"Y","N"))</f>
      </c>
      <c r="N269" s="47">
        <f t="shared" si="17"/>
        <v>0</v>
      </c>
      <c r="O269" s="48">
        <f t="shared" si="18"/>
        <v>0</v>
      </c>
      <c r="P269" s="43">
        <f t="shared" si="19"/>
        <v>0</v>
      </c>
      <c r="Q269" s="263">
        <f>IF(Lots!A258="","",Lots!EM258)</f>
      </c>
      <c r="R269" s="264">
        <f>IF(Lots!A258="","",Lots!EN258)</f>
      </c>
      <c r="S269" s="263">
        <f>IF(Lots!A258="","",Lots!EO258)</f>
      </c>
      <c r="T269" s="264">
        <f>IF(Lots!A258="","",Lots!EP258)</f>
      </c>
      <c r="U269" s="263">
        <f>IF(Lots!A258="","",Lots!EQ258)</f>
      </c>
      <c r="V269" s="264">
        <f>IF(Lots!A258="","",Lots!ER258)</f>
      </c>
    </row>
    <row r="270" spans="1:22" ht="12" customHeight="1">
      <c r="A270" s="53">
        <f>IF(Lots!A259="","",Lots!A259)</f>
      </c>
      <c r="B270" s="54">
        <f>IF(Lots!A259="","",Lots!F259)</f>
      </c>
      <c r="C270" s="54">
        <f>IF(Lots!A259="","",Lots!J259)</f>
      </c>
      <c r="D270" s="54">
        <f>IF(Lots!A259="","",Lots!G259)</f>
      </c>
      <c r="E270" s="54">
        <f>IF(Lots!A259="","",Lots!H259)</f>
      </c>
      <c r="F270" s="55">
        <f>IF(Lots!A259="","",Lots!EA259)</f>
      </c>
      <c r="G270" s="54">
        <f>IF(Lots!A259="","",Lots!EB259)</f>
      </c>
      <c r="H270" s="54">
        <f>IF(Lots!A259="","",Lots!EK259)</f>
      </c>
      <c r="I270" s="56">
        <f>IF(Lots!A259="","",Lots!EF259)</f>
      </c>
      <c r="J270" s="57">
        <f>IF(Lots!F259="","",Lots!EG259)</f>
      </c>
      <c r="K270" s="57">
        <f>IF(Lots!H259="","",Lots!EH259)</f>
      </c>
      <c r="L270" s="58">
        <f t="shared" si="16"/>
      </c>
      <c r="M270">
        <f>IF(A270="","",IF(Lots!ET259=TRUE,"Y","N"))</f>
      </c>
      <c r="N270" s="47">
        <f t="shared" si="17"/>
        <v>0</v>
      </c>
      <c r="O270" s="48">
        <f t="shared" si="18"/>
        <v>0</v>
      </c>
      <c r="P270" s="43">
        <f t="shared" si="19"/>
        <v>0</v>
      </c>
      <c r="Q270" s="263">
        <f>IF(Lots!A259="","",Lots!EM259)</f>
      </c>
      <c r="R270" s="264">
        <f>IF(Lots!A259="","",Lots!EN259)</f>
      </c>
      <c r="S270" s="263">
        <f>IF(Lots!A259="","",Lots!EO259)</f>
      </c>
      <c r="T270" s="264">
        <f>IF(Lots!A259="","",Lots!EP259)</f>
      </c>
      <c r="U270" s="263">
        <f>IF(Lots!A259="","",Lots!EQ259)</f>
      </c>
      <c r="V270" s="264">
        <f>IF(Lots!A259="","",Lots!ER259)</f>
      </c>
    </row>
    <row r="271" spans="1:22" ht="12" customHeight="1">
      <c r="A271" s="53">
        <f>IF(Lots!A260="","",Lots!A260)</f>
      </c>
      <c r="B271" s="54">
        <f>IF(Lots!A260="","",Lots!F260)</f>
      </c>
      <c r="C271" s="54">
        <f>IF(Lots!A260="","",Lots!J260)</f>
      </c>
      <c r="D271" s="54">
        <f>IF(Lots!A260="","",Lots!G260)</f>
      </c>
      <c r="E271" s="54">
        <f>IF(Lots!A260="","",Lots!H260)</f>
      </c>
      <c r="F271" s="55">
        <f>IF(Lots!A260="","",Lots!EA260)</f>
      </c>
      <c r="G271" s="54">
        <f>IF(Lots!A260="","",Lots!EB260)</f>
      </c>
      <c r="H271" s="54">
        <f>IF(Lots!A260="","",Lots!EK260)</f>
      </c>
      <c r="I271" s="56">
        <f>IF(Lots!A260="","",Lots!EF260)</f>
      </c>
      <c r="J271" s="57">
        <f>IF(Lots!F260="","",Lots!EG260)</f>
      </c>
      <c r="K271" s="57">
        <f>IF(Lots!H260="","",Lots!EH260)</f>
      </c>
      <c r="L271" s="58">
        <f t="shared" si="16"/>
      </c>
      <c r="M271">
        <f>IF(A271="","",IF(Lots!ET260=TRUE,"Y","N"))</f>
      </c>
      <c r="N271" s="47">
        <f t="shared" si="17"/>
        <v>0</v>
      </c>
      <c r="O271" s="48">
        <f t="shared" si="18"/>
        <v>0</v>
      </c>
      <c r="P271" s="43">
        <f t="shared" si="19"/>
        <v>0</v>
      </c>
      <c r="Q271" s="263">
        <f>IF(Lots!A260="","",Lots!EM260)</f>
      </c>
      <c r="R271" s="264">
        <f>IF(Lots!A260="","",Lots!EN260)</f>
      </c>
      <c r="S271" s="263">
        <f>IF(Lots!A260="","",Lots!EO260)</f>
      </c>
      <c r="T271" s="264">
        <f>IF(Lots!A260="","",Lots!EP260)</f>
      </c>
      <c r="U271" s="263">
        <f>IF(Lots!A260="","",Lots!EQ260)</f>
      </c>
      <c r="V271" s="264">
        <f>IF(Lots!A260="","",Lots!ER260)</f>
      </c>
    </row>
    <row r="272" spans="1:22" ht="12" customHeight="1">
      <c r="A272" s="53">
        <f>IF(Lots!A261="","",Lots!A261)</f>
      </c>
      <c r="B272" s="54">
        <f>IF(Lots!A261="","",Lots!F261)</f>
      </c>
      <c r="C272" s="54">
        <f>IF(Lots!A261="","",Lots!J261)</f>
      </c>
      <c r="D272" s="54">
        <f>IF(Lots!A261="","",Lots!G261)</f>
      </c>
      <c r="E272" s="54">
        <f>IF(Lots!A261="","",Lots!H261)</f>
      </c>
      <c r="F272" s="55">
        <f>IF(Lots!A261="","",Lots!EA261)</f>
      </c>
      <c r="G272" s="54">
        <f>IF(Lots!A261="","",Lots!EB261)</f>
      </c>
      <c r="H272" s="54">
        <f>IF(Lots!A261="","",Lots!EK261)</f>
      </c>
      <c r="I272" s="56">
        <f>IF(Lots!A261="","",Lots!EF261)</f>
      </c>
      <c r="J272" s="57">
        <f>IF(Lots!F261="","",Lots!EG261)</f>
      </c>
      <c r="K272" s="57">
        <f>IF(Lots!H261="","",Lots!EH261)</f>
      </c>
      <c r="L272" s="58">
        <f t="shared" si="16"/>
      </c>
      <c r="M272">
        <f>IF(A272="","",IF(Lots!ET261=TRUE,"Y","N"))</f>
      </c>
      <c r="N272" s="47">
        <f t="shared" si="17"/>
        <v>0</v>
      </c>
      <c r="O272" s="48">
        <f t="shared" si="18"/>
        <v>0</v>
      </c>
      <c r="P272" s="43">
        <f t="shared" si="19"/>
        <v>0</v>
      </c>
      <c r="Q272" s="263">
        <f>IF(Lots!A261="","",Lots!EM261)</f>
      </c>
      <c r="R272" s="264">
        <f>IF(Lots!A261="","",Lots!EN261)</f>
      </c>
      <c r="S272" s="263">
        <f>IF(Lots!A261="","",Lots!EO261)</f>
      </c>
      <c r="T272" s="264">
        <f>IF(Lots!A261="","",Lots!EP261)</f>
      </c>
      <c r="U272" s="263">
        <f>IF(Lots!A261="","",Lots!EQ261)</f>
      </c>
      <c r="V272" s="264">
        <f>IF(Lots!A261="","",Lots!ER261)</f>
      </c>
    </row>
    <row r="273" spans="1:22" ht="12" customHeight="1">
      <c r="A273" s="53">
        <f>IF(Lots!A262="","",Lots!A262)</f>
      </c>
      <c r="B273" s="54">
        <f>IF(Lots!A262="","",Lots!F262)</f>
      </c>
      <c r="C273" s="54">
        <f>IF(Lots!A262="","",Lots!J262)</f>
      </c>
      <c r="D273" s="54">
        <f>IF(Lots!A262="","",Lots!G262)</f>
      </c>
      <c r="E273" s="54">
        <f>IF(Lots!A262="","",Lots!H262)</f>
      </c>
      <c r="F273" s="55">
        <f>IF(Lots!A262="","",Lots!EA262)</f>
      </c>
      <c r="G273" s="54">
        <f>IF(Lots!A262="","",Lots!EB262)</f>
      </c>
      <c r="H273" s="54">
        <f>IF(Lots!A262="","",Lots!EK262)</f>
      </c>
      <c r="I273" s="56">
        <f>IF(Lots!A262="","",Lots!EF262)</f>
      </c>
      <c r="J273" s="57">
        <f>IF(Lots!F262="","",Lots!EG262)</f>
      </c>
      <c r="K273" s="57">
        <f>IF(Lots!H262="","",Lots!EH262)</f>
      </c>
      <c r="L273" s="58">
        <f t="shared" si="16"/>
      </c>
      <c r="M273">
        <f>IF(A273="","",IF(Lots!ET262=TRUE,"Y","N"))</f>
      </c>
      <c r="N273" s="47">
        <f t="shared" si="17"/>
        <v>0</v>
      </c>
      <c r="O273" s="48">
        <f t="shared" si="18"/>
        <v>0</v>
      </c>
      <c r="P273" s="43">
        <f t="shared" si="19"/>
        <v>0</v>
      </c>
      <c r="Q273" s="263">
        <f>IF(Lots!A262="","",Lots!EM262)</f>
      </c>
      <c r="R273" s="264">
        <f>IF(Lots!A262="","",Lots!EN262)</f>
      </c>
      <c r="S273" s="263">
        <f>IF(Lots!A262="","",Lots!EO262)</f>
      </c>
      <c r="T273" s="264">
        <f>IF(Lots!A262="","",Lots!EP262)</f>
      </c>
      <c r="U273" s="263">
        <f>IF(Lots!A262="","",Lots!EQ262)</f>
      </c>
      <c r="V273" s="264">
        <f>IF(Lots!A262="","",Lots!ER262)</f>
      </c>
    </row>
    <row r="274" spans="1:22" ht="12" customHeight="1">
      <c r="A274" s="53">
        <f>IF(Lots!A263="","",Lots!A263)</f>
      </c>
      <c r="B274" s="54">
        <f>IF(Lots!A263="","",Lots!F263)</f>
      </c>
      <c r="C274" s="54">
        <f>IF(Lots!A263="","",Lots!J263)</f>
      </c>
      <c r="D274" s="54">
        <f>IF(Lots!A263="","",Lots!G263)</f>
      </c>
      <c r="E274" s="54">
        <f>IF(Lots!A263="","",Lots!H263)</f>
      </c>
      <c r="F274" s="55">
        <f>IF(Lots!A263="","",Lots!EA263)</f>
      </c>
      <c r="G274" s="54">
        <f>IF(Lots!A263="","",Lots!EB263)</f>
      </c>
      <c r="H274" s="54">
        <f>IF(Lots!A263="","",Lots!EK263)</f>
      </c>
      <c r="I274" s="56">
        <f>IF(Lots!A263="","",Lots!EF263)</f>
      </c>
      <c r="J274" s="57">
        <f>IF(Lots!F263="","",Lots!EG263)</f>
      </c>
      <c r="K274" s="57">
        <f>IF(Lots!H263="","",Lots!EH263)</f>
      </c>
      <c r="L274" s="58">
        <f t="shared" si="16"/>
      </c>
      <c r="M274">
        <f>IF(A274="","",IF(Lots!ET263=TRUE,"Y","N"))</f>
      </c>
      <c r="N274" s="47">
        <f t="shared" si="17"/>
        <v>0</v>
      </c>
      <c r="O274" s="48">
        <f t="shared" si="18"/>
        <v>0</v>
      </c>
      <c r="P274" s="43">
        <f t="shared" si="19"/>
        <v>0</v>
      </c>
      <c r="Q274" s="263">
        <f>IF(Lots!A263="","",Lots!EM263)</f>
      </c>
      <c r="R274" s="264">
        <f>IF(Lots!A263="","",Lots!EN263)</f>
      </c>
      <c r="S274" s="263">
        <f>IF(Lots!A263="","",Lots!EO263)</f>
      </c>
      <c r="T274" s="264">
        <f>IF(Lots!A263="","",Lots!EP263)</f>
      </c>
      <c r="U274" s="263">
        <f>IF(Lots!A263="","",Lots!EQ263)</f>
      </c>
      <c r="V274" s="264">
        <f>IF(Lots!A263="","",Lots!ER263)</f>
      </c>
    </row>
    <row r="275" spans="1:22" ht="12" customHeight="1">
      <c r="A275" s="53">
        <f>IF(Lots!A264="","",Lots!A264)</f>
      </c>
      <c r="B275" s="54">
        <f>IF(Lots!A264="","",Lots!F264)</f>
      </c>
      <c r="C275" s="54">
        <f>IF(Lots!A264="","",Lots!J264)</f>
      </c>
      <c r="D275" s="54">
        <f>IF(Lots!A264="","",Lots!G264)</f>
      </c>
      <c r="E275" s="54">
        <f>IF(Lots!A264="","",Lots!H264)</f>
      </c>
      <c r="F275" s="55">
        <f>IF(Lots!A264="","",Lots!EA264)</f>
      </c>
      <c r="G275" s="54">
        <f>IF(Lots!A264="","",Lots!EB264)</f>
      </c>
      <c r="H275" s="54">
        <f>IF(Lots!A264="","",Lots!EK264)</f>
      </c>
      <c r="I275" s="56">
        <f>IF(Lots!A264="","",Lots!EF264)</f>
      </c>
      <c r="J275" s="57">
        <f>IF(Lots!F264="","",Lots!EG264)</f>
      </c>
      <c r="K275" s="57">
        <f>IF(Lots!H264="","",Lots!EH264)</f>
      </c>
      <c r="L275" s="58">
        <f t="shared" si="16"/>
      </c>
      <c r="M275">
        <f>IF(A275="","",IF(Lots!ET264=TRUE,"Y","N"))</f>
      </c>
      <c r="N275" s="47">
        <f t="shared" si="17"/>
        <v>0</v>
      </c>
      <c r="O275" s="48">
        <f t="shared" si="18"/>
        <v>0</v>
      </c>
      <c r="P275" s="43">
        <f t="shared" si="19"/>
        <v>0</v>
      </c>
      <c r="Q275" s="263">
        <f>IF(Lots!A264="","",Lots!EM264)</f>
      </c>
      <c r="R275" s="264">
        <f>IF(Lots!A264="","",Lots!EN264)</f>
      </c>
      <c r="S275" s="263">
        <f>IF(Lots!A264="","",Lots!EO264)</f>
      </c>
      <c r="T275" s="264">
        <f>IF(Lots!A264="","",Lots!EP264)</f>
      </c>
      <c r="U275" s="263">
        <f>IF(Lots!A264="","",Lots!EQ264)</f>
      </c>
      <c r="V275" s="264">
        <f>IF(Lots!A264="","",Lots!ER264)</f>
      </c>
    </row>
    <row r="276" spans="1:22" ht="12" customHeight="1">
      <c r="A276" s="53">
        <f>IF(Lots!A265="","",Lots!A265)</f>
      </c>
      <c r="B276" s="54">
        <f>IF(Lots!A265="","",Lots!F265)</f>
      </c>
      <c r="C276" s="54">
        <f>IF(Lots!A265="","",Lots!J265)</f>
      </c>
      <c r="D276" s="54">
        <f>IF(Lots!A265="","",Lots!G265)</f>
      </c>
      <c r="E276" s="54">
        <f>IF(Lots!A265="","",Lots!H265)</f>
      </c>
      <c r="F276" s="55">
        <f>IF(Lots!A265="","",Lots!EA265)</f>
      </c>
      <c r="G276" s="54">
        <f>IF(Lots!A265="","",Lots!EB265)</f>
      </c>
      <c r="H276" s="54">
        <f>IF(Lots!A265="","",Lots!EK265)</f>
      </c>
      <c r="I276" s="56">
        <f>IF(Lots!A265="","",Lots!EF265)</f>
      </c>
      <c r="J276" s="57">
        <f>IF(Lots!F265="","",Lots!EG265)</f>
      </c>
      <c r="K276" s="57">
        <f>IF(Lots!H265="","",Lots!EH265)</f>
      </c>
      <c r="L276" s="58">
        <f t="shared" si="16"/>
      </c>
      <c r="M276">
        <f>IF(A276="","",IF(Lots!ET265=TRUE,"Y","N"))</f>
      </c>
      <c r="N276" s="47">
        <f t="shared" si="17"/>
        <v>0</v>
      </c>
      <c r="O276" s="48">
        <f t="shared" si="18"/>
        <v>0</v>
      </c>
      <c r="P276" s="43">
        <f t="shared" si="19"/>
        <v>0</v>
      </c>
      <c r="Q276" s="263">
        <f>IF(Lots!A265="","",Lots!EM265)</f>
      </c>
      <c r="R276" s="264">
        <f>IF(Lots!A265="","",Lots!EN265)</f>
      </c>
      <c r="S276" s="263">
        <f>IF(Lots!A265="","",Lots!EO265)</f>
      </c>
      <c r="T276" s="264">
        <f>IF(Lots!A265="","",Lots!EP265)</f>
      </c>
      <c r="U276" s="263">
        <f>IF(Lots!A265="","",Lots!EQ265)</f>
      </c>
      <c r="V276" s="264">
        <f>IF(Lots!A265="","",Lots!ER265)</f>
      </c>
    </row>
    <row r="277" spans="1:22" ht="12" customHeight="1">
      <c r="A277" s="53">
        <f>IF(Lots!A266="","",Lots!A266)</f>
      </c>
      <c r="B277" s="54">
        <f>IF(Lots!A266="","",Lots!F266)</f>
      </c>
      <c r="C277" s="54">
        <f>IF(Lots!A266="","",Lots!J266)</f>
      </c>
      <c r="D277" s="54">
        <f>IF(Lots!A266="","",Lots!G266)</f>
      </c>
      <c r="E277" s="54">
        <f>IF(Lots!A266="","",Lots!H266)</f>
      </c>
      <c r="F277" s="55">
        <f>IF(Lots!A266="","",Lots!EA266)</f>
      </c>
      <c r="G277" s="54">
        <f>IF(Lots!A266="","",Lots!EB266)</f>
      </c>
      <c r="H277" s="54">
        <f>IF(Lots!A266="","",Lots!EK266)</f>
      </c>
      <c r="I277" s="56">
        <f>IF(Lots!A266="","",Lots!EF266)</f>
      </c>
      <c r="J277" s="57">
        <f>IF(Lots!F266="","",Lots!EG266)</f>
      </c>
      <c r="K277" s="57">
        <f>IF(Lots!H266="","",Lots!EH266)</f>
      </c>
      <c r="L277" s="58">
        <f t="shared" si="16"/>
      </c>
      <c r="M277">
        <f>IF(A277="","",IF(Lots!ET266=TRUE,"Y","N"))</f>
      </c>
      <c r="N277" s="47">
        <f t="shared" si="17"/>
        <v>0</v>
      </c>
      <c r="O277" s="48">
        <f t="shared" si="18"/>
        <v>0</v>
      </c>
      <c r="P277" s="43">
        <f t="shared" si="19"/>
        <v>0</v>
      </c>
      <c r="Q277" s="263">
        <f>IF(Lots!A266="","",Lots!EM266)</f>
      </c>
      <c r="R277" s="264">
        <f>IF(Lots!A266="","",Lots!EN266)</f>
      </c>
      <c r="S277" s="263">
        <f>IF(Lots!A266="","",Lots!EO266)</f>
      </c>
      <c r="T277" s="264">
        <f>IF(Lots!A266="","",Lots!EP266)</f>
      </c>
      <c r="U277" s="263">
        <f>IF(Lots!A266="","",Lots!EQ266)</f>
      </c>
      <c r="V277" s="264">
        <f>IF(Lots!A266="","",Lots!ER266)</f>
      </c>
    </row>
    <row r="278" spans="1:22" ht="12" customHeight="1">
      <c r="A278" s="53">
        <f>IF(Lots!A267="","",Lots!A267)</f>
      </c>
      <c r="B278" s="54">
        <f>IF(Lots!A267="","",Lots!F267)</f>
      </c>
      <c r="C278" s="54">
        <f>IF(Lots!A267="","",Lots!J267)</f>
      </c>
      <c r="D278" s="54">
        <f>IF(Lots!A267="","",Lots!G267)</f>
      </c>
      <c r="E278" s="54">
        <f>IF(Lots!A267="","",Lots!H267)</f>
      </c>
      <c r="F278" s="55">
        <f>IF(Lots!A267="","",Lots!EA267)</f>
      </c>
      <c r="G278" s="54">
        <f>IF(Lots!A267="","",Lots!EB267)</f>
      </c>
      <c r="H278" s="54">
        <f>IF(Lots!A267="","",Lots!EK267)</f>
      </c>
      <c r="I278" s="56">
        <f>IF(Lots!A267="","",Lots!EF267)</f>
      </c>
      <c r="J278" s="57">
        <f>IF(Lots!F267="","",Lots!EG267)</f>
      </c>
      <c r="K278" s="57">
        <f>IF(Lots!H267="","",Lots!EH267)</f>
      </c>
      <c r="L278" s="58">
        <f t="shared" si="16"/>
      </c>
      <c r="M278">
        <f>IF(A278="","",IF(Lots!ET267=TRUE,"Y","N"))</f>
      </c>
      <c r="N278" s="47">
        <f t="shared" si="17"/>
        <v>0</v>
      </c>
      <c r="O278" s="48">
        <f t="shared" si="18"/>
        <v>0</v>
      </c>
      <c r="P278" s="43">
        <f t="shared" si="19"/>
        <v>0</v>
      </c>
      <c r="Q278" s="263">
        <f>IF(Lots!A267="","",Lots!EM267)</f>
      </c>
      <c r="R278" s="264">
        <f>IF(Lots!A267="","",Lots!EN267)</f>
      </c>
      <c r="S278" s="263">
        <f>IF(Lots!A267="","",Lots!EO267)</f>
      </c>
      <c r="T278" s="264">
        <f>IF(Lots!A267="","",Lots!EP267)</f>
      </c>
      <c r="U278" s="263">
        <f>IF(Lots!A267="","",Lots!EQ267)</f>
      </c>
      <c r="V278" s="264">
        <f>IF(Lots!A267="","",Lots!ER267)</f>
      </c>
    </row>
    <row r="279" spans="1:22" ht="12" customHeight="1">
      <c r="A279" s="53">
        <f>IF(Lots!A268="","",Lots!A268)</f>
      </c>
      <c r="B279" s="54">
        <f>IF(Lots!A268="","",Lots!F268)</f>
      </c>
      <c r="C279" s="54">
        <f>IF(Lots!A268="","",Lots!J268)</f>
      </c>
      <c r="D279" s="54">
        <f>IF(Lots!A268="","",Lots!G268)</f>
      </c>
      <c r="E279" s="54">
        <f>IF(Lots!A268="","",Lots!H268)</f>
      </c>
      <c r="F279" s="55">
        <f>IF(Lots!A268="","",Lots!EA268)</f>
      </c>
      <c r="G279" s="54">
        <f>IF(Lots!A268="","",Lots!EB268)</f>
      </c>
      <c r="H279" s="54">
        <f>IF(Lots!A268="","",Lots!EK268)</f>
      </c>
      <c r="I279" s="56">
        <f>IF(Lots!A268="","",Lots!EF268)</f>
      </c>
      <c r="J279" s="57">
        <f>IF(Lots!F268="","",Lots!EG268)</f>
      </c>
      <c r="K279" s="57">
        <f>IF(Lots!H268="","",Lots!EH268)</f>
      </c>
      <c r="L279" s="58">
        <f t="shared" si="16"/>
      </c>
      <c r="M279">
        <f>IF(A279="","",IF(Lots!ET268=TRUE,"Y","N"))</f>
      </c>
      <c r="N279" s="47">
        <f t="shared" si="17"/>
        <v>0</v>
      </c>
      <c r="O279" s="48">
        <f t="shared" si="18"/>
        <v>0</v>
      </c>
      <c r="P279" s="43">
        <f t="shared" si="19"/>
        <v>0</v>
      </c>
      <c r="Q279" s="263">
        <f>IF(Lots!A268="","",Lots!EM268)</f>
      </c>
      <c r="R279" s="264">
        <f>IF(Lots!A268="","",Lots!EN268)</f>
      </c>
      <c r="S279" s="263">
        <f>IF(Lots!A268="","",Lots!EO268)</f>
      </c>
      <c r="T279" s="264">
        <f>IF(Lots!A268="","",Lots!EP268)</f>
      </c>
      <c r="U279" s="263">
        <f>IF(Lots!A268="","",Lots!EQ268)</f>
      </c>
      <c r="V279" s="264">
        <f>IF(Lots!A268="","",Lots!ER268)</f>
      </c>
    </row>
    <row r="280" spans="1:22" ht="12" customHeight="1">
      <c r="A280" s="53">
        <f>IF(Lots!A269="","",Lots!A269)</f>
      </c>
      <c r="B280" s="54">
        <f>IF(Lots!A269="","",Lots!F269)</f>
      </c>
      <c r="C280" s="54">
        <f>IF(Lots!A269="","",Lots!J269)</f>
      </c>
      <c r="D280" s="54">
        <f>IF(Lots!A269="","",Lots!G269)</f>
      </c>
      <c r="E280" s="54">
        <f>IF(Lots!A269="","",Lots!H269)</f>
      </c>
      <c r="F280" s="55">
        <f>IF(Lots!A269="","",Lots!EA269)</f>
      </c>
      <c r="G280" s="54">
        <f>IF(Lots!A269="","",Lots!EB269)</f>
      </c>
      <c r="H280" s="54">
        <f>IF(Lots!A269="","",Lots!EK269)</f>
      </c>
      <c r="I280" s="56">
        <f>IF(Lots!A269="","",Lots!EF269)</f>
      </c>
      <c r="J280" s="57">
        <f>IF(Lots!F269="","",Lots!EG269)</f>
      </c>
      <c r="K280" s="57">
        <f>IF(Lots!H269="","",Lots!EH269)</f>
      </c>
      <c r="L280" s="58">
        <f t="shared" si="16"/>
      </c>
      <c r="M280">
        <f>IF(A280="","",IF(Lots!ET269=TRUE,"Y","N"))</f>
      </c>
      <c r="N280" s="47">
        <f t="shared" si="17"/>
        <v>0</v>
      </c>
      <c r="O280" s="48">
        <f t="shared" si="18"/>
        <v>0</v>
      </c>
      <c r="P280" s="43">
        <f t="shared" si="19"/>
        <v>0</v>
      </c>
      <c r="Q280" s="263">
        <f>IF(Lots!A269="","",Lots!EM269)</f>
      </c>
      <c r="R280" s="264">
        <f>IF(Lots!A269="","",Lots!EN269)</f>
      </c>
      <c r="S280" s="263">
        <f>IF(Lots!A269="","",Lots!EO269)</f>
      </c>
      <c r="T280" s="264">
        <f>IF(Lots!A269="","",Lots!EP269)</f>
      </c>
      <c r="U280" s="263">
        <f>IF(Lots!A269="","",Lots!EQ269)</f>
      </c>
      <c r="V280" s="264">
        <f>IF(Lots!A269="","",Lots!ER269)</f>
      </c>
    </row>
    <row r="281" spans="1:22" ht="12" customHeight="1">
      <c r="A281" s="53">
        <f>IF(Lots!A270="","",Lots!A270)</f>
      </c>
      <c r="B281" s="54">
        <f>IF(Lots!A270="","",Lots!F270)</f>
      </c>
      <c r="C281" s="54">
        <f>IF(Lots!A270="","",Lots!J270)</f>
      </c>
      <c r="D281" s="54">
        <f>IF(Lots!A270="","",Lots!G270)</f>
      </c>
      <c r="E281" s="54">
        <f>IF(Lots!A270="","",Lots!H270)</f>
      </c>
      <c r="F281" s="55">
        <f>IF(Lots!A270="","",Lots!EA270)</f>
      </c>
      <c r="G281" s="54">
        <f>IF(Lots!A270="","",Lots!EB270)</f>
      </c>
      <c r="H281" s="54">
        <f>IF(Lots!A270="","",Lots!EK270)</f>
      </c>
      <c r="I281" s="56">
        <f>IF(Lots!A270="","",Lots!EF270)</f>
      </c>
      <c r="J281" s="57">
        <f>IF(Lots!F270="","",Lots!EG270)</f>
      </c>
      <c r="K281" s="57">
        <f>IF(Lots!H270="","",Lots!EH270)</f>
      </c>
      <c r="L281" s="58">
        <f t="shared" si="16"/>
      </c>
      <c r="M281">
        <f>IF(A281="","",IF(Lots!ET270=TRUE,"Y","N"))</f>
      </c>
      <c r="N281" s="47">
        <f t="shared" si="17"/>
        <v>0</v>
      </c>
      <c r="O281" s="48">
        <f t="shared" si="18"/>
        <v>0</v>
      </c>
      <c r="P281" s="43">
        <f t="shared" si="19"/>
        <v>0</v>
      </c>
      <c r="Q281" s="263">
        <f>IF(Lots!A270="","",Lots!EM270)</f>
      </c>
      <c r="R281" s="264">
        <f>IF(Lots!A270="","",Lots!EN270)</f>
      </c>
      <c r="S281" s="263">
        <f>IF(Lots!A270="","",Lots!EO270)</f>
      </c>
      <c r="T281" s="264">
        <f>IF(Lots!A270="","",Lots!EP270)</f>
      </c>
      <c r="U281" s="263">
        <f>IF(Lots!A270="","",Lots!EQ270)</f>
      </c>
      <c r="V281" s="264">
        <f>IF(Lots!A270="","",Lots!ER270)</f>
      </c>
    </row>
    <row r="282" spans="1:22" ht="12" customHeight="1">
      <c r="A282" s="53">
        <f>IF(Lots!A271="","",Lots!A271)</f>
      </c>
      <c r="B282" s="54">
        <f>IF(Lots!A271="","",Lots!F271)</f>
      </c>
      <c r="C282" s="54">
        <f>IF(Lots!A271="","",Lots!J271)</f>
      </c>
      <c r="D282" s="54">
        <f>IF(Lots!A271="","",Lots!G271)</f>
      </c>
      <c r="E282" s="54">
        <f>IF(Lots!A271="","",Lots!H271)</f>
      </c>
      <c r="F282" s="55">
        <f>IF(Lots!A271="","",Lots!EA271)</f>
      </c>
      <c r="G282" s="54">
        <f>IF(Lots!A271="","",Lots!EB271)</f>
      </c>
      <c r="H282" s="54">
        <f>IF(Lots!A271="","",Lots!EK271)</f>
      </c>
      <c r="I282" s="56">
        <f>IF(Lots!A271="","",Lots!EF271)</f>
      </c>
      <c r="J282" s="57">
        <f>IF(Lots!F271="","",Lots!EG271)</f>
      </c>
      <c r="K282" s="57">
        <f>IF(Lots!H271="","",Lots!EH271)</f>
      </c>
      <c r="L282" s="58">
        <f aca="true" t="shared" si="20" ref="L282:L312">IF(A282="","",SUM(J282:K282))</f>
      </c>
      <c r="M282">
        <f>IF(A282="","",IF(Lots!ET271=TRUE,"Y","N"))</f>
      </c>
      <c r="N282" s="47">
        <f aca="true" t="shared" si="21" ref="N282:N312">IF(A282="",0,$A$8/100*D282*B282)</f>
        <v>0</v>
      </c>
      <c r="O282" s="48">
        <f aca="true" t="shared" si="22" ref="O282:O312">IF(A282="",0,$A$8/100*E282*C282)</f>
        <v>0</v>
      </c>
      <c r="P282" s="43">
        <f aca="true" t="shared" si="23" ref="P282:P312">IF(I282&gt;50,0,L282)</f>
        <v>0</v>
      </c>
      <c r="Q282" s="263">
        <f>IF(Lots!A271="","",Lots!EM271)</f>
      </c>
      <c r="R282" s="264">
        <f>IF(Lots!A271="","",Lots!EN271)</f>
      </c>
      <c r="S282" s="263">
        <f>IF(Lots!A271="","",Lots!EO271)</f>
      </c>
      <c r="T282" s="264">
        <f>IF(Lots!A271="","",Lots!EP271)</f>
      </c>
      <c r="U282" s="263">
        <f>IF(Lots!A271="","",Lots!EQ271)</f>
      </c>
      <c r="V282" s="264">
        <f>IF(Lots!A271="","",Lots!ER271)</f>
      </c>
    </row>
    <row r="283" spans="1:22" ht="12" customHeight="1">
      <c r="A283" s="53">
        <f>IF(Lots!A272="","",Lots!A272)</f>
      </c>
      <c r="B283" s="54">
        <f>IF(Lots!A272="","",Lots!F272)</f>
      </c>
      <c r="C283" s="54">
        <f>IF(Lots!A272="","",Lots!J272)</f>
      </c>
      <c r="D283" s="54">
        <f>IF(Lots!A272="","",Lots!G272)</f>
      </c>
      <c r="E283" s="54">
        <f>IF(Lots!A272="","",Lots!H272)</f>
      </c>
      <c r="F283" s="55">
        <f>IF(Lots!A272="","",Lots!EA272)</f>
      </c>
      <c r="G283" s="54">
        <f>IF(Lots!A272="","",Lots!EB272)</f>
      </c>
      <c r="H283" s="54">
        <f>IF(Lots!A272="","",Lots!EK272)</f>
      </c>
      <c r="I283" s="56">
        <f>IF(Lots!A272="","",Lots!EF272)</f>
      </c>
      <c r="J283" s="57">
        <f>IF(Lots!F272="","",Lots!EG272)</f>
      </c>
      <c r="K283" s="57">
        <f>IF(Lots!H272="","",Lots!EH272)</f>
      </c>
      <c r="L283" s="58">
        <f t="shared" si="20"/>
      </c>
      <c r="M283">
        <f>IF(A283="","",IF(Lots!ET272=TRUE,"Y","N"))</f>
      </c>
      <c r="N283" s="47">
        <f t="shared" si="21"/>
        <v>0</v>
      </c>
      <c r="O283" s="48">
        <f t="shared" si="22"/>
        <v>0</v>
      </c>
      <c r="P283" s="43">
        <f t="shared" si="23"/>
        <v>0</v>
      </c>
      <c r="Q283" s="263">
        <f>IF(Lots!A272="","",Lots!EM272)</f>
      </c>
      <c r="R283" s="264">
        <f>IF(Lots!A272="","",Lots!EN272)</f>
      </c>
      <c r="S283" s="263">
        <f>IF(Lots!A272="","",Lots!EO272)</f>
      </c>
      <c r="T283" s="264">
        <f>IF(Lots!A272="","",Lots!EP272)</f>
      </c>
      <c r="U283" s="263">
        <f>IF(Lots!A272="","",Lots!EQ272)</f>
      </c>
      <c r="V283" s="264">
        <f>IF(Lots!A272="","",Lots!ER272)</f>
      </c>
    </row>
    <row r="284" spans="1:22" ht="12" customHeight="1">
      <c r="A284" s="53">
        <f>IF(Lots!A273="","",Lots!A273)</f>
      </c>
      <c r="B284" s="54">
        <f>IF(Lots!A273="","",Lots!F273)</f>
      </c>
      <c r="C284" s="54">
        <f>IF(Lots!A273="","",Lots!J273)</f>
      </c>
      <c r="D284" s="54">
        <f>IF(Lots!A273="","",Lots!G273)</f>
      </c>
      <c r="E284" s="54">
        <f>IF(Lots!A273="","",Lots!H273)</f>
      </c>
      <c r="F284" s="55">
        <f>IF(Lots!A273="","",Lots!EA273)</f>
      </c>
      <c r="G284" s="54">
        <f>IF(Lots!A273="","",Lots!EB273)</f>
      </c>
      <c r="H284" s="54">
        <f>IF(Lots!A273="","",Lots!EK273)</f>
      </c>
      <c r="I284" s="56">
        <f>IF(Lots!A273="","",Lots!EF273)</f>
      </c>
      <c r="J284" s="57">
        <f>IF(Lots!F273="","",Lots!EG273)</f>
      </c>
      <c r="K284" s="57">
        <f>IF(Lots!H273="","",Lots!EH273)</f>
      </c>
      <c r="L284" s="58">
        <f t="shared" si="20"/>
      </c>
      <c r="M284">
        <f>IF(A284="","",IF(Lots!ET273=TRUE,"Y","N"))</f>
      </c>
      <c r="N284" s="47">
        <f t="shared" si="21"/>
        <v>0</v>
      </c>
      <c r="O284" s="48">
        <f t="shared" si="22"/>
        <v>0</v>
      </c>
      <c r="P284" s="43">
        <f t="shared" si="23"/>
        <v>0</v>
      </c>
      <c r="Q284" s="263">
        <f>IF(Lots!A273="","",Lots!EM273)</f>
      </c>
      <c r="R284" s="264">
        <f>IF(Lots!A273="","",Lots!EN273)</f>
      </c>
      <c r="S284" s="263">
        <f>IF(Lots!A273="","",Lots!EO273)</f>
      </c>
      <c r="T284" s="264">
        <f>IF(Lots!A273="","",Lots!EP273)</f>
      </c>
      <c r="U284" s="263">
        <f>IF(Lots!A273="","",Lots!EQ273)</f>
      </c>
      <c r="V284" s="264">
        <f>IF(Lots!A273="","",Lots!ER273)</f>
      </c>
    </row>
    <row r="285" spans="1:22" ht="12" customHeight="1">
      <c r="A285" s="53">
        <f>IF(Lots!A274="","",Lots!A274)</f>
      </c>
      <c r="B285" s="54">
        <f>IF(Lots!A274="","",Lots!F274)</f>
      </c>
      <c r="C285" s="54">
        <f>IF(Lots!A274="","",Lots!J274)</f>
      </c>
      <c r="D285" s="54">
        <f>IF(Lots!A274="","",Lots!G274)</f>
      </c>
      <c r="E285" s="54">
        <f>IF(Lots!A274="","",Lots!H274)</f>
      </c>
      <c r="F285" s="55">
        <f>IF(Lots!A274="","",Lots!EA274)</f>
      </c>
      <c r="G285" s="54">
        <f>IF(Lots!A274="","",Lots!EB274)</f>
      </c>
      <c r="H285" s="54">
        <f>IF(Lots!A274="","",Lots!EK274)</f>
      </c>
      <c r="I285" s="56">
        <f>IF(Lots!A274="","",Lots!EF274)</f>
      </c>
      <c r="J285" s="57">
        <f>IF(Lots!F274="","",Lots!EG274)</f>
      </c>
      <c r="K285" s="57">
        <f>IF(Lots!H274="","",Lots!EH274)</f>
      </c>
      <c r="L285" s="58">
        <f t="shared" si="20"/>
      </c>
      <c r="M285">
        <f>IF(A285="","",IF(Lots!ET274=TRUE,"Y","N"))</f>
      </c>
      <c r="N285" s="47">
        <f t="shared" si="21"/>
        <v>0</v>
      </c>
      <c r="O285" s="48">
        <f t="shared" si="22"/>
        <v>0</v>
      </c>
      <c r="P285" s="43">
        <f t="shared" si="23"/>
        <v>0</v>
      </c>
      <c r="Q285" s="263">
        <f>IF(Lots!A274="","",Lots!EM274)</f>
      </c>
      <c r="R285" s="264">
        <f>IF(Lots!A274="","",Lots!EN274)</f>
      </c>
      <c r="S285" s="263">
        <f>IF(Lots!A274="","",Lots!EO274)</f>
      </c>
      <c r="T285" s="264">
        <f>IF(Lots!A274="","",Lots!EP274)</f>
      </c>
      <c r="U285" s="263">
        <f>IF(Lots!A274="","",Lots!EQ274)</f>
      </c>
      <c r="V285" s="264">
        <f>IF(Lots!A274="","",Lots!ER274)</f>
      </c>
    </row>
    <row r="286" spans="1:22" ht="12" customHeight="1">
      <c r="A286" s="53">
        <f>IF(Lots!A275="","",Lots!A275)</f>
      </c>
      <c r="B286" s="54">
        <f>IF(Lots!A275="","",Lots!F275)</f>
      </c>
      <c r="C286" s="54">
        <f>IF(Lots!A275="","",Lots!J275)</f>
      </c>
      <c r="D286" s="54">
        <f>IF(Lots!A275="","",Lots!G275)</f>
      </c>
      <c r="E286" s="54">
        <f>IF(Lots!A275="","",Lots!H275)</f>
      </c>
      <c r="F286" s="55">
        <f>IF(Lots!A275="","",Lots!EA275)</f>
      </c>
      <c r="G286" s="54">
        <f>IF(Lots!A275="","",Lots!EB275)</f>
      </c>
      <c r="H286" s="54">
        <f>IF(Lots!A275="","",Lots!EK275)</f>
      </c>
      <c r="I286" s="56">
        <f>IF(Lots!A275="","",Lots!EF275)</f>
      </c>
      <c r="J286" s="57">
        <f>IF(Lots!F275="","",Lots!EG275)</f>
      </c>
      <c r="K286" s="57">
        <f>IF(Lots!H275="","",Lots!EH275)</f>
      </c>
      <c r="L286" s="58">
        <f t="shared" si="20"/>
      </c>
      <c r="M286">
        <f>IF(A286="","",IF(Lots!ET275=TRUE,"Y","N"))</f>
      </c>
      <c r="N286" s="47">
        <f t="shared" si="21"/>
        <v>0</v>
      </c>
      <c r="O286" s="48">
        <f t="shared" si="22"/>
        <v>0</v>
      </c>
      <c r="P286" s="43">
        <f t="shared" si="23"/>
        <v>0</v>
      </c>
      <c r="Q286" s="263">
        <f>IF(Lots!A275="","",Lots!EM275)</f>
      </c>
      <c r="R286" s="264">
        <f>IF(Lots!A275="","",Lots!EN275)</f>
      </c>
      <c r="S286" s="263">
        <f>IF(Lots!A275="","",Lots!EO275)</f>
      </c>
      <c r="T286" s="264">
        <f>IF(Lots!A275="","",Lots!EP275)</f>
      </c>
      <c r="U286" s="263">
        <f>IF(Lots!A275="","",Lots!EQ275)</f>
      </c>
      <c r="V286" s="264">
        <f>IF(Lots!A275="","",Lots!ER275)</f>
      </c>
    </row>
    <row r="287" spans="1:22" ht="12" customHeight="1">
      <c r="A287" s="53">
        <f>IF(Lots!A276="","",Lots!A276)</f>
      </c>
      <c r="B287" s="54">
        <f>IF(Lots!A276="","",Lots!F276)</f>
      </c>
      <c r="C287" s="54">
        <f>IF(Lots!A276="","",Lots!J276)</f>
      </c>
      <c r="D287" s="54">
        <f>IF(Lots!A276="","",Lots!G276)</f>
      </c>
      <c r="E287" s="54">
        <f>IF(Lots!A276="","",Lots!H276)</f>
      </c>
      <c r="F287" s="55">
        <f>IF(Lots!A276="","",Lots!EA276)</f>
      </c>
      <c r="G287" s="54">
        <f>IF(Lots!A276="","",Lots!EB276)</f>
      </c>
      <c r="H287" s="54">
        <f>IF(Lots!A276="","",Lots!EK276)</f>
      </c>
      <c r="I287" s="56">
        <f>IF(Lots!A276="","",Lots!EF276)</f>
      </c>
      <c r="J287" s="57">
        <f>IF(Lots!F276="","",Lots!EG276)</f>
      </c>
      <c r="K287" s="57">
        <f>IF(Lots!H276="","",Lots!EH276)</f>
      </c>
      <c r="L287" s="58">
        <f t="shared" si="20"/>
      </c>
      <c r="M287">
        <f>IF(A287="","",IF(Lots!ET276=TRUE,"Y","N"))</f>
      </c>
      <c r="N287" s="47">
        <f t="shared" si="21"/>
        <v>0</v>
      </c>
      <c r="O287" s="48">
        <f t="shared" si="22"/>
        <v>0</v>
      </c>
      <c r="P287" s="43">
        <f t="shared" si="23"/>
        <v>0</v>
      </c>
      <c r="Q287" s="263">
        <f>IF(Lots!A276="","",Lots!EM276)</f>
      </c>
      <c r="R287" s="264">
        <f>IF(Lots!A276="","",Lots!EN276)</f>
      </c>
      <c r="S287" s="263">
        <f>IF(Lots!A276="","",Lots!EO276)</f>
      </c>
      <c r="T287" s="264">
        <f>IF(Lots!A276="","",Lots!EP276)</f>
      </c>
      <c r="U287" s="263">
        <f>IF(Lots!A276="","",Lots!EQ276)</f>
      </c>
      <c r="V287" s="264">
        <f>IF(Lots!A276="","",Lots!ER276)</f>
      </c>
    </row>
    <row r="288" spans="1:22" ht="12" customHeight="1">
      <c r="A288" s="53">
        <f>IF(Lots!A277="","",Lots!A277)</f>
      </c>
      <c r="B288" s="54">
        <f>IF(Lots!A277="","",Lots!F277)</f>
      </c>
      <c r="C288" s="54">
        <f>IF(Lots!A277="","",Lots!J277)</f>
      </c>
      <c r="D288" s="54">
        <f>IF(Lots!A277="","",Lots!G277)</f>
      </c>
      <c r="E288" s="54">
        <f>IF(Lots!A277="","",Lots!H277)</f>
      </c>
      <c r="F288" s="55">
        <f>IF(Lots!A277="","",Lots!EA277)</f>
      </c>
      <c r="G288" s="54">
        <f>IF(Lots!A277="","",Lots!EB277)</f>
      </c>
      <c r="H288" s="54">
        <f>IF(Lots!A277="","",Lots!EK277)</f>
      </c>
      <c r="I288" s="56">
        <f>IF(Lots!A277="","",Lots!EF277)</f>
      </c>
      <c r="J288" s="57">
        <f>IF(Lots!F277="","",Lots!EG277)</f>
      </c>
      <c r="K288" s="57">
        <f>IF(Lots!H277="","",Lots!EH277)</f>
      </c>
      <c r="L288" s="58">
        <f t="shared" si="20"/>
      </c>
      <c r="M288">
        <f>IF(A288="","",IF(Lots!ET277=TRUE,"Y","N"))</f>
      </c>
      <c r="N288" s="47">
        <f t="shared" si="21"/>
        <v>0</v>
      </c>
      <c r="O288" s="48">
        <f t="shared" si="22"/>
        <v>0</v>
      </c>
      <c r="P288" s="43">
        <f t="shared" si="23"/>
        <v>0</v>
      </c>
      <c r="Q288" s="263">
        <f>IF(Lots!A277="","",Lots!EM277)</f>
      </c>
      <c r="R288" s="264">
        <f>IF(Lots!A277="","",Lots!EN277)</f>
      </c>
      <c r="S288" s="263">
        <f>IF(Lots!A277="","",Lots!EO277)</f>
      </c>
      <c r="T288" s="264">
        <f>IF(Lots!A277="","",Lots!EP277)</f>
      </c>
      <c r="U288" s="263">
        <f>IF(Lots!A277="","",Lots!EQ277)</f>
      </c>
      <c r="V288" s="264">
        <f>IF(Lots!A277="","",Lots!ER277)</f>
      </c>
    </row>
    <row r="289" spans="1:22" ht="12" customHeight="1">
      <c r="A289" s="53">
        <f>IF(Lots!A278="","",Lots!A278)</f>
      </c>
      <c r="B289" s="54">
        <f>IF(Lots!A278="","",Lots!F278)</f>
      </c>
      <c r="C289" s="54">
        <f>IF(Lots!A278="","",Lots!J278)</f>
      </c>
      <c r="D289" s="54">
        <f>IF(Lots!A278="","",Lots!G278)</f>
      </c>
      <c r="E289" s="54">
        <f>IF(Lots!A278="","",Lots!H278)</f>
      </c>
      <c r="F289" s="55">
        <f>IF(Lots!A278="","",Lots!EA278)</f>
      </c>
      <c r="G289" s="54">
        <f>IF(Lots!A278="","",Lots!EB278)</f>
      </c>
      <c r="H289" s="54">
        <f>IF(Lots!A278="","",Lots!EK278)</f>
      </c>
      <c r="I289" s="56">
        <f>IF(Lots!A278="","",Lots!EF278)</f>
      </c>
      <c r="J289" s="57">
        <f>IF(Lots!F278="","",Lots!EG278)</f>
      </c>
      <c r="K289" s="57">
        <f>IF(Lots!H278="","",Lots!EH278)</f>
      </c>
      <c r="L289" s="58">
        <f t="shared" si="20"/>
      </c>
      <c r="M289">
        <f>IF(A289="","",IF(Lots!ET278=TRUE,"Y","N"))</f>
      </c>
      <c r="N289" s="47">
        <f t="shared" si="21"/>
        <v>0</v>
      </c>
      <c r="O289" s="48">
        <f t="shared" si="22"/>
        <v>0</v>
      </c>
      <c r="P289" s="43">
        <f t="shared" si="23"/>
        <v>0</v>
      </c>
      <c r="Q289" s="263">
        <f>IF(Lots!A278="","",Lots!EM278)</f>
      </c>
      <c r="R289" s="264">
        <f>IF(Lots!A278="","",Lots!EN278)</f>
      </c>
      <c r="S289" s="263">
        <f>IF(Lots!A278="","",Lots!EO278)</f>
      </c>
      <c r="T289" s="264">
        <f>IF(Lots!A278="","",Lots!EP278)</f>
      </c>
      <c r="U289" s="263">
        <f>IF(Lots!A278="","",Lots!EQ278)</f>
      </c>
      <c r="V289" s="264">
        <f>IF(Lots!A278="","",Lots!ER278)</f>
      </c>
    </row>
    <row r="290" spans="1:22" ht="12" customHeight="1">
      <c r="A290" s="53">
        <f>IF(Lots!A279="","",Lots!A279)</f>
      </c>
      <c r="B290" s="54">
        <f>IF(Lots!A279="","",Lots!F279)</f>
      </c>
      <c r="C290" s="54">
        <f>IF(Lots!A279="","",Lots!J279)</f>
      </c>
      <c r="D290" s="54">
        <f>IF(Lots!A279="","",Lots!G279)</f>
      </c>
      <c r="E290" s="54">
        <f>IF(Lots!A279="","",Lots!H279)</f>
      </c>
      <c r="F290" s="55">
        <f>IF(Lots!A279="","",Lots!EA279)</f>
      </c>
      <c r="G290" s="54">
        <f>IF(Lots!A279="","",Lots!EB279)</f>
      </c>
      <c r="H290" s="54">
        <f>IF(Lots!A279="","",Lots!EK279)</f>
      </c>
      <c r="I290" s="56">
        <f>IF(Lots!A279="","",Lots!EF279)</f>
      </c>
      <c r="J290" s="57">
        <f>IF(Lots!F279="","",Lots!EG279)</f>
      </c>
      <c r="K290" s="57">
        <f>IF(Lots!H279="","",Lots!EH279)</f>
      </c>
      <c r="L290" s="58">
        <f t="shared" si="20"/>
      </c>
      <c r="M290">
        <f>IF(A290="","",IF(Lots!ET279=TRUE,"Y","N"))</f>
      </c>
      <c r="N290" s="47">
        <f t="shared" si="21"/>
        <v>0</v>
      </c>
      <c r="O290" s="48">
        <f t="shared" si="22"/>
        <v>0</v>
      </c>
      <c r="P290" s="43">
        <f t="shared" si="23"/>
        <v>0</v>
      </c>
      <c r="Q290" s="263">
        <f>IF(Lots!A279="","",Lots!EM279)</f>
      </c>
      <c r="R290" s="264">
        <f>IF(Lots!A279="","",Lots!EN279)</f>
      </c>
      <c r="S290" s="263">
        <f>IF(Lots!A279="","",Lots!EO279)</f>
      </c>
      <c r="T290" s="264">
        <f>IF(Lots!A279="","",Lots!EP279)</f>
      </c>
      <c r="U290" s="263">
        <f>IF(Lots!A279="","",Lots!EQ279)</f>
      </c>
      <c r="V290" s="264">
        <f>IF(Lots!A279="","",Lots!ER279)</f>
      </c>
    </row>
    <row r="291" spans="1:22" ht="12" customHeight="1">
      <c r="A291" s="53">
        <f>IF(Lots!A280="","",Lots!A280)</f>
      </c>
      <c r="B291" s="54">
        <f>IF(Lots!A280="","",Lots!F280)</f>
      </c>
      <c r="C291" s="54">
        <f>IF(Lots!A280="","",Lots!J280)</f>
      </c>
      <c r="D291" s="54">
        <f>IF(Lots!A280="","",Lots!G280)</f>
      </c>
      <c r="E291" s="54">
        <f>IF(Lots!A280="","",Lots!H280)</f>
      </c>
      <c r="F291" s="55">
        <f>IF(Lots!A280="","",Lots!EA280)</f>
      </c>
      <c r="G291" s="54">
        <f>IF(Lots!A280="","",Lots!EB280)</f>
      </c>
      <c r="H291" s="54">
        <f>IF(Lots!A280="","",Lots!EK280)</f>
      </c>
      <c r="I291" s="56">
        <f>IF(Lots!A280="","",Lots!EF280)</f>
      </c>
      <c r="J291" s="57">
        <f>IF(Lots!F280="","",Lots!EG280)</f>
      </c>
      <c r="K291" s="57">
        <f>IF(Lots!H280="","",Lots!EH280)</f>
      </c>
      <c r="L291" s="58">
        <f t="shared" si="20"/>
      </c>
      <c r="M291">
        <f>IF(A291="","",IF(Lots!ET280=TRUE,"Y","N"))</f>
      </c>
      <c r="N291" s="47">
        <f t="shared" si="21"/>
        <v>0</v>
      </c>
      <c r="O291" s="48">
        <f t="shared" si="22"/>
        <v>0</v>
      </c>
      <c r="P291" s="43">
        <f t="shared" si="23"/>
        <v>0</v>
      </c>
      <c r="Q291" s="263">
        <f>IF(Lots!A280="","",Lots!EM280)</f>
      </c>
      <c r="R291" s="264">
        <f>IF(Lots!A280="","",Lots!EN280)</f>
      </c>
      <c r="S291" s="263">
        <f>IF(Lots!A280="","",Lots!EO280)</f>
      </c>
      <c r="T291" s="264">
        <f>IF(Lots!A280="","",Lots!EP280)</f>
      </c>
      <c r="U291" s="263">
        <f>IF(Lots!A280="","",Lots!EQ280)</f>
      </c>
      <c r="V291" s="264">
        <f>IF(Lots!A280="","",Lots!ER280)</f>
      </c>
    </row>
    <row r="292" spans="1:22" ht="12" customHeight="1">
      <c r="A292" s="53">
        <f>IF(Lots!A281="","",Lots!A281)</f>
      </c>
      <c r="B292" s="54">
        <f>IF(Lots!A281="","",Lots!F281)</f>
      </c>
      <c r="C292" s="54">
        <f>IF(Lots!A281="","",Lots!J281)</f>
      </c>
      <c r="D292" s="54">
        <f>IF(Lots!A281="","",Lots!G281)</f>
      </c>
      <c r="E292" s="54">
        <f>IF(Lots!A281="","",Lots!H281)</f>
      </c>
      <c r="F292" s="55">
        <f>IF(Lots!A281="","",Lots!EA281)</f>
      </c>
      <c r="G292" s="54">
        <f>IF(Lots!A281="","",Lots!EB281)</f>
      </c>
      <c r="H292" s="54">
        <f>IF(Lots!A281="","",Lots!EK281)</f>
      </c>
      <c r="I292" s="56">
        <f>IF(Lots!A281="","",Lots!EF281)</f>
      </c>
      <c r="J292" s="57">
        <f>IF(Lots!F281="","",Lots!EG281)</f>
      </c>
      <c r="K292" s="57">
        <f>IF(Lots!H281="","",Lots!EH281)</f>
      </c>
      <c r="L292" s="58">
        <f t="shared" si="20"/>
      </c>
      <c r="M292">
        <f>IF(A292="","",IF(Lots!ET281=TRUE,"Y","N"))</f>
      </c>
      <c r="N292" s="47">
        <f t="shared" si="21"/>
        <v>0</v>
      </c>
      <c r="O292" s="48">
        <f t="shared" si="22"/>
        <v>0</v>
      </c>
      <c r="P292" s="43">
        <f t="shared" si="23"/>
        <v>0</v>
      </c>
      <c r="Q292" s="263">
        <f>IF(Lots!A281="","",Lots!EM281)</f>
      </c>
      <c r="R292" s="264">
        <f>IF(Lots!A281="","",Lots!EN281)</f>
      </c>
      <c r="S292" s="263">
        <f>IF(Lots!A281="","",Lots!EO281)</f>
      </c>
      <c r="T292" s="264">
        <f>IF(Lots!A281="","",Lots!EP281)</f>
      </c>
      <c r="U292" s="263">
        <f>IF(Lots!A281="","",Lots!EQ281)</f>
      </c>
      <c r="V292" s="264">
        <f>IF(Lots!A281="","",Lots!ER281)</f>
      </c>
    </row>
    <row r="293" spans="1:22" ht="12" customHeight="1">
      <c r="A293" s="53">
        <f>IF(Lots!A282="","",Lots!A282)</f>
      </c>
      <c r="B293" s="54">
        <f>IF(Lots!A282="","",Lots!F282)</f>
      </c>
      <c r="C293" s="54">
        <f>IF(Lots!A282="","",Lots!J282)</f>
      </c>
      <c r="D293" s="54">
        <f>IF(Lots!A282="","",Lots!G282)</f>
      </c>
      <c r="E293" s="54">
        <f>IF(Lots!A282="","",Lots!H282)</f>
      </c>
      <c r="F293" s="55">
        <f>IF(Lots!A282="","",Lots!EA282)</f>
      </c>
      <c r="G293" s="54">
        <f>IF(Lots!A282="","",Lots!EB282)</f>
      </c>
      <c r="H293" s="54">
        <f>IF(Lots!A282="","",Lots!EK282)</f>
      </c>
      <c r="I293" s="56">
        <f>IF(Lots!A282="","",Lots!EF282)</f>
      </c>
      <c r="J293" s="57">
        <f>IF(Lots!F282="","",Lots!EG282)</f>
      </c>
      <c r="K293" s="57">
        <f>IF(Lots!H282="","",Lots!EH282)</f>
      </c>
      <c r="L293" s="58">
        <f t="shared" si="20"/>
      </c>
      <c r="M293">
        <f>IF(A293="","",IF(Lots!ET282=TRUE,"Y","N"))</f>
      </c>
      <c r="N293" s="47">
        <f t="shared" si="21"/>
        <v>0</v>
      </c>
      <c r="O293" s="48">
        <f t="shared" si="22"/>
        <v>0</v>
      </c>
      <c r="P293" s="43">
        <f t="shared" si="23"/>
        <v>0</v>
      </c>
      <c r="Q293" s="263">
        <f>IF(Lots!A282="","",Lots!EM282)</f>
      </c>
      <c r="R293" s="264">
        <f>IF(Lots!A282="","",Lots!EN282)</f>
      </c>
      <c r="S293" s="263">
        <f>IF(Lots!A282="","",Lots!EO282)</f>
      </c>
      <c r="T293" s="264">
        <f>IF(Lots!A282="","",Lots!EP282)</f>
      </c>
      <c r="U293" s="263">
        <f>IF(Lots!A282="","",Lots!EQ282)</f>
      </c>
      <c r="V293" s="264">
        <f>IF(Lots!A282="","",Lots!ER282)</f>
      </c>
    </row>
    <row r="294" spans="1:22" ht="12" customHeight="1">
      <c r="A294" s="53">
        <f>IF(Lots!A283="","",Lots!A283)</f>
      </c>
      <c r="B294" s="54">
        <f>IF(Lots!A283="","",Lots!F283)</f>
      </c>
      <c r="C294" s="54">
        <f>IF(Lots!A283="","",Lots!J283)</f>
      </c>
      <c r="D294" s="54">
        <f>IF(Lots!A283="","",Lots!G283)</f>
      </c>
      <c r="E294" s="54">
        <f>IF(Lots!A283="","",Lots!H283)</f>
      </c>
      <c r="F294" s="55">
        <f>IF(Lots!A283="","",Lots!EA283)</f>
      </c>
      <c r="G294" s="54">
        <f>IF(Lots!A283="","",Lots!EB283)</f>
      </c>
      <c r="H294" s="54">
        <f>IF(Lots!A283="","",Lots!EK283)</f>
      </c>
      <c r="I294" s="56">
        <f>IF(Lots!A283="","",Lots!EF283)</f>
      </c>
      <c r="J294" s="57">
        <f>IF(Lots!F283="","",Lots!EG283)</f>
      </c>
      <c r="K294" s="57">
        <f>IF(Lots!H283="","",Lots!EH283)</f>
      </c>
      <c r="L294" s="58">
        <f t="shared" si="20"/>
      </c>
      <c r="M294">
        <f>IF(A294="","",IF(Lots!ET283=TRUE,"Y","N"))</f>
      </c>
      <c r="N294" s="47">
        <f t="shared" si="21"/>
        <v>0</v>
      </c>
      <c r="O294" s="48">
        <f t="shared" si="22"/>
        <v>0</v>
      </c>
      <c r="P294" s="43">
        <f t="shared" si="23"/>
        <v>0</v>
      </c>
      <c r="Q294" s="263">
        <f>IF(Lots!A283="","",Lots!EM283)</f>
      </c>
      <c r="R294" s="264">
        <f>IF(Lots!A283="","",Lots!EN283)</f>
      </c>
      <c r="S294" s="263">
        <f>IF(Lots!A283="","",Lots!EO283)</f>
      </c>
      <c r="T294" s="264">
        <f>IF(Lots!A283="","",Lots!EP283)</f>
      </c>
      <c r="U294" s="263">
        <f>IF(Lots!A283="","",Lots!EQ283)</f>
      </c>
      <c r="V294" s="264">
        <f>IF(Lots!A283="","",Lots!ER283)</f>
      </c>
    </row>
    <row r="295" spans="1:22" ht="12" customHeight="1">
      <c r="A295" s="53">
        <f>IF(Lots!A284="","",Lots!A284)</f>
      </c>
      <c r="B295" s="54">
        <f>IF(Lots!A284="","",Lots!F284)</f>
      </c>
      <c r="C295" s="54">
        <f>IF(Lots!A284="","",Lots!J284)</f>
      </c>
      <c r="D295" s="54">
        <f>IF(Lots!A284="","",Lots!G284)</f>
      </c>
      <c r="E295" s="54">
        <f>IF(Lots!A284="","",Lots!H284)</f>
      </c>
      <c r="F295" s="55">
        <f>IF(Lots!A284="","",Lots!EA284)</f>
      </c>
      <c r="G295" s="54">
        <f>IF(Lots!A284="","",Lots!EB284)</f>
      </c>
      <c r="H295" s="54">
        <f>IF(Lots!A284="","",Lots!EK284)</f>
      </c>
      <c r="I295" s="56">
        <f>IF(Lots!A284="","",Lots!EF284)</f>
      </c>
      <c r="J295" s="57">
        <f>IF(Lots!F284="","",Lots!EG284)</f>
      </c>
      <c r="K295" s="57">
        <f>IF(Lots!H284="","",Lots!EH284)</f>
      </c>
      <c r="L295" s="58">
        <f t="shared" si="20"/>
      </c>
      <c r="M295">
        <f>IF(A295="","",IF(Lots!ET284=TRUE,"Y","N"))</f>
      </c>
      <c r="N295" s="47">
        <f t="shared" si="21"/>
        <v>0</v>
      </c>
      <c r="O295" s="48">
        <f t="shared" si="22"/>
        <v>0</v>
      </c>
      <c r="P295" s="43">
        <f t="shared" si="23"/>
        <v>0</v>
      </c>
      <c r="Q295" s="263">
        <f>IF(Lots!A284="","",Lots!EM284)</f>
      </c>
      <c r="R295" s="264">
        <f>IF(Lots!A284="","",Lots!EN284)</f>
      </c>
      <c r="S295" s="263">
        <f>IF(Lots!A284="","",Lots!EO284)</f>
      </c>
      <c r="T295" s="264">
        <f>IF(Lots!A284="","",Lots!EP284)</f>
      </c>
      <c r="U295" s="263">
        <f>IF(Lots!A284="","",Lots!EQ284)</f>
      </c>
      <c r="V295" s="264">
        <f>IF(Lots!A284="","",Lots!ER284)</f>
      </c>
    </row>
    <row r="296" spans="1:22" ht="12" customHeight="1">
      <c r="A296" s="53">
        <f>IF(Lots!A285="","",Lots!A285)</f>
      </c>
      <c r="B296" s="54">
        <f>IF(Lots!A285="","",Lots!F285)</f>
      </c>
      <c r="C296" s="54">
        <f>IF(Lots!A285="","",Lots!J285)</f>
      </c>
      <c r="D296" s="54">
        <f>IF(Lots!A285="","",Lots!G285)</f>
      </c>
      <c r="E296" s="54">
        <f>IF(Lots!A285="","",Lots!H285)</f>
      </c>
      <c r="F296" s="55">
        <f>IF(Lots!A285="","",Lots!EA285)</f>
      </c>
      <c r="G296" s="54">
        <f>IF(Lots!A285="","",Lots!EB285)</f>
      </c>
      <c r="H296" s="54">
        <f>IF(Lots!A285="","",Lots!EK285)</f>
      </c>
      <c r="I296" s="56">
        <f>IF(Lots!A285="","",Lots!EF285)</f>
      </c>
      <c r="J296" s="57">
        <f>IF(Lots!F285="","",Lots!EG285)</f>
      </c>
      <c r="K296" s="57">
        <f>IF(Lots!H285="","",Lots!EH285)</f>
      </c>
      <c r="L296" s="58">
        <f t="shared" si="20"/>
      </c>
      <c r="M296">
        <f>IF(A296="","",IF(Lots!ET285=TRUE,"Y","N"))</f>
      </c>
      <c r="N296" s="47">
        <f t="shared" si="21"/>
        <v>0</v>
      </c>
      <c r="O296" s="48">
        <f t="shared" si="22"/>
        <v>0</v>
      </c>
      <c r="P296" s="43">
        <f t="shared" si="23"/>
        <v>0</v>
      </c>
      <c r="Q296" s="263">
        <f>IF(Lots!A285="","",Lots!EM285)</f>
      </c>
      <c r="R296" s="264">
        <f>IF(Lots!A285="","",Lots!EN285)</f>
      </c>
      <c r="S296" s="263">
        <f>IF(Lots!A285="","",Lots!EO285)</f>
      </c>
      <c r="T296" s="264">
        <f>IF(Lots!A285="","",Lots!EP285)</f>
      </c>
      <c r="U296" s="263">
        <f>IF(Lots!A285="","",Lots!EQ285)</f>
      </c>
      <c r="V296" s="264">
        <f>IF(Lots!A285="","",Lots!ER285)</f>
      </c>
    </row>
    <row r="297" spans="1:22" ht="12" customHeight="1">
      <c r="A297" s="53">
        <f>IF(Lots!A286="","",Lots!A286)</f>
      </c>
      <c r="B297" s="54">
        <f>IF(Lots!A286="","",Lots!F286)</f>
      </c>
      <c r="C297" s="54">
        <f>IF(Lots!A286="","",Lots!J286)</f>
      </c>
      <c r="D297" s="54">
        <f>IF(Lots!A286="","",Lots!G286)</f>
      </c>
      <c r="E297" s="54">
        <f>IF(Lots!A286="","",Lots!H286)</f>
      </c>
      <c r="F297" s="55">
        <f>IF(Lots!A286="","",Lots!EA286)</f>
      </c>
      <c r="G297" s="54">
        <f>IF(Lots!A286="","",Lots!EB286)</f>
      </c>
      <c r="H297" s="54">
        <f>IF(Lots!A286="","",Lots!EK286)</f>
      </c>
      <c r="I297" s="56">
        <f>IF(Lots!A286="","",Lots!EF286)</f>
      </c>
      <c r="J297" s="57">
        <f>IF(Lots!F286="","",Lots!EG286)</f>
      </c>
      <c r="K297" s="57">
        <f>IF(Lots!H286="","",Lots!EH286)</f>
      </c>
      <c r="L297" s="58">
        <f t="shared" si="20"/>
      </c>
      <c r="M297">
        <f>IF(A297="","",IF(Lots!ET286=TRUE,"Y","N"))</f>
      </c>
      <c r="N297" s="47">
        <f t="shared" si="21"/>
        <v>0</v>
      </c>
      <c r="O297" s="48">
        <f t="shared" si="22"/>
        <v>0</v>
      </c>
      <c r="P297" s="43">
        <f t="shared" si="23"/>
        <v>0</v>
      </c>
      <c r="Q297" s="263">
        <f>IF(Lots!A286="","",Lots!EM286)</f>
      </c>
      <c r="R297" s="264">
        <f>IF(Lots!A286="","",Lots!EN286)</f>
      </c>
      <c r="S297" s="263">
        <f>IF(Lots!A286="","",Lots!EO286)</f>
      </c>
      <c r="T297" s="264">
        <f>IF(Lots!A286="","",Lots!EP286)</f>
      </c>
      <c r="U297" s="263">
        <f>IF(Lots!A286="","",Lots!EQ286)</f>
      </c>
      <c r="V297" s="264">
        <f>IF(Lots!A286="","",Lots!ER286)</f>
      </c>
    </row>
    <row r="298" spans="1:22" ht="12" customHeight="1">
      <c r="A298" s="53">
        <f>IF(Lots!A287="","",Lots!A287)</f>
      </c>
      <c r="B298" s="54">
        <f>IF(Lots!A287="","",Lots!F287)</f>
      </c>
      <c r="C298" s="54">
        <f>IF(Lots!A287="","",Lots!J287)</f>
      </c>
      <c r="D298" s="54">
        <f>IF(Lots!A287="","",Lots!G287)</f>
      </c>
      <c r="E298" s="54">
        <f>IF(Lots!A287="","",Lots!H287)</f>
      </c>
      <c r="F298" s="55">
        <f>IF(Lots!A287="","",Lots!EA287)</f>
      </c>
      <c r="G298" s="54">
        <f>IF(Lots!A287="","",Lots!EB287)</f>
      </c>
      <c r="H298" s="54">
        <f>IF(Lots!A287="","",Lots!EK287)</f>
      </c>
      <c r="I298" s="56">
        <f>IF(Lots!A287="","",Lots!EF287)</f>
      </c>
      <c r="J298" s="57">
        <f>IF(Lots!F287="","",Lots!EG287)</f>
      </c>
      <c r="K298" s="57">
        <f>IF(Lots!H287="","",Lots!EH287)</f>
      </c>
      <c r="L298" s="58">
        <f t="shared" si="20"/>
      </c>
      <c r="M298">
        <f>IF(A298="","",IF(Lots!ET287=TRUE,"Y","N"))</f>
      </c>
      <c r="N298" s="47">
        <f t="shared" si="21"/>
        <v>0</v>
      </c>
      <c r="O298" s="48">
        <f t="shared" si="22"/>
        <v>0</v>
      </c>
      <c r="P298" s="43">
        <f t="shared" si="23"/>
        <v>0</v>
      </c>
      <c r="Q298" s="263">
        <f>IF(Lots!A287="","",Lots!EM287)</f>
      </c>
      <c r="R298" s="264">
        <f>IF(Lots!A287="","",Lots!EN287)</f>
      </c>
      <c r="S298" s="263">
        <f>IF(Lots!A287="","",Lots!EO287)</f>
      </c>
      <c r="T298" s="264">
        <f>IF(Lots!A287="","",Lots!EP287)</f>
      </c>
      <c r="U298" s="263">
        <f>IF(Lots!A287="","",Lots!EQ287)</f>
      </c>
      <c r="V298" s="264">
        <f>IF(Lots!A287="","",Lots!ER287)</f>
      </c>
    </row>
    <row r="299" spans="1:22" ht="12" customHeight="1">
      <c r="A299" s="53">
        <f>IF(Lots!A288="","",Lots!A288)</f>
      </c>
      <c r="B299" s="54">
        <f>IF(Lots!A288="","",Lots!F288)</f>
      </c>
      <c r="C299" s="54">
        <f>IF(Lots!A288="","",Lots!J288)</f>
      </c>
      <c r="D299" s="54">
        <f>IF(Lots!A288="","",Lots!G288)</f>
      </c>
      <c r="E299" s="54">
        <f>IF(Lots!A288="","",Lots!H288)</f>
      </c>
      <c r="F299" s="55">
        <f>IF(Lots!A288="","",Lots!EA288)</f>
      </c>
      <c r="G299" s="54">
        <f>IF(Lots!A288="","",Lots!EB288)</f>
      </c>
      <c r="H299" s="54">
        <f>IF(Lots!A288="","",Lots!EK288)</f>
      </c>
      <c r="I299" s="56">
        <f>IF(Lots!A288="","",Lots!EF288)</f>
      </c>
      <c r="J299" s="57">
        <f>IF(Lots!F288="","",Lots!EG288)</f>
      </c>
      <c r="K299" s="57">
        <f>IF(Lots!H288="","",Lots!EH288)</f>
      </c>
      <c r="L299" s="58">
        <f t="shared" si="20"/>
      </c>
      <c r="M299">
        <f>IF(A299="","",IF(Lots!ET288=TRUE,"Y","N"))</f>
      </c>
      <c r="N299" s="47">
        <f t="shared" si="21"/>
        <v>0</v>
      </c>
      <c r="O299" s="48">
        <f t="shared" si="22"/>
        <v>0</v>
      </c>
      <c r="P299" s="43">
        <f t="shared" si="23"/>
        <v>0</v>
      </c>
      <c r="Q299" s="263">
        <f>IF(Lots!A288="","",Lots!EM288)</f>
      </c>
      <c r="R299" s="264">
        <f>IF(Lots!A288="","",Lots!EN288)</f>
      </c>
      <c r="S299" s="263">
        <f>IF(Lots!A288="","",Lots!EO288)</f>
      </c>
      <c r="T299" s="264">
        <f>IF(Lots!A288="","",Lots!EP288)</f>
      </c>
      <c r="U299" s="263">
        <f>IF(Lots!A288="","",Lots!EQ288)</f>
      </c>
      <c r="V299" s="264">
        <f>IF(Lots!A288="","",Lots!ER288)</f>
      </c>
    </row>
    <row r="300" spans="1:22" ht="12" customHeight="1">
      <c r="A300" s="53">
        <f>IF(Lots!A289="","",Lots!A289)</f>
      </c>
      <c r="B300" s="54">
        <f>IF(Lots!A289="","",Lots!F289)</f>
      </c>
      <c r="C300" s="54">
        <f>IF(Lots!A289="","",Lots!J289)</f>
      </c>
      <c r="D300" s="54">
        <f>IF(Lots!A289="","",Lots!G289)</f>
      </c>
      <c r="E300" s="54">
        <f>IF(Lots!A289="","",Lots!H289)</f>
      </c>
      <c r="F300" s="55">
        <f>IF(Lots!A289="","",Lots!EA289)</f>
      </c>
      <c r="G300" s="54">
        <f>IF(Lots!A289="","",Lots!EB289)</f>
      </c>
      <c r="H300" s="54">
        <f>IF(Lots!A289="","",Lots!EK289)</f>
      </c>
      <c r="I300" s="56">
        <f>IF(Lots!A289="","",Lots!EF289)</f>
      </c>
      <c r="J300" s="57">
        <f>IF(Lots!F289="","",Lots!EG289)</f>
      </c>
      <c r="K300" s="57">
        <f>IF(Lots!H289="","",Lots!EH289)</f>
      </c>
      <c r="L300" s="58">
        <f t="shared" si="20"/>
      </c>
      <c r="M300">
        <f>IF(A300="","",IF(Lots!ET289=TRUE,"Y","N"))</f>
      </c>
      <c r="N300" s="47">
        <f t="shared" si="21"/>
        <v>0</v>
      </c>
      <c r="O300" s="48">
        <f t="shared" si="22"/>
        <v>0</v>
      </c>
      <c r="P300" s="43">
        <f t="shared" si="23"/>
        <v>0</v>
      </c>
      <c r="Q300" s="263">
        <f>IF(Lots!A289="","",Lots!EM289)</f>
      </c>
      <c r="R300" s="264">
        <f>IF(Lots!A289="","",Lots!EN289)</f>
      </c>
      <c r="S300" s="263">
        <f>IF(Lots!A289="","",Lots!EO289)</f>
      </c>
      <c r="T300" s="264">
        <f>IF(Lots!A289="","",Lots!EP289)</f>
      </c>
      <c r="U300" s="263">
        <f>IF(Lots!A289="","",Lots!EQ289)</f>
      </c>
      <c r="V300" s="264">
        <f>IF(Lots!A289="","",Lots!ER289)</f>
      </c>
    </row>
    <row r="301" spans="1:22" ht="12" customHeight="1">
      <c r="A301" s="53">
        <f>IF(Lots!A290="","",Lots!A290)</f>
      </c>
      <c r="B301" s="54">
        <f>IF(Lots!A290="","",Lots!F290)</f>
      </c>
      <c r="C301" s="54">
        <f>IF(Lots!A290="","",Lots!J290)</f>
      </c>
      <c r="D301" s="54">
        <f>IF(Lots!A290="","",Lots!G290)</f>
      </c>
      <c r="E301" s="54">
        <f>IF(Lots!A290="","",Lots!H290)</f>
      </c>
      <c r="F301" s="55">
        <f>IF(Lots!A290="","",Lots!EA290)</f>
      </c>
      <c r="G301" s="54">
        <f>IF(Lots!A290="","",Lots!EB290)</f>
      </c>
      <c r="H301" s="54">
        <f>IF(Lots!A290="","",Lots!EK290)</f>
      </c>
      <c r="I301" s="56">
        <f>IF(Lots!A290="","",Lots!EF290)</f>
      </c>
      <c r="J301" s="57">
        <f>IF(Lots!F290="","",Lots!EG290)</f>
      </c>
      <c r="K301" s="57">
        <f>IF(Lots!H290="","",Lots!EH290)</f>
      </c>
      <c r="L301" s="58">
        <f t="shared" si="20"/>
      </c>
      <c r="M301">
        <f>IF(A301="","",IF(Lots!ET290=TRUE,"Y","N"))</f>
      </c>
      <c r="N301" s="47">
        <f t="shared" si="21"/>
        <v>0</v>
      </c>
      <c r="O301" s="48">
        <f t="shared" si="22"/>
        <v>0</v>
      </c>
      <c r="P301" s="43">
        <f t="shared" si="23"/>
        <v>0</v>
      </c>
      <c r="Q301" s="263">
        <f>IF(Lots!A290="","",Lots!EM290)</f>
      </c>
      <c r="R301" s="264">
        <f>IF(Lots!A290="","",Lots!EN290)</f>
      </c>
      <c r="S301" s="263">
        <f>IF(Lots!A290="","",Lots!EO290)</f>
      </c>
      <c r="T301" s="264">
        <f>IF(Lots!A290="","",Lots!EP290)</f>
      </c>
      <c r="U301" s="263">
        <f>IF(Lots!A290="","",Lots!EQ290)</f>
      </c>
      <c r="V301" s="264">
        <f>IF(Lots!A290="","",Lots!ER290)</f>
      </c>
    </row>
    <row r="302" spans="1:22" ht="12" customHeight="1">
      <c r="A302" s="53">
        <f>IF(Lots!A291="","",Lots!A291)</f>
      </c>
      <c r="B302" s="54">
        <f>IF(Lots!A291="","",Lots!F291)</f>
      </c>
      <c r="C302" s="54">
        <f>IF(Lots!A291="","",Lots!J291)</f>
      </c>
      <c r="D302" s="54">
        <f>IF(Lots!A291="","",Lots!G291)</f>
      </c>
      <c r="E302" s="54">
        <f>IF(Lots!A291="","",Lots!H291)</f>
      </c>
      <c r="F302" s="55">
        <f>IF(Lots!A291="","",Lots!EA291)</f>
      </c>
      <c r="G302" s="54">
        <f>IF(Lots!A291="","",Lots!EB291)</f>
      </c>
      <c r="H302" s="54">
        <f>IF(Lots!A291="","",Lots!EK291)</f>
      </c>
      <c r="I302" s="56">
        <f>IF(Lots!A291="","",Lots!EF291)</f>
      </c>
      <c r="J302" s="57">
        <f>IF(Lots!F291="","",Lots!EG291)</f>
      </c>
      <c r="K302" s="57">
        <f>IF(Lots!H291="","",Lots!EH291)</f>
      </c>
      <c r="L302" s="58">
        <f t="shared" si="20"/>
      </c>
      <c r="M302">
        <f>IF(A302="","",IF(Lots!ET291=TRUE,"Y","N"))</f>
      </c>
      <c r="N302" s="47">
        <f t="shared" si="21"/>
        <v>0</v>
      </c>
      <c r="O302" s="48">
        <f t="shared" si="22"/>
        <v>0</v>
      </c>
      <c r="P302" s="43">
        <f t="shared" si="23"/>
        <v>0</v>
      </c>
      <c r="Q302" s="263">
        <f>IF(Lots!A291="","",Lots!EM291)</f>
      </c>
      <c r="R302" s="264">
        <f>IF(Lots!A291="","",Lots!EN291)</f>
      </c>
      <c r="S302" s="263">
        <f>IF(Lots!A291="","",Lots!EO291)</f>
      </c>
      <c r="T302" s="264">
        <f>IF(Lots!A291="","",Lots!EP291)</f>
      </c>
      <c r="U302" s="263">
        <f>IF(Lots!A291="","",Lots!EQ291)</f>
      </c>
      <c r="V302" s="264">
        <f>IF(Lots!A291="","",Lots!ER291)</f>
      </c>
    </row>
    <row r="303" spans="1:22" ht="12" customHeight="1">
      <c r="A303" s="53">
        <f>IF(Lots!A292="","",Lots!A292)</f>
      </c>
      <c r="B303" s="54">
        <f>IF(Lots!A292="","",Lots!F292)</f>
      </c>
      <c r="C303" s="54">
        <f>IF(Lots!A292="","",Lots!J292)</f>
      </c>
      <c r="D303" s="54">
        <f>IF(Lots!A292="","",Lots!G292)</f>
      </c>
      <c r="E303" s="54">
        <f>IF(Lots!A292="","",Lots!H292)</f>
      </c>
      <c r="F303" s="55">
        <f>IF(Lots!A292="","",Lots!EA292)</f>
      </c>
      <c r="G303" s="54">
        <f>IF(Lots!A292="","",Lots!EB292)</f>
      </c>
      <c r="H303" s="54">
        <f>IF(Lots!A292="","",Lots!EK292)</f>
      </c>
      <c r="I303" s="56">
        <f>IF(Lots!A292="","",Lots!EF292)</f>
      </c>
      <c r="J303" s="57">
        <f>IF(Lots!F292="","",Lots!EG292)</f>
      </c>
      <c r="K303" s="57">
        <f>IF(Lots!H292="","",Lots!EH292)</f>
      </c>
      <c r="L303" s="58">
        <f t="shared" si="20"/>
      </c>
      <c r="M303">
        <f>IF(A303="","",IF(Lots!ET292=TRUE,"Y","N"))</f>
      </c>
      <c r="N303" s="47">
        <f t="shared" si="21"/>
        <v>0</v>
      </c>
      <c r="O303" s="48">
        <f t="shared" si="22"/>
        <v>0</v>
      </c>
      <c r="P303" s="43">
        <f t="shared" si="23"/>
        <v>0</v>
      </c>
      <c r="Q303" s="263">
        <f>IF(Lots!A292="","",Lots!EM292)</f>
      </c>
      <c r="R303" s="264">
        <f>IF(Lots!A292="","",Lots!EN292)</f>
      </c>
      <c r="S303" s="263">
        <f>IF(Lots!A292="","",Lots!EO292)</f>
      </c>
      <c r="T303" s="264">
        <f>IF(Lots!A292="","",Lots!EP292)</f>
      </c>
      <c r="U303" s="263">
        <f>IF(Lots!A292="","",Lots!EQ292)</f>
      </c>
      <c r="V303" s="264">
        <f>IF(Lots!A292="","",Lots!ER292)</f>
      </c>
    </row>
    <row r="304" spans="1:22" ht="12" customHeight="1">
      <c r="A304" s="53">
        <f>IF(Lots!A293="","",Lots!A293)</f>
      </c>
      <c r="B304" s="54">
        <f>IF(Lots!A293="","",Lots!F293)</f>
      </c>
      <c r="C304" s="54">
        <f>IF(Lots!A293="","",Lots!J293)</f>
      </c>
      <c r="D304" s="54">
        <f>IF(Lots!A293="","",Lots!G293)</f>
      </c>
      <c r="E304" s="54">
        <f>IF(Lots!A293="","",Lots!H293)</f>
      </c>
      <c r="F304" s="55">
        <f>IF(Lots!A293="","",Lots!EA293)</f>
      </c>
      <c r="G304" s="54">
        <f>IF(Lots!A293="","",Lots!EB293)</f>
      </c>
      <c r="H304" s="54">
        <f>IF(Lots!A293="","",Lots!EK293)</f>
      </c>
      <c r="I304" s="56">
        <f>IF(Lots!A293="","",Lots!EF293)</f>
      </c>
      <c r="J304" s="57">
        <f>IF(Lots!F293="","",Lots!EG293)</f>
      </c>
      <c r="K304" s="57">
        <f>IF(Lots!H293="","",Lots!EH293)</f>
      </c>
      <c r="L304" s="58">
        <f t="shared" si="20"/>
      </c>
      <c r="M304">
        <f>IF(A304="","",IF(Lots!ET293=TRUE,"Y","N"))</f>
      </c>
      <c r="N304" s="47">
        <f t="shared" si="21"/>
        <v>0</v>
      </c>
      <c r="O304" s="48">
        <f t="shared" si="22"/>
        <v>0</v>
      </c>
      <c r="P304" s="43">
        <f t="shared" si="23"/>
        <v>0</v>
      </c>
      <c r="Q304" s="263">
        <f>IF(Lots!A293="","",Lots!EM293)</f>
      </c>
      <c r="R304" s="264">
        <f>IF(Lots!A293="","",Lots!EN293)</f>
      </c>
      <c r="S304" s="263">
        <f>IF(Lots!A293="","",Lots!EO293)</f>
      </c>
      <c r="T304" s="264">
        <f>IF(Lots!A293="","",Lots!EP293)</f>
      </c>
      <c r="U304" s="263">
        <f>IF(Lots!A293="","",Lots!EQ293)</f>
      </c>
      <c r="V304" s="264">
        <f>IF(Lots!A293="","",Lots!ER293)</f>
      </c>
    </row>
    <row r="305" spans="1:22" ht="12" customHeight="1">
      <c r="A305" s="53">
        <f>IF(Lots!A294="","",Lots!A294)</f>
      </c>
      <c r="B305" s="54">
        <f>IF(Lots!A294="","",Lots!F294)</f>
      </c>
      <c r="C305" s="54">
        <f>IF(Lots!A294="","",Lots!J294)</f>
      </c>
      <c r="D305" s="54">
        <f>IF(Lots!A294="","",Lots!G294)</f>
      </c>
      <c r="E305" s="54">
        <f>IF(Lots!A294="","",Lots!H294)</f>
      </c>
      <c r="F305" s="55">
        <f>IF(Lots!A294="","",Lots!EA294)</f>
      </c>
      <c r="G305" s="54">
        <f>IF(Lots!A294="","",Lots!EB294)</f>
      </c>
      <c r="H305" s="54">
        <f>IF(Lots!A294="","",Lots!EK294)</f>
      </c>
      <c r="I305" s="56">
        <f>IF(Lots!A294="","",Lots!EF294)</f>
      </c>
      <c r="J305" s="57">
        <f>IF(Lots!F294="","",Lots!EG294)</f>
      </c>
      <c r="K305" s="57">
        <f>IF(Lots!H294="","",Lots!EH294)</f>
      </c>
      <c r="L305" s="58">
        <f t="shared" si="20"/>
      </c>
      <c r="M305">
        <f>IF(A305="","",IF(Lots!ET294=TRUE,"Y","N"))</f>
      </c>
      <c r="N305" s="47">
        <f t="shared" si="21"/>
        <v>0</v>
      </c>
      <c r="O305" s="48">
        <f t="shared" si="22"/>
        <v>0</v>
      </c>
      <c r="P305" s="43">
        <f t="shared" si="23"/>
        <v>0</v>
      </c>
      <c r="Q305" s="263">
        <f>IF(Lots!A294="","",Lots!EM294)</f>
      </c>
      <c r="R305" s="264">
        <f>IF(Lots!A294="","",Lots!EN294)</f>
      </c>
      <c r="S305" s="263">
        <f>IF(Lots!A294="","",Lots!EO294)</f>
      </c>
      <c r="T305" s="264">
        <f>IF(Lots!A294="","",Lots!EP294)</f>
      </c>
      <c r="U305" s="263">
        <f>IF(Lots!A294="","",Lots!EQ294)</f>
      </c>
      <c r="V305" s="264">
        <f>IF(Lots!A294="","",Lots!ER294)</f>
      </c>
    </row>
    <row r="306" spans="1:22" ht="12" customHeight="1">
      <c r="A306" s="53">
        <f>IF(Lots!A295="","",Lots!A295)</f>
      </c>
      <c r="B306" s="54">
        <f>IF(Lots!A295="","",Lots!F295)</f>
      </c>
      <c r="C306" s="54">
        <f>IF(Lots!A295="","",Lots!J295)</f>
      </c>
      <c r="D306" s="54">
        <f>IF(Lots!A295="","",Lots!G295)</f>
      </c>
      <c r="E306" s="54">
        <f>IF(Lots!A295="","",Lots!H295)</f>
      </c>
      <c r="F306" s="55">
        <f>IF(Lots!A295="","",Lots!EA295)</f>
      </c>
      <c r="G306" s="54">
        <f>IF(Lots!A295="","",Lots!EB295)</f>
      </c>
      <c r="H306" s="54">
        <f>IF(Lots!A295="","",Lots!EK295)</f>
      </c>
      <c r="I306" s="56">
        <f>IF(Lots!A295="","",Lots!EF295)</f>
      </c>
      <c r="J306" s="57">
        <f>IF(Lots!F295="","",Lots!EG295)</f>
      </c>
      <c r="K306" s="57">
        <f>IF(Lots!H295="","",Lots!EH295)</f>
      </c>
      <c r="L306" s="58">
        <f t="shared" si="20"/>
      </c>
      <c r="M306">
        <f>IF(A306="","",IF(Lots!ET295=TRUE,"Y","N"))</f>
      </c>
      <c r="N306" s="47">
        <f t="shared" si="21"/>
        <v>0</v>
      </c>
      <c r="O306" s="48">
        <f t="shared" si="22"/>
        <v>0</v>
      </c>
      <c r="P306" s="43">
        <f t="shared" si="23"/>
        <v>0</v>
      </c>
      <c r="Q306" s="263">
        <f>IF(Lots!A295="","",Lots!EM295)</f>
      </c>
      <c r="R306" s="264">
        <f>IF(Lots!A295="","",Lots!EN295)</f>
      </c>
      <c r="S306" s="263">
        <f>IF(Lots!A295="","",Lots!EO295)</f>
      </c>
      <c r="T306" s="264">
        <f>IF(Lots!A295="","",Lots!EP295)</f>
      </c>
      <c r="U306" s="263">
        <f>IF(Lots!A295="","",Lots!EQ295)</f>
      </c>
      <c r="V306" s="264">
        <f>IF(Lots!A295="","",Lots!ER295)</f>
      </c>
    </row>
    <row r="307" spans="1:22" ht="12" customHeight="1">
      <c r="A307" s="53">
        <f>IF(Lots!A296="","",Lots!A296)</f>
      </c>
      <c r="B307" s="54">
        <f>IF(Lots!A296="","",Lots!F296)</f>
      </c>
      <c r="C307" s="54">
        <f>IF(Lots!A296="","",Lots!J296)</f>
      </c>
      <c r="D307" s="54">
        <f>IF(Lots!A296="","",Lots!G296)</f>
      </c>
      <c r="E307" s="54">
        <f>IF(Lots!A296="","",Lots!H296)</f>
      </c>
      <c r="F307" s="55">
        <f>IF(Lots!A296="","",Lots!EA296)</f>
      </c>
      <c r="G307" s="54">
        <f>IF(Lots!A296="","",Lots!EB296)</f>
      </c>
      <c r="H307" s="54">
        <f>IF(Lots!A296="","",Lots!EK296)</f>
      </c>
      <c r="I307" s="56">
        <f>IF(Lots!A296="","",Lots!EF296)</f>
      </c>
      <c r="J307" s="57">
        <f>IF(Lots!F296="","",Lots!EG296)</f>
      </c>
      <c r="K307" s="57">
        <f>IF(Lots!H296="","",Lots!EH296)</f>
      </c>
      <c r="L307" s="58">
        <f t="shared" si="20"/>
      </c>
      <c r="M307">
        <f>IF(A307="","",IF(Lots!ET296=TRUE,"Y","N"))</f>
      </c>
      <c r="N307" s="47">
        <f t="shared" si="21"/>
        <v>0</v>
      </c>
      <c r="O307" s="48">
        <f t="shared" si="22"/>
        <v>0</v>
      </c>
      <c r="P307" s="43">
        <f t="shared" si="23"/>
        <v>0</v>
      </c>
      <c r="Q307" s="263">
        <f>IF(Lots!A296="","",Lots!EM296)</f>
      </c>
      <c r="R307" s="264">
        <f>IF(Lots!A296="","",Lots!EN296)</f>
      </c>
      <c r="S307" s="263">
        <f>IF(Lots!A296="","",Lots!EO296)</f>
      </c>
      <c r="T307" s="264">
        <f>IF(Lots!A296="","",Lots!EP296)</f>
      </c>
      <c r="U307" s="263">
        <f>IF(Lots!A296="","",Lots!EQ296)</f>
      </c>
      <c r="V307" s="264">
        <f>IF(Lots!A296="","",Lots!ER296)</f>
      </c>
    </row>
    <row r="308" spans="1:22" ht="12" customHeight="1">
      <c r="A308" s="53">
        <f>IF(Lots!A297="","",Lots!A297)</f>
      </c>
      <c r="B308" s="54">
        <f>IF(Lots!A297="","",Lots!F297)</f>
      </c>
      <c r="C308" s="54">
        <f>IF(Lots!A297="","",Lots!J297)</f>
      </c>
      <c r="D308" s="54">
        <f>IF(Lots!A297="","",Lots!G297)</f>
      </c>
      <c r="E308" s="54">
        <f>IF(Lots!A297="","",Lots!H297)</f>
      </c>
      <c r="F308" s="55">
        <f>IF(Lots!A297="","",Lots!EA297)</f>
      </c>
      <c r="G308" s="54">
        <f>IF(Lots!A297="","",Lots!EB297)</f>
      </c>
      <c r="H308" s="54">
        <f>IF(Lots!A297="","",Lots!EK297)</f>
      </c>
      <c r="I308" s="56">
        <f>IF(Lots!A297="","",Lots!EF297)</f>
      </c>
      <c r="J308" s="57">
        <f>IF(Lots!F297="","",Lots!EG297)</f>
      </c>
      <c r="K308" s="57">
        <f>IF(Lots!H297="","",Lots!EH297)</f>
      </c>
      <c r="L308" s="58">
        <f t="shared" si="20"/>
      </c>
      <c r="M308">
        <f>IF(A308="","",IF(Lots!ET297=TRUE,"Y","N"))</f>
      </c>
      <c r="N308" s="47">
        <f t="shared" si="21"/>
        <v>0</v>
      </c>
      <c r="O308" s="48">
        <f t="shared" si="22"/>
        <v>0</v>
      </c>
      <c r="P308" s="43">
        <f t="shared" si="23"/>
        <v>0</v>
      </c>
      <c r="Q308" s="263">
        <f>IF(Lots!A297="","",Lots!EM297)</f>
      </c>
      <c r="R308" s="264">
        <f>IF(Lots!A297="","",Lots!EN297)</f>
      </c>
      <c r="S308" s="263">
        <f>IF(Lots!A297="","",Lots!EO297)</f>
      </c>
      <c r="T308" s="264">
        <f>IF(Lots!A297="","",Lots!EP297)</f>
      </c>
      <c r="U308" s="263">
        <f>IF(Lots!A297="","",Lots!EQ297)</f>
      </c>
      <c r="V308" s="264">
        <f>IF(Lots!A297="","",Lots!ER297)</f>
      </c>
    </row>
    <row r="309" spans="1:22" ht="12" customHeight="1">
      <c r="A309" s="53">
        <f>IF(Lots!A298="","",Lots!A298)</f>
      </c>
      <c r="B309" s="54">
        <f>IF(Lots!A298="","",Lots!F298)</f>
      </c>
      <c r="C309" s="54">
        <f>IF(Lots!A298="","",Lots!J298)</f>
      </c>
      <c r="D309" s="54">
        <f>IF(Lots!A298="","",Lots!G298)</f>
      </c>
      <c r="E309" s="54">
        <f>IF(Lots!A298="","",Lots!H298)</f>
      </c>
      <c r="F309" s="55">
        <f>IF(Lots!A298="","",Lots!EA298)</f>
      </c>
      <c r="G309" s="54">
        <f>IF(Lots!A298="","",Lots!EB298)</f>
      </c>
      <c r="H309" s="54">
        <f>IF(Lots!A298="","",Lots!EK298)</f>
      </c>
      <c r="I309" s="56">
        <f>IF(Lots!A298="","",Lots!EF298)</f>
      </c>
      <c r="J309" s="57">
        <f>IF(Lots!F298="","",Lots!EG298)</f>
      </c>
      <c r="K309" s="57">
        <f>IF(Lots!H298="","",Lots!EH298)</f>
      </c>
      <c r="L309" s="58">
        <f t="shared" si="20"/>
      </c>
      <c r="M309">
        <f>IF(A309="","",IF(Lots!ET298=TRUE,"Y","N"))</f>
      </c>
      <c r="N309" s="47">
        <f t="shared" si="21"/>
        <v>0</v>
      </c>
      <c r="O309" s="48">
        <f t="shared" si="22"/>
        <v>0</v>
      </c>
      <c r="P309" s="43">
        <f t="shared" si="23"/>
        <v>0</v>
      </c>
      <c r="Q309" s="263">
        <f>IF(Lots!A298="","",Lots!EM298)</f>
      </c>
      <c r="R309" s="264">
        <f>IF(Lots!A298="","",Lots!EN298)</f>
      </c>
      <c r="S309" s="263">
        <f>IF(Lots!A298="","",Lots!EO298)</f>
      </c>
      <c r="T309" s="264">
        <f>IF(Lots!A298="","",Lots!EP298)</f>
      </c>
      <c r="U309" s="263">
        <f>IF(Lots!A298="","",Lots!EQ298)</f>
      </c>
      <c r="V309" s="264">
        <f>IF(Lots!A298="","",Lots!ER298)</f>
      </c>
    </row>
    <row r="310" spans="1:22" ht="12" customHeight="1">
      <c r="A310" s="53">
        <f>IF(Lots!A299="","",Lots!A299)</f>
      </c>
      <c r="B310" s="54">
        <f>IF(Lots!A299="","",Lots!F299)</f>
      </c>
      <c r="C310" s="54">
        <f>IF(Lots!A299="","",Lots!J299)</f>
      </c>
      <c r="D310" s="54">
        <f>IF(Lots!A299="","",Lots!G299)</f>
      </c>
      <c r="E310" s="54">
        <f>IF(Lots!A299="","",Lots!H299)</f>
      </c>
      <c r="F310" s="55">
        <f>IF(Lots!A299="","",Lots!EA299)</f>
      </c>
      <c r="G310" s="54">
        <f>IF(Lots!A299="","",Lots!EB299)</f>
      </c>
      <c r="H310" s="54">
        <f>IF(Lots!A299="","",Lots!EK299)</f>
      </c>
      <c r="I310" s="56">
        <f>IF(Lots!A299="","",Lots!EF299)</f>
      </c>
      <c r="J310" s="57">
        <f>IF(Lots!F299="","",Lots!EG299)</f>
      </c>
      <c r="K310" s="57">
        <f>IF(Lots!H299="","",Lots!EH299)</f>
      </c>
      <c r="L310" s="58">
        <f t="shared" si="20"/>
      </c>
      <c r="M310">
        <f>IF(A310="","",IF(Lots!ET299=TRUE,"Y","N"))</f>
      </c>
      <c r="N310" s="47">
        <f t="shared" si="21"/>
        <v>0</v>
      </c>
      <c r="O310" s="48">
        <f t="shared" si="22"/>
        <v>0</v>
      </c>
      <c r="P310" s="43">
        <f t="shared" si="23"/>
        <v>0</v>
      </c>
      <c r="Q310" s="263">
        <f>IF(Lots!A299="","",Lots!EM299)</f>
      </c>
      <c r="R310" s="264">
        <f>IF(Lots!A299="","",Lots!EN299)</f>
      </c>
      <c r="S310" s="263">
        <f>IF(Lots!A299="","",Lots!EO299)</f>
      </c>
      <c r="T310" s="264">
        <f>IF(Lots!A299="","",Lots!EP299)</f>
      </c>
      <c r="U310" s="263">
        <f>IF(Lots!A299="","",Lots!EQ299)</f>
      </c>
      <c r="V310" s="264">
        <f>IF(Lots!A299="","",Lots!ER299)</f>
      </c>
    </row>
    <row r="311" spans="1:22" ht="12" customHeight="1">
      <c r="A311" s="53">
        <f>IF(Lots!A300="","",Lots!A300)</f>
      </c>
      <c r="B311" s="54">
        <f>IF(Lots!A300="","",Lots!F300)</f>
      </c>
      <c r="C311" s="54">
        <f>IF(Lots!A300="","",Lots!J300)</f>
      </c>
      <c r="D311" s="54">
        <f>IF(Lots!A300="","",Lots!G300)</f>
      </c>
      <c r="E311" s="54">
        <f>IF(Lots!A300="","",Lots!H300)</f>
      </c>
      <c r="F311" s="55">
        <f>IF(Lots!A300="","",Lots!EA300)</f>
      </c>
      <c r="G311" s="54">
        <f>IF(Lots!A300="","",Lots!EB300)</f>
      </c>
      <c r="H311" s="54">
        <f>IF(Lots!A300="","",Lots!EK300)</f>
      </c>
      <c r="I311" s="56">
        <f>IF(Lots!A300="","",Lots!EF300)</f>
      </c>
      <c r="J311" s="57">
        <f>IF(Lots!F300="","",Lots!EG300)</f>
      </c>
      <c r="K311" s="57">
        <f>IF(Lots!H300="","",Lots!EH300)</f>
      </c>
      <c r="L311" s="58">
        <f t="shared" si="20"/>
      </c>
      <c r="M311">
        <f>IF(A311="","",IF(Lots!ET300=TRUE,"Y","N"))</f>
      </c>
      <c r="N311" s="47">
        <f t="shared" si="21"/>
        <v>0</v>
      </c>
      <c r="O311" s="48">
        <f t="shared" si="22"/>
        <v>0</v>
      </c>
      <c r="P311" s="43">
        <f t="shared" si="23"/>
        <v>0</v>
      </c>
      <c r="Q311" s="263">
        <f>IF(Lots!A300="","",Lots!EM300)</f>
      </c>
      <c r="R311" s="264">
        <f>IF(Lots!A300="","",Lots!EN300)</f>
      </c>
      <c r="S311" s="263">
        <f>IF(Lots!A300="","",Lots!EO300)</f>
      </c>
      <c r="T311" s="264">
        <f>IF(Lots!A300="","",Lots!EP300)</f>
      </c>
      <c r="U311" s="263">
        <f>IF(Lots!A300="","",Lots!EQ300)</f>
      </c>
      <c r="V311" s="264">
        <f>IF(Lots!A300="","",Lots!ER300)</f>
      </c>
    </row>
    <row r="312" spans="1:22" ht="12" customHeight="1">
      <c r="A312" s="53">
        <f>IF(Lots!A301="","",Lots!A301)</f>
      </c>
      <c r="B312" s="54">
        <f>IF(Lots!A301="","",Lots!F301)</f>
      </c>
      <c r="C312" s="54">
        <f>IF(Lots!A301="","",Lots!J301)</f>
      </c>
      <c r="D312" s="54">
        <f>IF(Lots!A301="","",Lots!G301)</f>
      </c>
      <c r="E312" s="54">
        <f>IF(Lots!A301="","",Lots!H301)</f>
      </c>
      <c r="F312" s="55">
        <f>IF(Lots!A301="","",Lots!EA301)</f>
      </c>
      <c r="G312" s="54">
        <f>IF(Lots!A301="","",Lots!EB301)</f>
      </c>
      <c r="H312" s="54">
        <f>IF(Lots!A301="","",Lots!EK301)</f>
      </c>
      <c r="I312" s="56">
        <f>IF(Lots!A301="","",Lots!EF301)</f>
      </c>
      <c r="J312" s="57">
        <f>IF(Lots!F301="","",Lots!EG301)</f>
      </c>
      <c r="K312" s="57">
        <f>IF(Lots!H301="","",Lots!EH301)</f>
      </c>
      <c r="L312" s="58">
        <f t="shared" si="20"/>
      </c>
      <c r="M312">
        <f>IF(A312="","",IF(Lots!ET301=TRUE,"Y","N"))</f>
      </c>
      <c r="N312" s="47">
        <f t="shared" si="21"/>
        <v>0</v>
      </c>
      <c r="O312" s="48">
        <f t="shared" si="22"/>
        <v>0</v>
      </c>
      <c r="P312" s="43">
        <f t="shared" si="23"/>
        <v>0</v>
      </c>
      <c r="Q312" s="263">
        <f>IF(Lots!A301="","",Lots!EM301)</f>
      </c>
      <c r="R312" s="264">
        <f>IF(Lots!A301="","",Lots!EN301)</f>
      </c>
      <c r="S312" s="263">
        <f>IF(Lots!A301="","",Lots!EO301)</f>
      </c>
      <c r="T312" s="264">
        <f>IF(Lots!A301="","",Lots!EP301)</f>
      </c>
      <c r="U312" s="263">
        <f>IF(Lots!A301="","",Lots!EQ301)</f>
      </c>
      <c r="V312" s="264">
        <f>IF(Lots!A301="","",Lots!ER301)</f>
      </c>
    </row>
  </sheetData>
  <sheetProtection sheet="1" objects="1" scenarios="1" formatRows="0"/>
  <mergeCells count="6">
    <mergeCell ref="M1:M11"/>
    <mergeCell ref="W1:W11"/>
    <mergeCell ref="Q10:V10"/>
    <mergeCell ref="Q11:R11"/>
    <mergeCell ref="S11:T11"/>
    <mergeCell ref="U11:V11"/>
  </mergeCells>
  <printOptions horizontalCentered="1"/>
  <pageMargins left="0.34" right="0.28" top="0.33" bottom="0.82" header="0.54" footer="0.5"/>
  <pageSetup horizontalDpi="300" verticalDpi="300" orientation="landscape" r:id="rId3"/>
  <headerFooter alignWithMargins="0">
    <oddFooter>&amp;L&amp;"Arial,Regular"Ver 3/30/07 EB59A&amp;C&amp;D&amp;R&amp;"Arial,Regular"Page &amp;P of &amp;N</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EY235"/>
  <sheetViews>
    <sheetView showGridLines="0" workbookViewId="0" topLeftCell="A1">
      <selection activeCell="U56" sqref="U56"/>
    </sheetView>
  </sheetViews>
  <sheetFormatPr defaultColWidth="9.00390625" defaultRowHeight="12.75"/>
  <cols>
    <col min="1" max="1" width="7.625" style="0" customWidth="1"/>
    <col min="2" max="2" width="6.375" style="0" customWidth="1"/>
    <col min="3" max="3" width="8.875" style="0" customWidth="1"/>
    <col min="4" max="4" width="8.00390625" style="0" customWidth="1"/>
    <col min="5" max="5" width="2.25390625" style="0" customWidth="1"/>
    <col min="6" max="6" width="8.00390625" style="0" customWidth="1"/>
    <col min="7" max="7" width="2.25390625" style="0" customWidth="1"/>
    <col min="8" max="8" width="8.00390625" style="0" customWidth="1"/>
    <col min="9" max="9" width="2.125" style="0" customWidth="1"/>
    <col min="10" max="10" width="8.00390625" style="0" customWidth="1"/>
    <col min="11" max="11" width="2.375" style="0" customWidth="1"/>
    <col min="12" max="12" width="8.00390625" style="0" customWidth="1"/>
    <col min="13" max="13" width="2.00390625" style="0" customWidth="1"/>
    <col min="14" max="14" width="8.00390625" style="0" customWidth="1"/>
    <col min="15" max="15" width="2.375" style="0" customWidth="1"/>
    <col min="16" max="16" width="8.00390625" style="0" customWidth="1"/>
    <col min="17" max="17" width="1.875" style="0" customWidth="1"/>
    <col min="18" max="18" width="8.00390625" style="0" customWidth="1"/>
    <col min="19" max="19" width="2.50390625" style="0" customWidth="1"/>
    <col min="20" max="20" width="2.375" style="0" customWidth="1"/>
  </cols>
  <sheetData>
    <row r="1" spans="1:20" ht="13.5" thickBot="1">
      <c r="A1" s="83" t="s">
        <v>312</v>
      </c>
      <c r="B1" s="83"/>
      <c r="C1" s="84"/>
      <c r="D1" s="84"/>
      <c r="E1" s="84"/>
      <c r="F1" s="84"/>
      <c r="G1" s="84"/>
      <c r="H1" s="84"/>
      <c r="I1" s="84"/>
      <c r="J1" s="84"/>
      <c r="K1" s="84"/>
      <c r="L1" s="84"/>
      <c r="M1" s="84"/>
      <c r="N1" s="84"/>
      <c r="O1" s="84"/>
      <c r="P1" s="84"/>
      <c r="Q1" s="84"/>
      <c r="R1" s="85"/>
      <c r="S1" s="76"/>
      <c r="T1" s="5"/>
    </row>
    <row r="2" spans="1:20" ht="6.75" customHeight="1">
      <c r="A2" s="86"/>
      <c r="B2" s="87"/>
      <c r="C2" s="87"/>
      <c r="D2" s="87"/>
      <c r="E2" s="87"/>
      <c r="F2" s="87"/>
      <c r="G2" s="87"/>
      <c r="H2" s="87"/>
      <c r="I2" s="87"/>
      <c r="J2" s="88"/>
      <c r="K2" s="88"/>
      <c r="L2" s="78"/>
      <c r="M2" s="78"/>
      <c r="N2" s="78"/>
      <c r="O2" s="78"/>
      <c r="P2" s="88"/>
      <c r="Q2" s="88"/>
      <c r="R2" s="78"/>
      <c r="S2" s="8"/>
      <c r="T2" s="5"/>
    </row>
    <row r="3" spans="1:37" ht="12.75">
      <c r="A3" s="89" t="s">
        <v>21</v>
      </c>
      <c r="B3" s="90"/>
      <c r="C3" s="91"/>
      <c r="D3" s="91"/>
      <c r="E3" s="91"/>
      <c r="F3" s="91"/>
      <c r="G3" s="91"/>
      <c r="H3" s="90"/>
      <c r="I3" s="90"/>
      <c r="J3" s="92"/>
      <c r="K3" s="92"/>
      <c r="L3" s="91"/>
      <c r="M3" s="91"/>
      <c r="N3" s="91"/>
      <c r="O3" s="91"/>
      <c r="P3" s="93"/>
      <c r="Q3" s="93"/>
      <c r="R3" s="90"/>
      <c r="S3" s="31"/>
      <c r="T3" s="5"/>
      <c r="U3" s="1"/>
      <c r="V3" s="8" t="s">
        <v>22</v>
      </c>
      <c r="W3" s="8"/>
      <c r="X3" s="8"/>
      <c r="Y3" s="8"/>
      <c r="Z3" s="8"/>
      <c r="AA3" s="8"/>
      <c r="AB3" s="8"/>
      <c r="AC3" s="8"/>
      <c r="AD3" s="8"/>
      <c r="AE3" s="8"/>
      <c r="AF3" s="8"/>
      <c r="AG3" s="8"/>
      <c r="AH3" s="8"/>
      <c r="AI3" s="8"/>
      <c r="AJ3" s="8"/>
      <c r="AK3" s="8"/>
    </row>
    <row r="4" spans="1:37" ht="12.75">
      <c r="A4" s="89" t="s">
        <v>23</v>
      </c>
      <c r="B4" s="90"/>
      <c r="C4" s="90"/>
      <c r="D4" s="90"/>
      <c r="E4" s="90"/>
      <c r="F4" s="90"/>
      <c r="G4" s="90"/>
      <c r="H4" s="91"/>
      <c r="I4" s="91"/>
      <c r="J4" s="92"/>
      <c r="K4" s="92"/>
      <c r="L4" s="91"/>
      <c r="M4" s="91"/>
      <c r="N4" s="90"/>
      <c r="O4" s="90"/>
      <c r="P4" s="93"/>
      <c r="Q4" s="93"/>
      <c r="R4" s="90"/>
      <c r="S4" s="31"/>
      <c r="T4" s="5"/>
      <c r="U4" s="1"/>
      <c r="V4" s="8" t="s">
        <v>24</v>
      </c>
      <c r="W4" s="8"/>
      <c r="X4" s="8" t="s">
        <v>25</v>
      </c>
      <c r="Y4" s="8"/>
      <c r="Z4" s="8"/>
      <c r="AA4" s="8"/>
      <c r="AB4" s="8"/>
      <c r="AC4" s="8"/>
      <c r="AD4" s="8"/>
      <c r="AE4" s="8"/>
      <c r="AF4" s="8"/>
      <c r="AG4" s="8"/>
      <c r="AH4" s="8"/>
      <c r="AI4" s="8"/>
      <c r="AJ4" s="8"/>
      <c r="AK4" s="8"/>
    </row>
    <row r="5" spans="1:37" ht="12.75">
      <c r="A5" s="89" t="s">
        <v>26</v>
      </c>
      <c r="B5" s="90"/>
      <c r="C5" s="90"/>
      <c r="D5" s="90"/>
      <c r="E5" s="90"/>
      <c r="F5" s="90"/>
      <c r="G5" s="90"/>
      <c r="H5" s="91"/>
      <c r="I5" s="91"/>
      <c r="J5" s="92"/>
      <c r="K5" s="92"/>
      <c r="L5" s="91"/>
      <c r="M5" s="91"/>
      <c r="N5" s="90"/>
      <c r="O5" s="90"/>
      <c r="P5" s="93"/>
      <c r="Q5" s="93"/>
      <c r="R5" s="90"/>
      <c r="S5" s="31"/>
      <c r="T5" s="5"/>
      <c r="U5" s="1"/>
      <c r="V5" s="60" t="s">
        <v>27</v>
      </c>
      <c r="W5" s="194">
        <f>COUNT(D36:D38,F36:F38,H36:H38,J36:J38,L36:L38,N36:N38,P36:P38,R36:R38)</f>
        <v>0</v>
      </c>
      <c r="X5" s="8" t="s">
        <v>28</v>
      </c>
      <c r="Y5" s="8"/>
      <c r="Z5" s="8"/>
      <c r="AA5" s="8"/>
      <c r="AB5" s="8"/>
      <c r="AC5" s="8"/>
      <c r="AD5" s="8"/>
      <c r="AE5" s="8"/>
      <c r="AF5" s="8"/>
      <c r="AG5" s="8"/>
      <c r="AH5" s="8"/>
      <c r="AI5" s="8"/>
      <c r="AJ5" s="8"/>
      <c r="AK5" s="8"/>
    </row>
    <row r="6" spans="1:37" ht="12.75">
      <c r="A6" s="78"/>
      <c r="B6" s="94" t="s">
        <v>29</v>
      </c>
      <c r="C6" s="223"/>
      <c r="D6" s="78"/>
      <c r="E6" s="78"/>
      <c r="F6" s="78"/>
      <c r="G6" s="78"/>
      <c r="H6" s="78"/>
      <c r="I6" s="78"/>
      <c r="J6" s="78"/>
      <c r="K6" s="78"/>
      <c r="L6" s="78"/>
      <c r="M6" s="78"/>
      <c r="N6" s="78"/>
      <c r="O6" s="78"/>
      <c r="P6" s="78"/>
      <c r="Q6" s="78"/>
      <c r="R6" s="78"/>
      <c r="S6" s="8"/>
      <c r="T6" s="5"/>
      <c r="V6" s="60" t="s">
        <v>30</v>
      </c>
      <c r="W6" s="195" t="e">
        <f>IF(STDEV(D36:D38,F36:F38,H36:H38,J36:J38,L36:L38,N36:N38,P36:P38,R36:R38)=0,0.00001,STDEV(D36:D38,F36:F38,H36:H38,J36:J38,L36:L38,N36:N38,P36:P38,R36:R38))</f>
        <v>#DIV/0!</v>
      </c>
      <c r="X6" s="8" t="s">
        <v>31</v>
      </c>
      <c r="Y6" s="8"/>
      <c r="Z6" s="8"/>
      <c r="AA6" s="8"/>
      <c r="AB6" s="8"/>
      <c r="AC6" s="8"/>
      <c r="AD6" s="8"/>
      <c r="AE6" s="8"/>
      <c r="AF6" s="8"/>
      <c r="AG6" s="8"/>
      <c r="AH6" s="8"/>
      <c r="AI6" s="8"/>
      <c r="AJ6" s="8"/>
      <c r="AK6" s="8"/>
    </row>
    <row r="7" spans="1:37" ht="12.75">
      <c r="A7" s="78"/>
      <c r="B7" s="77" t="s">
        <v>32</v>
      </c>
      <c r="C7" s="249"/>
      <c r="D7" s="78"/>
      <c r="E7" s="78"/>
      <c r="F7" s="78"/>
      <c r="G7" s="78"/>
      <c r="H7" s="78"/>
      <c r="I7" s="78"/>
      <c r="J7" s="78"/>
      <c r="K7" s="78"/>
      <c r="L7" s="78"/>
      <c r="M7" s="78"/>
      <c r="N7" s="78"/>
      <c r="O7" s="78"/>
      <c r="P7" s="78"/>
      <c r="Q7" s="78"/>
      <c r="R7" s="78"/>
      <c r="S7" s="8"/>
      <c r="T7" s="5"/>
      <c r="V7" s="60" t="s">
        <v>33</v>
      </c>
      <c r="W7" s="194" t="e">
        <f>AVERAGE(R36:R38,P36:P38,N36:N38,L36:L38,J36:J38,H36:H38,F36:F38,D36:D38)</f>
        <v>#DIV/0!</v>
      </c>
      <c r="X7" s="8" t="s">
        <v>34</v>
      </c>
      <c r="Y7" s="8"/>
      <c r="Z7" s="8"/>
      <c r="AA7" s="8"/>
      <c r="AB7" s="8"/>
      <c r="AC7" s="8"/>
      <c r="AD7" s="8"/>
      <c r="AE7" s="8"/>
      <c r="AF7" s="8"/>
      <c r="AG7" s="8"/>
      <c r="AH7" s="8"/>
      <c r="AI7" s="8"/>
      <c r="AJ7" s="8"/>
      <c r="AK7" s="8"/>
    </row>
    <row r="8" spans="1:37" ht="12.75">
      <c r="A8" s="78"/>
      <c r="B8" s="77" t="s">
        <v>35</v>
      </c>
      <c r="C8" s="224"/>
      <c r="D8" s="78"/>
      <c r="E8" s="78"/>
      <c r="F8" s="78"/>
      <c r="G8" s="78"/>
      <c r="H8" s="95" t="s">
        <v>36</v>
      </c>
      <c r="I8" s="95"/>
      <c r="J8" s="96" t="e">
        <f>IF(OR(ISTEXT(D68),OR(ISTEXT(D78),ISTEXT(D104))),"Data?",IF(OR(D68&lt;55,D78&lt;55),50,IF(AND(D69&gt;=100,D79&gt;=100),MAX(D69,D79),IF(AND(D69&lt;=100,D79&lt;=100),MIN(D69,D79),((D69*D79)/100))))-D106)</f>
        <v>#VALUE!</v>
      </c>
      <c r="K8" s="96"/>
      <c r="L8" s="88" t="s">
        <v>37</v>
      </c>
      <c r="M8" s="88"/>
      <c r="N8" s="78"/>
      <c r="O8" s="78"/>
      <c r="P8" s="78"/>
      <c r="Q8" s="78"/>
      <c r="R8" s="78"/>
      <c r="S8" s="8"/>
      <c r="T8" s="5"/>
      <c r="V8" s="8" t="s">
        <v>38</v>
      </c>
      <c r="W8" s="8"/>
      <c r="X8" s="8"/>
      <c r="Y8" s="8"/>
      <c r="Z8" s="8"/>
      <c r="AA8" s="8"/>
      <c r="AB8" s="8"/>
      <c r="AC8" s="8"/>
      <c r="AD8" s="8"/>
      <c r="AE8" s="8"/>
      <c r="AF8" s="8"/>
      <c r="AG8" s="8"/>
      <c r="AH8" s="8"/>
      <c r="AI8" s="8"/>
      <c r="AJ8" s="8"/>
      <c r="AK8" s="8"/>
    </row>
    <row r="9" spans="1:37" ht="12.75">
      <c r="A9" s="78"/>
      <c r="B9" s="94" t="s">
        <v>39</v>
      </c>
      <c r="C9" s="224"/>
      <c r="D9" s="78"/>
      <c r="E9" s="78"/>
      <c r="F9" s="78"/>
      <c r="G9" s="78"/>
      <c r="H9" s="95" t="s">
        <v>40</v>
      </c>
      <c r="I9" s="95"/>
      <c r="J9" s="97" t="e">
        <f>C10*J8/100</f>
        <v>#VALUE!</v>
      </c>
      <c r="K9" s="97"/>
      <c r="L9" s="162" t="e">
        <f>J9*C11</f>
        <v>#VALUE!</v>
      </c>
      <c r="M9" s="162"/>
      <c r="N9" s="90"/>
      <c r="O9" s="78"/>
      <c r="P9" s="78"/>
      <c r="Q9" s="78"/>
      <c r="R9" s="78"/>
      <c r="S9" s="8"/>
      <c r="T9" s="5"/>
      <c r="V9" s="59" t="s">
        <v>41</v>
      </c>
      <c r="W9" s="18"/>
      <c r="X9" s="17" t="s">
        <v>42</v>
      </c>
      <c r="Y9" s="18"/>
      <c r="Z9" s="17" t="s">
        <v>43</v>
      </c>
      <c r="AA9" s="18"/>
      <c r="AB9" s="17" t="s">
        <v>44</v>
      </c>
      <c r="AC9" s="18"/>
      <c r="AD9" s="17" t="s">
        <v>45</v>
      </c>
      <c r="AE9" s="18"/>
      <c r="AF9" s="17" t="s">
        <v>46</v>
      </c>
      <c r="AG9" s="18"/>
      <c r="AH9" s="17" t="s">
        <v>47</v>
      </c>
      <c r="AI9" s="18"/>
      <c r="AJ9" s="17" t="s">
        <v>48</v>
      </c>
      <c r="AK9" s="18"/>
    </row>
    <row r="10" spans="1:37" ht="12.75">
      <c r="A10" s="78"/>
      <c r="B10" s="94" t="s">
        <v>49</v>
      </c>
      <c r="C10" s="225"/>
      <c r="D10" s="78"/>
      <c r="E10" s="78"/>
      <c r="F10" s="78"/>
      <c r="G10" s="78"/>
      <c r="H10" s="95" t="s">
        <v>50</v>
      </c>
      <c r="I10" s="95"/>
      <c r="J10" s="97" t="e">
        <f>C14*J8/100</f>
        <v>#DIV/0!</v>
      </c>
      <c r="K10" s="97"/>
      <c r="L10" s="162" t="e">
        <f>J10*C12</f>
        <v>#DIV/0!</v>
      </c>
      <c r="M10" s="162"/>
      <c r="N10" s="90"/>
      <c r="O10" s="78"/>
      <c r="P10" s="78"/>
      <c r="Q10" s="78"/>
      <c r="R10" s="78"/>
      <c r="S10" s="8"/>
      <c r="T10" s="5"/>
      <c r="V10" s="62" t="s">
        <v>51</v>
      </c>
      <c r="W10" s="63" t="e">
        <f>ABS((D36-$W$7)/$W$6)</f>
        <v>#DIV/0!</v>
      </c>
      <c r="X10" s="64" t="s">
        <v>51</v>
      </c>
      <c r="Y10" s="63" t="e">
        <f>ABS((F36-$W$7)/$W$6)</f>
        <v>#DIV/0!</v>
      </c>
      <c r="Z10" s="64" t="s">
        <v>51</v>
      </c>
      <c r="AA10" s="63" t="e">
        <f>ABS((H36-$W$7)/$W$6)</f>
        <v>#DIV/0!</v>
      </c>
      <c r="AB10" s="64" t="s">
        <v>51</v>
      </c>
      <c r="AC10" s="63" t="e">
        <f>ABS((J36-$W$7)/$W$6)</f>
        <v>#DIV/0!</v>
      </c>
      <c r="AD10" s="64" t="s">
        <v>51</v>
      </c>
      <c r="AE10" s="63" t="e">
        <f>ABS((L36-$W$7)/$W$6)</f>
        <v>#DIV/0!</v>
      </c>
      <c r="AF10" s="64" t="s">
        <v>51</v>
      </c>
      <c r="AG10" s="63" t="e">
        <f>ABS((N36-$W$7)/$W$6)</f>
        <v>#DIV/0!</v>
      </c>
      <c r="AH10" s="64" t="s">
        <v>51</v>
      </c>
      <c r="AI10" s="63" t="e">
        <f>ABS((P36-$W$7)/$W$6)</f>
        <v>#DIV/0!</v>
      </c>
      <c r="AJ10" s="64" t="s">
        <v>51</v>
      </c>
      <c r="AK10" s="63" t="e">
        <f>ABS((R36-$W$7)/$W$6)</f>
        <v>#DIV/0!</v>
      </c>
    </row>
    <row r="11" spans="1:37" ht="12.75">
      <c r="A11" s="78"/>
      <c r="B11" s="77" t="s">
        <v>52</v>
      </c>
      <c r="C11" s="226"/>
      <c r="D11" s="78"/>
      <c r="E11" s="78"/>
      <c r="F11" s="78"/>
      <c r="G11" s="78"/>
      <c r="H11" s="77"/>
      <c r="I11" s="77"/>
      <c r="J11" s="98"/>
      <c r="K11" s="98"/>
      <c r="L11" s="78"/>
      <c r="M11" s="78"/>
      <c r="N11" s="78"/>
      <c r="O11" s="78"/>
      <c r="P11" s="78"/>
      <c r="Q11" s="78"/>
      <c r="R11" s="78"/>
      <c r="S11" s="8"/>
      <c r="T11" s="5"/>
      <c r="V11" s="60" t="s">
        <v>53</v>
      </c>
      <c r="W11" s="20" t="e">
        <f>VLOOKUP($W$5,$V$37:$W$49,2)</f>
        <v>#N/A</v>
      </c>
      <c r="X11" s="61"/>
      <c r="Y11" s="20"/>
      <c r="Z11" s="61"/>
      <c r="AA11" s="20"/>
      <c r="AB11" s="61"/>
      <c r="AC11" s="20"/>
      <c r="AD11" s="61"/>
      <c r="AE11" s="20"/>
      <c r="AF11" s="61"/>
      <c r="AG11" s="20"/>
      <c r="AH11" s="61"/>
      <c r="AI11" s="20"/>
      <c r="AJ11" s="61"/>
      <c r="AK11" s="20"/>
    </row>
    <row r="12" spans="1:37" ht="12.75">
      <c r="A12" s="78"/>
      <c r="B12" s="77" t="s">
        <v>54</v>
      </c>
      <c r="C12" s="226"/>
      <c r="E12" s="78"/>
      <c r="F12" s="78"/>
      <c r="G12" s="78"/>
      <c r="H12" s="94"/>
      <c r="I12" s="94"/>
      <c r="J12" s="100"/>
      <c r="K12" s="100"/>
      <c r="L12" s="163"/>
      <c r="M12" s="88"/>
      <c r="N12" s="101"/>
      <c r="O12" s="101"/>
      <c r="P12" s="78"/>
      <c r="Q12" s="78"/>
      <c r="R12" s="78"/>
      <c r="S12" s="8"/>
      <c r="T12" s="5"/>
      <c r="V12" s="65"/>
      <c r="W12" s="30" t="str">
        <f>IF(D36&gt;0,IF(W10&lt;$W$11,"OK","outlier"),"no data")</f>
        <v>no data</v>
      </c>
      <c r="X12" s="66"/>
      <c r="Y12" s="30" t="str">
        <f>IF(F36&gt;0,IF(Y10&lt;$W$11,"OK","outlier"),"no data")</f>
        <v>no data</v>
      </c>
      <c r="Z12" s="66"/>
      <c r="AA12" s="30" t="str">
        <f>IF(H36&gt;0,IF(AA10&lt;$W$11,"OK","outlier"),"no data")</f>
        <v>no data</v>
      </c>
      <c r="AB12" s="66"/>
      <c r="AC12" s="30" t="str">
        <f>IF(J36&gt;0,IF(AC10&lt;$W$11,"OK","outlier"),"no data")</f>
        <v>no data</v>
      </c>
      <c r="AD12" s="66"/>
      <c r="AE12" s="30" t="str">
        <f>IF(L36&gt;0,IF(AE10&lt;$W$11,"OK","outlier"),"no data")</f>
        <v>no data</v>
      </c>
      <c r="AF12" s="66"/>
      <c r="AG12" s="30" t="str">
        <f>IF(N36&gt;0,IF(AG10&lt;$W$11,"OK","outlier"),"no data")</f>
        <v>no data</v>
      </c>
      <c r="AH12" s="66"/>
      <c r="AI12" s="30" t="str">
        <f>IF(P36&gt;0,IF(AI10&lt;$W$11,"OK","outlier"),"no data")</f>
        <v>no data</v>
      </c>
      <c r="AJ12" s="66"/>
      <c r="AK12" s="30" t="str">
        <f>IF(R36&gt;0,IF(AK10&lt;$W$11,"OK","outlier"),"no data")</f>
        <v>no data</v>
      </c>
    </row>
    <row r="13" spans="1:37" ht="2.25" customHeight="1">
      <c r="A13" s="78"/>
      <c r="B13" s="94"/>
      <c r="C13" s="224"/>
      <c r="D13" s="179"/>
      <c r="E13" s="78"/>
      <c r="F13" s="78"/>
      <c r="G13" s="78"/>
      <c r="H13" s="94"/>
      <c r="I13" s="94"/>
      <c r="J13" s="102"/>
      <c r="K13" s="102"/>
      <c r="L13" s="163"/>
      <c r="M13" s="88"/>
      <c r="N13" s="101"/>
      <c r="O13" s="101"/>
      <c r="P13" s="78"/>
      <c r="Q13" s="78"/>
      <c r="R13" s="78"/>
      <c r="S13" s="8"/>
      <c r="T13" s="5"/>
      <c r="V13" s="59" t="s">
        <v>56</v>
      </c>
      <c r="W13" s="209"/>
      <c r="X13" s="210" t="s">
        <v>57</v>
      </c>
      <c r="Y13" s="209"/>
      <c r="Z13" s="210" t="s">
        <v>58</v>
      </c>
      <c r="AA13" s="209"/>
      <c r="AB13" s="210" t="s">
        <v>59</v>
      </c>
      <c r="AC13" s="209"/>
      <c r="AD13" s="210" t="s">
        <v>60</v>
      </c>
      <c r="AE13" s="209"/>
      <c r="AF13" s="210" t="s">
        <v>61</v>
      </c>
      <c r="AG13" s="209"/>
      <c r="AH13" s="210" t="s">
        <v>62</v>
      </c>
      <c r="AI13" s="209"/>
      <c r="AJ13" s="210" t="s">
        <v>63</v>
      </c>
      <c r="AK13" s="209"/>
    </row>
    <row r="14" spans="1:37" ht="12.75">
      <c r="A14" s="78"/>
      <c r="B14" s="94" t="s">
        <v>64</v>
      </c>
      <c r="C14" s="99" t="e">
        <f>L17/100*C10</f>
        <v>#DIV/0!</v>
      </c>
      <c r="D14" s="78"/>
      <c r="E14" s="78"/>
      <c r="F14" s="78"/>
      <c r="G14" s="78"/>
      <c r="H14" s="94" t="s">
        <v>65</v>
      </c>
      <c r="I14" s="94"/>
      <c r="J14" s="102">
        <f>D104</f>
        <v>100</v>
      </c>
      <c r="K14" s="102"/>
      <c r="L14" s="163" t="s">
        <v>55</v>
      </c>
      <c r="M14" s="88"/>
      <c r="N14" s="101" t="str">
        <f>IF(J14="ERROR","NEED DATA",IF((AND(J14&lt;71,J14&gt;0)),"Stop Production, 5% deduct will apply",IF((AND(J14&lt;80,J14&gt;0)),"STOP PRODUCTION",IF((AND(J14&lt;90,J14&gt;=80)),"CORRECTIVE ACTION NEEDED",IF((J14&gt;=90),"ACCEPTABLE","NEED DATA")))))</f>
        <v>ACCEPTABLE</v>
      </c>
      <c r="O14" s="101"/>
      <c r="P14" s="78"/>
      <c r="Q14" s="78"/>
      <c r="R14" s="78"/>
      <c r="S14" s="8"/>
      <c r="T14" s="5"/>
      <c r="V14" s="62" t="s">
        <v>51</v>
      </c>
      <c r="W14" s="63" t="e">
        <f>ABS((D37-$W$7)/$W$6)</f>
        <v>#DIV/0!</v>
      </c>
      <c r="X14" s="64" t="s">
        <v>51</v>
      </c>
      <c r="Y14" s="63" t="e">
        <f>ABS((F37-$W$7)/$W$6)</f>
        <v>#DIV/0!</v>
      </c>
      <c r="Z14" s="64" t="s">
        <v>51</v>
      </c>
      <c r="AA14" s="63" t="e">
        <f>ABS((H37-$W$7)/$W$6)</f>
        <v>#DIV/0!</v>
      </c>
      <c r="AB14" s="64" t="s">
        <v>51</v>
      </c>
      <c r="AC14" s="63" t="e">
        <f>ABS((J37-$W$7)/$W$6)</f>
        <v>#DIV/0!</v>
      </c>
      <c r="AD14" s="64" t="s">
        <v>51</v>
      </c>
      <c r="AE14" s="63" t="e">
        <f>ABS((L37-$W$7)/$W$6)</f>
        <v>#DIV/0!</v>
      </c>
      <c r="AF14" s="64" t="s">
        <v>51</v>
      </c>
      <c r="AG14" s="63" t="e">
        <f>ABS((N37-$W$7)/$W$6)</f>
        <v>#DIV/0!</v>
      </c>
      <c r="AH14" s="64" t="s">
        <v>51</v>
      </c>
      <c r="AI14" s="63" t="e">
        <f>ABS((P37-$W$7)/$W$6)</f>
        <v>#DIV/0!</v>
      </c>
      <c r="AJ14" s="64" t="s">
        <v>51</v>
      </c>
      <c r="AK14" s="63" t="e">
        <f>ABS((R37-$W$7)/$W$6)</f>
        <v>#DIV/0!</v>
      </c>
    </row>
    <row r="15" spans="1:37" ht="12.75">
      <c r="A15" s="103"/>
      <c r="B15" s="103"/>
      <c r="C15" s="103"/>
      <c r="D15" s="103"/>
      <c r="E15" s="103"/>
      <c r="F15" s="103"/>
      <c r="G15" s="103"/>
      <c r="H15" s="103"/>
      <c r="I15" s="103"/>
      <c r="J15" s="103"/>
      <c r="K15" s="103"/>
      <c r="L15" s="103"/>
      <c r="M15" s="103"/>
      <c r="N15" s="103"/>
      <c r="O15" s="103"/>
      <c r="P15" s="103"/>
      <c r="Q15" s="103"/>
      <c r="R15" s="103"/>
      <c r="S15" s="12"/>
      <c r="T15" s="5"/>
      <c r="V15" s="65"/>
      <c r="W15" s="30" t="str">
        <f>IF(D37&gt;0,IF(W14&lt;$W$11,"OK","outlier"),"no data")</f>
        <v>no data</v>
      </c>
      <c r="X15" s="66"/>
      <c r="Y15" s="30" t="str">
        <f>IF(F37&gt;0,IF(Y14&lt;$W$11,"OK","outlier"),"no data")</f>
        <v>no data</v>
      </c>
      <c r="Z15" s="66"/>
      <c r="AA15" s="30" t="str">
        <f>IF(H37&gt;0,IF(AA14&lt;$W$11,"OK","outlier"),"no data")</f>
        <v>no data</v>
      </c>
      <c r="AB15" s="66"/>
      <c r="AC15" s="30" t="str">
        <f>IF(J37&gt;0,IF(AC14&lt;$W$11,"OK","outlier"),"no data")</f>
        <v>no data</v>
      </c>
      <c r="AD15" s="66"/>
      <c r="AE15" s="30" t="str">
        <f>IF(L37&gt;0,IF(AE14&lt;$W$11,"OK","outlier"),"no data")</f>
        <v>no data</v>
      </c>
      <c r="AF15" s="66"/>
      <c r="AG15" s="30" t="str">
        <f>IF(N37&gt;0,IF(AG14&lt;$W$11,"OK","outlier"),"no data")</f>
        <v>no data</v>
      </c>
      <c r="AH15" s="66"/>
      <c r="AI15" s="30" t="str">
        <f>IF(P37&gt;0,IF(AI14&lt;$W$11,"OK","outlier"),"no data")</f>
        <v>no data</v>
      </c>
      <c r="AJ15" s="66"/>
      <c r="AK15" s="30" t="str">
        <f>IF(R37&gt;0,IF(AK14&lt;$W$11,"OK","outlier"),"no data")</f>
        <v>no data</v>
      </c>
    </row>
    <row r="16" spans="1:37" ht="12.75">
      <c r="A16" s="104" t="s">
        <v>66</v>
      </c>
      <c r="B16" s="78"/>
      <c r="C16" s="78"/>
      <c r="D16" s="78"/>
      <c r="E16" s="78"/>
      <c r="F16" s="78"/>
      <c r="G16" s="78"/>
      <c r="H16" s="78"/>
      <c r="I16" s="78"/>
      <c r="J16" s="78"/>
      <c r="K16" s="78"/>
      <c r="L16" s="78"/>
      <c r="M16" s="78"/>
      <c r="N16" s="78"/>
      <c r="O16" s="78"/>
      <c r="P16" s="78"/>
      <c r="Q16" s="78"/>
      <c r="R16" s="78"/>
      <c r="S16" s="8"/>
      <c r="T16" s="5"/>
      <c r="V16" s="59" t="s">
        <v>67</v>
      </c>
      <c r="W16" s="209"/>
      <c r="X16" s="210" t="s">
        <v>68</v>
      </c>
      <c r="Y16" s="209"/>
      <c r="Z16" s="210" t="s">
        <v>69</v>
      </c>
      <c r="AA16" s="209"/>
      <c r="AB16" s="210" t="s">
        <v>70</v>
      </c>
      <c r="AC16" s="209"/>
      <c r="AD16" s="210" t="s">
        <v>71</v>
      </c>
      <c r="AE16" s="209"/>
      <c r="AF16" s="210" t="s">
        <v>72</v>
      </c>
      <c r="AG16" s="209"/>
      <c r="AH16" s="210" t="s">
        <v>73</v>
      </c>
      <c r="AI16" s="209"/>
      <c r="AJ16" s="210" t="s">
        <v>74</v>
      </c>
      <c r="AK16" s="209"/>
    </row>
    <row r="17" spans="1:37" ht="12.75">
      <c r="A17" s="88" t="s">
        <v>75</v>
      </c>
      <c r="B17" s="78"/>
      <c r="C17" s="86" t="s">
        <v>275</v>
      </c>
      <c r="D17" s="105"/>
      <c r="E17" s="106"/>
      <c r="F17" s="107" t="s">
        <v>282</v>
      </c>
      <c r="G17" s="107"/>
      <c r="H17" s="105"/>
      <c r="I17" s="106"/>
      <c r="J17" s="94" t="s">
        <v>76</v>
      </c>
      <c r="K17" s="94"/>
      <c r="L17" s="108" t="e">
        <f>AVERAGE(D17:D20,H17:H20)</f>
        <v>#DIV/0!</v>
      </c>
      <c r="M17" s="108"/>
      <c r="N17" s="88" t="s">
        <v>20</v>
      </c>
      <c r="O17" s="88"/>
      <c r="P17" s="78"/>
      <c r="Q17" s="78"/>
      <c r="R17" s="78"/>
      <c r="S17" s="8"/>
      <c r="T17" s="5"/>
      <c r="V17" s="62" t="s">
        <v>51</v>
      </c>
      <c r="W17" s="63" t="e">
        <f>ABS((D38-$W$7)/$W$6)</f>
        <v>#DIV/0!</v>
      </c>
      <c r="X17" s="64" t="s">
        <v>51</v>
      </c>
      <c r="Y17" s="63" t="e">
        <f>ABS((F38-$W$7)/$W$6)</f>
        <v>#DIV/0!</v>
      </c>
      <c r="Z17" s="64" t="s">
        <v>51</v>
      </c>
      <c r="AA17" s="63" t="e">
        <f>ABS((H38-$W$7)/$W$6)</f>
        <v>#DIV/0!</v>
      </c>
      <c r="AB17" s="64" t="s">
        <v>51</v>
      </c>
      <c r="AC17" s="63" t="e">
        <f>ABS((J38-$W$7)/$W$6)</f>
        <v>#DIV/0!</v>
      </c>
      <c r="AD17" s="64" t="s">
        <v>51</v>
      </c>
      <c r="AE17" s="63" t="e">
        <f>ABS((L38-$W$7)/$W$6)</f>
        <v>#DIV/0!</v>
      </c>
      <c r="AF17" s="64" t="s">
        <v>51</v>
      </c>
      <c r="AG17" s="63" t="e">
        <f>ABS((N38-$W$7)/$W$6)</f>
        <v>#DIV/0!</v>
      </c>
      <c r="AH17" s="64" t="s">
        <v>51</v>
      </c>
      <c r="AI17" s="63" t="e">
        <f>ABS((P38-$W$7)/$W$6)</f>
        <v>#DIV/0!</v>
      </c>
      <c r="AJ17" s="64" t="s">
        <v>51</v>
      </c>
      <c r="AK17" s="63" t="e">
        <f>ABS((R38-$W$7)/$W$6)</f>
        <v>#DIV/0!</v>
      </c>
    </row>
    <row r="18" spans="1:37" ht="12.75">
      <c r="A18" s="88" t="s">
        <v>77</v>
      </c>
      <c r="B18" s="78"/>
      <c r="C18" s="86" t="s">
        <v>276</v>
      </c>
      <c r="D18" s="109"/>
      <c r="E18" s="106"/>
      <c r="F18" s="107" t="s">
        <v>283</v>
      </c>
      <c r="G18" s="107"/>
      <c r="H18" s="109"/>
      <c r="I18" s="106"/>
      <c r="J18" s="78"/>
      <c r="K18" s="78"/>
      <c r="L18" s="78"/>
      <c r="M18" s="78"/>
      <c r="N18" s="78"/>
      <c r="O18" s="78"/>
      <c r="P18" s="78"/>
      <c r="Q18" s="78"/>
      <c r="R18" s="78"/>
      <c r="S18" s="8"/>
      <c r="T18" s="5"/>
      <c r="V18" s="73"/>
      <c r="W18" s="74" t="str">
        <f>IF(D38&gt;0,IF(W17&lt;$W$11,"OK","outlier"),"no data")</f>
        <v>no data</v>
      </c>
      <c r="X18" s="75"/>
      <c r="Y18" s="74" t="str">
        <f>IF(F38&gt;0,IF(Y17&lt;$W$11,"OK","outlier"),"no data")</f>
        <v>no data</v>
      </c>
      <c r="Z18" s="75"/>
      <c r="AA18" s="74" t="str">
        <f>IF(H38&gt;0,IF(AA17&lt;$W$11,"OK","outlier"),"no data")</f>
        <v>no data</v>
      </c>
      <c r="AB18" s="75"/>
      <c r="AC18" s="74" t="str">
        <f>IF(J38&gt;0,IF(AC17&lt;$W$11,"OK","outlier"),"no data")</f>
        <v>no data</v>
      </c>
      <c r="AD18" s="75"/>
      <c r="AE18" s="74" t="str">
        <f>IF(L38&gt;0,IF(AE17&lt;$W$11,"OK","outlier"),"no data")</f>
        <v>no data</v>
      </c>
      <c r="AF18" s="75"/>
      <c r="AG18" s="74" t="str">
        <f>IF(N38&gt;0,IF(AG17&lt;$W$11,"OK","outlier"),"no data")</f>
        <v>no data</v>
      </c>
      <c r="AH18" s="75"/>
      <c r="AI18" s="74" t="str">
        <f>IF(P38&gt;0,IF(AI17&lt;$W$11,"OK","outlier"),"no data")</f>
        <v>no data</v>
      </c>
      <c r="AJ18" s="75"/>
      <c r="AK18" s="74" t="str">
        <f>IF(R38&gt;0,IF(AK17&lt;$W$11,"OK","outlier"),"no data")</f>
        <v>no data</v>
      </c>
    </row>
    <row r="19" spans="1:37" ht="12.75">
      <c r="A19" s="78"/>
      <c r="B19" s="78"/>
      <c r="C19" s="86" t="s">
        <v>277</v>
      </c>
      <c r="D19" s="109"/>
      <c r="E19" s="106"/>
      <c r="F19" s="107" t="s">
        <v>284</v>
      </c>
      <c r="G19" s="107"/>
      <c r="H19" s="109"/>
      <c r="I19" s="106"/>
      <c r="J19" s="78"/>
      <c r="K19" s="78"/>
      <c r="L19" s="78"/>
      <c r="M19" s="78"/>
      <c r="N19" s="78"/>
      <c r="O19" s="78"/>
      <c r="P19" s="78"/>
      <c r="Q19" s="78"/>
      <c r="R19" s="78"/>
      <c r="S19" s="8"/>
      <c r="T19" s="5"/>
      <c r="X19" s="8"/>
      <c r="Y19" s="8"/>
      <c r="AA19" s="8"/>
      <c r="AB19" s="8"/>
      <c r="AC19" s="8"/>
      <c r="AD19" s="8"/>
      <c r="AE19" s="8"/>
      <c r="AF19" s="8"/>
      <c r="AG19" s="8"/>
      <c r="AH19" s="8"/>
      <c r="AI19" s="8"/>
      <c r="AJ19" s="8"/>
      <c r="AK19" s="8"/>
    </row>
    <row r="20" spans="1:37" ht="12.75">
      <c r="A20" s="78"/>
      <c r="B20" s="78"/>
      <c r="C20" s="86" t="s">
        <v>278</v>
      </c>
      <c r="D20" s="110"/>
      <c r="E20" s="106"/>
      <c r="F20" s="107" t="s">
        <v>285</v>
      </c>
      <c r="G20" s="107"/>
      <c r="H20" s="110"/>
      <c r="I20" s="106"/>
      <c r="J20" s="78"/>
      <c r="K20" s="78"/>
      <c r="L20" s="78"/>
      <c r="M20" s="78"/>
      <c r="N20" s="78"/>
      <c r="O20" s="78"/>
      <c r="P20" s="78"/>
      <c r="Q20" s="78"/>
      <c r="R20" s="78"/>
      <c r="S20" s="8"/>
      <c r="T20" s="5"/>
      <c r="X20" s="8"/>
      <c r="Y20" s="8"/>
      <c r="AA20" s="69"/>
      <c r="AB20" s="8"/>
      <c r="AC20" s="8"/>
      <c r="AD20" s="8"/>
      <c r="AE20" s="8"/>
      <c r="AF20" s="8"/>
      <c r="AG20" s="8"/>
      <c r="AH20" s="8"/>
      <c r="AI20" s="8"/>
      <c r="AJ20" s="8"/>
      <c r="AK20" s="8"/>
    </row>
    <row r="21" spans="1:37" ht="12.75">
      <c r="A21" s="87"/>
      <c r="B21" s="78"/>
      <c r="C21" s="78"/>
      <c r="D21" s="78"/>
      <c r="E21" s="78"/>
      <c r="F21" s="78"/>
      <c r="G21" s="78"/>
      <c r="H21" s="78"/>
      <c r="I21" s="78"/>
      <c r="J21" s="78"/>
      <c r="K21" s="78"/>
      <c r="L21" s="87" t="s">
        <v>78</v>
      </c>
      <c r="M21" s="87"/>
      <c r="N21" s="88" t="s">
        <v>79</v>
      </c>
      <c r="O21" s="88"/>
      <c r="P21" s="78"/>
      <c r="Q21" s="78"/>
      <c r="R21" s="87" t="s">
        <v>78</v>
      </c>
      <c r="S21" s="7"/>
      <c r="T21" s="5"/>
      <c r="V21" t="s">
        <v>80</v>
      </c>
      <c r="X21" s="8"/>
      <c r="Y21" s="8"/>
      <c r="AA21" s="8"/>
      <c r="AB21" s="8"/>
      <c r="AC21" s="8"/>
      <c r="AD21" s="8"/>
      <c r="AE21" s="8"/>
      <c r="AF21" s="8"/>
      <c r="AG21" s="8"/>
      <c r="AH21" s="8"/>
      <c r="AI21" s="8"/>
      <c r="AJ21" s="8"/>
      <c r="AK21" s="8"/>
    </row>
    <row r="22" spans="1:25" ht="12.75">
      <c r="A22" s="78"/>
      <c r="B22" s="78"/>
      <c r="C22" s="78"/>
      <c r="D22" s="111" t="s">
        <v>81</v>
      </c>
      <c r="E22" s="111"/>
      <c r="F22" s="111" t="s">
        <v>82</v>
      </c>
      <c r="G22" s="111"/>
      <c r="H22" s="111" t="s">
        <v>83</v>
      </c>
      <c r="I22" s="111"/>
      <c r="J22" s="111" t="s">
        <v>84</v>
      </c>
      <c r="K22" s="111"/>
      <c r="L22" s="111" t="s">
        <v>85</v>
      </c>
      <c r="M22" s="111"/>
      <c r="N22" s="111" t="s">
        <v>86</v>
      </c>
      <c r="O22" s="111"/>
      <c r="P22" s="111" t="s">
        <v>87</v>
      </c>
      <c r="Q22" s="111"/>
      <c r="R22" s="111" t="s">
        <v>88</v>
      </c>
      <c r="S22" s="21"/>
      <c r="T22" s="5"/>
      <c r="V22" s="8" t="s">
        <v>22</v>
      </c>
      <c r="W22" s="8"/>
      <c r="X22" s="8"/>
      <c r="Y22" s="8"/>
    </row>
    <row r="23" spans="1:25" ht="12.75">
      <c r="A23" s="78"/>
      <c r="B23" s="78"/>
      <c r="C23" s="78"/>
      <c r="D23" s="94"/>
      <c r="E23" s="94"/>
      <c r="F23" s="94"/>
      <c r="G23" s="94"/>
      <c r="H23" s="94"/>
      <c r="I23" s="94"/>
      <c r="J23" s="94"/>
      <c r="K23" s="94"/>
      <c r="L23" s="94"/>
      <c r="M23" s="94"/>
      <c r="N23" s="94"/>
      <c r="O23" s="94"/>
      <c r="P23" s="94"/>
      <c r="Q23" s="94"/>
      <c r="R23" s="94"/>
      <c r="S23" s="9"/>
      <c r="T23" s="5"/>
      <c r="V23" s="8" t="s">
        <v>24</v>
      </c>
      <c r="W23" s="8"/>
      <c r="X23" s="8" t="s">
        <v>25</v>
      </c>
      <c r="Y23" s="8"/>
    </row>
    <row r="24" spans="1:25" ht="12.75" hidden="1">
      <c r="A24" s="88"/>
      <c r="B24" s="78"/>
      <c r="C24" s="275"/>
      <c r="D24" s="112"/>
      <c r="E24" s="215"/>
      <c r="F24" s="112"/>
      <c r="G24" s="215"/>
      <c r="H24" s="112"/>
      <c r="I24" s="215"/>
      <c r="J24" s="112"/>
      <c r="K24" s="215"/>
      <c r="L24" s="112"/>
      <c r="M24" s="215"/>
      <c r="N24" s="112"/>
      <c r="O24" s="215"/>
      <c r="P24" s="112"/>
      <c r="Q24" s="215"/>
      <c r="R24" s="112"/>
      <c r="S24" s="13"/>
      <c r="T24" s="5"/>
      <c r="U24" s="3"/>
      <c r="V24" s="60" t="s">
        <v>27</v>
      </c>
      <c r="W24" s="194">
        <f>COUNT(D49,F49,H49,J49,L49,N49,P49,R49)</f>
        <v>0</v>
      </c>
      <c r="X24" s="8" t="s">
        <v>28</v>
      </c>
      <c r="Y24" s="8"/>
    </row>
    <row r="25" spans="1:37" ht="12.75" hidden="1">
      <c r="A25" s="78"/>
      <c r="B25" s="78"/>
      <c r="C25" s="275"/>
      <c r="D25" s="112"/>
      <c r="E25" s="215"/>
      <c r="F25" s="112"/>
      <c r="G25" s="215"/>
      <c r="H25" s="112"/>
      <c r="I25" s="215"/>
      <c r="J25" s="112"/>
      <c r="K25" s="215"/>
      <c r="L25" s="112"/>
      <c r="M25" s="215"/>
      <c r="N25" s="112"/>
      <c r="O25" s="215"/>
      <c r="P25" s="112"/>
      <c r="Q25" s="215"/>
      <c r="R25" s="112"/>
      <c r="S25" s="13"/>
      <c r="T25" s="5"/>
      <c r="U25" s="4"/>
      <c r="V25" s="60" t="s">
        <v>30</v>
      </c>
      <c r="W25" s="248" t="e">
        <f>IF(STDEV(R49,P49,N49,L49,J49,H49,F49,D49)=0,0.00001,STDEV(R49,P49,N49,L49,J49,H49,F49,D49))</f>
        <v>#DIV/0!</v>
      </c>
      <c r="X25" s="8" t="s">
        <v>31</v>
      </c>
      <c r="Y25" s="8"/>
      <c r="Z25" s="8"/>
      <c r="AA25" s="8"/>
      <c r="AB25" s="8"/>
      <c r="AC25" s="8"/>
      <c r="AD25" s="8"/>
      <c r="AE25" s="8"/>
      <c r="AF25" s="8"/>
      <c r="AG25" s="8"/>
      <c r="AH25" s="8"/>
      <c r="AI25" s="8"/>
      <c r="AJ25" s="8"/>
      <c r="AK25" s="8"/>
    </row>
    <row r="26" spans="1:37" ht="12.75" hidden="1">
      <c r="A26" s="78"/>
      <c r="B26" s="78"/>
      <c r="C26" s="275"/>
      <c r="D26" s="112"/>
      <c r="E26" s="215"/>
      <c r="F26" s="112"/>
      <c r="G26" s="215"/>
      <c r="H26" s="112"/>
      <c r="I26" s="215"/>
      <c r="J26" s="112"/>
      <c r="K26" s="215"/>
      <c r="L26" s="112"/>
      <c r="M26" s="215"/>
      <c r="N26" s="112"/>
      <c r="O26" s="215"/>
      <c r="P26" s="112"/>
      <c r="Q26" s="215"/>
      <c r="R26" s="112"/>
      <c r="S26" s="13"/>
      <c r="T26" s="5"/>
      <c r="U26" s="4"/>
      <c r="V26" s="60" t="s">
        <v>33</v>
      </c>
      <c r="W26" s="194" t="e">
        <f>AVERAGE(D49,F49,H49,J49,L49,N49,P49,R49)</f>
        <v>#DIV/0!</v>
      </c>
      <c r="X26" s="8" t="s">
        <v>34</v>
      </c>
      <c r="Y26" s="8"/>
      <c r="Z26" s="8"/>
      <c r="AA26" s="8"/>
      <c r="AB26" s="8"/>
      <c r="AC26" s="8"/>
      <c r="AD26" s="8"/>
      <c r="AE26" s="8"/>
      <c r="AF26" s="8"/>
      <c r="AG26" s="8"/>
      <c r="AH26" s="8"/>
      <c r="AI26" s="8"/>
      <c r="AJ26" s="8"/>
      <c r="AK26" s="8"/>
    </row>
    <row r="27" spans="1:37" ht="12.75" hidden="1">
      <c r="A27" s="78"/>
      <c r="B27" s="78"/>
      <c r="C27" s="276"/>
      <c r="D27" s="216"/>
      <c r="E27" s="160"/>
      <c r="F27" s="216"/>
      <c r="G27" s="160"/>
      <c r="H27" s="216"/>
      <c r="I27" s="160"/>
      <c r="J27" s="216"/>
      <c r="K27" s="160"/>
      <c r="L27" s="216"/>
      <c r="M27" s="160"/>
      <c r="N27" s="216"/>
      <c r="O27" s="160"/>
      <c r="P27" s="216"/>
      <c r="Q27" s="160"/>
      <c r="R27" s="216"/>
      <c r="S27" s="11"/>
      <c r="T27" s="5"/>
      <c r="V27" t="s">
        <v>89</v>
      </c>
      <c r="W27" s="20" t="e">
        <f>VLOOKUP($W$24,$V$37:$W$49,2)</f>
        <v>#N/A</v>
      </c>
      <c r="X27" s="8"/>
      <c r="Y27" s="8"/>
      <c r="Z27" s="8"/>
      <c r="AA27" s="8"/>
      <c r="AB27" s="8"/>
      <c r="AC27" s="8"/>
      <c r="AD27" s="8"/>
      <c r="AE27" s="8"/>
      <c r="AF27" s="8"/>
      <c r="AG27" s="8"/>
      <c r="AH27" s="8"/>
      <c r="AI27" s="8"/>
      <c r="AJ27" s="8"/>
      <c r="AK27" s="8"/>
    </row>
    <row r="28" spans="1:37" ht="12.75" hidden="1">
      <c r="A28" s="78"/>
      <c r="B28" s="78"/>
      <c r="C28" s="140"/>
      <c r="D28" s="277"/>
      <c r="E28" s="277"/>
      <c r="F28" s="277"/>
      <c r="G28" s="277"/>
      <c r="H28" s="277"/>
      <c r="I28" s="277"/>
      <c r="J28" s="277"/>
      <c r="K28" s="277"/>
      <c r="L28" s="277"/>
      <c r="M28" s="277"/>
      <c r="N28" s="277"/>
      <c r="O28" s="277"/>
      <c r="P28" s="277"/>
      <c r="Q28" s="277"/>
      <c r="R28" s="277"/>
      <c r="S28" s="14"/>
      <c r="T28" s="5"/>
      <c r="X28" s="8"/>
      <c r="Y28" s="8"/>
      <c r="Z28" s="8"/>
      <c r="AA28" s="8"/>
      <c r="AB28" s="8"/>
      <c r="AC28" s="8"/>
      <c r="AD28" s="8"/>
      <c r="AE28" s="8"/>
      <c r="AF28" s="8"/>
      <c r="AG28" s="8"/>
      <c r="AH28" s="8"/>
      <c r="AI28" s="8"/>
      <c r="AJ28" s="8"/>
      <c r="AK28" s="8"/>
    </row>
    <row r="29" spans="1:37" ht="12.75" hidden="1">
      <c r="A29" s="78"/>
      <c r="B29" s="78"/>
      <c r="C29" s="140"/>
      <c r="D29" s="277"/>
      <c r="E29" s="277"/>
      <c r="F29" s="277"/>
      <c r="G29" s="277"/>
      <c r="H29" s="277"/>
      <c r="I29" s="277"/>
      <c r="J29" s="277"/>
      <c r="K29" s="277"/>
      <c r="L29" s="277"/>
      <c r="M29" s="277"/>
      <c r="N29" s="277"/>
      <c r="O29" s="277"/>
      <c r="P29" s="277"/>
      <c r="Q29" s="277"/>
      <c r="R29" s="277"/>
      <c r="S29" s="14"/>
      <c r="T29" s="5"/>
      <c r="V29" s="59" t="s">
        <v>67</v>
      </c>
      <c r="W29" s="209"/>
      <c r="X29" s="210" t="s">
        <v>68</v>
      </c>
      <c r="Y29" s="209"/>
      <c r="Z29" s="210" t="s">
        <v>69</v>
      </c>
      <c r="AA29" s="209"/>
      <c r="AB29" s="210" t="s">
        <v>70</v>
      </c>
      <c r="AC29" s="209"/>
      <c r="AD29" s="210" t="s">
        <v>71</v>
      </c>
      <c r="AE29" s="209"/>
      <c r="AF29" s="210" t="s">
        <v>72</v>
      </c>
      <c r="AG29" s="209"/>
      <c r="AH29" s="210" t="s">
        <v>73</v>
      </c>
      <c r="AI29" s="209"/>
      <c r="AJ29" s="210" t="s">
        <v>74</v>
      </c>
      <c r="AK29" s="209"/>
    </row>
    <row r="30" spans="1:37" ht="12.75" hidden="1">
      <c r="A30" s="88"/>
      <c r="B30" s="78"/>
      <c r="C30" s="275"/>
      <c r="D30" s="106"/>
      <c r="E30" s="181"/>
      <c r="F30" s="106"/>
      <c r="G30" s="181"/>
      <c r="H30" s="106"/>
      <c r="I30" s="181"/>
      <c r="J30" s="106"/>
      <c r="K30" s="181"/>
      <c r="L30" s="106"/>
      <c r="M30" s="181"/>
      <c r="N30" s="106"/>
      <c r="O30" s="181"/>
      <c r="P30" s="106"/>
      <c r="Q30" s="181"/>
      <c r="R30" s="106"/>
      <c r="S30" s="16"/>
      <c r="T30" s="5"/>
      <c r="U30" s="3"/>
      <c r="V30" s="62" t="s">
        <v>51</v>
      </c>
      <c r="W30" s="63" t="e">
        <f>ABS((D49-$W$26)/$W$25)</f>
        <v>#DIV/0!</v>
      </c>
      <c r="X30" s="64" t="s">
        <v>51</v>
      </c>
      <c r="Y30" s="63" t="e">
        <f>ABS((F49-$W$26)/$W$25)</f>
        <v>#DIV/0!</v>
      </c>
      <c r="Z30" s="64" t="s">
        <v>51</v>
      </c>
      <c r="AA30" s="63" t="e">
        <f>ABS((H49-$W$26)/$W$25)</f>
        <v>#DIV/0!</v>
      </c>
      <c r="AB30" s="64" t="s">
        <v>51</v>
      </c>
      <c r="AC30" s="63" t="e">
        <f>ABS((J49-$W$26)/$W$25)</f>
        <v>#DIV/0!</v>
      </c>
      <c r="AD30" s="64" t="s">
        <v>51</v>
      </c>
      <c r="AE30" s="63" t="e">
        <f>ABS((L49-$W$26)/$W$25)</f>
        <v>#DIV/0!</v>
      </c>
      <c r="AF30" s="64" t="s">
        <v>51</v>
      </c>
      <c r="AG30" s="63" t="e">
        <f>ABS((N49-$W$26)/$W$25)</f>
        <v>#DIV/0!</v>
      </c>
      <c r="AH30" s="64" t="s">
        <v>51</v>
      </c>
      <c r="AI30" s="63" t="e">
        <f>ABS((P49-$W$26)/$W$25)</f>
        <v>#DIV/0!</v>
      </c>
      <c r="AJ30" s="64" t="s">
        <v>51</v>
      </c>
      <c r="AK30" s="63" t="e">
        <f>ABS((R49-$W$26)/$W$25)</f>
        <v>#DIV/0!</v>
      </c>
    </row>
    <row r="31" spans="1:37" ht="12.75" hidden="1">
      <c r="A31" s="78"/>
      <c r="B31" s="78"/>
      <c r="C31" s="275"/>
      <c r="D31" s="106"/>
      <c r="E31" s="181"/>
      <c r="F31" s="106"/>
      <c r="G31" s="181"/>
      <c r="H31" s="106"/>
      <c r="I31" s="181"/>
      <c r="J31" s="106"/>
      <c r="K31" s="181"/>
      <c r="L31" s="106"/>
      <c r="M31" s="181"/>
      <c r="N31" s="106"/>
      <c r="O31" s="181"/>
      <c r="P31" s="106"/>
      <c r="Q31" s="181"/>
      <c r="R31" s="106"/>
      <c r="S31" s="16"/>
      <c r="T31" s="5"/>
      <c r="U31" s="4"/>
      <c r="V31" s="73"/>
      <c r="W31" s="74" t="str">
        <f>IF(D49&gt;0,IF(W30&lt;$W$27,"OK","outlier"),"no data")</f>
        <v>no data</v>
      </c>
      <c r="X31" s="75"/>
      <c r="Y31" s="74" t="str">
        <f>IF(F49&gt;0,IF(Y30&lt;$W$27,"OK","outlier"),"no data")</f>
        <v>no data</v>
      </c>
      <c r="Z31" s="75"/>
      <c r="AA31" s="74" t="str">
        <f>IF(H49&gt;0,IF(AA30&lt;$W$27,"OK","outlier"),"no data")</f>
        <v>no data</v>
      </c>
      <c r="AB31" s="75"/>
      <c r="AC31" s="74" t="str">
        <f>IF(J49&gt;0,IF(AC30&lt;$W$27,"OK","outlier"),"no data")</f>
        <v>no data</v>
      </c>
      <c r="AD31" s="75"/>
      <c r="AE31" s="74" t="str">
        <f>IF(L49&gt;0,IF(AE30&lt;$W$27,"OK","outlier"),"no data")</f>
        <v>no data</v>
      </c>
      <c r="AF31" s="75"/>
      <c r="AG31" s="74" t="str">
        <f>IF(N49&gt;0,IF(AG30&lt;$W$27,"OK","outlier"),"no data")</f>
        <v>no data</v>
      </c>
      <c r="AH31" s="75"/>
      <c r="AI31" s="74" t="str">
        <f>IF(P49&gt;0,IF(AI30&lt;$W$27,"OK","outlier"),"no data")</f>
        <v>no data</v>
      </c>
      <c r="AJ31" s="75"/>
      <c r="AK31" s="74" t="str">
        <f>IF(R49&gt;0,IF(AK30&lt;$W$27,"OK","outlier"),"no data")</f>
        <v>no data</v>
      </c>
    </row>
    <row r="32" spans="1:21" ht="12.75" hidden="1">
      <c r="A32" s="78"/>
      <c r="B32" s="78"/>
      <c r="C32" s="275"/>
      <c r="D32" s="106"/>
      <c r="E32" s="181"/>
      <c r="F32" s="106"/>
      <c r="G32" s="181"/>
      <c r="H32" s="106"/>
      <c r="I32" s="181"/>
      <c r="J32" s="106"/>
      <c r="K32" s="181"/>
      <c r="L32" s="106"/>
      <c r="M32" s="181"/>
      <c r="N32" s="106"/>
      <c r="O32" s="181"/>
      <c r="P32" s="106"/>
      <c r="Q32" s="181"/>
      <c r="R32" s="106"/>
      <c r="S32" s="16"/>
      <c r="T32" s="5"/>
      <c r="U32" s="4"/>
    </row>
    <row r="33" spans="1:37" ht="12.75" hidden="1">
      <c r="A33" s="78"/>
      <c r="B33" s="78"/>
      <c r="C33" s="276"/>
      <c r="D33" s="216"/>
      <c r="E33" s="216"/>
      <c r="F33" s="216"/>
      <c r="G33" s="216"/>
      <c r="H33" s="216"/>
      <c r="I33" s="216"/>
      <c r="J33" s="216"/>
      <c r="K33" s="216"/>
      <c r="L33" s="216"/>
      <c r="M33" s="216"/>
      <c r="N33" s="216"/>
      <c r="O33" s="216"/>
      <c r="P33" s="216"/>
      <c r="Q33" s="216"/>
      <c r="R33" s="216"/>
      <c r="S33" s="10"/>
      <c r="T33" s="5"/>
      <c r="V33" s="208"/>
      <c r="W33" s="19"/>
      <c r="X33" s="8"/>
      <c r="Y33" s="8"/>
      <c r="Z33" s="8"/>
      <c r="AA33" s="8"/>
      <c r="AB33" s="8"/>
      <c r="AC33" s="8"/>
      <c r="AD33" s="8"/>
      <c r="AE33" s="8"/>
      <c r="AF33" s="8"/>
      <c r="AG33" s="8"/>
      <c r="AH33" s="8"/>
      <c r="AI33" s="8"/>
      <c r="AJ33" s="8"/>
      <c r="AK33" s="8"/>
    </row>
    <row r="34" spans="1:20" ht="12.75" hidden="1">
      <c r="A34" s="78"/>
      <c r="B34" s="78"/>
      <c r="C34" s="113"/>
      <c r="D34" s="114"/>
      <c r="E34" s="108"/>
      <c r="F34" s="114"/>
      <c r="G34" s="108"/>
      <c r="H34" s="114"/>
      <c r="I34" s="108"/>
      <c r="J34" s="114"/>
      <c r="K34" s="108"/>
      <c r="L34" s="114"/>
      <c r="M34" s="108"/>
      <c r="N34" s="114"/>
      <c r="O34" s="108"/>
      <c r="P34" s="114"/>
      <c r="Q34" s="108"/>
      <c r="R34" s="114"/>
      <c r="S34" s="10"/>
      <c r="T34" s="5"/>
    </row>
    <row r="35" spans="1:23" ht="12.75">
      <c r="A35" s="78"/>
      <c r="B35" s="78"/>
      <c r="C35" s="78"/>
      <c r="D35" s="82"/>
      <c r="E35" s="212" t="s">
        <v>90</v>
      </c>
      <c r="F35" s="114"/>
      <c r="G35" s="114"/>
      <c r="H35" s="114"/>
      <c r="I35" s="114"/>
      <c r="J35" s="114"/>
      <c r="K35" s="114"/>
      <c r="L35" s="114"/>
      <c r="M35" s="114"/>
      <c r="N35" s="114"/>
      <c r="O35" s="114"/>
      <c r="P35" s="114"/>
      <c r="Q35" s="114"/>
      <c r="R35" s="114"/>
      <c r="S35" s="14"/>
      <c r="T35" s="5"/>
      <c r="V35" s="8" t="s">
        <v>91</v>
      </c>
      <c r="W35" s="8"/>
    </row>
    <row r="36" spans="1:29" ht="12.75">
      <c r="A36" s="88"/>
      <c r="B36" s="78"/>
      <c r="C36" s="86" t="s">
        <v>279</v>
      </c>
      <c r="D36" s="115"/>
      <c r="E36" s="184">
        <f>IF(ISBLANK(D36),"",IF(W12="OK","ok","x"))</f>
      </c>
      <c r="F36" s="116"/>
      <c r="G36" s="184">
        <f>IF(ISBLANK(F36),"",IF(Y12="OK","ok","x"))</f>
      </c>
      <c r="H36" s="116"/>
      <c r="I36" s="184">
        <f>IF(ISBLANK(H36),"",IF(AA12="OK","ok","x"))</f>
      </c>
      <c r="J36" s="116"/>
      <c r="K36" s="184">
        <f>IF(ISBLANK(J36),"",IF(AC12="OK","ok","x"))</f>
      </c>
      <c r="L36" s="116"/>
      <c r="M36" s="184">
        <f>IF(ISBLANK(L36),"",IF(AE12="OK","ok","x"))</f>
      </c>
      <c r="N36" s="116"/>
      <c r="O36" s="184">
        <f>IF(ISBLANK(N36),"",IF(AG12="OK","ok","x"))</f>
      </c>
      <c r="P36" s="116"/>
      <c r="Q36" s="184">
        <f>IF(ISBLANK(P36),"",IF(AI12="OK","ok","x"))</f>
      </c>
      <c r="R36" s="116"/>
      <c r="S36" s="184">
        <f>IF(ISBLANK(R36),"",IF(AK12="OK","ok","x"))</f>
      </c>
      <c r="T36" s="5"/>
      <c r="U36" s="3"/>
      <c r="V36" s="67" t="s">
        <v>92</v>
      </c>
      <c r="W36" s="68" t="s">
        <v>93</v>
      </c>
      <c r="X36" s="3"/>
      <c r="Y36" s="3"/>
      <c r="Z36" s="3"/>
      <c r="AA36" s="3"/>
      <c r="AB36" s="3"/>
      <c r="AC36" s="3"/>
    </row>
    <row r="37" spans="1:29" ht="12.75">
      <c r="A37" s="88" t="s">
        <v>94</v>
      </c>
      <c r="B37" s="78"/>
      <c r="C37" s="86" t="s">
        <v>280</v>
      </c>
      <c r="D37" s="118"/>
      <c r="E37" s="185">
        <f>IF(ISBLANK(D37),"",IF(W15="OK","ok","x"))</f>
      </c>
      <c r="F37" s="106"/>
      <c r="G37" s="185">
        <f>IF(ISBLANK(F37),"",IF(Y15="OK","ok","x"))</f>
      </c>
      <c r="H37" s="106"/>
      <c r="I37" s="185">
        <f>IF(ISBLANK(H37),"",IF(AA15="OK","ok","x"))</f>
      </c>
      <c r="J37" s="106"/>
      <c r="K37" s="185">
        <f>IF(ISBLANK(J37),"",IF(AC15="OK","ok","x"))</f>
      </c>
      <c r="L37" s="106"/>
      <c r="M37" s="185">
        <f>IF(ISBLANK(L37),"",IF(AE15="OK","ok","x"))</f>
      </c>
      <c r="N37" s="106"/>
      <c r="O37" s="185">
        <f>IF(ISBLANK(N37),"",IF(AG15="OK","ok","x"))</f>
      </c>
      <c r="P37" s="106"/>
      <c r="Q37" s="185">
        <f>IF(ISBLANK(P37),"",IF(AI15="OK","ok","x"))</f>
      </c>
      <c r="R37" s="106"/>
      <c r="S37" s="185">
        <f>IF(ISBLANK(R37),"",IF(AK15="OK","ok","x"))</f>
      </c>
      <c r="T37" s="5"/>
      <c r="U37" s="4"/>
      <c r="V37" s="33">
        <v>3</v>
      </c>
      <c r="W37" s="18">
        <v>1.153</v>
      </c>
      <c r="X37" s="3"/>
      <c r="Y37" s="3"/>
      <c r="Z37" s="3"/>
      <c r="AA37" s="3"/>
      <c r="AB37" s="3"/>
      <c r="AC37" s="3"/>
    </row>
    <row r="38" spans="1:29" ht="13.5" thickBot="1">
      <c r="A38" s="78"/>
      <c r="B38" s="78"/>
      <c r="C38" s="86" t="s">
        <v>281</v>
      </c>
      <c r="D38" s="120"/>
      <c r="E38" s="186">
        <f>IF(ISBLANK(D38),"",IF(W18="OK","ok","x"))</f>
      </c>
      <c r="F38" s="121"/>
      <c r="G38" s="186">
        <f>IF(ISBLANK(F38),"",IF(Y18="OK","ok","x"))</f>
      </c>
      <c r="H38" s="121"/>
      <c r="I38" s="186">
        <f>IF(ISBLANK(H38),"",IF(AA18="OK","ok","x"))</f>
      </c>
      <c r="J38" s="121"/>
      <c r="K38" s="186">
        <f>IF(ISBLANK(J38),"",IF(AC18="OK","ok","x"))</f>
      </c>
      <c r="L38" s="121"/>
      <c r="M38" s="186">
        <f>IF(ISBLANK(L38),"",IF(AE18="OK","ok","x"))</f>
      </c>
      <c r="N38" s="121"/>
      <c r="O38" s="186">
        <f>IF(ISBLANK(N38),"",IF(AG18="OK","ok","x"))</f>
      </c>
      <c r="P38" s="121"/>
      <c r="Q38" s="186">
        <f>IF(ISBLANK(P38),"",IF(AI18="OK","ok","x"))</f>
      </c>
      <c r="R38" s="121"/>
      <c r="S38" s="186">
        <f>IF(ISBLANK(R38),"",IF(AK18="OK","ok","x"))</f>
      </c>
      <c r="T38" s="5"/>
      <c r="U38" s="4"/>
      <c r="V38" s="70">
        <v>4</v>
      </c>
      <c r="W38" s="20">
        <v>1.463</v>
      </c>
      <c r="X38" s="3"/>
      <c r="Y38" s="3"/>
      <c r="Z38" s="3"/>
      <c r="AA38" s="3"/>
      <c r="AB38" s="3"/>
      <c r="AC38" s="3"/>
    </row>
    <row r="39" spans="1:29" ht="13.5" thickTop="1">
      <c r="A39" s="78"/>
      <c r="B39" s="78"/>
      <c r="C39" s="113" t="s">
        <v>95</v>
      </c>
      <c r="D39" s="108">
        <f>IF(AND(ISBLANK(D36),ISBLANK(D37),ISBLANK(D38)),"",AVERAGE(D36:D38))</f>
      </c>
      <c r="E39" s="108"/>
      <c r="F39" s="108">
        <f>IF(AND(ISBLANK(F36),ISBLANK(F37),ISBLANK(F38)),"",AVERAGE(F36:F38))</f>
      </c>
      <c r="G39" s="108"/>
      <c r="H39" s="108">
        <f>IF(AND(ISBLANK(H36),ISBLANK(H37),ISBLANK(H38)),"",AVERAGE(H36:H38))</f>
      </c>
      <c r="I39" s="108"/>
      <c r="J39" s="108">
        <f>IF(AND(ISBLANK(J36),ISBLANK(J37),ISBLANK(J38)),"",AVERAGE(J36:J38))</f>
      </c>
      <c r="K39" s="108"/>
      <c r="L39" s="108">
        <f>IF(AND(ISBLANK(L36),ISBLANK(L37),ISBLANK(L38)),"",AVERAGE(L36:L38))</f>
      </c>
      <c r="M39" s="108"/>
      <c r="N39" s="108">
        <f>IF(AND(ISBLANK(N36),ISBLANK(N37),ISBLANK(N38)),"",AVERAGE(N36:N38))</f>
      </c>
      <c r="O39" s="108"/>
      <c r="P39" s="108">
        <f>IF(AND(ISBLANK(P36),ISBLANK(P37),ISBLANK(P38)),"",AVERAGE(P36:P38))</f>
      </c>
      <c r="Q39" s="108"/>
      <c r="R39" s="108">
        <f>IF(AND(ISBLANK(R36),ISBLANK(R37),ISBLANK(R38)),"",AVERAGE(R36:R38))</f>
      </c>
      <c r="S39" s="10"/>
      <c r="T39" s="5"/>
      <c r="V39" s="70">
        <v>5</v>
      </c>
      <c r="W39" s="20">
        <v>1.672</v>
      </c>
      <c r="X39" s="3"/>
      <c r="Y39" s="3"/>
      <c r="Z39" s="3"/>
      <c r="AA39" s="3"/>
      <c r="AB39" s="3"/>
      <c r="AC39" s="3"/>
    </row>
    <row r="40" spans="1:23" ht="3" customHeight="1">
      <c r="A40" s="78"/>
      <c r="B40" s="78"/>
      <c r="C40" s="78"/>
      <c r="D40" s="114">
        <f>IF(ISERROR(D39),"",D39)</f>
      </c>
      <c r="E40" s="114"/>
      <c r="F40" s="114">
        <f>IF(ISERROR(F39),"",F39)</f>
      </c>
      <c r="G40" s="114"/>
      <c r="H40" s="114">
        <f>IF(ISERROR(H39),"",H39)</f>
      </c>
      <c r="I40" s="114"/>
      <c r="J40" s="114">
        <f>IF(ISERROR(J39),"",J39)</f>
      </c>
      <c r="K40" s="114"/>
      <c r="L40" s="114">
        <f>IF(ISERROR(L39),"",L39)</f>
      </c>
      <c r="M40" s="114"/>
      <c r="N40" s="114">
        <f>IF(ISERROR(N39),"",N39)</f>
      </c>
      <c r="O40" s="114"/>
      <c r="P40" s="114">
        <f>IF(ISERROR(P39),"",P39)</f>
      </c>
      <c r="Q40" s="114"/>
      <c r="R40" s="114">
        <f>IF(ISERROR(R39),"",R39)</f>
      </c>
      <c r="S40" s="14"/>
      <c r="T40" s="5"/>
      <c r="V40" s="70">
        <v>6</v>
      </c>
      <c r="W40" s="20">
        <v>1.822</v>
      </c>
    </row>
    <row r="41" spans="1:23" ht="6" customHeight="1">
      <c r="A41" s="78"/>
      <c r="B41" s="78"/>
      <c r="C41" s="78"/>
      <c r="D41" s="114"/>
      <c r="E41" s="114"/>
      <c r="F41" s="114"/>
      <c r="G41" s="114"/>
      <c r="H41" s="114"/>
      <c r="I41" s="114"/>
      <c r="J41" s="114"/>
      <c r="K41" s="114"/>
      <c r="L41" s="114"/>
      <c r="M41" s="114"/>
      <c r="N41" s="114"/>
      <c r="O41" s="114"/>
      <c r="P41" s="114"/>
      <c r="Q41" s="114"/>
      <c r="R41" s="114"/>
      <c r="S41" s="14"/>
      <c r="T41" s="5"/>
      <c r="V41" s="70">
        <v>7</v>
      </c>
      <c r="W41" s="20">
        <v>1.938</v>
      </c>
    </row>
    <row r="42" spans="1:23" ht="12.75">
      <c r="A42" s="88" t="s">
        <v>301</v>
      </c>
      <c r="B42" s="78"/>
      <c r="C42" s="86" t="s">
        <v>279</v>
      </c>
      <c r="D42" s="115"/>
      <c r="E42" s="180"/>
      <c r="F42" s="116"/>
      <c r="G42" s="180"/>
      <c r="H42" s="116"/>
      <c r="I42" s="180"/>
      <c r="J42" s="116"/>
      <c r="K42" s="180"/>
      <c r="L42" s="116"/>
      <c r="M42" s="180"/>
      <c r="N42" s="116"/>
      <c r="O42" s="180"/>
      <c r="P42" s="116"/>
      <c r="Q42" s="180"/>
      <c r="R42" s="117"/>
      <c r="S42" s="16"/>
      <c r="T42" s="5"/>
      <c r="U42" s="3"/>
      <c r="V42" s="70">
        <v>8</v>
      </c>
      <c r="W42" s="20">
        <v>2.032</v>
      </c>
    </row>
    <row r="43" spans="1:29" ht="12.75">
      <c r="A43" s="88" t="s">
        <v>96</v>
      </c>
      <c r="B43" s="78"/>
      <c r="C43" s="86" t="s">
        <v>280</v>
      </c>
      <c r="D43" s="118"/>
      <c r="E43" s="181"/>
      <c r="F43" s="106"/>
      <c r="G43" s="181"/>
      <c r="H43" s="106"/>
      <c r="I43" s="181"/>
      <c r="J43" s="106"/>
      <c r="K43" s="181"/>
      <c r="L43" s="106"/>
      <c r="M43" s="181"/>
      <c r="N43" s="106"/>
      <c r="O43" s="181"/>
      <c r="P43" s="106"/>
      <c r="Q43" s="181"/>
      <c r="R43" s="119"/>
      <c r="S43" s="16"/>
      <c r="T43" s="5"/>
      <c r="U43" s="4"/>
      <c r="V43" s="70">
        <v>9</v>
      </c>
      <c r="W43" s="71">
        <v>2.11</v>
      </c>
      <c r="X43" s="3"/>
      <c r="Y43" s="3"/>
      <c r="Z43" s="3"/>
      <c r="AA43" s="3"/>
      <c r="AB43" s="3"/>
      <c r="AC43" s="3"/>
    </row>
    <row r="44" spans="1:23" ht="13.5" thickBot="1">
      <c r="A44" s="78"/>
      <c r="B44" s="78"/>
      <c r="C44" s="86" t="s">
        <v>281</v>
      </c>
      <c r="D44" s="120"/>
      <c r="E44" s="182"/>
      <c r="F44" s="121"/>
      <c r="G44" s="182"/>
      <c r="H44" s="121"/>
      <c r="I44" s="182"/>
      <c r="J44" s="121"/>
      <c r="K44" s="182"/>
      <c r="L44" s="121"/>
      <c r="M44" s="182"/>
      <c r="N44" s="121"/>
      <c r="O44" s="182"/>
      <c r="P44" s="121"/>
      <c r="Q44" s="182"/>
      <c r="R44" s="122"/>
      <c r="S44" s="16"/>
      <c r="T44" s="5"/>
      <c r="U44" s="4"/>
      <c r="V44" s="70">
        <v>10</v>
      </c>
      <c r="W44" s="20">
        <v>2.176</v>
      </c>
    </row>
    <row r="45" spans="1:23" ht="13.5" thickTop="1">
      <c r="A45" s="78"/>
      <c r="B45" s="78"/>
      <c r="C45" s="113" t="s">
        <v>97</v>
      </c>
      <c r="D45" s="108">
        <f>IF(OR(AND(ISBLANK(D42),ISBLANK(D43),ISBLANK(D44)),AND(ISTEXT(D42),ISTEXT(D43),ISTEXT(D44))),"",AVERAGE(D42:D44))</f>
      </c>
      <c r="E45" s="108"/>
      <c r="F45" s="108">
        <f>IF(OR(AND(ISBLANK(F42),ISBLANK(F43),ISBLANK(F44)),AND(ISTEXT(F42),ISTEXT(F43),ISTEXT(F44))),"",AVERAGE(F42:F44))</f>
      </c>
      <c r="G45" s="108"/>
      <c r="H45" s="108">
        <f>IF(OR(AND(ISBLANK(H42),ISBLANK(H43),ISBLANK(H44)),AND(ISTEXT(H42),ISTEXT(H43),ISTEXT(H44))),"",AVERAGE(H42:H44))</f>
      </c>
      <c r="I45" s="108"/>
      <c r="J45" s="108">
        <f>IF(OR(AND(ISBLANK(J42),ISBLANK(J43),ISBLANK(J44)),AND(ISTEXT(J42),ISTEXT(J43),ISTEXT(J44))),"",AVERAGE(J42:J44))</f>
      </c>
      <c r="K45" s="108"/>
      <c r="L45" s="108">
        <f>IF(OR(AND(ISBLANK(L42),ISBLANK(L43),ISBLANK(L44)),AND(ISTEXT(L42),ISTEXT(L43),ISTEXT(L44))),"",AVERAGE(L42:L44))</f>
      </c>
      <c r="M45" s="108"/>
      <c r="N45" s="108">
        <f>IF(OR(AND(ISBLANK(N42),ISBLANK(N43),ISBLANK(N44)),AND(ISTEXT(N42),ISTEXT(N43),ISTEXT(N44))),"",AVERAGE(N42:N44))</f>
      </c>
      <c r="O45" s="108"/>
      <c r="P45" s="108">
        <f>IF(OR(AND(ISBLANK(P42),ISBLANK(P43),ISBLANK(P44)),AND(ISTEXT(P42),ISTEXT(P43),ISTEXT(P44))),"",AVERAGE(P42:P44))</f>
      </c>
      <c r="Q45" s="108"/>
      <c r="R45" s="108">
        <f>IF(OR(AND(ISBLANK(R42),ISBLANK(R43),ISBLANK(R44)),AND(ISTEXT(R42),ISTEXT(R43),ISTEXT(R44))),"",AVERAGE(R42:R44))</f>
      </c>
      <c r="S45" s="10"/>
      <c r="T45" s="6"/>
      <c r="V45" s="70">
        <v>11</v>
      </c>
      <c r="W45" s="20">
        <v>2.234</v>
      </c>
    </row>
    <row r="46" spans="1:23" ht="4.5" customHeight="1">
      <c r="A46" s="78"/>
      <c r="B46" s="78"/>
      <c r="C46" s="113"/>
      <c r="D46" s="114">
        <f>IF(ISERROR(D45),"",D45)</f>
      </c>
      <c r="E46" s="108"/>
      <c r="F46" s="114">
        <f>IF(ISERROR(F45),"",F45)</f>
      </c>
      <c r="G46" s="108"/>
      <c r="H46" s="114">
        <f>IF(ISERROR(H45),"",H45)</f>
      </c>
      <c r="I46" s="108"/>
      <c r="J46" s="114">
        <f>IF(ISERROR(J45),"",J45)</f>
      </c>
      <c r="K46" s="108"/>
      <c r="L46" s="114">
        <f>IF(ISERROR(L45),"",L45)</f>
      </c>
      <c r="M46" s="108"/>
      <c r="N46" s="114">
        <f>IF(ISERROR(N45),"",N45)</f>
      </c>
      <c r="O46" s="108"/>
      <c r="P46" s="114">
        <f>IF(ISERROR(P45),"",P45)</f>
      </c>
      <c r="Q46" s="108"/>
      <c r="R46" s="114">
        <f>IF(ISERROR(R45),"",R45)</f>
      </c>
      <c r="S46" s="10"/>
      <c r="T46" s="6"/>
      <c r="V46" s="70">
        <v>12</v>
      </c>
      <c r="W46" s="20">
        <v>2.285</v>
      </c>
    </row>
    <row r="47" spans="1:23" ht="9" customHeight="1">
      <c r="A47" s="123"/>
      <c r="B47" s="123"/>
      <c r="C47" s="123"/>
      <c r="D47" s="123"/>
      <c r="E47" s="123"/>
      <c r="F47" s="123"/>
      <c r="G47" s="123"/>
      <c r="H47" s="123"/>
      <c r="I47" s="123"/>
      <c r="J47" s="123"/>
      <c r="K47" s="123"/>
      <c r="L47" s="123"/>
      <c r="M47" s="123"/>
      <c r="N47" s="123"/>
      <c r="O47" s="123"/>
      <c r="P47" s="123"/>
      <c r="Q47" s="123"/>
      <c r="R47" s="123"/>
      <c r="S47" s="80"/>
      <c r="T47" s="5"/>
      <c r="V47" s="70">
        <v>13</v>
      </c>
      <c r="W47" s="20">
        <v>2.331</v>
      </c>
    </row>
    <row r="48" spans="1:23" ht="12.75">
      <c r="A48" s="124"/>
      <c r="B48" s="125"/>
      <c r="C48" s="125"/>
      <c r="D48" s="81"/>
      <c r="E48" s="213" t="s">
        <v>90</v>
      </c>
      <c r="F48" s="126"/>
      <c r="G48" s="126"/>
      <c r="H48" s="126"/>
      <c r="I48" s="126"/>
      <c r="J48" s="126"/>
      <c r="K48" s="126"/>
      <c r="L48" s="126"/>
      <c r="M48" s="126"/>
      <c r="N48" s="126"/>
      <c r="O48" s="126"/>
      <c r="P48" s="126"/>
      <c r="Q48" s="126"/>
      <c r="R48" s="126"/>
      <c r="S48" s="79"/>
      <c r="T48" s="5"/>
      <c r="V48" s="70">
        <v>14</v>
      </c>
      <c r="W48" s="20">
        <v>2.371</v>
      </c>
    </row>
    <row r="49" spans="1:29" ht="12.75">
      <c r="A49" s="88" t="s">
        <v>98</v>
      </c>
      <c r="B49" s="78"/>
      <c r="C49" s="78"/>
      <c r="D49" s="127"/>
      <c r="E49" s="211">
        <f>IF(ISBLANK(D49),"",IF(W31="OK","ok","x"))</f>
      </c>
      <c r="F49" s="128"/>
      <c r="G49" s="211">
        <f>IF(ISBLANK(F49),"",IF(Y31="OK","ok","x"))</f>
      </c>
      <c r="H49" s="128"/>
      <c r="I49" s="211">
        <f>IF(ISBLANK(H49),"",IF(AA31="OK","ok","x"))</f>
      </c>
      <c r="J49" s="128"/>
      <c r="K49" s="211">
        <f>IF(ISBLANK(J49),"",IF(AC31="OK","ok","x"))</f>
      </c>
      <c r="L49" s="128"/>
      <c r="M49" s="211">
        <f>IF(ISBLANK(L49),"",IF(AE31="OK","ok","x"))</f>
      </c>
      <c r="N49" s="128"/>
      <c r="O49" s="211">
        <f>IF(ISBLANK(N49),"",IF(AG31="OK","ok","x"))</f>
      </c>
      <c r="P49" s="128"/>
      <c r="Q49" s="211">
        <f>IF(ISBLANK(P49),"",IF(AI31="OK","ok","x"))</f>
      </c>
      <c r="R49" s="129"/>
      <c r="S49" s="211">
        <f>IF(ISBLANK(R49),"",IF(AK31="OK","ok","x"))</f>
      </c>
      <c r="T49" s="5"/>
      <c r="U49" s="1"/>
      <c r="V49" s="70">
        <v>15</v>
      </c>
      <c r="W49" s="20">
        <v>2.409</v>
      </c>
      <c r="X49" s="3"/>
      <c r="Y49" s="3"/>
      <c r="Z49" s="3"/>
      <c r="AA49" s="3"/>
      <c r="AB49" s="3"/>
      <c r="AC49" s="3"/>
    </row>
    <row r="50" spans="1:21" ht="12.75">
      <c r="A50" s="78"/>
      <c r="B50" s="78"/>
      <c r="C50" s="113" t="s">
        <v>99</v>
      </c>
      <c r="D50" s="108">
        <f>IF(ISBLANK(D49),"",D49*100/$D$52)</f>
      </c>
      <c r="E50" s="108"/>
      <c r="F50" s="108">
        <f>IF(ISBLANK(F49),"",F49*100/$D$52)</f>
      </c>
      <c r="G50" s="108"/>
      <c r="H50" s="108">
        <f>IF(ISBLANK(H49),"",H49*100/$D$52)</f>
      </c>
      <c r="I50" s="108"/>
      <c r="J50" s="108">
        <f>IF(ISBLANK(J49),"",J49*100/$D$52)</f>
      </c>
      <c r="K50" s="108"/>
      <c r="L50" s="108">
        <f>IF(ISBLANK(L49),"",L49*100/$D$52)</f>
      </c>
      <c r="M50" s="108"/>
      <c r="N50" s="108">
        <f>IF(ISBLANK(N49),"",N49*100/$D$52)</f>
      </c>
      <c r="O50" s="108"/>
      <c r="P50" s="108">
        <f>IF(ISBLANK(P49),"",P49*100/$D$52)</f>
      </c>
      <c r="Q50" s="108"/>
      <c r="R50" s="108">
        <f>IF(ISBLANK(R49),"",R49*100/$D$52)</f>
      </c>
      <c r="S50" s="10"/>
      <c r="T50" s="5"/>
      <c r="U50" s="4"/>
    </row>
    <row r="51" spans="1:21" ht="8.25" customHeight="1">
      <c r="A51" s="78"/>
      <c r="B51" s="78"/>
      <c r="C51" s="78"/>
      <c r="D51" s="114"/>
      <c r="E51" s="114"/>
      <c r="F51" s="114"/>
      <c r="G51" s="114"/>
      <c r="H51" s="114"/>
      <c r="I51" s="114"/>
      <c r="J51" s="114"/>
      <c r="K51" s="114"/>
      <c r="L51" s="114"/>
      <c r="M51" s="114"/>
      <c r="N51" s="114"/>
      <c r="O51" s="114"/>
      <c r="P51" s="114"/>
      <c r="Q51" s="114"/>
      <c r="R51" s="114"/>
      <c r="S51" s="14"/>
      <c r="T51" s="5"/>
      <c r="U51" s="4"/>
    </row>
    <row r="52" spans="1:20" ht="12.75">
      <c r="A52" s="78"/>
      <c r="B52" s="78"/>
      <c r="C52" s="113" t="s">
        <v>319</v>
      </c>
      <c r="D52" s="130" t="e">
        <f>AVERAGE(D45,F45,H45,J45,L45,N45,P45,R45)</f>
        <v>#DIV/0!</v>
      </c>
      <c r="E52" s="130"/>
      <c r="F52" s="131" t="s">
        <v>100</v>
      </c>
      <c r="G52" s="131"/>
      <c r="H52" s="78"/>
      <c r="I52" s="78"/>
      <c r="J52" s="114"/>
      <c r="K52" s="114"/>
      <c r="L52" s="132" t="s">
        <v>320</v>
      </c>
      <c r="M52" s="132"/>
      <c r="N52" s="164">
        <f>COUNT(D46,F46,H46,J46,L46,N46,P46,R46)</f>
        <v>0</v>
      </c>
      <c r="O52" s="133"/>
      <c r="P52" s="114"/>
      <c r="Q52" s="114"/>
      <c r="R52" s="114"/>
      <c r="S52" s="14"/>
      <c r="T52" s="5"/>
    </row>
    <row r="53" spans="1:20" ht="12.75">
      <c r="A53" s="78"/>
      <c r="B53" s="78"/>
      <c r="C53" s="113" t="s">
        <v>101</v>
      </c>
      <c r="D53" s="130" t="e">
        <f>100*(SUM(D49:R49)/(D52*D64))</f>
        <v>#DIV/0!</v>
      </c>
      <c r="E53" s="130"/>
      <c r="F53" s="131" t="s">
        <v>20</v>
      </c>
      <c r="G53" s="131"/>
      <c r="H53" s="114"/>
      <c r="I53" s="114"/>
      <c r="J53" s="114"/>
      <c r="K53" s="114"/>
      <c r="L53" s="114"/>
      <c r="M53" s="114"/>
      <c r="N53" s="114"/>
      <c r="O53" s="114"/>
      <c r="P53" s="114"/>
      <c r="Q53" s="114"/>
      <c r="R53" s="114"/>
      <c r="S53" s="14"/>
      <c r="T53" s="5"/>
    </row>
    <row r="54" spans="1:20" ht="9" customHeight="1">
      <c r="A54" s="78"/>
      <c r="B54" s="78"/>
      <c r="C54" s="94"/>
      <c r="D54" s="130"/>
      <c r="E54" s="130"/>
      <c r="F54" s="131"/>
      <c r="G54" s="131"/>
      <c r="H54" s="114"/>
      <c r="I54" s="114"/>
      <c r="J54" s="114"/>
      <c r="K54" s="114"/>
      <c r="L54" s="114"/>
      <c r="M54" s="114"/>
      <c r="N54" s="114"/>
      <c r="O54" s="114"/>
      <c r="P54" s="114"/>
      <c r="Q54" s="114"/>
      <c r="R54" s="114"/>
      <c r="S54" s="14"/>
      <c r="T54" s="5"/>
    </row>
    <row r="55" spans="1:21" ht="12.75">
      <c r="A55" s="254" t="s">
        <v>102</v>
      </c>
      <c r="B55" s="78"/>
      <c r="C55" s="253"/>
      <c r="D55" s="127"/>
      <c r="E55" s="183"/>
      <c r="F55" s="128"/>
      <c r="G55" s="183"/>
      <c r="H55" s="128"/>
      <c r="I55" s="183"/>
      <c r="J55" s="128"/>
      <c r="K55" s="183"/>
      <c r="L55" s="128"/>
      <c r="M55" s="183"/>
      <c r="N55" s="128"/>
      <c r="O55" s="183"/>
      <c r="P55" s="128"/>
      <c r="Q55" s="183"/>
      <c r="R55" s="134"/>
      <c r="S55" s="16"/>
      <c r="T55" s="5"/>
      <c r="U55" s="3"/>
    </row>
    <row r="56" spans="1:21" ht="12.75">
      <c r="A56" s="78"/>
      <c r="B56" s="78"/>
      <c r="C56" s="113" t="s">
        <v>103</v>
      </c>
      <c r="D56" s="108">
        <f>IF(ISBLANK(D55),"",D55*100/$L$57)</f>
      </c>
      <c r="E56" s="130"/>
      <c r="F56" s="108">
        <f>IF(ISBLANK(F55),"",F55*100/$L$57)</f>
      </c>
      <c r="G56" s="130"/>
      <c r="H56" s="108">
        <f>IF(ISBLANK(H55),"",H55*100/$L$57)</f>
      </c>
      <c r="I56" s="130"/>
      <c r="J56" s="108">
        <f>IF(ISBLANK(J55),"",J55*100/$L$57)</f>
      </c>
      <c r="K56" s="130"/>
      <c r="L56" s="108">
        <f>IF(ISBLANK(L55),"",L55*100/$L$57)</f>
      </c>
      <c r="M56" s="130"/>
      <c r="N56" s="108">
        <f>IF(ISBLANK(N55),"",N55*100/$L$57)</f>
      </c>
      <c r="O56" s="130"/>
      <c r="P56" s="108">
        <f>IF(ISBLANK(P55),"",P55*100/$L$57)</f>
      </c>
      <c r="Q56" s="130"/>
      <c r="R56" s="108">
        <f>IF(ISBLANK(R55),"",R55*100/$L$57)</f>
      </c>
      <c r="S56" s="15"/>
      <c r="T56" s="5"/>
      <c r="U56" s="4"/>
    </row>
    <row r="57" spans="1:22" ht="12.75">
      <c r="A57" s="78"/>
      <c r="B57" s="78"/>
      <c r="C57" s="113" t="s">
        <v>104</v>
      </c>
      <c r="D57" s="130" t="e">
        <f>100*(AVERAGE(D55:R55)/(L57))</f>
        <v>#DIV/0!</v>
      </c>
      <c r="E57" s="130"/>
      <c r="F57" s="131" t="s">
        <v>20</v>
      </c>
      <c r="G57" s="131"/>
      <c r="H57" s="114"/>
      <c r="I57" s="114"/>
      <c r="J57" s="132" t="s">
        <v>287</v>
      </c>
      <c r="K57" s="114"/>
      <c r="L57" s="259"/>
      <c r="M57" s="114"/>
      <c r="N57" s="114"/>
      <c r="O57" s="114"/>
      <c r="P57" s="328" t="b">
        <v>0</v>
      </c>
      <c r="Q57" s="114" t="s">
        <v>335</v>
      </c>
      <c r="R57" s="114"/>
      <c r="S57" s="14"/>
      <c r="T57" s="5"/>
      <c r="V57" s="1"/>
    </row>
    <row r="58" spans="1:29" ht="6.75" customHeight="1" thickBot="1">
      <c r="A58" s="78"/>
      <c r="B58" s="78"/>
      <c r="C58" s="94"/>
      <c r="D58" s="130"/>
      <c r="E58" s="130"/>
      <c r="F58" s="131"/>
      <c r="G58" s="131"/>
      <c r="H58" s="114"/>
      <c r="I58" s="114"/>
      <c r="J58" s="114"/>
      <c r="K58" s="114"/>
      <c r="L58" s="114"/>
      <c r="M58" s="114"/>
      <c r="N58" s="114"/>
      <c r="O58" s="114"/>
      <c r="P58" s="114"/>
      <c r="Q58" s="114"/>
      <c r="R58" s="114"/>
      <c r="S58" s="14"/>
      <c r="T58" s="5"/>
      <c r="V58" s="3"/>
      <c r="W58" s="3"/>
      <c r="X58" s="3"/>
      <c r="Y58" s="3"/>
      <c r="Z58" s="3"/>
      <c r="AA58" s="3"/>
      <c r="AB58" s="3"/>
      <c r="AC58" s="3"/>
    </row>
    <row r="59" spans="1:30" ht="9" customHeight="1" thickBot="1">
      <c r="A59" s="187"/>
      <c r="B59" s="188"/>
      <c r="C59" s="188"/>
      <c r="D59" s="188"/>
      <c r="E59" s="188"/>
      <c r="F59" s="188"/>
      <c r="G59" s="188"/>
      <c r="H59" s="188"/>
      <c r="I59" s="188"/>
      <c r="J59" s="187"/>
      <c r="K59" s="187"/>
      <c r="L59" s="274"/>
      <c r="M59" s="188"/>
      <c r="N59" s="188"/>
      <c r="O59" s="188"/>
      <c r="P59" s="188"/>
      <c r="Q59" s="188"/>
      <c r="R59" s="188"/>
      <c r="S59" s="189"/>
      <c r="T59" s="5"/>
      <c r="AD59" s="3"/>
    </row>
    <row r="60" spans="1:30" ht="15.75">
      <c r="A60" s="78"/>
      <c r="B60" s="135" t="s">
        <v>32</v>
      </c>
      <c r="C60" s="136">
        <f>IF(C7="enter","",C7)</f>
        <v>0</v>
      </c>
      <c r="D60" s="78"/>
      <c r="E60" s="78"/>
      <c r="K60" s="78"/>
      <c r="N60" s="78" t="s">
        <v>302</v>
      </c>
      <c r="O60" s="78"/>
      <c r="P60" s="78">
        <v>103</v>
      </c>
      <c r="Q60" s="78"/>
      <c r="R60" s="78" t="e">
        <f>IF(L70=TRUE,IF(D68="error","",IF(D68&gt;=93,1.03,0)),"")</f>
        <v>#VALUE!</v>
      </c>
      <c r="S60" s="8"/>
      <c r="T60" s="5"/>
      <c r="AD60" s="3"/>
    </row>
    <row r="61" spans="1:30" ht="15.75">
      <c r="A61" s="78"/>
      <c r="B61" s="135" t="str">
        <f>B9</f>
        <v>       LOT NUMBER:</v>
      </c>
      <c r="C61" s="192">
        <f>IF(C9="enter","",C9)</f>
        <v>0</v>
      </c>
      <c r="D61" s="78"/>
      <c r="E61" s="78"/>
      <c r="K61" s="78"/>
      <c r="L61" s="78"/>
      <c r="M61" s="78"/>
      <c r="N61" s="78" t="s">
        <v>303</v>
      </c>
      <c r="O61" s="78"/>
      <c r="P61" s="78" t="s">
        <v>307</v>
      </c>
      <c r="Q61" s="78"/>
      <c r="R61" s="78" t="e">
        <f>IF(L70=TRUE,IF(AND(D68&gt;=90,D68&lt;93),D68+10,""),"")</f>
        <v>#VALUE!</v>
      </c>
      <c r="S61" s="8"/>
      <c r="T61" s="5"/>
      <c r="AD61" s="3"/>
    </row>
    <row r="62" spans="1:30" ht="10.5" customHeight="1">
      <c r="A62" s="78"/>
      <c r="B62" s="78"/>
      <c r="C62" s="78"/>
      <c r="D62" s="78"/>
      <c r="E62" s="78"/>
      <c r="K62" s="78"/>
      <c r="L62" s="78"/>
      <c r="M62" s="78"/>
      <c r="N62" s="78" t="s">
        <v>304</v>
      </c>
      <c r="O62" s="78"/>
      <c r="P62" s="78" t="s">
        <v>308</v>
      </c>
      <c r="Q62" s="78"/>
      <c r="R62" s="78"/>
      <c r="S62" s="8"/>
      <c r="T62" s="5"/>
      <c r="Y62" s="3"/>
      <c r="Z62" s="3"/>
      <c r="AD62" s="3"/>
    </row>
    <row r="63" spans="1:21" ht="12.75">
      <c r="A63" s="137"/>
      <c r="B63" s="138"/>
      <c r="C63" s="190" t="s">
        <v>105</v>
      </c>
      <c r="D63" s="139"/>
      <c r="E63" s="140"/>
      <c r="K63" s="78"/>
      <c r="L63" s="78"/>
      <c r="M63" s="78"/>
      <c r="N63" s="88" t="s">
        <v>305</v>
      </c>
      <c r="O63" s="78"/>
      <c r="P63" s="78" t="s">
        <v>309</v>
      </c>
      <c r="Q63" s="78"/>
      <c r="R63" s="78" t="e">
        <f>IF(L70=TRUE,IF(AND(D68&gt;=40,D68&lt;70),0.75*D68+45,IF(D68&lt;40,0.5,"")),"")</f>
        <v>#VALUE!</v>
      </c>
      <c r="S63" s="8"/>
      <c r="T63" s="5"/>
      <c r="U63" s="3"/>
    </row>
    <row r="64" spans="1:21" ht="12.75">
      <c r="A64" s="141" t="s">
        <v>106</v>
      </c>
      <c r="B64" s="216" t="e">
        <f>AVERAGE(D50,F50,H50,J50,L50,N50,P50,R50)</f>
        <v>#DIV/0!</v>
      </c>
      <c r="C64" s="143" t="s">
        <v>107</v>
      </c>
      <c r="D64" s="144">
        <f>COUNT(D50,F50,H50,J50,L50,N50,P50,R50)</f>
        <v>0</v>
      </c>
      <c r="E64" s="145"/>
      <c r="K64" s="78"/>
      <c r="L64" s="78"/>
      <c r="M64" s="78"/>
      <c r="N64" s="78" t="s">
        <v>306</v>
      </c>
      <c r="O64" s="88"/>
      <c r="P64" s="78" t="s">
        <v>310</v>
      </c>
      <c r="Q64" s="78"/>
      <c r="R64" s="78"/>
      <c r="S64" s="8"/>
      <c r="T64" s="5"/>
      <c r="U64" s="1"/>
    </row>
    <row r="65" spans="1:21" ht="12.75">
      <c r="A65" s="146"/>
      <c r="B65" s="140"/>
      <c r="C65" s="141" t="s">
        <v>268</v>
      </c>
      <c r="D65" s="220" t="e">
        <f>IF(STDEV(D50,F50,H50,J50,L50,N50,P50,R50)=0,0.00001,STDEV(D50,F50,H50,J50,L50,N50,P50,R50))</f>
        <v>#DIV/0!</v>
      </c>
      <c r="E65" s="145"/>
      <c r="L65" s="278"/>
      <c r="M65" s="78"/>
      <c r="N65" s="165" t="s">
        <v>108</v>
      </c>
      <c r="O65" s="270"/>
      <c r="P65" s="173">
        <v>1.06</v>
      </c>
      <c r="Q65" s="270"/>
      <c r="R65" s="271">
        <f>IF(L70=FALSE,IF(D68="error","",IF(D68&gt;=96,1.06,0)),"")</f>
      </c>
      <c r="S65" s="8"/>
      <c r="T65" s="5"/>
      <c r="U65" s="3"/>
    </row>
    <row r="66" spans="1:22" ht="12.75">
      <c r="A66" s="147"/>
      <c r="B66" s="140"/>
      <c r="C66" s="143" t="s">
        <v>109</v>
      </c>
      <c r="D66" s="148">
        <v>92.8</v>
      </c>
      <c r="E66" s="149"/>
      <c r="F66" s="155" t="s">
        <v>121</v>
      </c>
      <c r="G66" s="155"/>
      <c r="H66" s="156">
        <f>IF(L70=TRUE,98,"n/a")</f>
        <v>98</v>
      </c>
      <c r="I66" s="156"/>
      <c r="J66" s="139"/>
      <c r="L66" s="78"/>
      <c r="M66" s="78"/>
      <c r="N66" s="166" t="s">
        <v>110</v>
      </c>
      <c r="O66" s="72"/>
      <c r="P66" s="174" t="s">
        <v>111</v>
      </c>
      <c r="Q66" s="72"/>
      <c r="R66" s="177">
        <f>IF(L70=FALSE,IF(AND(D68&gt;=90,D68&lt;96),D68+10,""),"")</f>
      </c>
      <c r="S66" s="8"/>
      <c r="T66" s="5"/>
      <c r="U66" s="3"/>
      <c r="V66" s="1"/>
    </row>
    <row r="67" spans="1:29" ht="12.75">
      <c r="A67" s="143" t="s">
        <v>112</v>
      </c>
      <c r="B67" s="218" t="e">
        <f>(B64-D66)/D65</f>
        <v>#DIV/0!</v>
      </c>
      <c r="C67" s="279" t="s">
        <v>318</v>
      </c>
      <c r="D67" s="320" t="str">
        <f>B120</f>
        <v>no data</v>
      </c>
      <c r="E67" s="145"/>
      <c r="F67" s="143" t="s">
        <v>317</v>
      </c>
      <c r="G67" s="143"/>
      <c r="H67" s="217" t="e">
        <f>IF(L70=TRUE,(H66-B64)/D65,"n/a")</f>
        <v>#DIV/0!</v>
      </c>
      <c r="I67" s="145"/>
      <c r="J67" s="150"/>
      <c r="L67" s="78"/>
      <c r="M67" s="78"/>
      <c r="N67" s="166" t="s">
        <v>113</v>
      </c>
      <c r="O67" s="72"/>
      <c r="P67" s="175" t="s">
        <v>114</v>
      </c>
      <c r="Q67" s="72"/>
      <c r="R67" s="177">
        <f>IF(L70=FALSE,IF(AND(D68&gt;=75,D68&lt;90),0.5*D68+55,""),"")</f>
      </c>
      <c r="S67" s="8"/>
      <c r="T67" s="5"/>
      <c r="U67" s="3"/>
      <c r="V67" s="3"/>
      <c r="W67" s="3"/>
      <c r="X67" s="3"/>
      <c r="Y67" s="3"/>
      <c r="Z67" s="3"/>
      <c r="AA67" s="3"/>
      <c r="AB67" s="3"/>
      <c r="AC67" s="3"/>
    </row>
    <row r="68" spans="1:30" ht="12.75">
      <c r="A68" s="256">
        <f>IF(L71=TRUE,"Leveling Course","")</f>
      </c>
      <c r="B68" s="140"/>
      <c r="C68" s="151" t="s">
        <v>115</v>
      </c>
      <c r="D68" s="159" t="e">
        <f>IF(L70=TRUE,IF(D67="error","error",D67+H68-100),IF(D67="error","error",D67))</f>
        <v>#VALUE!</v>
      </c>
      <c r="E68" s="140"/>
      <c r="F68" s="143" t="s">
        <v>314</v>
      </c>
      <c r="G68" s="143"/>
      <c r="H68" s="319" t="str">
        <f>C120</f>
        <v>no data</v>
      </c>
      <c r="I68" s="140"/>
      <c r="J68" s="150"/>
      <c r="L68" s="227"/>
      <c r="N68" s="167" t="s">
        <v>116</v>
      </c>
      <c r="O68" s="72"/>
      <c r="P68" s="176" t="s">
        <v>117</v>
      </c>
      <c r="Q68" s="72"/>
      <c r="R68" s="177">
        <f>IF(L70=FALSE,IF(AND(D68&gt;=55,D68&lt;75),0.5*D68+55,IF(D68&lt;55,0.5,"")),"")</f>
      </c>
      <c r="S68" s="8"/>
      <c r="T68" s="5"/>
      <c r="AD68" s="3"/>
    </row>
    <row r="69" spans="1:30" ht="16.5" customHeight="1">
      <c r="A69" s="170"/>
      <c r="B69" s="170"/>
      <c r="C69" s="151" t="s">
        <v>118</v>
      </c>
      <c r="D69" s="171" t="e">
        <f>IF(A68="leveling course",100,IF(D68="error","error",IF(D68&gt;=96,106,IF(D68&gt;=90,D68+10,IF(D68&gt;=75,(0.5*D68+55),IF(D68&gt;=55,(1.4*D68-12),50))))))</f>
        <v>#VALUE!</v>
      </c>
      <c r="E69" s="145"/>
      <c r="F69" s="158" t="s">
        <v>20</v>
      </c>
      <c r="G69" s="158"/>
      <c r="H69" s="153"/>
      <c r="I69" s="153"/>
      <c r="J69" s="159"/>
      <c r="L69" s="78"/>
      <c r="M69" s="78"/>
      <c r="N69" s="168" t="s">
        <v>119</v>
      </c>
      <c r="O69" s="272"/>
      <c r="P69" s="273"/>
      <c r="Q69" s="169"/>
      <c r="R69" s="178" t="e">
        <f>SUM(R60:R68)</f>
        <v>#VALUE!</v>
      </c>
      <c r="S69" s="8"/>
      <c r="T69" s="5"/>
      <c r="AD69" s="3"/>
    </row>
    <row r="70" spans="1:30" ht="12" customHeight="1">
      <c r="A70" s="78"/>
      <c r="B70" s="78"/>
      <c r="C70" s="78"/>
      <c r="D70" s="78"/>
      <c r="E70" s="78"/>
      <c r="F70" s="78"/>
      <c r="G70" s="78"/>
      <c r="H70" s="78"/>
      <c r="I70" s="78"/>
      <c r="J70" s="78"/>
      <c r="K70" s="78"/>
      <c r="L70" s="255" t="b">
        <v>1</v>
      </c>
      <c r="M70" s="78" t="s">
        <v>311</v>
      </c>
      <c r="N70" s="78"/>
      <c r="O70" s="78"/>
      <c r="P70" s="78"/>
      <c r="Q70" s="78"/>
      <c r="R70" s="78"/>
      <c r="S70" s="8"/>
      <c r="T70" s="5"/>
      <c r="U70" t="str">
        <f>IF(L70=TRUE,"Two Sided Density Criteria is being used for this Lot","Two Sided Density Criteria is NOT being used for this LOT")</f>
        <v>Two Sided Density Criteria is being used for this Lot</v>
      </c>
      <c r="AD70" s="3"/>
    </row>
    <row r="71" spans="1:30" ht="0.75" customHeight="1">
      <c r="A71" s="78"/>
      <c r="B71" s="78"/>
      <c r="C71" s="78"/>
      <c r="D71" s="78"/>
      <c r="E71" s="78"/>
      <c r="F71" s="78"/>
      <c r="G71" s="78"/>
      <c r="H71" s="78"/>
      <c r="I71" s="78"/>
      <c r="J71" s="78"/>
      <c r="K71" s="78"/>
      <c r="L71" s="255" t="b">
        <v>0</v>
      </c>
      <c r="M71" s="78">
        <f>IF(L71=TRUE,90,0)</f>
        <v>0</v>
      </c>
      <c r="N71" s="78" t="s">
        <v>270</v>
      </c>
      <c r="O71" s="78"/>
      <c r="P71" s="78"/>
      <c r="Q71" s="78"/>
      <c r="R71" s="78"/>
      <c r="S71" s="8"/>
      <c r="T71" s="5"/>
      <c r="AD71" s="3"/>
    </row>
    <row r="72" spans="1:26" ht="12.75">
      <c r="A72" s="137"/>
      <c r="B72" s="138"/>
      <c r="C72" s="191" t="s">
        <v>120</v>
      </c>
      <c r="D72" s="139"/>
      <c r="E72" s="140"/>
      <c r="F72" s="78"/>
      <c r="G72" s="78"/>
      <c r="H72" s="78"/>
      <c r="I72" s="78"/>
      <c r="J72" s="78"/>
      <c r="K72" s="78"/>
      <c r="L72" s="78"/>
      <c r="M72" s="78"/>
      <c r="N72" s="78"/>
      <c r="O72" s="78"/>
      <c r="P72" s="78"/>
      <c r="Q72" s="78"/>
      <c r="R72" s="78"/>
      <c r="S72" s="8"/>
      <c r="T72" s="5"/>
      <c r="U72" s="3"/>
      <c r="Y72" s="3"/>
      <c r="Z72" s="3"/>
    </row>
    <row r="73" spans="1:21" ht="12.75">
      <c r="A73" s="141" t="s">
        <v>106</v>
      </c>
      <c r="B73" s="216" t="e">
        <f>AVERAGE(D40,F40,H40,J40,L40,N40,P40,R40)</f>
        <v>#DIV/0!</v>
      </c>
      <c r="C73" s="143" t="s">
        <v>107</v>
      </c>
      <c r="D73" s="144">
        <f>COUNT(D40,F40,H40,J40,L40,N40,P40,R40)</f>
        <v>0</v>
      </c>
      <c r="E73" s="145"/>
      <c r="F73" s="88"/>
      <c r="G73" s="88"/>
      <c r="H73" s="78"/>
      <c r="I73" s="78"/>
      <c r="J73" s="78"/>
      <c r="K73" s="78"/>
      <c r="L73" s="78"/>
      <c r="M73" s="78"/>
      <c r="N73" s="78"/>
      <c r="O73" s="78"/>
      <c r="P73" s="78"/>
      <c r="Q73" s="78"/>
      <c r="R73" s="78"/>
      <c r="S73" s="8"/>
      <c r="T73" s="5"/>
      <c r="U73" s="1"/>
    </row>
    <row r="74" spans="1:21" ht="12.75">
      <c r="A74" s="146"/>
      <c r="B74" s="140"/>
      <c r="C74" s="141" t="s">
        <v>268</v>
      </c>
      <c r="D74" s="219" t="e">
        <f>IF(STDEV(D40,F40,H40,J40,L40,N40,P40,R40)=0,0.00001,STDEV(D40,F40,H40,J40,L40,N40,P40,R40))</f>
        <v>#DIV/0!</v>
      </c>
      <c r="E74" s="152"/>
      <c r="F74" s="78"/>
      <c r="G74" s="78"/>
      <c r="H74" s="88"/>
      <c r="I74" s="88"/>
      <c r="J74" s="78"/>
      <c r="K74" s="78"/>
      <c r="L74" s="78"/>
      <c r="M74" s="78"/>
      <c r="N74" s="78"/>
      <c r="O74" s="78"/>
      <c r="P74" s="78"/>
      <c r="Q74" s="78"/>
      <c r="R74" s="78"/>
      <c r="S74" s="8"/>
      <c r="T74" s="5"/>
      <c r="U74" s="3"/>
    </row>
    <row r="75" spans="1:21" ht="12.75">
      <c r="A75" s="147"/>
      <c r="B75" s="140"/>
      <c r="C75" s="143" t="s">
        <v>121</v>
      </c>
      <c r="D75" s="149">
        <v>5.5</v>
      </c>
      <c r="E75" s="149"/>
      <c r="F75" s="155" t="s">
        <v>109</v>
      </c>
      <c r="G75" s="155"/>
      <c r="H75" s="156">
        <v>2.5</v>
      </c>
      <c r="I75" s="156"/>
      <c r="J75" s="139"/>
      <c r="K75" s="140"/>
      <c r="L75" s="78"/>
      <c r="M75" s="78"/>
      <c r="N75" s="78"/>
      <c r="O75" s="78"/>
      <c r="P75" s="78"/>
      <c r="Q75" s="78"/>
      <c r="R75" s="78"/>
      <c r="S75" s="8"/>
      <c r="T75" s="5"/>
      <c r="U75" s="3"/>
    </row>
    <row r="76" spans="1:22" ht="12.75">
      <c r="A76" s="147"/>
      <c r="B76" s="140"/>
      <c r="C76" s="143" t="s">
        <v>122</v>
      </c>
      <c r="D76" s="217" t="e">
        <f>(D75-B73)/D74</f>
        <v>#DIV/0!</v>
      </c>
      <c r="E76" s="145"/>
      <c r="F76" s="143" t="s">
        <v>123</v>
      </c>
      <c r="G76" s="143"/>
      <c r="H76" s="217" t="e">
        <f>(B73-H75)/D74</f>
        <v>#DIV/0!</v>
      </c>
      <c r="I76" s="145"/>
      <c r="J76" s="150"/>
      <c r="K76" s="140"/>
      <c r="L76" s="78"/>
      <c r="M76" s="78"/>
      <c r="N76" s="78"/>
      <c r="O76" s="78"/>
      <c r="P76" s="78"/>
      <c r="Q76" s="78"/>
      <c r="R76" s="78"/>
      <c r="S76" s="8"/>
      <c r="T76" s="5"/>
      <c r="U76" s="3"/>
      <c r="V76" s="1"/>
    </row>
    <row r="77" spans="1:29" ht="12.75">
      <c r="A77" s="147"/>
      <c r="B77" s="140"/>
      <c r="C77" s="143" t="s">
        <v>124</v>
      </c>
      <c r="D77" s="319" t="str">
        <f>F120</f>
        <v>no data</v>
      </c>
      <c r="E77" s="140"/>
      <c r="F77" s="143" t="s">
        <v>125</v>
      </c>
      <c r="G77" s="143"/>
      <c r="H77" s="319" t="str">
        <f>D120</f>
        <v>no data</v>
      </c>
      <c r="I77" s="140"/>
      <c r="J77" s="150"/>
      <c r="K77" s="140"/>
      <c r="L77" s="78"/>
      <c r="M77" s="78"/>
      <c r="N77" s="78"/>
      <c r="O77" s="78"/>
      <c r="P77" s="78"/>
      <c r="Q77" s="78"/>
      <c r="R77" s="78"/>
      <c r="S77" s="8"/>
      <c r="T77" s="5"/>
      <c r="V77" s="3"/>
      <c r="W77" s="3"/>
      <c r="X77" s="3"/>
      <c r="Y77" s="3"/>
      <c r="Z77" s="3"/>
      <c r="AA77" s="3"/>
      <c r="AB77" s="3"/>
      <c r="AC77" s="3"/>
    </row>
    <row r="78" spans="1:20" ht="12.75">
      <c r="A78" s="147"/>
      <c r="B78" s="140"/>
      <c r="C78" s="151" t="s">
        <v>115</v>
      </c>
      <c r="D78" s="152" t="e">
        <f>IF(D77="error","error",D77+H77-100)</f>
        <v>#VALUE!</v>
      </c>
      <c r="E78" s="145"/>
      <c r="F78" s="140"/>
      <c r="G78" s="140"/>
      <c r="H78" s="140"/>
      <c r="I78" s="140"/>
      <c r="J78" s="150"/>
      <c r="K78" s="140"/>
      <c r="L78" s="78"/>
      <c r="M78" s="78"/>
      <c r="N78" s="78"/>
      <c r="O78" s="78"/>
      <c r="P78" s="78"/>
      <c r="Q78" s="78"/>
      <c r="R78" s="78"/>
      <c r="S78" s="8"/>
      <c r="T78" s="5"/>
    </row>
    <row r="79" spans="1:20" ht="14.25">
      <c r="A79" s="157"/>
      <c r="B79" s="151" t="s">
        <v>118</v>
      </c>
      <c r="C79" s="153"/>
      <c r="D79" s="171" t="e">
        <f>IF(D78="error","error",IF(D78&gt;=96,106,IF(D78&gt;=90,D78+10,IF(D78&gt;=75,(0.5*D78+55),IF(D78&gt;=55,(1.4*D78-12),50)))))</f>
        <v>#VALUE!</v>
      </c>
      <c r="E79" s="152"/>
      <c r="F79" s="158" t="s">
        <v>20</v>
      </c>
      <c r="G79" s="158"/>
      <c r="H79" s="153"/>
      <c r="I79" s="153"/>
      <c r="J79" s="159"/>
      <c r="K79" s="140"/>
      <c r="L79" s="78"/>
      <c r="M79" s="78"/>
      <c r="N79" s="78"/>
      <c r="O79" s="78"/>
      <c r="P79" s="78"/>
      <c r="Q79" s="78"/>
      <c r="R79" s="78"/>
      <c r="S79" s="8"/>
      <c r="T79" s="5"/>
    </row>
    <row r="80" spans="1:20" ht="6" customHeight="1">
      <c r="A80" s="78"/>
      <c r="B80" s="78"/>
      <c r="C80" s="78"/>
      <c r="D80" s="78"/>
      <c r="E80" s="78"/>
      <c r="F80" s="78"/>
      <c r="G80" s="78"/>
      <c r="H80" s="78"/>
      <c r="I80" s="78"/>
      <c r="J80" s="78"/>
      <c r="K80" s="78"/>
      <c r="L80" s="78"/>
      <c r="M80" s="78"/>
      <c r="N80" s="78"/>
      <c r="O80" s="78"/>
      <c r="P80" s="78"/>
      <c r="Q80" s="78"/>
      <c r="R80" s="78"/>
      <c r="S80" s="8"/>
      <c r="T80" s="5"/>
    </row>
    <row r="81" spans="1:20" ht="12.75" hidden="1">
      <c r="A81" s="78"/>
      <c r="B81" s="78"/>
      <c r="C81" s="78"/>
      <c r="D81" s="78"/>
      <c r="E81" s="78"/>
      <c r="F81" s="78"/>
      <c r="G81" s="78"/>
      <c r="H81" s="78"/>
      <c r="I81" s="78"/>
      <c r="J81" s="78"/>
      <c r="K81" s="78"/>
      <c r="L81" s="78"/>
      <c r="M81" s="78"/>
      <c r="N81" s="78"/>
      <c r="O81" s="78"/>
      <c r="P81" s="78"/>
      <c r="Q81" s="78"/>
      <c r="R81" s="78"/>
      <c r="S81" s="8"/>
      <c r="T81" s="5"/>
    </row>
    <row r="82" spans="1:21" ht="12.75" hidden="1">
      <c r="A82" s="154"/>
      <c r="B82" s="140"/>
      <c r="C82" s="172"/>
      <c r="D82" s="140"/>
      <c r="E82" s="140"/>
      <c r="F82" s="140"/>
      <c r="G82" s="140"/>
      <c r="H82" s="140"/>
      <c r="I82" s="140"/>
      <c r="J82" s="140"/>
      <c r="K82" s="78"/>
      <c r="L82" s="78"/>
      <c r="M82" s="78"/>
      <c r="N82" s="78"/>
      <c r="O82" s="78"/>
      <c r="P82" s="78"/>
      <c r="Q82" s="78"/>
      <c r="R82" s="78"/>
      <c r="S82" s="8"/>
      <c r="T82" s="5"/>
      <c r="U82" s="3"/>
    </row>
    <row r="83" spans="1:21" ht="12.75" hidden="1">
      <c r="A83" s="143"/>
      <c r="B83" s="160"/>
      <c r="C83" s="143"/>
      <c r="D83" s="145"/>
      <c r="E83" s="145"/>
      <c r="F83" s="140"/>
      <c r="G83" s="154"/>
      <c r="H83" s="140"/>
      <c r="I83" s="140"/>
      <c r="J83" s="140"/>
      <c r="K83" s="78"/>
      <c r="L83" s="78"/>
      <c r="M83" s="78"/>
      <c r="N83" s="78"/>
      <c r="O83" s="78"/>
      <c r="P83" s="78"/>
      <c r="Q83" s="78"/>
      <c r="R83" s="78"/>
      <c r="S83" s="8"/>
      <c r="T83" s="5"/>
      <c r="U83" s="1"/>
    </row>
    <row r="84" spans="1:22" ht="12.75" hidden="1">
      <c r="A84" s="154"/>
      <c r="B84" s="140"/>
      <c r="C84" s="143"/>
      <c r="D84" s="267"/>
      <c r="E84" s="145"/>
      <c r="F84" s="154"/>
      <c r="G84" s="140"/>
      <c r="H84" s="154"/>
      <c r="I84" s="154"/>
      <c r="J84" s="140"/>
      <c r="K84" s="78"/>
      <c r="L84" s="78"/>
      <c r="M84" s="78"/>
      <c r="N84" s="78"/>
      <c r="O84" s="78"/>
      <c r="P84" s="78"/>
      <c r="Q84" s="78"/>
      <c r="R84" s="78"/>
      <c r="S84" s="8"/>
      <c r="T84" s="5"/>
      <c r="U84" s="3"/>
      <c r="V84" s="1"/>
    </row>
    <row r="85" spans="1:29" ht="12.75" hidden="1">
      <c r="A85" s="140"/>
      <c r="B85" s="140"/>
      <c r="C85" s="143"/>
      <c r="D85" s="266"/>
      <c r="E85" s="145"/>
      <c r="F85" s="140"/>
      <c r="G85" s="140"/>
      <c r="H85" s="140"/>
      <c r="I85" s="140"/>
      <c r="J85" s="268"/>
      <c r="K85" s="161"/>
      <c r="L85" s="78"/>
      <c r="M85" s="78"/>
      <c r="N85" s="78"/>
      <c r="O85" s="78"/>
      <c r="P85" s="78"/>
      <c r="Q85" s="78"/>
      <c r="R85" s="78"/>
      <c r="S85" s="8"/>
      <c r="T85" s="5"/>
      <c r="U85" s="3"/>
      <c r="V85" s="3"/>
      <c r="W85" s="3"/>
      <c r="X85" s="3"/>
      <c r="Y85" s="3"/>
      <c r="Z85" s="3"/>
      <c r="AA85" s="3"/>
      <c r="AB85" s="3"/>
      <c r="AC85" s="3"/>
    </row>
    <row r="86" spans="1:21" ht="12.75" hidden="1">
      <c r="A86" s="140"/>
      <c r="B86" s="140"/>
      <c r="C86" s="143"/>
      <c r="D86" s="269"/>
      <c r="E86" s="145"/>
      <c r="F86" s="140"/>
      <c r="G86" s="140"/>
      <c r="H86" s="140"/>
      <c r="I86" s="140"/>
      <c r="J86" s="140"/>
      <c r="K86" s="78"/>
      <c r="L86" s="78"/>
      <c r="M86" s="78"/>
      <c r="N86" s="78"/>
      <c r="O86" s="78"/>
      <c r="P86" s="78"/>
      <c r="Q86" s="78"/>
      <c r="R86" s="78"/>
      <c r="S86" s="8"/>
      <c r="T86" s="5"/>
      <c r="U86" s="3"/>
    </row>
    <row r="87" spans="1:20" ht="12.75" hidden="1">
      <c r="A87" s="140"/>
      <c r="B87" s="140"/>
      <c r="C87" s="143"/>
      <c r="D87" s="140"/>
      <c r="E87" s="140"/>
      <c r="F87" s="140"/>
      <c r="G87" s="140"/>
      <c r="H87" s="140"/>
      <c r="I87" s="140"/>
      <c r="J87" s="140"/>
      <c r="K87" s="78"/>
      <c r="L87" s="78"/>
      <c r="M87" s="78"/>
      <c r="N87" s="78"/>
      <c r="O87" s="78"/>
      <c r="P87" s="78"/>
      <c r="Q87" s="78"/>
      <c r="R87" s="78"/>
      <c r="S87" s="8"/>
      <c r="T87" s="5"/>
    </row>
    <row r="88" spans="1:20" ht="12.75" hidden="1">
      <c r="A88" s="140"/>
      <c r="B88" s="140"/>
      <c r="C88" s="140"/>
      <c r="D88" s="140"/>
      <c r="E88" s="140"/>
      <c r="F88" s="140"/>
      <c r="G88" s="140"/>
      <c r="H88" s="140"/>
      <c r="I88" s="140"/>
      <c r="J88" s="140"/>
      <c r="K88" s="78"/>
      <c r="L88" s="78"/>
      <c r="M88" s="78"/>
      <c r="N88" s="78"/>
      <c r="O88" s="78"/>
      <c r="P88" s="78"/>
      <c r="Q88" s="78"/>
      <c r="R88" s="78"/>
      <c r="S88" s="8"/>
      <c r="T88" s="5"/>
    </row>
    <row r="89" spans="1:20" ht="12.75" hidden="1">
      <c r="A89" s="140"/>
      <c r="B89" s="140"/>
      <c r="C89" s="140"/>
      <c r="D89" s="140"/>
      <c r="E89" s="140"/>
      <c r="F89" s="140"/>
      <c r="G89" s="140"/>
      <c r="H89" s="140"/>
      <c r="I89" s="140"/>
      <c r="J89" s="140"/>
      <c r="K89" s="78"/>
      <c r="L89" s="78"/>
      <c r="M89" s="78"/>
      <c r="N89" s="78"/>
      <c r="O89" s="78"/>
      <c r="P89" s="78"/>
      <c r="Q89" s="78"/>
      <c r="R89" s="78"/>
      <c r="S89" s="8"/>
      <c r="T89" s="5"/>
    </row>
    <row r="90" spans="1:26" ht="12.75" hidden="1">
      <c r="A90" s="154"/>
      <c r="B90" s="140"/>
      <c r="C90" s="172"/>
      <c r="D90" s="140"/>
      <c r="E90" s="140"/>
      <c r="F90" s="140"/>
      <c r="G90" s="140"/>
      <c r="H90" s="140"/>
      <c r="I90" s="140"/>
      <c r="J90" s="140"/>
      <c r="K90" s="78"/>
      <c r="L90" s="78"/>
      <c r="M90" s="78"/>
      <c r="N90" s="78"/>
      <c r="O90" s="78"/>
      <c r="P90" s="78"/>
      <c r="Q90" s="78"/>
      <c r="R90" s="78"/>
      <c r="S90" s="8"/>
      <c r="T90" s="5"/>
      <c r="U90" s="3"/>
      <c r="Y90" s="3"/>
      <c r="Z90" s="3"/>
    </row>
    <row r="91" spans="1:21" ht="12.75" hidden="1">
      <c r="A91" s="143"/>
      <c r="B91" s="142"/>
      <c r="C91" s="143"/>
      <c r="D91" s="145"/>
      <c r="E91" s="145"/>
      <c r="F91" s="140"/>
      <c r="G91" s="154"/>
      <c r="H91" s="140"/>
      <c r="I91" s="140"/>
      <c r="J91" s="140"/>
      <c r="K91" s="78"/>
      <c r="L91" s="78"/>
      <c r="M91" s="78"/>
      <c r="N91" s="78"/>
      <c r="O91" s="78"/>
      <c r="P91" s="78"/>
      <c r="Q91" s="78"/>
      <c r="R91" s="78"/>
      <c r="S91" s="8"/>
      <c r="T91" s="5"/>
      <c r="U91" s="1"/>
    </row>
    <row r="92" spans="1:21" ht="12.75" hidden="1">
      <c r="A92" s="154"/>
      <c r="B92" s="140"/>
      <c r="C92" s="143"/>
      <c r="D92" s="267"/>
      <c r="E92" s="145"/>
      <c r="F92" s="154"/>
      <c r="G92" s="140"/>
      <c r="H92" s="154"/>
      <c r="I92" s="154"/>
      <c r="J92" s="140"/>
      <c r="K92" s="78"/>
      <c r="L92" s="78"/>
      <c r="M92" s="78"/>
      <c r="N92" s="78"/>
      <c r="O92" s="78"/>
      <c r="P92" s="78"/>
      <c r="Q92" s="78"/>
      <c r="R92" s="78"/>
      <c r="S92" s="8"/>
      <c r="T92" s="5"/>
      <c r="U92" s="3"/>
    </row>
    <row r="93" spans="1:22" ht="12.75" hidden="1">
      <c r="A93" s="140"/>
      <c r="B93" s="140"/>
      <c r="C93" s="143"/>
      <c r="D93" s="266"/>
      <c r="E93" s="145"/>
      <c r="F93" s="143"/>
      <c r="G93" s="143"/>
      <c r="H93" s="266"/>
      <c r="I93" s="149"/>
      <c r="J93" s="140"/>
      <c r="K93" s="140"/>
      <c r="L93" s="222"/>
      <c r="M93" s="78"/>
      <c r="N93" s="78"/>
      <c r="O93" s="78"/>
      <c r="P93" s="78"/>
      <c r="Q93" s="78"/>
      <c r="R93" s="78"/>
      <c r="S93" s="8"/>
      <c r="T93" s="5"/>
      <c r="U93" s="3"/>
      <c r="V93" s="1"/>
    </row>
    <row r="94" spans="1:29" ht="12.75" hidden="1">
      <c r="A94" s="140"/>
      <c r="B94" s="140"/>
      <c r="C94" s="143"/>
      <c r="D94" s="217"/>
      <c r="E94" s="145"/>
      <c r="F94" s="143"/>
      <c r="G94" s="143"/>
      <c r="H94" s="217"/>
      <c r="I94" s="145"/>
      <c r="J94" s="140"/>
      <c r="K94" s="140"/>
      <c r="L94" s="222"/>
      <c r="M94" s="78"/>
      <c r="N94" s="78"/>
      <c r="O94" s="78"/>
      <c r="P94" s="78"/>
      <c r="Q94" s="78"/>
      <c r="R94" s="78"/>
      <c r="S94" s="8"/>
      <c r="T94" s="5"/>
      <c r="U94" s="3"/>
      <c r="V94" s="3"/>
      <c r="W94" s="3"/>
      <c r="X94" s="3"/>
      <c r="Y94" s="3"/>
      <c r="Z94" s="3"/>
      <c r="AA94" s="3"/>
      <c r="AB94" s="3"/>
      <c r="AC94" s="3"/>
    </row>
    <row r="95" spans="1:20" ht="12.75" hidden="1">
      <c r="A95" s="140"/>
      <c r="B95" s="140"/>
      <c r="C95" s="143"/>
      <c r="D95" s="140"/>
      <c r="E95" s="140"/>
      <c r="F95" s="143"/>
      <c r="G95" s="143"/>
      <c r="H95" s="140"/>
      <c r="I95" s="140"/>
      <c r="J95" s="140"/>
      <c r="K95" s="140"/>
      <c r="L95" s="78"/>
      <c r="M95" s="78"/>
      <c r="N95" s="78"/>
      <c r="O95" s="78"/>
      <c r="P95" s="78"/>
      <c r="Q95" s="78"/>
      <c r="R95" s="78"/>
      <c r="S95" s="8"/>
      <c r="T95" s="5"/>
    </row>
    <row r="96" spans="1:20" ht="12.75" hidden="1">
      <c r="A96" s="140"/>
      <c r="B96" s="140"/>
      <c r="C96" s="143"/>
      <c r="D96" s="145"/>
      <c r="E96" s="145"/>
      <c r="F96" s="140"/>
      <c r="G96" s="140"/>
      <c r="H96" s="140"/>
      <c r="I96" s="140"/>
      <c r="J96" s="140"/>
      <c r="K96" s="140"/>
      <c r="L96" s="140"/>
      <c r="M96" s="140"/>
      <c r="N96" s="78"/>
      <c r="O96" s="78"/>
      <c r="P96" s="78"/>
      <c r="Q96" s="78"/>
      <c r="R96" s="78"/>
      <c r="S96" s="8"/>
      <c r="T96" s="5"/>
    </row>
    <row r="97" spans="1:20" ht="12.75" hidden="1">
      <c r="A97" s="78"/>
      <c r="B97" s="78"/>
      <c r="C97" s="78"/>
      <c r="D97" s="78"/>
      <c r="E97" s="78"/>
      <c r="F97" s="78"/>
      <c r="G97" s="78"/>
      <c r="H97" s="78"/>
      <c r="I97" s="78"/>
      <c r="J97" s="78"/>
      <c r="K97" s="78"/>
      <c r="L97" s="78"/>
      <c r="M97" s="78"/>
      <c r="N97" s="78"/>
      <c r="O97" s="78"/>
      <c r="P97" s="78"/>
      <c r="Q97" s="78"/>
      <c r="R97" s="78"/>
      <c r="S97" s="8"/>
      <c r="T97" s="5"/>
    </row>
    <row r="98" spans="1:20" ht="12.75" hidden="1">
      <c r="A98" s="78"/>
      <c r="B98" s="78"/>
      <c r="C98" s="78"/>
      <c r="D98" s="78"/>
      <c r="E98" s="78"/>
      <c r="F98" s="78"/>
      <c r="G98" s="78"/>
      <c r="H98" s="78"/>
      <c r="I98" s="78"/>
      <c r="J98" s="78"/>
      <c r="K98" s="78"/>
      <c r="L98" s="78"/>
      <c r="M98" s="78"/>
      <c r="N98" s="78"/>
      <c r="O98" s="78"/>
      <c r="P98" s="78"/>
      <c r="Q98" s="78"/>
      <c r="R98" s="78"/>
      <c r="S98" s="8"/>
      <c r="T98" s="5"/>
    </row>
    <row r="99" spans="1:21" ht="12.75">
      <c r="A99" s="137"/>
      <c r="B99" s="138"/>
      <c r="C99" s="155" t="s">
        <v>126</v>
      </c>
      <c r="D99" s="139"/>
      <c r="E99" s="140"/>
      <c r="F99" s="78"/>
      <c r="G99" s="78"/>
      <c r="H99" s="78"/>
      <c r="I99" s="78"/>
      <c r="J99" s="78"/>
      <c r="K99" s="78"/>
      <c r="L99" s="78"/>
      <c r="M99" s="78"/>
      <c r="N99" s="78"/>
      <c r="O99" s="78"/>
      <c r="P99" s="78"/>
      <c r="Q99" s="78"/>
      <c r="R99" s="78"/>
      <c r="S99" s="8"/>
      <c r="T99" s="5"/>
      <c r="U99" s="3"/>
    </row>
    <row r="100" spans="1:21" ht="12.75">
      <c r="A100" s="141" t="s">
        <v>106</v>
      </c>
      <c r="B100" s="216" t="e">
        <f>AVERAGE(D56,F56,H56,J56,L56,N56,P56,R56)</f>
        <v>#DIV/0!</v>
      </c>
      <c r="C100" s="143" t="s">
        <v>107</v>
      </c>
      <c r="D100" s="144">
        <f>COUNT(D56,F56,H56,J56,L56,N56,P56,R56)</f>
        <v>0</v>
      </c>
      <c r="E100" s="145"/>
      <c r="F100" s="88"/>
      <c r="G100" s="88"/>
      <c r="H100" s="78"/>
      <c r="I100" s="78"/>
      <c r="J100" s="78"/>
      <c r="K100" s="78"/>
      <c r="L100" s="78"/>
      <c r="M100" s="78"/>
      <c r="N100" s="78"/>
      <c r="O100" s="78"/>
      <c r="P100" s="78"/>
      <c r="Q100" s="78"/>
      <c r="R100" s="78"/>
      <c r="S100" s="8"/>
      <c r="T100" s="5"/>
      <c r="U100" s="1"/>
    </row>
    <row r="101" spans="1:21" ht="12.75">
      <c r="A101" s="146"/>
      <c r="B101" s="140"/>
      <c r="C101" s="141" t="s">
        <v>268</v>
      </c>
      <c r="D101" s="218" t="e">
        <f>IF(STDEV(D56,F56,H56,J56,L56,N56,P56,R56)=0,0.00001,STDEV(D56,F56,H56,J56,L56,N56,P56,R56))</f>
        <v>#DIV/0!</v>
      </c>
      <c r="E101" s="145"/>
      <c r="F101" s="78"/>
      <c r="G101" s="78"/>
      <c r="H101" s="88"/>
      <c r="I101" s="88"/>
      <c r="J101" s="78"/>
      <c r="K101" s="78"/>
      <c r="L101" s="78"/>
      <c r="M101" s="78"/>
      <c r="N101" s="78"/>
      <c r="O101" s="78"/>
      <c r="P101" s="78"/>
      <c r="Q101" s="78"/>
      <c r="R101" s="78"/>
      <c r="S101" s="8"/>
      <c r="T101" s="5"/>
      <c r="U101" s="3"/>
    </row>
    <row r="102" spans="1:26" ht="12.75">
      <c r="A102" s="147"/>
      <c r="B102" s="140"/>
      <c r="C102" s="143" t="s">
        <v>109</v>
      </c>
      <c r="D102" s="148">
        <v>90.5</v>
      </c>
      <c r="E102" s="149"/>
      <c r="F102" s="78"/>
      <c r="G102" s="78"/>
      <c r="H102" s="78"/>
      <c r="I102" s="78"/>
      <c r="J102" s="78"/>
      <c r="K102" s="78"/>
      <c r="L102" s="78"/>
      <c r="M102" s="78"/>
      <c r="N102" s="78"/>
      <c r="O102" s="78"/>
      <c r="P102" s="78"/>
      <c r="Q102" s="78"/>
      <c r="R102" s="78"/>
      <c r="S102" s="8"/>
      <c r="T102" s="5"/>
      <c r="U102" s="3"/>
      <c r="V102" s="2"/>
      <c r="W102" s="2"/>
      <c r="X102" s="2"/>
      <c r="Y102" s="2"/>
      <c r="Z102" s="2"/>
    </row>
    <row r="103" spans="1:21" ht="12.75">
      <c r="A103" s="147"/>
      <c r="B103" s="140"/>
      <c r="C103" s="151" t="s">
        <v>112</v>
      </c>
      <c r="D103" s="221" t="e">
        <f>(B100-D102)/D101</f>
        <v>#DIV/0!</v>
      </c>
      <c r="E103" s="145"/>
      <c r="F103" s="78"/>
      <c r="G103" s="78"/>
      <c r="H103" s="78"/>
      <c r="I103" s="78"/>
      <c r="J103" s="78"/>
      <c r="K103" s="78"/>
      <c r="L103" s="78"/>
      <c r="M103" s="78"/>
      <c r="N103" s="78"/>
      <c r="O103" s="78"/>
      <c r="P103" s="78"/>
      <c r="Q103" s="78"/>
      <c r="R103" s="78"/>
      <c r="S103" s="8"/>
      <c r="T103" s="5"/>
      <c r="U103" s="3"/>
    </row>
    <row r="104" spans="1:20" ht="12.75">
      <c r="A104" s="147"/>
      <c r="B104" s="140"/>
      <c r="C104" s="143" t="s">
        <v>115</v>
      </c>
      <c r="D104" s="318">
        <f>IF(P57=FALSE,100,IF(L57="","errors",H120))</f>
        <v>100</v>
      </c>
      <c r="E104" s="140"/>
      <c r="F104" s="78"/>
      <c r="G104" s="78"/>
      <c r="H104" s="78"/>
      <c r="I104" s="78"/>
      <c r="J104" s="78"/>
      <c r="K104" s="78"/>
      <c r="L104" s="78"/>
      <c r="M104" s="78"/>
      <c r="N104" s="78"/>
      <c r="O104" s="78"/>
      <c r="P104" s="78"/>
      <c r="Q104" s="78"/>
      <c r="R104" s="78"/>
      <c r="S104" s="8"/>
      <c r="T104" s="5"/>
    </row>
    <row r="105" spans="1:20" ht="6.75" customHeight="1">
      <c r="A105" s="157"/>
      <c r="B105" s="153"/>
      <c r="C105" s="153"/>
      <c r="D105" s="159"/>
      <c r="E105" s="140"/>
      <c r="F105" s="78"/>
      <c r="G105" s="78"/>
      <c r="H105" s="78"/>
      <c r="I105" s="78"/>
      <c r="J105" s="78"/>
      <c r="K105" s="78"/>
      <c r="L105" s="78"/>
      <c r="M105" s="78"/>
      <c r="N105" s="78"/>
      <c r="O105" s="78"/>
      <c r="P105" s="78"/>
      <c r="Q105" s="78"/>
      <c r="R105" s="78"/>
      <c r="S105" s="8"/>
      <c r="T105" s="5"/>
    </row>
    <row r="106" spans="1:36" ht="12.75">
      <c r="A106" s="78"/>
      <c r="B106" s="78"/>
      <c r="C106" s="77" t="s">
        <v>273</v>
      </c>
      <c r="D106" s="78">
        <f>IF(P57=FALSE,0,IF(L57="","Data?",IF(D104&lt;71,5,0)))</f>
        <v>0</v>
      </c>
      <c r="E106" s="78"/>
      <c r="F106" s="78" t="s">
        <v>286</v>
      </c>
      <c r="G106" s="78"/>
      <c r="H106" s="78"/>
      <c r="I106" s="78"/>
      <c r="J106" s="78"/>
      <c r="K106" s="78"/>
      <c r="L106" s="78"/>
      <c r="M106" s="78"/>
      <c r="N106" s="78"/>
      <c r="O106" s="78"/>
      <c r="P106" s="78"/>
      <c r="Q106" s="78"/>
      <c r="R106" s="78"/>
      <c r="S106" s="8"/>
      <c r="T106" s="5"/>
      <c r="V106" s="8"/>
      <c r="W106" s="8"/>
      <c r="X106" s="8"/>
      <c r="Y106" s="8"/>
      <c r="Z106" s="8"/>
      <c r="AA106" s="8"/>
      <c r="AB106" s="8"/>
      <c r="AC106" s="8"/>
      <c r="AD106" s="8"/>
      <c r="AE106" s="8"/>
      <c r="AF106" s="8"/>
      <c r="AG106" s="8"/>
      <c r="AH106" s="8"/>
      <c r="AI106" s="8"/>
      <c r="AJ106" s="8"/>
    </row>
    <row r="107" spans="1:36" ht="12.75">
      <c r="A107" s="78"/>
      <c r="B107" s="78"/>
      <c r="C107" s="78"/>
      <c r="D107" s="78"/>
      <c r="E107" s="78"/>
      <c r="F107" s="78"/>
      <c r="G107" s="78"/>
      <c r="H107" s="78"/>
      <c r="I107" s="78"/>
      <c r="J107" s="78"/>
      <c r="K107" s="78"/>
      <c r="L107" s="78"/>
      <c r="M107" s="78"/>
      <c r="N107" s="78"/>
      <c r="O107" s="78"/>
      <c r="P107" s="78"/>
      <c r="Q107" s="78"/>
      <c r="R107" s="78"/>
      <c r="S107" s="8"/>
      <c r="T107" s="5"/>
      <c r="V107" s="8"/>
      <c r="W107" s="8"/>
      <c r="X107" s="8"/>
      <c r="Y107" s="8"/>
      <c r="Z107" s="8"/>
      <c r="AA107" s="8"/>
      <c r="AB107" s="8"/>
      <c r="AC107" s="8"/>
      <c r="AD107" s="8"/>
      <c r="AE107" s="8"/>
      <c r="AF107" s="8"/>
      <c r="AG107" s="8"/>
      <c r="AH107" s="8"/>
      <c r="AI107" s="8"/>
      <c r="AJ107" s="8"/>
    </row>
    <row r="108" spans="1:36" ht="12.75">
      <c r="A108" s="78"/>
      <c r="B108" s="78"/>
      <c r="C108" s="78"/>
      <c r="D108" s="78"/>
      <c r="E108" s="78"/>
      <c r="F108" s="78"/>
      <c r="G108" s="78"/>
      <c r="H108" s="78"/>
      <c r="I108" s="78"/>
      <c r="J108" s="78"/>
      <c r="K108" s="78"/>
      <c r="L108" s="78"/>
      <c r="M108" s="78"/>
      <c r="N108" s="78"/>
      <c r="O108" s="78"/>
      <c r="P108" s="78"/>
      <c r="Q108" s="78"/>
      <c r="R108" s="78"/>
      <c r="S108" s="8"/>
      <c r="T108" s="5"/>
      <c r="V108" s="8"/>
      <c r="W108" s="8"/>
      <c r="X108" s="8"/>
      <c r="Y108" s="8"/>
      <c r="Z108" s="8"/>
      <c r="AA108" s="8"/>
      <c r="AB108" s="8"/>
      <c r="AC108" s="8"/>
      <c r="AD108" s="8"/>
      <c r="AE108" s="8"/>
      <c r="AF108" s="8"/>
      <c r="AG108" s="8"/>
      <c r="AH108" s="8"/>
      <c r="AI108" s="8"/>
      <c r="AJ108" s="8"/>
    </row>
    <row r="109" spans="1:36" ht="12.75">
      <c r="A109" s="78"/>
      <c r="B109" s="281" t="s">
        <v>322</v>
      </c>
      <c r="C109" s="139" t="s">
        <v>323</v>
      </c>
      <c r="D109" s="281" t="s">
        <v>322</v>
      </c>
      <c r="F109" s="139" t="s">
        <v>323</v>
      </c>
      <c r="G109" s="78"/>
      <c r="H109" s="78"/>
      <c r="I109" s="87"/>
      <c r="M109" s="316"/>
      <c r="N109" s="316"/>
      <c r="O109" s="2"/>
      <c r="P109" s="2"/>
      <c r="Q109" s="2"/>
      <c r="R109" s="2"/>
      <c r="S109" s="2"/>
      <c r="T109" s="2"/>
      <c r="U109" s="2"/>
      <c r="V109" s="8"/>
      <c r="W109" s="8"/>
      <c r="X109" s="8"/>
      <c r="Y109" s="8"/>
      <c r="Z109" s="8"/>
      <c r="AA109" s="8"/>
      <c r="AB109" s="8"/>
      <c r="AC109" s="8"/>
      <c r="AD109" s="8"/>
      <c r="AE109" s="8"/>
      <c r="AF109" s="8"/>
      <c r="AG109" s="8"/>
      <c r="AH109" s="8"/>
      <c r="AI109" s="8"/>
      <c r="AJ109" s="8"/>
    </row>
    <row r="110" spans="2:36" ht="12.75">
      <c r="B110" s="282" t="s">
        <v>12</v>
      </c>
      <c r="C110" s="284" t="s">
        <v>12</v>
      </c>
      <c r="D110" s="283" t="s">
        <v>324</v>
      </c>
      <c r="E110" s="72"/>
      <c r="F110" s="284" t="s">
        <v>324</v>
      </c>
      <c r="G110" s="285"/>
      <c r="H110" s="286" t="s">
        <v>334</v>
      </c>
      <c r="M110" s="72"/>
      <c r="N110" s="172"/>
      <c r="T110" s="1"/>
      <c r="V110" s="8"/>
      <c r="X110" s="8"/>
      <c r="Y110" s="8"/>
      <c r="Z110" s="8"/>
      <c r="AA110" s="8"/>
      <c r="AB110" s="8"/>
      <c r="AC110" s="8"/>
      <c r="AD110" s="8"/>
      <c r="AE110" s="8"/>
      <c r="AF110" s="8"/>
      <c r="AG110" s="8"/>
      <c r="AH110" s="8"/>
      <c r="AI110" s="8"/>
      <c r="AJ110" s="8"/>
    </row>
    <row r="111" spans="1:37" ht="12.75">
      <c r="A111" s="297" t="s">
        <v>325</v>
      </c>
      <c r="B111" s="287" t="e">
        <f>B64</f>
        <v>#DIV/0!</v>
      </c>
      <c r="C111" s="289" t="e">
        <f>B64</f>
        <v>#DIV/0!</v>
      </c>
      <c r="D111" s="288" t="e">
        <f>B73</f>
        <v>#DIV/0!</v>
      </c>
      <c r="E111" s="293"/>
      <c r="F111" s="289" t="e">
        <f>B73</f>
        <v>#DIV/0!</v>
      </c>
      <c r="G111" s="290"/>
      <c r="H111" s="291" t="e">
        <f>B100</f>
        <v>#DIV/0!</v>
      </c>
      <c r="I111" s="292"/>
      <c r="M111" s="72"/>
      <c r="N111" s="312"/>
      <c r="T111" s="1"/>
      <c r="V111" s="19"/>
      <c r="W111" s="19"/>
      <c r="X111" s="19"/>
      <c r="Y111" s="19"/>
      <c r="Z111" s="19"/>
      <c r="AA111" s="19"/>
      <c r="AB111" s="19"/>
      <c r="AC111" s="19"/>
      <c r="AD111" s="19"/>
      <c r="AE111" s="19"/>
      <c r="AF111" s="19"/>
      <c r="AG111" s="19"/>
      <c r="AH111" s="19"/>
      <c r="AI111" s="19"/>
      <c r="AJ111" s="19"/>
      <c r="AK111" s="72"/>
    </row>
    <row r="112" spans="1:155" ht="12.75">
      <c r="A112" s="297" t="s">
        <v>326</v>
      </c>
      <c r="B112" s="287" t="e">
        <f>D65</f>
        <v>#DIV/0!</v>
      </c>
      <c r="C112" s="295" t="e">
        <f>D65</f>
        <v>#DIV/0!</v>
      </c>
      <c r="D112" s="294" t="e">
        <f>D74</f>
        <v>#DIV/0!</v>
      </c>
      <c r="E112" s="293"/>
      <c r="F112" s="295" t="e">
        <f>D74</f>
        <v>#DIV/0!</v>
      </c>
      <c r="G112" s="296"/>
      <c r="H112" s="291" t="e">
        <f>D101</f>
        <v>#DIV/0!</v>
      </c>
      <c r="I112" s="292"/>
      <c r="M112" s="72"/>
      <c r="N112" s="312"/>
      <c r="T112" s="1"/>
      <c r="U112" s="72"/>
      <c r="V112" s="196"/>
      <c r="W112" s="197"/>
      <c r="X112" s="196"/>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c r="BI112" s="72"/>
      <c r="BJ112" s="72"/>
      <c r="BK112" s="72"/>
      <c r="BL112" s="72"/>
      <c r="BM112" s="72"/>
      <c r="BN112" s="72"/>
      <c r="BO112" s="72"/>
      <c r="BP112" s="72"/>
      <c r="BQ112" s="72"/>
      <c r="BR112" s="72"/>
      <c r="BS112" s="72"/>
      <c r="BT112" s="72"/>
      <c r="BU112" s="72"/>
      <c r="BV112" s="72"/>
      <c r="BW112" s="72"/>
      <c r="BX112" s="72"/>
      <c r="BY112" s="72"/>
      <c r="BZ112" s="72"/>
      <c r="CA112" s="72"/>
      <c r="CB112" s="72"/>
      <c r="CC112" s="72"/>
      <c r="CD112" s="72"/>
      <c r="CE112" s="72"/>
      <c r="CF112" s="72"/>
      <c r="CG112" s="72"/>
      <c r="CH112" s="72"/>
      <c r="CI112" s="72"/>
      <c r="CJ112" s="72"/>
      <c r="CK112" s="72"/>
      <c r="CL112" s="72"/>
      <c r="CM112" s="72"/>
      <c r="CN112" s="72"/>
      <c r="CO112" s="72"/>
      <c r="CP112" s="72"/>
      <c r="CQ112" s="72"/>
      <c r="CR112" s="72"/>
      <c r="CS112" s="72"/>
      <c r="CT112" s="72"/>
      <c r="CU112" s="72"/>
      <c r="CV112" s="72"/>
      <c r="CW112" s="72"/>
      <c r="CX112" s="72"/>
      <c r="CY112" s="72"/>
      <c r="CZ112" s="72"/>
      <c r="DA112" s="72"/>
      <c r="DB112" s="72"/>
      <c r="DC112" s="72"/>
      <c r="DD112" s="72"/>
      <c r="DE112" s="72"/>
      <c r="DF112" s="72"/>
      <c r="DG112" s="72"/>
      <c r="DH112" s="72"/>
      <c r="DI112" s="72"/>
      <c r="DJ112" s="72"/>
      <c r="DK112" s="72"/>
      <c r="DL112" s="72"/>
      <c r="DM112" s="72"/>
      <c r="DN112" s="72"/>
      <c r="DO112" s="72"/>
      <c r="DP112" s="72"/>
      <c r="DQ112" s="72"/>
      <c r="DR112" s="72"/>
      <c r="DS112" s="72"/>
      <c r="DT112" s="72"/>
      <c r="DU112" s="72"/>
      <c r="DV112" s="72"/>
      <c r="DW112" s="72"/>
      <c r="DX112" s="72"/>
      <c r="DY112" s="72"/>
      <c r="DZ112" s="72"/>
      <c r="EA112" s="72"/>
      <c r="EB112" s="72"/>
      <c r="EC112" s="72"/>
      <c r="ED112" s="72"/>
      <c r="EE112" s="72"/>
      <c r="EF112" s="72"/>
      <c r="EG112" s="72"/>
      <c r="EH112" s="72"/>
      <c r="EI112" s="72"/>
      <c r="EJ112" s="72"/>
      <c r="EK112" s="72"/>
      <c r="EL112" s="72"/>
      <c r="EM112" s="72"/>
      <c r="EN112" s="72"/>
      <c r="EO112" s="72"/>
      <c r="EP112" s="72"/>
      <c r="EQ112" s="72"/>
      <c r="ER112" s="72"/>
      <c r="ES112" s="72"/>
      <c r="ET112" s="72"/>
      <c r="EU112" s="72"/>
      <c r="EV112" s="72"/>
      <c r="EW112" s="72"/>
      <c r="EX112" s="72"/>
      <c r="EY112" s="72"/>
    </row>
    <row r="113" spans="1:155" ht="12.75">
      <c r="A113" s="297" t="s">
        <v>327</v>
      </c>
      <c r="B113" s="298">
        <f>D66</f>
        <v>92.8</v>
      </c>
      <c r="C113" s="300"/>
      <c r="D113" s="299">
        <f>H75</f>
        <v>2.5</v>
      </c>
      <c r="E113" s="293"/>
      <c r="F113" s="300"/>
      <c r="G113" s="296"/>
      <c r="H113" s="301">
        <f>D102</f>
        <v>90.5</v>
      </c>
      <c r="I113" s="292"/>
      <c r="M113" s="72"/>
      <c r="N113" s="304"/>
      <c r="T113" s="1"/>
      <c r="U113" s="19"/>
      <c r="V113" s="198"/>
      <c r="W113" s="199"/>
      <c r="X113" s="19"/>
      <c r="Y113" s="61"/>
      <c r="Z113" s="19"/>
      <c r="AA113" s="61"/>
      <c r="AB113" s="19"/>
      <c r="AC113" s="61"/>
      <c r="AD113" s="19"/>
      <c r="AE113" s="61"/>
      <c r="AF113" s="19"/>
      <c r="AG113" s="61"/>
      <c r="AH113" s="19"/>
      <c r="AI113" s="61"/>
      <c r="AJ113" s="19"/>
      <c r="AK113" s="72"/>
      <c r="AL113" s="72"/>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c r="BI113" s="72"/>
      <c r="BJ113" s="72"/>
      <c r="BK113" s="72"/>
      <c r="BL113" s="72"/>
      <c r="BM113" s="72"/>
      <c r="BN113" s="72"/>
      <c r="BO113" s="72"/>
      <c r="BP113" s="72"/>
      <c r="BQ113" s="72"/>
      <c r="BR113" s="72"/>
      <c r="BS113" s="72"/>
      <c r="BT113" s="72"/>
      <c r="BU113" s="72"/>
      <c r="BV113" s="72"/>
      <c r="BW113" s="72"/>
      <c r="BX113" s="72"/>
      <c r="BY113" s="72"/>
      <c r="BZ113" s="72"/>
      <c r="CA113" s="72"/>
      <c r="CB113" s="72"/>
      <c r="CC113" s="72"/>
      <c r="CD113" s="72"/>
      <c r="CE113" s="72"/>
      <c r="CF113" s="72"/>
      <c r="CG113" s="72"/>
      <c r="CH113" s="72"/>
      <c r="CI113" s="72"/>
      <c r="CJ113" s="72"/>
      <c r="CK113" s="72"/>
      <c r="CL113" s="72"/>
      <c r="CM113" s="72"/>
      <c r="CN113" s="72"/>
      <c r="CO113" s="72"/>
      <c r="CP113" s="72"/>
      <c r="CQ113" s="72"/>
      <c r="CR113" s="72"/>
      <c r="CS113" s="72"/>
      <c r="CT113" s="72"/>
      <c r="CU113" s="72"/>
      <c r="CV113" s="72"/>
      <c r="CW113" s="72"/>
      <c r="CX113" s="72"/>
      <c r="CY113" s="72"/>
      <c r="CZ113" s="72"/>
      <c r="DA113" s="72"/>
      <c r="DB113" s="72"/>
      <c r="DC113" s="72"/>
      <c r="DD113" s="72"/>
      <c r="DE113" s="72"/>
      <c r="DF113" s="72"/>
      <c r="DG113" s="72"/>
      <c r="DH113" s="72"/>
      <c r="DI113" s="72"/>
      <c r="DJ113" s="72"/>
      <c r="DK113" s="72"/>
      <c r="DL113" s="72"/>
      <c r="DM113" s="72"/>
      <c r="DN113" s="72"/>
      <c r="DO113" s="72"/>
      <c r="DP113" s="72"/>
      <c r="DQ113" s="72"/>
      <c r="DR113" s="72"/>
      <c r="DS113" s="72"/>
      <c r="DT113" s="72"/>
      <c r="DU113" s="72"/>
      <c r="DV113" s="72"/>
      <c r="DW113" s="72"/>
      <c r="DX113" s="72"/>
      <c r="DY113" s="72"/>
      <c r="DZ113" s="72"/>
      <c r="EA113" s="72"/>
      <c r="EB113" s="72"/>
      <c r="EC113" s="72"/>
      <c r="ED113" s="72"/>
      <c r="EE113" s="72"/>
      <c r="EF113" s="72"/>
      <c r="EG113" s="72"/>
      <c r="EH113" s="72"/>
      <c r="EI113" s="72"/>
      <c r="EJ113" s="72"/>
      <c r="EK113" s="72"/>
      <c r="EL113" s="72"/>
      <c r="EM113" s="72"/>
      <c r="EN113" s="72"/>
      <c r="EO113" s="72"/>
      <c r="EP113" s="72"/>
      <c r="EQ113" s="72"/>
      <c r="ER113" s="72"/>
      <c r="ES113" s="72"/>
      <c r="ET113" s="72"/>
      <c r="EU113" s="72"/>
      <c r="EV113" s="72"/>
      <c r="EW113" s="72"/>
      <c r="EX113" s="72"/>
      <c r="EY113" s="72"/>
    </row>
    <row r="114" spans="1:155" ht="12.75">
      <c r="A114" s="297" t="s">
        <v>328</v>
      </c>
      <c r="B114" s="298"/>
      <c r="C114" s="300">
        <f>H66</f>
        <v>98</v>
      </c>
      <c r="D114" s="299"/>
      <c r="E114" s="293"/>
      <c r="F114" s="300">
        <f>D75</f>
        <v>5.5</v>
      </c>
      <c r="G114" s="302"/>
      <c r="H114" s="301"/>
      <c r="I114" s="292"/>
      <c r="M114" s="72"/>
      <c r="N114" s="304"/>
      <c r="T114" s="1"/>
      <c r="U114" s="19"/>
      <c r="V114" s="200"/>
      <c r="W114" s="72"/>
      <c r="X114" s="72"/>
      <c r="Y114" s="61"/>
      <c r="Z114" s="19"/>
      <c r="AA114" s="61"/>
      <c r="AB114" s="19"/>
      <c r="AC114" s="61"/>
      <c r="AD114" s="19"/>
      <c r="AE114" s="61"/>
      <c r="AF114" s="19"/>
      <c r="AG114" s="61"/>
      <c r="AH114" s="19"/>
      <c r="AI114" s="61"/>
      <c r="AJ114" s="19"/>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72"/>
      <c r="BJ114" s="72"/>
      <c r="BK114" s="72"/>
      <c r="BL114" s="72"/>
      <c r="BM114" s="72"/>
      <c r="BN114" s="72"/>
      <c r="BO114" s="72"/>
      <c r="BP114" s="72"/>
      <c r="BQ114" s="72"/>
      <c r="BR114" s="72"/>
      <c r="BS114" s="72"/>
      <c r="BT114" s="72"/>
      <c r="BU114" s="72"/>
      <c r="BV114" s="72"/>
      <c r="BW114" s="72"/>
      <c r="BX114" s="72"/>
      <c r="BY114" s="72"/>
      <c r="BZ114" s="72"/>
      <c r="CA114" s="72"/>
      <c r="CB114" s="72"/>
      <c r="CC114" s="72"/>
      <c r="CD114" s="72"/>
      <c r="CE114" s="72"/>
      <c r="CF114" s="72"/>
      <c r="CG114" s="72"/>
      <c r="CH114" s="72"/>
      <c r="CI114" s="72"/>
      <c r="CJ114" s="72"/>
      <c r="CK114" s="72"/>
      <c r="CL114" s="72"/>
      <c r="CM114" s="72"/>
      <c r="CN114" s="72"/>
      <c r="CO114" s="72"/>
      <c r="CP114" s="72"/>
      <c r="CQ114" s="72"/>
      <c r="CR114" s="72"/>
      <c r="CS114" s="72"/>
      <c r="CT114" s="72"/>
      <c r="CU114" s="72"/>
      <c r="CV114" s="72"/>
      <c r="CW114" s="72"/>
      <c r="CX114" s="72"/>
      <c r="CY114" s="72"/>
      <c r="CZ114" s="72"/>
      <c r="DA114" s="72"/>
      <c r="DB114" s="72"/>
      <c r="DC114" s="72"/>
      <c r="DD114" s="72"/>
      <c r="DE114" s="72"/>
      <c r="DF114" s="72"/>
      <c r="DG114" s="72"/>
      <c r="DH114" s="72"/>
      <c r="DI114" s="72"/>
      <c r="DJ114" s="72"/>
      <c r="DK114" s="72"/>
      <c r="DL114" s="72"/>
      <c r="DM114" s="72"/>
      <c r="DN114" s="72"/>
      <c r="DO114" s="72"/>
      <c r="DP114" s="72"/>
      <c r="DQ114" s="72"/>
      <c r="DR114" s="72"/>
      <c r="DS114" s="72"/>
      <c r="DT114" s="72"/>
      <c r="DU114" s="72"/>
      <c r="DV114" s="72"/>
      <c r="DW114" s="72"/>
      <c r="DX114" s="72"/>
      <c r="DY114" s="72"/>
      <c r="DZ114" s="72"/>
      <c r="EA114" s="72"/>
      <c r="EB114" s="72"/>
      <c r="EC114" s="72"/>
      <c r="ED114" s="72"/>
      <c r="EE114" s="72"/>
      <c r="EF114" s="72"/>
      <c r="EG114" s="72"/>
      <c r="EH114" s="72"/>
      <c r="EI114" s="72"/>
      <c r="EJ114" s="72"/>
      <c r="EK114" s="72"/>
      <c r="EL114" s="72"/>
      <c r="EM114" s="72"/>
      <c r="EN114" s="72"/>
      <c r="EO114" s="72"/>
      <c r="EP114" s="72"/>
      <c r="EQ114" s="72"/>
      <c r="ER114" s="72"/>
      <c r="ES114" s="72"/>
      <c r="ET114" s="72"/>
      <c r="EU114" s="72"/>
      <c r="EV114" s="72"/>
      <c r="EW114" s="72"/>
      <c r="EX114" s="72"/>
      <c r="EY114" s="72"/>
    </row>
    <row r="115" spans="1:155" ht="12.75">
      <c r="A115" s="321" t="s">
        <v>329</v>
      </c>
      <c r="B115" s="298" t="e">
        <f>(B111-B113)/B112</f>
        <v>#DIV/0!</v>
      </c>
      <c r="C115" s="303" t="e">
        <f>(C114-C111)/C112</f>
        <v>#DIV/0!</v>
      </c>
      <c r="D115" s="298" t="e">
        <f>(D111-D113)/D112</f>
        <v>#DIV/0!</v>
      </c>
      <c r="E115" s="293"/>
      <c r="F115" s="303" t="e">
        <f>(F114-F111)/F112</f>
        <v>#DIV/0!</v>
      </c>
      <c r="G115" s="302"/>
      <c r="H115" s="301" t="e">
        <f>(H111-H113)/H112</f>
        <v>#DIV/0!</v>
      </c>
      <c r="I115" s="304"/>
      <c r="M115" s="72"/>
      <c r="N115" s="304"/>
      <c r="T115" s="1"/>
      <c r="U115" s="19"/>
      <c r="V115" s="19"/>
      <c r="W115" s="19"/>
      <c r="X115" s="19"/>
      <c r="Y115" s="19"/>
      <c r="Z115" s="19"/>
      <c r="AA115" s="19"/>
      <c r="AB115" s="19"/>
      <c r="AC115" s="19"/>
      <c r="AD115" s="19"/>
      <c r="AE115" s="19"/>
      <c r="AF115" s="19"/>
      <c r="AG115" s="19"/>
      <c r="AH115" s="19"/>
      <c r="AI115" s="19"/>
      <c r="AJ115" s="19"/>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c r="BL115" s="72"/>
      <c r="BM115" s="72"/>
      <c r="BN115" s="72"/>
      <c r="BO115" s="72"/>
      <c r="BP115" s="72"/>
      <c r="BQ115" s="72"/>
      <c r="BR115" s="72"/>
      <c r="BS115" s="72"/>
      <c r="BT115" s="72"/>
      <c r="BU115" s="72"/>
      <c r="BV115" s="72"/>
      <c r="BW115" s="72"/>
      <c r="BX115" s="72"/>
      <c r="BY115" s="72"/>
      <c r="BZ115" s="72"/>
      <c r="CA115" s="72"/>
      <c r="CB115" s="72"/>
      <c r="CC115" s="72"/>
      <c r="CD115" s="72"/>
      <c r="CE115" s="72"/>
      <c r="CF115" s="72"/>
      <c r="CG115" s="72"/>
      <c r="CH115" s="72"/>
      <c r="CI115" s="72"/>
      <c r="CJ115" s="72"/>
      <c r="CK115" s="72"/>
      <c r="CL115" s="72"/>
      <c r="CM115" s="72"/>
      <c r="CN115" s="72"/>
      <c r="CO115" s="72"/>
      <c r="CP115" s="72"/>
      <c r="CQ115" s="72"/>
      <c r="CR115" s="72"/>
      <c r="CS115" s="72"/>
      <c r="CT115" s="72"/>
      <c r="CU115" s="72"/>
      <c r="CV115" s="72"/>
      <c r="CW115" s="72"/>
      <c r="CX115" s="72"/>
      <c r="CY115" s="72"/>
      <c r="CZ115" s="72"/>
      <c r="DA115" s="72"/>
      <c r="DB115" s="72"/>
      <c r="DC115" s="72"/>
      <c r="DD115" s="72"/>
      <c r="DE115" s="72"/>
      <c r="DF115" s="72"/>
      <c r="DG115" s="72"/>
      <c r="DH115" s="72"/>
      <c r="DI115" s="72"/>
      <c r="DJ115" s="72"/>
      <c r="DK115" s="72"/>
      <c r="DL115" s="72"/>
      <c r="DM115" s="72"/>
      <c r="DN115" s="72"/>
      <c r="DO115" s="72"/>
      <c r="DP115" s="72"/>
      <c r="DQ115" s="72"/>
      <c r="DR115" s="72"/>
      <c r="DS115" s="72"/>
      <c r="DT115" s="72"/>
      <c r="DU115" s="72"/>
      <c r="DV115" s="72"/>
      <c r="DW115" s="72"/>
      <c r="DX115" s="72"/>
      <c r="DY115" s="72"/>
      <c r="DZ115" s="72"/>
      <c r="EA115" s="72"/>
      <c r="EB115" s="72"/>
      <c r="EC115" s="72"/>
      <c r="ED115" s="72"/>
      <c r="EE115" s="72"/>
      <c r="EF115" s="72"/>
      <c r="EG115" s="72"/>
      <c r="EH115" s="72"/>
      <c r="EI115" s="72"/>
      <c r="EJ115" s="72"/>
      <c r="EK115" s="72"/>
      <c r="EL115" s="72"/>
      <c r="EM115" s="72"/>
      <c r="EN115" s="72"/>
      <c r="EO115" s="72"/>
      <c r="EP115" s="72"/>
      <c r="EQ115" s="72"/>
      <c r="ER115" s="72"/>
      <c r="ES115" s="72"/>
      <c r="ET115" s="72"/>
      <c r="EU115" s="72"/>
      <c r="EV115" s="72"/>
      <c r="EW115" s="72"/>
      <c r="EX115" s="72"/>
      <c r="EY115" s="72"/>
    </row>
    <row r="116" spans="1:155" ht="12.75">
      <c r="A116" s="297" t="s">
        <v>330</v>
      </c>
      <c r="B116" s="305">
        <f>D64</f>
        <v>0</v>
      </c>
      <c r="C116" s="306">
        <f>D64</f>
        <v>0</v>
      </c>
      <c r="D116" s="299">
        <f>D73</f>
        <v>0</v>
      </c>
      <c r="E116" s="293"/>
      <c r="F116" s="306">
        <f>D73</f>
        <v>0</v>
      </c>
      <c r="G116" s="307"/>
      <c r="H116" s="308">
        <f>D100</f>
        <v>0</v>
      </c>
      <c r="I116" s="292"/>
      <c r="M116" s="72"/>
      <c r="N116" s="309"/>
      <c r="T116" s="1"/>
      <c r="U116" s="19"/>
      <c r="V116" s="201"/>
      <c r="W116" s="64"/>
      <c r="X116" s="201"/>
      <c r="Y116" s="64"/>
      <c r="Z116" s="201"/>
      <c r="AA116" s="64"/>
      <c r="AB116" s="201"/>
      <c r="AC116" s="64"/>
      <c r="AD116" s="201"/>
      <c r="AE116" s="64"/>
      <c r="AF116" s="201"/>
      <c r="AG116" s="64"/>
      <c r="AH116" s="201"/>
      <c r="AI116" s="64"/>
      <c r="AJ116" s="201"/>
      <c r="AK116" s="72"/>
      <c r="AL116" s="72"/>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c r="BI116" s="72"/>
      <c r="BJ116" s="72"/>
      <c r="BK116" s="72"/>
      <c r="BL116" s="72"/>
      <c r="BM116" s="72"/>
      <c r="BN116" s="72"/>
      <c r="BO116" s="72"/>
      <c r="BP116" s="72"/>
      <c r="BQ116" s="72"/>
      <c r="BR116" s="72"/>
      <c r="BS116" s="72"/>
      <c r="BT116" s="72"/>
      <c r="BU116" s="72"/>
      <c r="BV116" s="72"/>
      <c r="BW116" s="72"/>
      <c r="BX116" s="72"/>
      <c r="BY116" s="72"/>
      <c r="BZ116" s="72"/>
      <c r="CA116" s="72"/>
      <c r="CB116" s="72"/>
      <c r="CC116" s="72"/>
      <c r="CD116" s="72"/>
      <c r="CE116" s="72"/>
      <c r="CF116" s="72"/>
      <c r="CG116" s="72"/>
      <c r="CH116" s="72"/>
      <c r="CI116" s="72"/>
      <c r="CJ116" s="72"/>
      <c r="CK116" s="72"/>
      <c r="CL116" s="72"/>
      <c r="CM116" s="72"/>
      <c r="CN116" s="72"/>
      <c r="CO116" s="72"/>
      <c r="CP116" s="72"/>
      <c r="CQ116" s="72"/>
      <c r="CR116" s="72"/>
      <c r="CS116" s="72"/>
      <c r="CT116" s="72"/>
      <c r="CU116" s="72"/>
      <c r="CV116" s="72"/>
      <c r="CW116" s="72"/>
      <c r="CX116" s="72"/>
      <c r="CY116" s="72"/>
      <c r="CZ116" s="72"/>
      <c r="DA116" s="72"/>
      <c r="DB116" s="72"/>
      <c r="DC116" s="72"/>
      <c r="DD116" s="72"/>
      <c r="DE116" s="72"/>
      <c r="DF116" s="72"/>
      <c r="DG116" s="72"/>
      <c r="DH116" s="72"/>
      <c r="DI116" s="72"/>
      <c r="DJ116" s="72"/>
      <c r="DK116" s="72"/>
      <c r="DL116" s="72"/>
      <c r="DM116" s="72"/>
      <c r="DN116" s="72"/>
      <c r="DO116" s="72"/>
      <c r="DP116" s="72"/>
      <c r="DQ116" s="72"/>
      <c r="DR116" s="72"/>
      <c r="DS116" s="72"/>
      <c r="DT116" s="72"/>
      <c r="DU116" s="72"/>
      <c r="DV116" s="72"/>
      <c r="DW116" s="72"/>
      <c r="DX116" s="72"/>
      <c r="DY116" s="72"/>
      <c r="DZ116" s="72"/>
      <c r="EA116" s="72"/>
      <c r="EB116" s="72"/>
      <c r="EC116" s="72"/>
      <c r="ED116" s="72"/>
      <c r="EE116" s="72"/>
      <c r="EF116" s="72"/>
      <c r="EG116" s="72"/>
      <c r="EH116" s="72"/>
      <c r="EI116" s="72"/>
      <c r="EJ116" s="72"/>
      <c r="EK116" s="72"/>
      <c r="EL116" s="72"/>
      <c r="EM116" s="72"/>
      <c r="EN116" s="72"/>
      <c r="EO116" s="72"/>
      <c r="EP116" s="72"/>
      <c r="EQ116" s="72"/>
      <c r="ER116" s="72"/>
      <c r="ES116" s="72"/>
      <c r="ET116" s="72"/>
      <c r="EU116" s="72"/>
      <c r="EV116" s="72"/>
      <c r="EW116" s="72"/>
      <c r="EX116" s="72"/>
      <c r="EY116" s="72"/>
    </row>
    <row r="117" spans="1:155" ht="12.75">
      <c r="A117" s="297" t="s">
        <v>331</v>
      </c>
      <c r="B117" s="305">
        <f>B116/2-1</f>
        <v>-1</v>
      </c>
      <c r="C117" s="306">
        <f>C116/2-1</f>
        <v>-1</v>
      </c>
      <c r="D117" s="305">
        <f>D116/2-1</f>
        <v>-1</v>
      </c>
      <c r="E117" s="293"/>
      <c r="F117" s="306">
        <f>F116/2-1</f>
        <v>-1</v>
      </c>
      <c r="G117" s="307"/>
      <c r="H117" s="308">
        <f>H116/2-1</f>
        <v>-1</v>
      </c>
      <c r="I117" s="309"/>
      <c r="M117" s="72"/>
      <c r="N117" s="309"/>
      <c r="T117" s="1"/>
      <c r="U117" s="19"/>
      <c r="V117" s="72"/>
      <c r="W117" s="66"/>
      <c r="X117" s="72"/>
      <c r="Y117" s="66"/>
      <c r="Z117" s="72"/>
      <c r="AA117" s="66"/>
      <c r="AB117" s="72"/>
      <c r="AC117" s="66"/>
      <c r="AD117" s="72"/>
      <c r="AE117" s="66"/>
      <c r="AF117" s="72"/>
      <c r="AG117" s="66"/>
      <c r="AH117" s="72"/>
      <c r="AI117" s="66"/>
      <c r="AJ117" s="72"/>
      <c r="AK117" s="72"/>
      <c r="AL117" s="72"/>
      <c r="AM117" s="72"/>
      <c r="AN117" s="72"/>
      <c r="AO117" s="72"/>
      <c r="AP117" s="72"/>
      <c r="AQ117" s="72"/>
      <c r="AR117" s="72"/>
      <c r="AS117" s="72"/>
      <c r="AT117" s="72"/>
      <c r="AU117" s="72"/>
      <c r="AV117" s="72"/>
      <c r="AW117" s="72"/>
      <c r="AX117" s="72"/>
      <c r="AY117" s="72"/>
      <c r="AZ117" s="72"/>
      <c r="BA117" s="72"/>
      <c r="BB117" s="72"/>
      <c r="BC117" s="72"/>
      <c r="BD117" s="72"/>
      <c r="BE117" s="72"/>
      <c r="BF117" s="72"/>
      <c r="BG117" s="72"/>
      <c r="BH117" s="72"/>
      <c r="BI117" s="72"/>
      <c r="BJ117" s="72"/>
      <c r="BK117" s="72"/>
      <c r="BL117" s="72"/>
      <c r="BM117" s="72"/>
      <c r="BN117" s="72"/>
      <c r="BO117" s="72"/>
      <c r="BP117" s="72"/>
      <c r="BQ117" s="72"/>
      <c r="BR117" s="72"/>
      <c r="BS117" s="72"/>
      <c r="BT117" s="72"/>
      <c r="BU117" s="72"/>
      <c r="BV117" s="72"/>
      <c r="BW117" s="72"/>
      <c r="BX117" s="72"/>
      <c r="BY117" s="72"/>
      <c r="BZ117" s="72"/>
      <c r="CA117" s="72"/>
      <c r="CB117" s="72"/>
      <c r="CC117" s="72"/>
      <c r="CD117" s="72"/>
      <c r="CE117" s="72"/>
      <c r="CF117" s="72"/>
      <c r="CG117" s="72"/>
      <c r="CH117" s="72"/>
      <c r="CI117" s="72"/>
      <c r="CJ117" s="72"/>
      <c r="CK117" s="72"/>
      <c r="CL117" s="72"/>
      <c r="CM117" s="72"/>
      <c r="CN117" s="72"/>
      <c r="CO117" s="72"/>
      <c r="CP117" s="72"/>
      <c r="CQ117" s="72"/>
      <c r="CR117" s="72"/>
      <c r="CS117" s="72"/>
      <c r="CT117" s="72"/>
      <c r="CU117" s="72"/>
      <c r="CV117" s="72"/>
      <c r="CW117" s="72"/>
      <c r="CX117" s="72"/>
      <c r="CY117" s="72"/>
      <c r="CZ117" s="72"/>
      <c r="DA117" s="72"/>
      <c r="DB117" s="72"/>
      <c r="DC117" s="72"/>
      <c r="DD117" s="72"/>
      <c r="DE117" s="72"/>
      <c r="DF117" s="72"/>
      <c r="DG117" s="72"/>
      <c r="DH117" s="72"/>
      <c r="DI117" s="72"/>
      <c r="DJ117" s="72"/>
      <c r="DK117" s="72"/>
      <c r="DL117" s="72"/>
      <c r="DM117" s="72"/>
      <c r="DN117" s="72"/>
      <c r="DO117" s="72"/>
      <c r="DP117" s="72"/>
      <c r="DQ117" s="72"/>
      <c r="DR117" s="72"/>
      <c r="DS117" s="72"/>
      <c r="DT117" s="72"/>
      <c r="DU117" s="72"/>
      <c r="DV117" s="72"/>
      <c r="DW117" s="72"/>
      <c r="DX117" s="72"/>
      <c r="DY117" s="72"/>
      <c r="DZ117" s="72"/>
      <c r="EA117" s="72"/>
      <c r="EB117" s="72"/>
      <c r="EC117" s="72"/>
      <c r="ED117" s="72"/>
      <c r="EE117" s="72"/>
      <c r="EF117" s="72"/>
      <c r="EG117" s="72"/>
      <c r="EH117" s="72"/>
      <c r="EI117" s="72"/>
      <c r="EJ117" s="72"/>
      <c r="EK117" s="72"/>
      <c r="EL117" s="72"/>
      <c r="EM117" s="72"/>
      <c r="EN117" s="72"/>
      <c r="EO117" s="72"/>
      <c r="EP117" s="72"/>
      <c r="EQ117" s="72"/>
      <c r="ER117" s="72"/>
      <c r="ES117" s="72"/>
      <c r="ET117" s="72"/>
      <c r="EU117" s="72"/>
      <c r="EV117" s="72"/>
      <c r="EW117" s="72"/>
      <c r="EX117" s="72"/>
      <c r="EY117" s="72"/>
    </row>
    <row r="118" spans="1:155" ht="12.75">
      <c r="A118" s="297" t="s">
        <v>332</v>
      </c>
      <c r="B118" s="287" t="e">
        <f>MAX(0,1/2-1/2*B115*(B116^0.5/(B116-1)))</f>
        <v>#DIV/0!</v>
      </c>
      <c r="C118" s="310" t="e">
        <f>MAX(0,1/2-1/2*C115*(C116^0.5/(C116-1)))</f>
        <v>#DIV/0!</v>
      </c>
      <c r="D118" s="287" t="e">
        <f>MAX(0,1/2-1/2*D115*(D116^0.5/(D116-1)))</f>
        <v>#DIV/0!</v>
      </c>
      <c r="E118" s="293"/>
      <c r="F118" s="310" t="e">
        <f>MAX(0,1/2-1/2*F115*(F116^0.5/(F116-1)))</f>
        <v>#DIV/0!</v>
      </c>
      <c r="G118" s="311"/>
      <c r="H118" s="291" t="e">
        <f>MAX(0,1/2-1/2*H115*(H116^0.5/(H116-1)))</f>
        <v>#DIV/0!</v>
      </c>
      <c r="I118" s="312"/>
      <c r="M118" s="72"/>
      <c r="N118" s="312"/>
      <c r="T118" s="1"/>
      <c r="U118" s="19"/>
      <c r="V118" s="72"/>
      <c r="W118" s="193"/>
      <c r="X118" s="72"/>
      <c r="Y118" s="193"/>
      <c r="Z118" s="72"/>
      <c r="AA118" s="193"/>
      <c r="AB118" s="72"/>
      <c r="AC118" s="193"/>
      <c r="AD118" s="72"/>
      <c r="AE118" s="193"/>
      <c r="AF118" s="72"/>
      <c r="AG118" s="193"/>
      <c r="AH118" s="72"/>
      <c r="AI118" s="193"/>
      <c r="AJ118" s="72"/>
      <c r="AK118" s="72"/>
      <c r="AL118" s="72"/>
      <c r="AM118" s="72"/>
      <c r="AN118" s="72"/>
      <c r="AO118" s="72"/>
      <c r="AP118" s="72"/>
      <c r="AQ118" s="72"/>
      <c r="AR118" s="72"/>
      <c r="AS118" s="72"/>
      <c r="AT118" s="72"/>
      <c r="AU118" s="72"/>
      <c r="AV118" s="72"/>
      <c r="AW118" s="72"/>
      <c r="AX118" s="72"/>
      <c r="AY118" s="72"/>
      <c r="AZ118" s="72"/>
      <c r="BA118" s="72"/>
      <c r="BB118" s="72"/>
      <c r="BC118" s="72"/>
      <c r="BD118" s="72"/>
      <c r="BE118" s="72"/>
      <c r="BF118" s="72"/>
      <c r="BG118" s="72"/>
      <c r="BH118" s="72"/>
      <c r="BI118" s="72"/>
      <c r="BJ118" s="72"/>
      <c r="BK118" s="72"/>
      <c r="BL118" s="72"/>
      <c r="BM118" s="72"/>
      <c r="BN118" s="72"/>
      <c r="BO118" s="72"/>
      <c r="BP118" s="72"/>
      <c r="BQ118" s="72"/>
      <c r="BR118" s="72"/>
      <c r="BS118" s="72"/>
      <c r="BT118" s="72"/>
      <c r="BU118" s="72"/>
      <c r="BV118" s="72"/>
      <c r="BW118" s="72"/>
      <c r="BX118" s="72"/>
      <c r="BY118" s="72"/>
      <c r="BZ118" s="72"/>
      <c r="CA118" s="72"/>
      <c r="CB118" s="72"/>
      <c r="CC118" s="72"/>
      <c r="CD118" s="72"/>
      <c r="CE118" s="72"/>
      <c r="CF118" s="72"/>
      <c r="CG118" s="72"/>
      <c r="CH118" s="72"/>
      <c r="CI118" s="72"/>
      <c r="CJ118" s="72"/>
      <c r="CK118" s="72"/>
      <c r="CL118" s="72"/>
      <c r="CM118" s="72"/>
      <c r="CN118" s="72"/>
      <c r="CO118" s="72"/>
      <c r="CP118" s="72"/>
      <c r="CQ118" s="72"/>
      <c r="CR118" s="72"/>
      <c r="CS118" s="72"/>
      <c r="CT118" s="72"/>
      <c r="CU118" s="72"/>
      <c r="CV118" s="72"/>
      <c r="CW118" s="72"/>
      <c r="CX118" s="72"/>
      <c r="CY118" s="72"/>
      <c r="CZ118" s="72"/>
      <c r="DA118" s="72"/>
      <c r="DB118" s="72"/>
      <c r="DC118" s="72"/>
      <c r="DD118" s="72"/>
      <c r="DE118" s="72"/>
      <c r="DF118" s="72"/>
      <c r="DG118" s="72"/>
      <c r="DH118" s="72"/>
      <c r="DI118" s="72"/>
      <c r="DJ118" s="72"/>
      <c r="DK118" s="72"/>
      <c r="DL118" s="72"/>
      <c r="DM118" s="72"/>
      <c r="DN118" s="72"/>
      <c r="DO118" s="72"/>
      <c r="DP118" s="72"/>
      <c r="DQ118" s="72"/>
      <c r="DR118" s="72"/>
      <c r="DS118" s="72"/>
      <c r="DT118" s="72"/>
      <c r="DU118" s="72"/>
      <c r="DV118" s="72"/>
      <c r="DW118" s="72"/>
      <c r="DX118" s="72"/>
      <c r="DY118" s="72"/>
      <c r="DZ118" s="72"/>
      <c r="EA118" s="72"/>
      <c r="EB118" s="72"/>
      <c r="EC118" s="72"/>
      <c r="ED118" s="72"/>
      <c r="EE118" s="72"/>
      <c r="EF118" s="72"/>
      <c r="EG118" s="72"/>
      <c r="EH118" s="72"/>
      <c r="EI118" s="72"/>
      <c r="EJ118" s="72"/>
      <c r="EK118" s="72"/>
      <c r="EL118" s="72"/>
      <c r="EM118" s="72"/>
      <c r="EN118" s="72"/>
      <c r="EO118" s="72"/>
      <c r="EP118" s="72"/>
      <c r="EQ118" s="72"/>
      <c r="ER118" s="72"/>
      <c r="ES118" s="72"/>
      <c r="ET118" s="72"/>
      <c r="EU118" s="72"/>
      <c r="EV118" s="72"/>
      <c r="EW118" s="72"/>
      <c r="EX118" s="72"/>
      <c r="EY118" s="72"/>
    </row>
    <row r="119" spans="1:155" ht="12.75">
      <c r="A119" s="297" t="s">
        <v>333</v>
      </c>
      <c r="B119" s="326" t="e">
        <f>IF(B118&gt;1,1,MAX(0,ROUND(BETADIST(B118,B117,B117,0),5)))</f>
        <v>#DIV/0!</v>
      </c>
      <c r="C119" s="327" t="e">
        <f>IF(C118&gt;1,1,MAX(0,ROUND(BETADIST(C118,C117,C117,0),5)))</f>
        <v>#DIV/0!</v>
      </c>
      <c r="D119" s="294" t="e">
        <f>IF(D118&gt;1,1,MAX(0,ROUND(BETADIST(D118,D117,D117,0),5)))</f>
        <v>#DIV/0!</v>
      </c>
      <c r="E119" s="293"/>
      <c r="F119" s="314" t="e">
        <f>IF(F118&gt;1,1,MAX(0,ROUND(BETADIST(F118,F117,F117,0),5)))</f>
        <v>#DIV/0!</v>
      </c>
      <c r="G119" s="294"/>
      <c r="H119" s="313" t="e">
        <f>IF(H118&gt;1,1,MAX(0,ROUND(BETADIST(H118,H117,H117,0),5)))</f>
        <v>#DIV/0!</v>
      </c>
      <c r="I119" s="314"/>
      <c r="M119" s="72"/>
      <c r="N119" s="314"/>
      <c r="T119" s="1"/>
      <c r="U119" s="61"/>
      <c r="V119" s="201"/>
      <c r="W119" s="64"/>
      <c r="X119" s="201"/>
      <c r="Y119" s="64"/>
      <c r="Z119" s="201"/>
      <c r="AA119" s="64"/>
      <c r="AB119" s="201"/>
      <c r="AC119" s="64"/>
      <c r="AD119" s="201"/>
      <c r="AE119" s="64"/>
      <c r="AF119" s="201"/>
      <c r="AG119" s="64"/>
      <c r="AH119" s="201"/>
      <c r="AI119" s="64"/>
      <c r="AJ119" s="201"/>
      <c r="AK119" s="72"/>
      <c r="AL119" s="72"/>
      <c r="AM119" s="72"/>
      <c r="AN119" s="72"/>
      <c r="AO119" s="72"/>
      <c r="AP119" s="72"/>
      <c r="AQ119" s="72"/>
      <c r="AR119" s="72"/>
      <c r="AS119" s="72"/>
      <c r="AT119" s="72"/>
      <c r="AU119" s="72"/>
      <c r="AV119" s="72"/>
      <c r="AW119" s="72"/>
      <c r="AX119" s="72"/>
      <c r="AY119" s="72"/>
      <c r="AZ119" s="72"/>
      <c r="BA119" s="72"/>
      <c r="BB119" s="72"/>
      <c r="BC119" s="72"/>
      <c r="BD119" s="72"/>
      <c r="BE119" s="72"/>
      <c r="BF119" s="72"/>
      <c r="BG119" s="72"/>
      <c r="BH119" s="72"/>
      <c r="BI119" s="72"/>
      <c r="BJ119" s="72"/>
      <c r="BK119" s="72"/>
      <c r="BL119" s="72"/>
      <c r="BM119" s="72"/>
      <c r="BN119" s="72"/>
      <c r="BO119" s="72"/>
      <c r="BP119" s="72"/>
      <c r="BQ119" s="72"/>
      <c r="BR119" s="72"/>
      <c r="BS119" s="72"/>
      <c r="BT119" s="72"/>
      <c r="BU119" s="72"/>
      <c r="BV119" s="72"/>
      <c r="BW119" s="72"/>
      <c r="BX119" s="72"/>
      <c r="BY119" s="72"/>
      <c r="BZ119" s="72"/>
      <c r="CA119" s="72"/>
      <c r="CB119" s="72"/>
      <c r="CC119" s="72"/>
      <c r="CD119" s="72"/>
      <c r="CE119" s="72"/>
      <c r="CF119" s="72"/>
      <c r="CG119" s="72"/>
      <c r="CH119" s="72"/>
      <c r="CI119" s="72"/>
      <c r="CJ119" s="72"/>
      <c r="CK119" s="72"/>
      <c r="CL119" s="72"/>
      <c r="CM119" s="72"/>
      <c r="CN119" s="72"/>
      <c r="CO119" s="72"/>
      <c r="CP119" s="72"/>
      <c r="CQ119" s="72"/>
      <c r="CR119" s="72"/>
      <c r="CS119" s="72"/>
      <c r="CT119" s="72"/>
      <c r="CU119" s="72"/>
      <c r="CV119" s="72"/>
      <c r="CW119" s="72"/>
      <c r="CX119" s="72"/>
      <c r="CY119" s="72"/>
      <c r="CZ119" s="72"/>
      <c r="DA119" s="72"/>
      <c r="DB119" s="72"/>
      <c r="DC119" s="72"/>
      <c r="DD119" s="72"/>
      <c r="DE119" s="72"/>
      <c r="DF119" s="72"/>
      <c r="DG119" s="72"/>
      <c r="DH119" s="72"/>
      <c r="DI119" s="72"/>
      <c r="DJ119" s="72"/>
      <c r="DK119" s="72"/>
      <c r="DL119" s="72"/>
      <c r="DM119" s="72"/>
      <c r="DN119" s="72"/>
      <c r="DO119" s="72"/>
      <c r="DP119" s="72"/>
      <c r="DQ119" s="72"/>
      <c r="DR119" s="72"/>
      <c r="DS119" s="72"/>
      <c r="DT119" s="72"/>
      <c r="DU119" s="72"/>
      <c r="DV119" s="72"/>
      <c r="DW119" s="72"/>
      <c r="DX119" s="72"/>
      <c r="DY119" s="72"/>
      <c r="DZ119" s="72"/>
      <c r="EA119" s="72"/>
      <c r="EB119" s="72"/>
      <c r="EC119" s="72"/>
      <c r="ED119" s="72"/>
      <c r="EE119" s="72"/>
      <c r="EF119" s="72"/>
      <c r="EG119" s="72"/>
      <c r="EH119" s="72"/>
      <c r="EI119" s="72"/>
      <c r="EJ119" s="72"/>
      <c r="EK119" s="72"/>
      <c r="EL119" s="72"/>
      <c r="EM119" s="72"/>
      <c r="EN119" s="72"/>
      <c r="EO119" s="72"/>
      <c r="EP119" s="72"/>
      <c r="EQ119" s="72"/>
      <c r="ER119" s="72"/>
      <c r="ES119" s="72"/>
      <c r="ET119" s="72"/>
      <c r="EU119" s="72"/>
      <c r="EV119" s="72"/>
      <c r="EW119" s="72"/>
      <c r="EX119" s="72"/>
      <c r="EY119" s="72"/>
    </row>
    <row r="120" spans="1:155" ht="12.75">
      <c r="A120" s="297" t="s">
        <v>127</v>
      </c>
      <c r="B120" s="322" t="str">
        <f>IF(A68="leveling course",100,IF(B116=0,"no data",IF(ISNUMBER(B119),ROUNDUP(100*(1-B119),0),0)))</f>
        <v>no data</v>
      </c>
      <c r="C120" s="323" t="str">
        <f>IF(A68="leveling course",100,IF(C116=0,"no data",IF(ISNUMBER(C119),ROUNDUP(100*(1-C119),0),0)))</f>
        <v>no data</v>
      </c>
      <c r="D120" s="322" t="str">
        <f>IF(D116=0,"no data",IF(ISNUMBER(D119),ROUNDUP(100*(1-D119),0),0))</f>
        <v>no data</v>
      </c>
      <c r="E120" s="324"/>
      <c r="F120" s="323" t="str">
        <f>IF(F116=0,"no data",IF(ISNUMBER(F119),ROUNDUP(100*(1-F119),0),0))</f>
        <v>no data</v>
      </c>
      <c r="G120" s="324"/>
      <c r="H120" s="325" t="str">
        <f>IF(H116=0,"no data",IF(ISNUMBER(H119),ROUNDUP(100*(1-H119),0),0))</f>
        <v>no data</v>
      </c>
      <c r="I120" s="315"/>
      <c r="M120" s="72"/>
      <c r="N120" s="317"/>
      <c r="U120" s="61"/>
      <c r="V120" s="72"/>
      <c r="W120" s="66"/>
      <c r="X120" s="72"/>
      <c r="Y120" s="66"/>
      <c r="Z120" s="72"/>
      <c r="AA120" s="66"/>
      <c r="AB120" s="72"/>
      <c r="AC120" s="66"/>
      <c r="AD120" s="72"/>
      <c r="AE120" s="66"/>
      <c r="AF120" s="72"/>
      <c r="AG120" s="66"/>
      <c r="AH120" s="72"/>
      <c r="AI120" s="66"/>
      <c r="AJ120" s="72"/>
      <c r="AK120" s="72"/>
      <c r="AL120" s="72"/>
      <c r="AM120" s="72"/>
      <c r="AN120" s="72"/>
      <c r="AO120" s="72"/>
      <c r="AP120" s="72"/>
      <c r="AQ120" s="72"/>
      <c r="AR120" s="72"/>
      <c r="AS120" s="72"/>
      <c r="AT120" s="72"/>
      <c r="AU120" s="72"/>
      <c r="AV120" s="72"/>
      <c r="AW120" s="72"/>
      <c r="AX120" s="72"/>
      <c r="AY120" s="72"/>
      <c r="AZ120" s="72"/>
      <c r="BA120" s="72"/>
      <c r="BB120" s="72"/>
      <c r="BC120" s="72"/>
      <c r="BD120" s="72"/>
      <c r="BE120" s="72"/>
      <c r="BF120" s="72"/>
      <c r="BG120" s="72"/>
      <c r="BH120" s="72"/>
      <c r="BI120" s="72"/>
      <c r="BJ120" s="72"/>
      <c r="BK120" s="72"/>
      <c r="BL120" s="72"/>
      <c r="BM120" s="72"/>
      <c r="BN120" s="72"/>
      <c r="BO120" s="72"/>
      <c r="BP120" s="72"/>
      <c r="BQ120" s="72"/>
      <c r="BR120" s="72"/>
      <c r="BS120" s="72"/>
      <c r="BT120" s="72"/>
      <c r="BU120" s="72"/>
      <c r="BV120" s="72"/>
      <c r="BW120" s="72"/>
      <c r="BX120" s="72"/>
      <c r="BY120" s="72"/>
      <c r="BZ120" s="72"/>
      <c r="CA120" s="72"/>
      <c r="CB120" s="72"/>
      <c r="CC120" s="72"/>
      <c r="CD120" s="72"/>
      <c r="CE120" s="72"/>
      <c r="CF120" s="72"/>
      <c r="CG120" s="72"/>
      <c r="CH120" s="72"/>
      <c r="CI120" s="72"/>
      <c r="CJ120" s="72"/>
      <c r="CK120" s="72"/>
      <c r="CL120" s="72"/>
      <c r="CM120" s="72"/>
      <c r="CN120" s="72"/>
      <c r="CO120" s="72"/>
      <c r="CP120" s="72"/>
      <c r="CQ120" s="72"/>
      <c r="CR120" s="72"/>
      <c r="CS120" s="72"/>
      <c r="CT120" s="72"/>
      <c r="CU120" s="72"/>
      <c r="CV120" s="72"/>
      <c r="CW120" s="72"/>
      <c r="CX120" s="72"/>
      <c r="CY120" s="72"/>
      <c r="CZ120" s="72"/>
      <c r="DA120" s="72"/>
      <c r="DB120" s="72"/>
      <c r="DC120" s="72"/>
      <c r="DD120" s="72"/>
      <c r="DE120" s="72"/>
      <c r="DF120" s="72"/>
      <c r="DG120" s="72"/>
      <c r="DH120" s="72"/>
      <c r="DI120" s="72"/>
      <c r="DJ120" s="72"/>
      <c r="DK120" s="72"/>
      <c r="DL120" s="72"/>
      <c r="DM120" s="72"/>
      <c r="DN120" s="72"/>
      <c r="DO120" s="72"/>
      <c r="DP120" s="72"/>
      <c r="DQ120" s="72"/>
      <c r="DR120" s="72"/>
      <c r="DS120" s="72"/>
      <c r="DT120" s="72"/>
      <c r="DU120" s="72"/>
      <c r="DV120" s="72"/>
      <c r="DW120" s="72"/>
      <c r="DX120" s="72"/>
      <c r="DY120" s="72"/>
      <c r="DZ120" s="72"/>
      <c r="EA120" s="72"/>
      <c r="EB120" s="72"/>
      <c r="EC120" s="72"/>
      <c r="ED120" s="72"/>
      <c r="EE120" s="72"/>
      <c r="EF120" s="72"/>
      <c r="EG120" s="72"/>
      <c r="EH120" s="72"/>
      <c r="EI120" s="72"/>
      <c r="EJ120" s="72"/>
      <c r="EK120" s="72"/>
      <c r="EL120" s="72"/>
      <c r="EM120" s="72"/>
      <c r="EN120" s="72"/>
      <c r="EO120" s="72"/>
      <c r="EP120" s="72"/>
      <c r="EQ120" s="72"/>
      <c r="ER120" s="72"/>
      <c r="ES120" s="72"/>
      <c r="ET120" s="72"/>
      <c r="EU120" s="72"/>
      <c r="EV120" s="72"/>
      <c r="EW120" s="72"/>
      <c r="EX120" s="72"/>
      <c r="EY120" s="72"/>
    </row>
    <row r="121" spans="21:155" ht="12.75">
      <c r="U121" s="61"/>
      <c r="V121" s="72"/>
      <c r="W121" s="193"/>
      <c r="X121" s="72"/>
      <c r="Y121" s="193"/>
      <c r="Z121" s="72"/>
      <c r="AA121" s="193"/>
      <c r="AB121" s="72"/>
      <c r="AC121" s="193"/>
      <c r="AD121" s="72"/>
      <c r="AE121" s="193"/>
      <c r="AF121" s="72"/>
      <c r="AG121" s="193"/>
      <c r="AH121" s="72"/>
      <c r="AI121" s="193"/>
      <c r="AJ121" s="72"/>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c r="BI121" s="72"/>
      <c r="BJ121" s="72"/>
      <c r="BK121" s="72"/>
      <c r="BL121" s="72"/>
      <c r="BM121" s="72"/>
      <c r="BN121" s="72"/>
      <c r="BO121" s="72"/>
      <c r="BP121" s="72"/>
      <c r="BQ121" s="72"/>
      <c r="BR121" s="72"/>
      <c r="BS121" s="72"/>
      <c r="BT121" s="72"/>
      <c r="BU121" s="72"/>
      <c r="BV121" s="72"/>
      <c r="BW121" s="72"/>
      <c r="BX121" s="72"/>
      <c r="BY121" s="72"/>
      <c r="BZ121" s="72"/>
      <c r="CA121" s="72"/>
      <c r="CB121" s="72"/>
      <c r="CC121" s="72"/>
      <c r="CD121" s="72"/>
      <c r="CE121" s="72"/>
      <c r="CF121" s="72"/>
      <c r="CG121" s="72"/>
      <c r="CH121" s="72"/>
      <c r="CI121" s="72"/>
      <c r="CJ121" s="72"/>
      <c r="CK121" s="72"/>
      <c r="CL121" s="72"/>
      <c r="CM121" s="72"/>
      <c r="CN121" s="72"/>
      <c r="CO121" s="72"/>
      <c r="CP121" s="72"/>
      <c r="CQ121" s="72"/>
      <c r="CR121" s="72"/>
      <c r="CS121" s="72"/>
      <c r="CT121" s="72"/>
      <c r="CU121" s="72"/>
      <c r="CV121" s="72"/>
      <c r="CW121" s="72"/>
      <c r="CX121" s="72"/>
      <c r="CY121" s="72"/>
      <c r="CZ121" s="72"/>
      <c r="DA121" s="72"/>
      <c r="DB121" s="72"/>
      <c r="DC121" s="72"/>
      <c r="DD121" s="72"/>
      <c r="DE121" s="72"/>
      <c r="DF121" s="72"/>
      <c r="DG121" s="72"/>
      <c r="DH121" s="72"/>
      <c r="DI121" s="72"/>
      <c r="DJ121" s="72"/>
      <c r="DK121" s="72"/>
      <c r="DL121" s="72"/>
      <c r="DM121" s="72"/>
      <c r="DN121" s="72"/>
      <c r="DO121" s="72"/>
      <c r="DP121" s="72"/>
      <c r="DQ121" s="72"/>
      <c r="DR121" s="72"/>
      <c r="DS121" s="72"/>
      <c r="DT121" s="72"/>
      <c r="DU121" s="72"/>
      <c r="DV121" s="72"/>
      <c r="DW121" s="72"/>
      <c r="DX121" s="72"/>
      <c r="DY121" s="72"/>
      <c r="DZ121" s="72"/>
      <c r="EA121" s="72"/>
      <c r="EB121" s="72"/>
      <c r="EC121" s="72"/>
      <c r="ED121" s="72"/>
      <c r="EE121" s="72"/>
      <c r="EF121" s="72"/>
      <c r="EG121" s="72"/>
      <c r="EH121" s="72"/>
      <c r="EI121" s="72"/>
      <c r="EJ121" s="72"/>
      <c r="EK121" s="72"/>
      <c r="EL121" s="72"/>
      <c r="EM121" s="72"/>
      <c r="EN121" s="72"/>
      <c r="EO121" s="72"/>
      <c r="EP121" s="72"/>
      <c r="EQ121" s="72"/>
      <c r="ER121" s="72"/>
      <c r="ES121" s="72"/>
      <c r="ET121" s="72"/>
      <c r="EU121" s="72"/>
      <c r="EV121" s="72"/>
      <c r="EW121" s="72"/>
      <c r="EX121" s="72"/>
      <c r="EY121" s="72"/>
    </row>
    <row r="122" spans="21:155" ht="12.75">
      <c r="U122" s="19"/>
      <c r="V122" s="201"/>
      <c r="W122" s="64"/>
      <c r="X122" s="201"/>
      <c r="Y122" s="64"/>
      <c r="Z122" s="201"/>
      <c r="AA122" s="64"/>
      <c r="AB122" s="201"/>
      <c r="AC122" s="64"/>
      <c r="AD122" s="201"/>
      <c r="AE122" s="64"/>
      <c r="AF122" s="201"/>
      <c r="AG122" s="64"/>
      <c r="AH122" s="201"/>
      <c r="AI122" s="64"/>
      <c r="AJ122" s="201"/>
      <c r="AK122" s="72"/>
      <c r="AL122" s="72"/>
      <c r="AM122" s="72"/>
      <c r="AN122" s="72"/>
      <c r="AO122" s="72"/>
      <c r="AP122" s="72"/>
      <c r="AQ122" s="72"/>
      <c r="AR122" s="72"/>
      <c r="AS122" s="72"/>
      <c r="AT122" s="72"/>
      <c r="AU122" s="72"/>
      <c r="AV122" s="72"/>
      <c r="AW122" s="72"/>
      <c r="AX122" s="72"/>
      <c r="AY122" s="72"/>
      <c r="AZ122" s="72"/>
      <c r="BA122" s="72"/>
      <c r="BB122" s="72"/>
      <c r="BC122" s="72"/>
      <c r="BD122" s="72"/>
      <c r="BE122" s="72"/>
      <c r="BF122" s="72"/>
      <c r="BG122" s="72"/>
      <c r="BH122" s="72"/>
      <c r="BI122" s="72"/>
      <c r="BJ122" s="72"/>
      <c r="BK122" s="72"/>
      <c r="BL122" s="72"/>
      <c r="BM122" s="72"/>
      <c r="BN122" s="72"/>
      <c r="BO122" s="72"/>
      <c r="BP122" s="72"/>
      <c r="BQ122" s="72"/>
      <c r="BR122" s="72"/>
      <c r="BS122" s="72"/>
      <c r="BT122" s="72"/>
      <c r="BU122" s="72"/>
      <c r="BV122" s="72"/>
      <c r="BW122" s="72"/>
      <c r="BX122" s="72"/>
      <c r="BY122" s="72"/>
      <c r="BZ122" s="72"/>
      <c r="CA122" s="72"/>
      <c r="CB122" s="72"/>
      <c r="CC122" s="72"/>
      <c r="CD122" s="72"/>
      <c r="CE122" s="72"/>
      <c r="CF122" s="72"/>
      <c r="CG122" s="72"/>
      <c r="CH122" s="72"/>
      <c r="CI122" s="72"/>
      <c r="CJ122" s="72"/>
      <c r="CK122" s="72"/>
      <c r="CL122" s="72"/>
      <c r="CM122" s="72"/>
      <c r="CN122" s="72"/>
      <c r="CO122" s="72"/>
      <c r="CP122" s="72"/>
      <c r="CQ122" s="72"/>
      <c r="CR122" s="72"/>
      <c r="CS122" s="72"/>
      <c r="CT122" s="72"/>
      <c r="CU122" s="72"/>
      <c r="CV122" s="72"/>
      <c r="CW122" s="72"/>
      <c r="CX122" s="72"/>
      <c r="CY122" s="72"/>
      <c r="CZ122" s="72"/>
      <c r="DA122" s="72"/>
      <c r="DB122" s="72"/>
      <c r="DC122" s="72"/>
      <c r="DD122" s="72"/>
      <c r="DE122" s="72"/>
      <c r="DF122" s="72"/>
      <c r="DG122" s="72"/>
      <c r="DH122" s="72"/>
      <c r="DI122" s="72"/>
      <c r="DJ122" s="72"/>
      <c r="DK122" s="72"/>
      <c r="DL122" s="72"/>
      <c r="DM122" s="72"/>
      <c r="DN122" s="72"/>
      <c r="DO122" s="72"/>
      <c r="DP122" s="72"/>
      <c r="DQ122" s="72"/>
      <c r="DR122" s="72"/>
      <c r="DS122" s="72"/>
      <c r="DT122" s="72"/>
      <c r="DU122" s="72"/>
      <c r="DV122" s="72"/>
      <c r="DW122" s="72"/>
      <c r="DX122" s="72"/>
      <c r="DY122" s="72"/>
      <c r="DZ122" s="72"/>
      <c r="EA122" s="72"/>
      <c r="EB122" s="72"/>
      <c r="EC122" s="72"/>
      <c r="ED122" s="72"/>
      <c r="EE122" s="72"/>
      <c r="EF122" s="72"/>
      <c r="EG122" s="72"/>
      <c r="EH122" s="72"/>
      <c r="EI122" s="72"/>
      <c r="EJ122" s="72"/>
      <c r="EK122" s="72"/>
      <c r="EL122" s="72"/>
      <c r="EM122" s="72"/>
      <c r="EN122" s="72"/>
      <c r="EO122" s="72"/>
      <c r="EP122" s="72"/>
      <c r="EQ122" s="72"/>
      <c r="ER122" s="72"/>
      <c r="ES122" s="72"/>
      <c r="ET122" s="72"/>
      <c r="EU122" s="72"/>
      <c r="EV122" s="72"/>
      <c r="EW122" s="72"/>
      <c r="EX122" s="72"/>
      <c r="EY122" s="72"/>
    </row>
    <row r="123" spans="21:155" ht="12.75">
      <c r="U123" s="64"/>
      <c r="V123" s="72"/>
      <c r="W123" s="66"/>
      <c r="X123" s="72"/>
      <c r="Y123" s="66"/>
      <c r="Z123" s="72"/>
      <c r="AA123" s="66"/>
      <c r="AB123" s="72"/>
      <c r="AC123" s="66"/>
      <c r="AD123" s="72"/>
      <c r="AE123" s="66"/>
      <c r="AF123" s="72"/>
      <c r="AG123" s="66"/>
      <c r="AH123" s="72"/>
      <c r="AI123" s="66"/>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c r="BL123" s="72"/>
      <c r="BM123" s="72"/>
      <c r="BN123" s="72"/>
      <c r="BO123" s="72"/>
      <c r="BP123" s="72"/>
      <c r="BQ123" s="72"/>
      <c r="BR123" s="72"/>
      <c r="BS123" s="72"/>
      <c r="BT123" s="72"/>
      <c r="BU123" s="72"/>
      <c r="BV123" s="72"/>
      <c r="BW123" s="72"/>
      <c r="BX123" s="72"/>
      <c r="BY123" s="72"/>
      <c r="BZ123" s="72"/>
      <c r="CA123" s="72"/>
      <c r="CB123" s="72"/>
      <c r="CC123" s="72"/>
      <c r="CD123" s="72"/>
      <c r="CE123" s="72"/>
      <c r="CF123" s="72"/>
      <c r="CG123" s="72"/>
      <c r="CH123" s="72"/>
      <c r="CI123" s="72"/>
      <c r="CJ123" s="72"/>
      <c r="CK123" s="72"/>
      <c r="CL123" s="72"/>
      <c r="CM123" s="72"/>
      <c r="CN123" s="72"/>
      <c r="CO123" s="72"/>
      <c r="CP123" s="72"/>
      <c r="CQ123" s="72"/>
      <c r="CR123" s="72"/>
      <c r="CS123" s="72"/>
      <c r="CT123" s="72"/>
      <c r="CU123" s="72"/>
      <c r="CV123" s="72"/>
      <c r="CW123" s="72"/>
      <c r="CX123" s="72"/>
      <c r="CY123" s="72"/>
      <c r="CZ123" s="72"/>
      <c r="DA123" s="72"/>
      <c r="DB123" s="72"/>
      <c r="DC123" s="72"/>
      <c r="DD123" s="72"/>
      <c r="DE123" s="72"/>
      <c r="DF123" s="72"/>
      <c r="DG123" s="72"/>
      <c r="DH123" s="72"/>
      <c r="DI123" s="72"/>
      <c r="DJ123" s="72"/>
      <c r="DK123" s="72"/>
      <c r="DL123" s="72"/>
      <c r="DM123" s="72"/>
      <c r="DN123" s="72"/>
      <c r="DO123" s="72"/>
      <c r="DP123" s="72"/>
      <c r="DQ123" s="72"/>
      <c r="DR123" s="72"/>
      <c r="DS123" s="72"/>
      <c r="DT123" s="72"/>
      <c r="DU123" s="72"/>
      <c r="DV123" s="72"/>
      <c r="DW123" s="72"/>
      <c r="DX123" s="72"/>
      <c r="DY123" s="72"/>
      <c r="DZ123" s="72"/>
      <c r="EA123" s="72"/>
      <c r="EB123" s="72"/>
      <c r="EC123" s="72"/>
      <c r="ED123" s="72"/>
      <c r="EE123" s="72"/>
      <c r="EF123" s="72"/>
      <c r="EG123" s="72"/>
      <c r="EH123" s="72"/>
      <c r="EI123" s="72"/>
      <c r="EJ123" s="72"/>
      <c r="EK123" s="72"/>
      <c r="EL123" s="72"/>
      <c r="EM123" s="72"/>
      <c r="EN123" s="72"/>
      <c r="EO123" s="72"/>
      <c r="EP123" s="72"/>
      <c r="EQ123" s="72"/>
      <c r="ER123" s="72"/>
      <c r="ES123" s="72"/>
      <c r="ET123" s="72"/>
      <c r="EU123" s="72"/>
      <c r="EV123" s="72"/>
      <c r="EW123" s="72"/>
      <c r="EX123" s="72"/>
      <c r="EY123" s="72"/>
    </row>
    <row r="124" spans="21:155" ht="12.75">
      <c r="U124" s="72"/>
      <c r="V124" s="72"/>
      <c r="W124" s="19"/>
      <c r="X124" s="19"/>
      <c r="Y124" s="72"/>
      <c r="Z124" s="202"/>
      <c r="AA124" s="19"/>
      <c r="AB124" s="19"/>
      <c r="AC124" s="19"/>
      <c r="AD124" s="19"/>
      <c r="AE124" s="19"/>
      <c r="AF124" s="19"/>
      <c r="AG124" s="19"/>
      <c r="AH124" s="19"/>
      <c r="AI124" s="19"/>
      <c r="AJ124" s="19"/>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2"/>
      <c r="BR124" s="72"/>
      <c r="BS124" s="72"/>
      <c r="BT124" s="72"/>
      <c r="BU124" s="72"/>
      <c r="BV124" s="72"/>
      <c r="BW124" s="72"/>
      <c r="BX124" s="72"/>
      <c r="BY124" s="72"/>
      <c r="BZ124" s="72"/>
      <c r="CA124" s="72"/>
      <c r="CB124" s="72"/>
      <c r="CC124" s="72"/>
      <c r="CD124" s="72"/>
      <c r="CE124" s="72"/>
      <c r="CF124" s="72"/>
      <c r="CG124" s="72"/>
      <c r="CH124" s="72"/>
      <c r="CI124" s="72"/>
      <c r="CJ124" s="72"/>
      <c r="CK124" s="72"/>
      <c r="CL124" s="72"/>
      <c r="CM124" s="72"/>
      <c r="CN124" s="72"/>
      <c r="CO124" s="72"/>
      <c r="CP124" s="72"/>
      <c r="CQ124" s="72"/>
      <c r="CR124" s="72"/>
      <c r="CS124" s="72"/>
      <c r="CT124" s="72"/>
      <c r="CU124" s="72"/>
      <c r="CV124" s="72"/>
      <c r="CW124" s="72"/>
      <c r="CX124" s="72"/>
      <c r="CY124" s="72"/>
      <c r="CZ124" s="72"/>
      <c r="DA124" s="72"/>
      <c r="DB124" s="72"/>
      <c r="DC124" s="72"/>
      <c r="DD124" s="72"/>
      <c r="DE124" s="72"/>
      <c r="DF124" s="72"/>
      <c r="DG124" s="72"/>
      <c r="DH124" s="72"/>
      <c r="DI124" s="72"/>
      <c r="DJ124" s="72"/>
      <c r="DK124" s="72"/>
      <c r="DL124" s="72"/>
      <c r="DM124" s="72"/>
      <c r="DN124" s="72"/>
      <c r="DO124" s="72"/>
      <c r="DP124" s="72"/>
      <c r="DQ124" s="72"/>
      <c r="DR124" s="72"/>
      <c r="DS124" s="72"/>
      <c r="DT124" s="72"/>
      <c r="DU124" s="72"/>
      <c r="DV124" s="72"/>
      <c r="DW124" s="72"/>
      <c r="DX124" s="72"/>
      <c r="DY124" s="72"/>
      <c r="DZ124" s="72"/>
      <c r="EA124" s="72"/>
      <c r="EB124" s="72"/>
      <c r="EC124" s="72"/>
      <c r="ED124" s="72"/>
      <c r="EE124" s="72"/>
      <c r="EF124" s="72"/>
      <c r="EG124" s="72"/>
      <c r="EH124" s="72"/>
      <c r="EI124" s="72"/>
      <c r="EJ124" s="72"/>
      <c r="EK124" s="72"/>
      <c r="EL124" s="72"/>
      <c r="EM124" s="72"/>
      <c r="EN124" s="72"/>
      <c r="EO124" s="72"/>
      <c r="EP124" s="72"/>
      <c r="EQ124" s="72"/>
      <c r="ER124" s="72"/>
      <c r="ES124" s="72"/>
      <c r="ET124" s="72"/>
      <c r="EU124" s="72"/>
      <c r="EV124" s="72"/>
      <c r="EW124" s="72"/>
      <c r="EX124" s="72"/>
      <c r="EY124" s="72"/>
    </row>
    <row r="125" spans="21:155" ht="12.75">
      <c r="U125" s="19"/>
      <c r="V125" s="72"/>
      <c r="W125" s="19"/>
      <c r="X125" s="19"/>
      <c r="Y125" s="72"/>
      <c r="Z125" s="19"/>
      <c r="AA125" s="19"/>
      <c r="AB125" s="19"/>
      <c r="AC125" s="19"/>
      <c r="AD125" s="19"/>
      <c r="AE125" s="19"/>
      <c r="AF125" s="19"/>
      <c r="AG125" s="19"/>
      <c r="AH125" s="19"/>
      <c r="AI125" s="19"/>
      <c r="AJ125" s="19"/>
      <c r="AK125" s="72"/>
      <c r="AL125" s="72"/>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2"/>
      <c r="BR125" s="72"/>
      <c r="BS125" s="72"/>
      <c r="BT125" s="72"/>
      <c r="BU125" s="72"/>
      <c r="BV125" s="72"/>
      <c r="BW125" s="72"/>
      <c r="BX125" s="72"/>
      <c r="BY125" s="72"/>
      <c r="BZ125" s="72"/>
      <c r="CA125" s="72"/>
      <c r="CB125" s="72"/>
      <c r="CC125" s="72"/>
      <c r="CD125" s="72"/>
      <c r="CE125" s="72"/>
      <c r="CF125" s="72"/>
      <c r="CG125" s="72"/>
      <c r="CH125" s="72"/>
      <c r="CI125" s="72"/>
      <c r="CJ125" s="72"/>
      <c r="CK125" s="72"/>
      <c r="CL125" s="72"/>
      <c r="CM125" s="72"/>
      <c r="CN125" s="72"/>
      <c r="CO125" s="72"/>
      <c r="CP125" s="72"/>
      <c r="CQ125" s="72"/>
      <c r="CR125" s="72"/>
      <c r="CS125" s="72"/>
      <c r="CT125" s="72"/>
      <c r="CU125" s="72"/>
      <c r="CV125" s="72"/>
      <c r="CW125" s="72"/>
      <c r="CX125" s="72"/>
      <c r="CY125" s="72"/>
      <c r="CZ125" s="72"/>
      <c r="DA125" s="72"/>
      <c r="DB125" s="72"/>
      <c r="DC125" s="72"/>
      <c r="DD125" s="72"/>
      <c r="DE125" s="72"/>
      <c r="DF125" s="72"/>
      <c r="DG125" s="72"/>
      <c r="DH125" s="72"/>
      <c r="DI125" s="72"/>
      <c r="DJ125" s="72"/>
      <c r="DK125" s="72"/>
      <c r="DL125" s="72"/>
      <c r="DM125" s="72"/>
      <c r="DN125" s="72"/>
      <c r="DO125" s="72"/>
      <c r="DP125" s="72"/>
      <c r="DQ125" s="72"/>
      <c r="DR125" s="72"/>
      <c r="DS125" s="72"/>
      <c r="DT125" s="72"/>
      <c r="DU125" s="72"/>
      <c r="DV125" s="72"/>
      <c r="DW125" s="72"/>
      <c r="DX125" s="72"/>
      <c r="DY125" s="72"/>
      <c r="DZ125" s="72"/>
      <c r="EA125" s="72"/>
      <c r="EB125" s="72"/>
      <c r="EC125" s="72"/>
      <c r="ED125" s="72"/>
      <c r="EE125" s="72"/>
      <c r="EF125" s="72"/>
      <c r="EG125" s="72"/>
      <c r="EH125" s="72"/>
      <c r="EI125" s="72"/>
      <c r="EJ125" s="72"/>
      <c r="EK125" s="72"/>
      <c r="EL125" s="72"/>
      <c r="EM125" s="72"/>
      <c r="EN125" s="72"/>
      <c r="EO125" s="72"/>
      <c r="EP125" s="72"/>
      <c r="EQ125" s="72"/>
      <c r="ER125" s="72"/>
      <c r="ES125" s="72"/>
      <c r="ET125" s="72"/>
      <c r="EU125" s="72"/>
      <c r="EV125" s="72"/>
      <c r="EW125" s="72"/>
      <c r="EX125" s="72"/>
      <c r="EY125" s="72"/>
    </row>
    <row r="126" spans="21:155" ht="12.75">
      <c r="U126" s="64"/>
      <c r="V126" s="140"/>
      <c r="W126" s="197"/>
      <c r="X126" s="196"/>
      <c r="Y126" s="19"/>
      <c r="Z126" s="19"/>
      <c r="AA126" s="19"/>
      <c r="AB126" s="19"/>
      <c r="AC126" s="19"/>
      <c r="AD126" s="19"/>
      <c r="AE126" s="19"/>
      <c r="AF126" s="19"/>
      <c r="AG126" s="19"/>
      <c r="AH126" s="19"/>
      <c r="AI126" s="19"/>
      <c r="AJ126" s="19"/>
      <c r="AK126" s="72"/>
      <c r="AL126" s="72"/>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c r="BI126" s="72"/>
      <c r="BJ126" s="72"/>
      <c r="BK126" s="72"/>
      <c r="BL126" s="72"/>
      <c r="BM126" s="72"/>
      <c r="BN126" s="72"/>
      <c r="BO126" s="72"/>
      <c r="BP126" s="72"/>
      <c r="BQ126" s="72"/>
      <c r="BR126" s="72"/>
      <c r="BS126" s="72"/>
      <c r="BT126" s="72"/>
      <c r="BU126" s="72"/>
      <c r="BV126" s="72"/>
      <c r="BW126" s="72"/>
      <c r="BX126" s="72"/>
      <c r="BY126" s="72"/>
      <c r="BZ126" s="72"/>
      <c r="CA126" s="72"/>
      <c r="CB126" s="72"/>
      <c r="CC126" s="72"/>
      <c r="CD126" s="72"/>
      <c r="CE126" s="72"/>
      <c r="CF126" s="72"/>
      <c r="CG126" s="72"/>
      <c r="CH126" s="72"/>
      <c r="CI126" s="72"/>
      <c r="CJ126" s="72"/>
      <c r="CK126" s="72"/>
      <c r="CL126" s="72"/>
      <c r="CM126" s="72"/>
      <c r="CN126" s="72"/>
      <c r="CO126" s="72"/>
      <c r="CP126" s="72"/>
      <c r="CQ126" s="72"/>
      <c r="CR126" s="72"/>
      <c r="CS126" s="72"/>
      <c r="CT126" s="72"/>
      <c r="CU126" s="72"/>
      <c r="CV126" s="72"/>
      <c r="CW126" s="72"/>
      <c r="CX126" s="72"/>
      <c r="CY126" s="72"/>
      <c r="CZ126" s="72"/>
      <c r="DA126" s="72"/>
      <c r="DB126" s="72"/>
      <c r="DC126" s="72"/>
      <c r="DD126" s="72"/>
      <c r="DE126" s="72"/>
      <c r="DF126" s="72"/>
      <c r="DG126" s="72"/>
      <c r="DH126" s="72"/>
      <c r="DI126" s="72"/>
      <c r="DJ126" s="72"/>
      <c r="DK126" s="72"/>
      <c r="DL126" s="72"/>
      <c r="DM126" s="72"/>
      <c r="DN126" s="72"/>
      <c r="DO126" s="72"/>
      <c r="DP126" s="72"/>
      <c r="DQ126" s="72"/>
      <c r="DR126" s="72"/>
      <c r="DS126" s="72"/>
      <c r="DT126" s="72"/>
      <c r="DU126" s="72"/>
      <c r="DV126" s="72"/>
      <c r="DW126" s="72"/>
      <c r="DX126" s="72"/>
      <c r="DY126" s="72"/>
      <c r="DZ126" s="72"/>
      <c r="EA126" s="72"/>
      <c r="EB126" s="72"/>
      <c r="EC126" s="72"/>
      <c r="ED126" s="72"/>
      <c r="EE126" s="72"/>
      <c r="EF126" s="72"/>
      <c r="EG126" s="72"/>
      <c r="EH126" s="72"/>
      <c r="EI126" s="72"/>
      <c r="EJ126" s="72"/>
      <c r="EK126" s="72"/>
      <c r="EL126" s="72"/>
      <c r="EM126" s="72"/>
      <c r="EN126" s="72"/>
      <c r="EO126" s="72"/>
      <c r="EP126" s="72"/>
      <c r="EQ126" s="72"/>
      <c r="ER126" s="72"/>
      <c r="ES126" s="72"/>
      <c r="ET126" s="72"/>
      <c r="EU126" s="72"/>
      <c r="EV126" s="72"/>
      <c r="EW126" s="72"/>
      <c r="EX126" s="72"/>
      <c r="EY126" s="72"/>
    </row>
    <row r="127" spans="21:155" ht="12.75">
      <c r="U127" s="72"/>
      <c r="V127" s="203"/>
      <c r="W127" s="199"/>
      <c r="X127" s="19"/>
      <c r="Y127" s="19"/>
      <c r="Z127" s="19"/>
      <c r="AA127" s="19"/>
      <c r="AB127" s="19"/>
      <c r="AC127" s="19"/>
      <c r="AD127" s="204"/>
      <c r="AE127" s="19"/>
      <c r="AF127" s="19"/>
      <c r="AG127" s="19"/>
      <c r="AH127" s="19"/>
      <c r="AI127" s="19"/>
      <c r="AJ127" s="19"/>
      <c r="AK127" s="72"/>
      <c r="AL127" s="72"/>
      <c r="AM127" s="72"/>
      <c r="AN127" s="72"/>
      <c r="AO127" s="72"/>
      <c r="AP127" s="72"/>
      <c r="AQ127" s="72"/>
      <c r="AR127" s="72"/>
      <c r="AS127" s="72"/>
      <c r="AT127" s="72"/>
      <c r="AU127" s="72"/>
      <c r="AV127" s="72"/>
      <c r="AW127" s="72"/>
      <c r="AX127" s="72"/>
      <c r="AY127" s="72"/>
      <c r="AZ127" s="72"/>
      <c r="BA127" s="72"/>
      <c r="BB127" s="72"/>
      <c r="BC127" s="72"/>
      <c r="BD127" s="72"/>
      <c r="BE127" s="72"/>
      <c r="BF127" s="72"/>
      <c r="BG127" s="72"/>
      <c r="BH127" s="72"/>
      <c r="BI127" s="72"/>
      <c r="BJ127" s="72"/>
      <c r="BK127" s="72"/>
      <c r="BL127" s="72"/>
      <c r="BM127" s="72"/>
      <c r="BN127" s="72"/>
      <c r="BO127" s="72"/>
      <c r="BP127" s="72"/>
      <c r="BQ127" s="72"/>
      <c r="BR127" s="72"/>
      <c r="BS127" s="72"/>
      <c r="BT127" s="72"/>
      <c r="BU127" s="72"/>
      <c r="BV127" s="72"/>
      <c r="BW127" s="72"/>
      <c r="BX127" s="72"/>
      <c r="BY127" s="72"/>
      <c r="BZ127" s="72"/>
      <c r="CA127" s="72"/>
      <c r="CB127" s="72"/>
      <c r="CC127" s="72"/>
      <c r="CD127" s="72"/>
      <c r="CE127" s="72"/>
      <c r="CF127" s="72"/>
      <c r="CG127" s="72"/>
      <c r="CH127" s="72"/>
      <c r="CI127" s="72"/>
      <c r="CJ127" s="72"/>
      <c r="CK127" s="72"/>
      <c r="CL127" s="72"/>
      <c r="CM127" s="72"/>
      <c r="CN127" s="72"/>
      <c r="CO127" s="72"/>
      <c r="CP127" s="72"/>
      <c r="CQ127" s="72"/>
      <c r="CR127" s="72"/>
      <c r="CS127" s="72"/>
      <c r="CT127" s="72"/>
      <c r="CU127" s="72"/>
      <c r="CV127" s="72"/>
      <c r="CW127" s="72"/>
      <c r="CX127" s="72"/>
      <c r="CY127" s="72"/>
      <c r="CZ127" s="72"/>
      <c r="DA127" s="72"/>
      <c r="DB127" s="72"/>
      <c r="DC127" s="72"/>
      <c r="DD127" s="72"/>
      <c r="DE127" s="72"/>
      <c r="DF127" s="72"/>
      <c r="DG127" s="72"/>
      <c r="DH127" s="72"/>
      <c r="DI127" s="72"/>
      <c r="DJ127" s="72"/>
      <c r="DK127" s="72"/>
      <c r="DL127" s="72"/>
      <c r="DM127" s="72"/>
      <c r="DN127" s="72"/>
      <c r="DO127" s="72"/>
      <c r="DP127" s="72"/>
      <c r="DQ127" s="72"/>
      <c r="DR127" s="72"/>
      <c r="DS127" s="72"/>
      <c r="DT127" s="72"/>
      <c r="DU127" s="72"/>
      <c r="DV127" s="72"/>
      <c r="DW127" s="72"/>
      <c r="DX127" s="72"/>
      <c r="DY127" s="72"/>
      <c r="DZ127" s="72"/>
      <c r="EA127" s="72"/>
      <c r="EB127" s="72"/>
      <c r="EC127" s="72"/>
      <c r="ED127" s="72"/>
      <c r="EE127" s="72"/>
      <c r="EF127" s="72"/>
      <c r="EG127" s="72"/>
      <c r="EH127" s="72"/>
      <c r="EI127" s="72"/>
      <c r="EJ127" s="72"/>
      <c r="EK127" s="72"/>
      <c r="EL127" s="72"/>
      <c r="EM127" s="72"/>
      <c r="EN127" s="72"/>
      <c r="EO127" s="72"/>
      <c r="EP127" s="72"/>
      <c r="EQ127" s="72"/>
      <c r="ER127" s="72"/>
      <c r="ES127" s="72"/>
      <c r="ET127" s="72"/>
      <c r="EU127" s="72"/>
      <c r="EV127" s="72"/>
      <c r="EW127" s="72"/>
      <c r="EX127" s="72"/>
      <c r="EY127" s="72"/>
    </row>
    <row r="128" spans="21:155" ht="12.75">
      <c r="U128" s="19"/>
      <c r="V128" s="205"/>
      <c r="W128" s="19"/>
      <c r="X128" s="19"/>
      <c r="Y128" s="19"/>
      <c r="Z128" s="19"/>
      <c r="AA128" s="19"/>
      <c r="AB128" s="19"/>
      <c r="AC128" s="19"/>
      <c r="AD128" s="19"/>
      <c r="AE128" s="19"/>
      <c r="AF128" s="19"/>
      <c r="AG128" s="19"/>
      <c r="AH128" s="19"/>
      <c r="AI128" s="19"/>
      <c r="AJ128" s="19"/>
      <c r="AK128" s="72"/>
      <c r="AL128" s="72"/>
      <c r="AM128" s="72"/>
      <c r="AN128" s="72"/>
      <c r="AO128" s="72"/>
      <c r="AP128" s="72"/>
      <c r="AQ128" s="72"/>
      <c r="AR128" s="72"/>
      <c r="AS128" s="72"/>
      <c r="AT128" s="72"/>
      <c r="AU128" s="72"/>
      <c r="AV128" s="72"/>
      <c r="AW128" s="72"/>
      <c r="AX128" s="72"/>
      <c r="AY128" s="72"/>
      <c r="AZ128" s="72"/>
      <c r="BA128" s="72"/>
      <c r="BB128" s="72"/>
      <c r="BC128" s="72"/>
      <c r="BD128" s="72"/>
      <c r="BE128" s="72"/>
      <c r="BF128" s="72"/>
      <c r="BG128" s="72"/>
      <c r="BH128" s="72"/>
      <c r="BI128" s="72"/>
      <c r="BJ128" s="72"/>
      <c r="BK128" s="72"/>
      <c r="BL128" s="72"/>
      <c r="BM128" s="72"/>
      <c r="BN128" s="72"/>
      <c r="BO128" s="72"/>
      <c r="BP128" s="72"/>
      <c r="BQ128" s="72"/>
      <c r="BR128" s="72"/>
      <c r="BS128" s="72"/>
      <c r="BT128" s="72"/>
      <c r="BU128" s="72"/>
      <c r="BV128" s="72"/>
      <c r="BW128" s="72"/>
      <c r="BX128" s="72"/>
      <c r="BY128" s="72"/>
      <c r="BZ128" s="72"/>
      <c r="CA128" s="72"/>
      <c r="CB128" s="72"/>
      <c r="CC128" s="72"/>
      <c r="CD128" s="72"/>
      <c r="CE128" s="72"/>
      <c r="CF128" s="72"/>
      <c r="CG128" s="72"/>
      <c r="CH128" s="72"/>
      <c r="CI128" s="72"/>
      <c r="CJ128" s="72"/>
      <c r="CK128" s="72"/>
      <c r="CL128" s="72"/>
      <c r="CM128" s="72"/>
      <c r="CN128" s="72"/>
      <c r="CO128" s="72"/>
      <c r="CP128" s="72"/>
      <c r="CQ128" s="72"/>
      <c r="CR128" s="72"/>
      <c r="CS128" s="72"/>
      <c r="CT128" s="72"/>
      <c r="CU128" s="72"/>
      <c r="CV128" s="72"/>
      <c r="CW128" s="72"/>
      <c r="CX128" s="72"/>
      <c r="CY128" s="72"/>
      <c r="CZ128" s="72"/>
      <c r="DA128" s="72"/>
      <c r="DB128" s="72"/>
      <c r="DC128" s="72"/>
      <c r="DD128" s="72"/>
      <c r="DE128" s="72"/>
      <c r="DF128" s="72"/>
      <c r="DG128" s="72"/>
      <c r="DH128" s="72"/>
      <c r="DI128" s="72"/>
      <c r="DJ128" s="72"/>
      <c r="DK128" s="72"/>
      <c r="DL128" s="72"/>
      <c r="DM128" s="72"/>
      <c r="DN128" s="72"/>
      <c r="DO128" s="72"/>
      <c r="DP128" s="72"/>
      <c r="DQ128" s="72"/>
      <c r="DR128" s="72"/>
      <c r="DS128" s="72"/>
      <c r="DT128" s="72"/>
      <c r="DU128" s="72"/>
      <c r="DV128" s="72"/>
      <c r="DW128" s="72"/>
      <c r="DX128" s="72"/>
      <c r="DY128" s="72"/>
      <c r="DZ128" s="72"/>
      <c r="EA128" s="72"/>
      <c r="EB128" s="72"/>
      <c r="EC128" s="72"/>
      <c r="ED128" s="72"/>
      <c r="EE128" s="72"/>
      <c r="EF128" s="72"/>
      <c r="EG128" s="72"/>
      <c r="EH128" s="72"/>
      <c r="EI128" s="72"/>
      <c r="EJ128" s="72"/>
      <c r="EK128" s="72"/>
      <c r="EL128" s="72"/>
      <c r="EM128" s="72"/>
      <c r="EN128" s="72"/>
      <c r="EO128" s="72"/>
      <c r="EP128" s="72"/>
      <c r="EQ128" s="72"/>
      <c r="ER128" s="72"/>
      <c r="ES128" s="72"/>
      <c r="ET128" s="72"/>
      <c r="EU128" s="72"/>
      <c r="EV128" s="72"/>
      <c r="EW128" s="72"/>
      <c r="EX128" s="72"/>
      <c r="EY128" s="72"/>
    </row>
    <row r="129" spans="21:155" ht="12.75">
      <c r="U129" s="64"/>
      <c r="V129" s="19"/>
      <c r="W129" s="19"/>
      <c r="X129" s="19"/>
      <c r="Y129" s="19"/>
      <c r="Z129" s="19"/>
      <c r="AA129" s="19"/>
      <c r="AB129" s="19"/>
      <c r="AC129" s="19"/>
      <c r="AD129" s="19"/>
      <c r="AE129" s="19"/>
      <c r="AF129" s="19"/>
      <c r="AG129" s="19"/>
      <c r="AH129" s="19"/>
      <c r="AI129" s="19"/>
      <c r="AJ129" s="19"/>
      <c r="AK129" s="72"/>
      <c r="AL129" s="72"/>
      <c r="AM129" s="72"/>
      <c r="AN129" s="72"/>
      <c r="AO129" s="72"/>
      <c r="AP129" s="72"/>
      <c r="AQ129" s="72"/>
      <c r="AR129" s="72"/>
      <c r="AS129" s="72"/>
      <c r="AT129" s="72"/>
      <c r="AU129" s="72"/>
      <c r="AV129" s="72"/>
      <c r="AW129" s="72"/>
      <c r="AX129" s="72"/>
      <c r="AY129" s="72"/>
      <c r="AZ129" s="72"/>
      <c r="BA129" s="72"/>
      <c r="BB129" s="72"/>
      <c r="BC129" s="72"/>
      <c r="BD129" s="72"/>
      <c r="BE129" s="72"/>
      <c r="BF129" s="72"/>
      <c r="BG129" s="72"/>
      <c r="BH129" s="72"/>
      <c r="BI129" s="72"/>
      <c r="BJ129" s="72"/>
      <c r="BK129" s="72"/>
      <c r="BL129" s="72"/>
      <c r="BM129" s="72"/>
      <c r="BN129" s="72"/>
      <c r="BO129" s="72"/>
      <c r="BP129" s="72"/>
      <c r="BQ129" s="72"/>
      <c r="BR129" s="72"/>
      <c r="BS129" s="72"/>
      <c r="BT129" s="72"/>
      <c r="BU129" s="72"/>
      <c r="BV129" s="72"/>
      <c r="BW129" s="72"/>
      <c r="BX129" s="72"/>
      <c r="BY129" s="72"/>
      <c r="BZ129" s="72"/>
      <c r="CA129" s="72"/>
      <c r="CB129" s="72"/>
      <c r="CC129" s="72"/>
      <c r="CD129" s="72"/>
      <c r="CE129" s="72"/>
      <c r="CF129" s="72"/>
      <c r="CG129" s="72"/>
      <c r="CH129" s="72"/>
      <c r="CI129" s="72"/>
      <c r="CJ129" s="72"/>
      <c r="CK129" s="72"/>
      <c r="CL129" s="72"/>
      <c r="CM129" s="72"/>
      <c r="CN129" s="72"/>
      <c r="CO129" s="72"/>
      <c r="CP129" s="72"/>
      <c r="CQ129" s="72"/>
      <c r="CR129" s="72"/>
      <c r="CS129" s="72"/>
      <c r="CT129" s="72"/>
      <c r="CU129" s="72"/>
      <c r="CV129" s="72"/>
      <c r="CW129" s="72"/>
      <c r="CX129" s="72"/>
      <c r="CY129" s="72"/>
      <c r="CZ129" s="72"/>
      <c r="DA129" s="72"/>
      <c r="DB129" s="72"/>
      <c r="DC129" s="72"/>
      <c r="DD129" s="72"/>
      <c r="DE129" s="72"/>
      <c r="DF129" s="72"/>
      <c r="DG129" s="72"/>
      <c r="DH129" s="72"/>
      <c r="DI129" s="72"/>
      <c r="DJ129" s="72"/>
      <c r="DK129" s="72"/>
      <c r="DL129" s="72"/>
      <c r="DM129" s="72"/>
      <c r="DN129" s="72"/>
      <c r="DO129" s="72"/>
      <c r="DP129" s="72"/>
      <c r="DQ129" s="72"/>
      <c r="DR129" s="72"/>
      <c r="DS129" s="72"/>
      <c r="DT129" s="72"/>
      <c r="DU129" s="72"/>
      <c r="DV129" s="72"/>
      <c r="DW129" s="72"/>
      <c r="DX129" s="72"/>
      <c r="DY129" s="72"/>
      <c r="DZ129" s="72"/>
      <c r="EA129" s="72"/>
      <c r="EB129" s="72"/>
      <c r="EC129" s="72"/>
      <c r="ED129" s="72"/>
      <c r="EE129" s="72"/>
      <c r="EF129" s="72"/>
      <c r="EG129" s="72"/>
      <c r="EH129" s="72"/>
      <c r="EI129" s="72"/>
      <c r="EJ129" s="72"/>
      <c r="EK129" s="72"/>
      <c r="EL129" s="72"/>
      <c r="EM129" s="72"/>
      <c r="EN129" s="72"/>
      <c r="EO129" s="72"/>
      <c r="EP129" s="72"/>
      <c r="EQ129" s="72"/>
      <c r="ER129" s="72"/>
      <c r="ES129" s="72"/>
      <c r="ET129" s="72"/>
      <c r="EU129" s="72"/>
      <c r="EV129" s="72"/>
      <c r="EW129" s="72"/>
      <c r="EX129" s="72"/>
      <c r="EY129" s="72"/>
    </row>
    <row r="130" spans="21:155" ht="12.75">
      <c r="U130" s="72"/>
      <c r="V130" s="206"/>
      <c r="W130" s="64"/>
      <c r="X130" s="206"/>
      <c r="Y130" s="64"/>
      <c r="Z130" s="206"/>
      <c r="AA130" s="64"/>
      <c r="AB130" s="206"/>
      <c r="AC130" s="64"/>
      <c r="AD130" s="206"/>
      <c r="AE130" s="64"/>
      <c r="AF130" s="206"/>
      <c r="AG130" s="64"/>
      <c r="AH130" s="206"/>
      <c r="AI130" s="64"/>
      <c r="AJ130" s="206"/>
      <c r="AK130" s="72"/>
      <c r="AL130" s="72"/>
      <c r="AM130" s="72"/>
      <c r="AN130" s="72"/>
      <c r="AO130" s="72"/>
      <c r="AP130" s="72"/>
      <c r="AQ130" s="72"/>
      <c r="AR130" s="72"/>
      <c r="AS130" s="72"/>
      <c r="AT130" s="72"/>
      <c r="AU130" s="72"/>
      <c r="AV130" s="72"/>
      <c r="AW130" s="72"/>
      <c r="AX130" s="72"/>
      <c r="AY130" s="72"/>
      <c r="AZ130" s="72"/>
      <c r="BA130" s="72"/>
      <c r="BB130" s="72"/>
      <c r="BC130" s="72"/>
      <c r="BD130" s="72"/>
      <c r="BE130" s="72"/>
      <c r="BF130" s="72"/>
      <c r="BG130" s="72"/>
      <c r="BH130" s="72"/>
      <c r="BI130" s="72"/>
      <c r="BJ130" s="72"/>
      <c r="BK130" s="72"/>
      <c r="BL130" s="72"/>
      <c r="BM130" s="72"/>
      <c r="BN130" s="72"/>
      <c r="BO130" s="72"/>
      <c r="BP130" s="72"/>
      <c r="BQ130" s="72"/>
      <c r="BR130" s="72"/>
      <c r="BS130" s="72"/>
      <c r="BT130" s="72"/>
      <c r="BU130" s="72"/>
      <c r="BV130" s="72"/>
      <c r="BW130" s="72"/>
      <c r="BX130" s="72"/>
      <c r="BY130" s="72"/>
      <c r="BZ130" s="72"/>
      <c r="CA130" s="72"/>
      <c r="CB130" s="72"/>
      <c r="CC130" s="72"/>
      <c r="CD130" s="72"/>
      <c r="CE130" s="72"/>
      <c r="CF130" s="72"/>
      <c r="CG130" s="72"/>
      <c r="CH130" s="72"/>
      <c r="CI130" s="72"/>
      <c r="CJ130" s="72"/>
      <c r="CK130" s="72"/>
      <c r="CL130" s="72"/>
      <c r="CM130" s="72"/>
      <c r="CN130" s="72"/>
      <c r="CO130" s="72"/>
      <c r="CP130" s="72"/>
      <c r="CQ130" s="72"/>
      <c r="CR130" s="72"/>
      <c r="CS130" s="72"/>
      <c r="CT130" s="72"/>
      <c r="CU130" s="72"/>
      <c r="CV130" s="72"/>
      <c r="CW130" s="72"/>
      <c r="CX130" s="72"/>
      <c r="CY130" s="72"/>
      <c r="CZ130" s="72"/>
      <c r="DA130" s="72"/>
      <c r="DB130" s="72"/>
      <c r="DC130" s="72"/>
      <c r="DD130" s="72"/>
      <c r="DE130" s="72"/>
      <c r="DF130" s="72"/>
      <c r="DG130" s="72"/>
      <c r="DH130" s="72"/>
      <c r="DI130" s="72"/>
      <c r="DJ130" s="72"/>
      <c r="DK130" s="72"/>
      <c r="DL130" s="72"/>
      <c r="DM130" s="72"/>
      <c r="DN130" s="72"/>
      <c r="DO130" s="72"/>
      <c r="DP130" s="72"/>
      <c r="DQ130" s="72"/>
      <c r="DR130" s="72"/>
      <c r="DS130" s="72"/>
      <c r="DT130" s="72"/>
      <c r="DU130" s="72"/>
      <c r="DV130" s="72"/>
      <c r="DW130" s="72"/>
      <c r="DX130" s="72"/>
      <c r="DY130" s="72"/>
      <c r="DZ130" s="72"/>
      <c r="EA130" s="72"/>
      <c r="EB130" s="72"/>
      <c r="EC130" s="72"/>
      <c r="ED130" s="72"/>
      <c r="EE130" s="72"/>
      <c r="EF130" s="72"/>
      <c r="EG130" s="72"/>
      <c r="EH130" s="72"/>
      <c r="EI130" s="72"/>
      <c r="EJ130" s="72"/>
      <c r="EK130" s="72"/>
      <c r="EL130" s="72"/>
      <c r="EM130" s="72"/>
      <c r="EN130" s="72"/>
      <c r="EO130" s="72"/>
      <c r="EP130" s="72"/>
      <c r="EQ130" s="72"/>
      <c r="ER130" s="72"/>
      <c r="ES130" s="72"/>
      <c r="ET130" s="72"/>
      <c r="EU130" s="72"/>
      <c r="EV130" s="72"/>
      <c r="EW130" s="72"/>
      <c r="EX130" s="72"/>
      <c r="EY130" s="72"/>
    </row>
    <row r="131" spans="21:155" ht="12">
      <c r="U131" s="72"/>
      <c r="V131" s="72"/>
      <c r="W131" s="66"/>
      <c r="X131" s="72"/>
      <c r="Y131" s="66"/>
      <c r="Z131" s="72"/>
      <c r="AA131" s="66"/>
      <c r="AB131" s="72"/>
      <c r="AC131" s="66"/>
      <c r="AD131" s="72"/>
      <c r="AE131" s="66"/>
      <c r="AF131" s="72"/>
      <c r="AG131" s="66"/>
      <c r="AH131" s="72"/>
      <c r="AI131" s="66"/>
      <c r="AJ131" s="72"/>
      <c r="AK131" s="72"/>
      <c r="AL131" s="72"/>
      <c r="AM131" s="72"/>
      <c r="AN131" s="72"/>
      <c r="AO131" s="72"/>
      <c r="AP131" s="72"/>
      <c r="AQ131" s="72"/>
      <c r="AR131" s="72"/>
      <c r="AS131" s="72"/>
      <c r="AT131" s="72"/>
      <c r="AU131" s="72"/>
      <c r="AV131" s="72"/>
      <c r="AW131" s="72"/>
      <c r="AX131" s="72"/>
      <c r="AY131" s="72"/>
      <c r="AZ131" s="72"/>
      <c r="BA131" s="72"/>
      <c r="BB131" s="72"/>
      <c r="BC131" s="72"/>
      <c r="BD131" s="72"/>
      <c r="BE131" s="72"/>
      <c r="BF131" s="72"/>
      <c r="BG131" s="72"/>
      <c r="BH131" s="72"/>
      <c r="BI131" s="72"/>
      <c r="BJ131" s="72"/>
      <c r="BK131" s="72"/>
      <c r="BL131" s="72"/>
      <c r="BM131" s="72"/>
      <c r="BN131" s="72"/>
      <c r="BO131" s="72"/>
      <c r="BP131" s="72"/>
      <c r="BQ131" s="72"/>
      <c r="BR131" s="72"/>
      <c r="BS131" s="72"/>
      <c r="BT131" s="72"/>
      <c r="BU131" s="72"/>
      <c r="BV131" s="72"/>
      <c r="BW131" s="72"/>
      <c r="BX131" s="72"/>
      <c r="BY131" s="72"/>
      <c r="BZ131" s="72"/>
      <c r="CA131" s="72"/>
      <c r="CB131" s="72"/>
      <c r="CC131" s="72"/>
      <c r="CD131" s="72"/>
      <c r="CE131" s="72"/>
      <c r="CF131" s="72"/>
      <c r="CG131" s="72"/>
      <c r="CH131" s="72"/>
      <c r="CI131" s="72"/>
      <c r="CJ131" s="72"/>
      <c r="CK131" s="72"/>
      <c r="CL131" s="72"/>
      <c r="CM131" s="72"/>
      <c r="CN131" s="72"/>
      <c r="CO131" s="72"/>
      <c r="CP131" s="72"/>
      <c r="CQ131" s="72"/>
      <c r="CR131" s="72"/>
      <c r="CS131" s="72"/>
      <c r="CT131" s="72"/>
      <c r="CU131" s="72"/>
      <c r="CV131" s="72"/>
      <c r="CW131" s="72"/>
      <c r="CX131" s="72"/>
      <c r="CY131" s="72"/>
      <c r="CZ131" s="72"/>
      <c r="DA131" s="72"/>
      <c r="DB131" s="72"/>
      <c r="DC131" s="72"/>
      <c r="DD131" s="72"/>
      <c r="DE131" s="72"/>
      <c r="DF131" s="72"/>
      <c r="DG131" s="72"/>
      <c r="DH131" s="72"/>
      <c r="DI131" s="72"/>
      <c r="DJ131" s="72"/>
      <c r="DK131" s="72"/>
      <c r="DL131" s="72"/>
      <c r="DM131" s="72"/>
      <c r="DN131" s="72"/>
      <c r="DO131" s="72"/>
      <c r="DP131" s="72"/>
      <c r="DQ131" s="72"/>
      <c r="DR131" s="72"/>
      <c r="DS131" s="72"/>
      <c r="DT131" s="72"/>
      <c r="DU131" s="72"/>
      <c r="DV131" s="72"/>
      <c r="DW131" s="72"/>
      <c r="DX131" s="72"/>
      <c r="DY131" s="72"/>
      <c r="DZ131" s="72"/>
      <c r="EA131" s="72"/>
      <c r="EB131" s="72"/>
      <c r="EC131" s="72"/>
      <c r="ED131" s="72"/>
      <c r="EE131" s="72"/>
      <c r="EF131" s="72"/>
      <c r="EG131" s="72"/>
      <c r="EH131" s="72"/>
      <c r="EI131" s="72"/>
      <c r="EJ131" s="72"/>
      <c r="EK131" s="72"/>
      <c r="EL131" s="72"/>
      <c r="EM131" s="72"/>
      <c r="EN131" s="72"/>
      <c r="EO131" s="72"/>
      <c r="EP131" s="72"/>
      <c r="EQ131" s="72"/>
      <c r="ER131" s="72"/>
      <c r="ES131" s="72"/>
      <c r="ET131" s="72"/>
      <c r="EU131" s="72"/>
      <c r="EV131" s="72"/>
      <c r="EW131" s="72"/>
      <c r="EX131" s="72"/>
      <c r="EY131" s="72"/>
    </row>
    <row r="132" spans="21:155" ht="12.75">
      <c r="U132" s="72"/>
      <c r="V132" s="72"/>
      <c r="W132" s="19"/>
      <c r="X132" s="19"/>
      <c r="Y132" s="19"/>
      <c r="Z132" s="19"/>
      <c r="AA132" s="19"/>
      <c r="AB132" s="19"/>
      <c r="AC132" s="19"/>
      <c r="AD132" s="19"/>
      <c r="AE132" s="19"/>
      <c r="AF132" s="19"/>
      <c r="AG132" s="19"/>
      <c r="AH132" s="19"/>
      <c r="AI132" s="19"/>
      <c r="AJ132" s="19"/>
      <c r="AK132" s="72"/>
      <c r="AL132" s="72"/>
      <c r="AM132" s="72"/>
      <c r="AN132" s="72"/>
      <c r="AO132" s="72"/>
      <c r="AP132" s="72"/>
      <c r="AQ132" s="72"/>
      <c r="AR132" s="72"/>
      <c r="AS132" s="72"/>
      <c r="AT132" s="72"/>
      <c r="AU132" s="72"/>
      <c r="AV132" s="72"/>
      <c r="AW132" s="72"/>
      <c r="AX132" s="72"/>
      <c r="AY132" s="72"/>
      <c r="AZ132" s="72"/>
      <c r="BA132" s="72"/>
      <c r="BB132" s="72"/>
      <c r="BC132" s="72"/>
      <c r="BD132" s="72"/>
      <c r="BE132" s="72"/>
      <c r="BF132" s="72"/>
      <c r="BG132" s="72"/>
      <c r="BH132" s="72"/>
      <c r="BI132" s="72"/>
      <c r="BJ132" s="72"/>
      <c r="BK132" s="72"/>
      <c r="BL132" s="72"/>
      <c r="BM132" s="72"/>
      <c r="BN132" s="72"/>
      <c r="BO132" s="72"/>
      <c r="BP132" s="72"/>
      <c r="BQ132" s="72"/>
      <c r="BR132" s="72"/>
      <c r="BS132" s="72"/>
      <c r="BT132" s="72"/>
      <c r="BU132" s="72"/>
      <c r="BV132" s="72"/>
      <c r="BW132" s="72"/>
      <c r="BX132" s="72"/>
      <c r="BY132" s="72"/>
      <c r="BZ132" s="72"/>
      <c r="CA132" s="72"/>
      <c r="CB132" s="72"/>
      <c r="CC132" s="72"/>
      <c r="CD132" s="72"/>
      <c r="CE132" s="72"/>
      <c r="CF132" s="72"/>
      <c r="CG132" s="72"/>
      <c r="CH132" s="72"/>
      <c r="CI132" s="72"/>
      <c r="CJ132" s="72"/>
      <c r="CK132" s="72"/>
      <c r="CL132" s="72"/>
      <c r="CM132" s="72"/>
      <c r="CN132" s="72"/>
      <c r="CO132" s="72"/>
      <c r="CP132" s="72"/>
      <c r="CQ132" s="72"/>
      <c r="CR132" s="72"/>
      <c r="CS132" s="72"/>
      <c r="CT132" s="72"/>
      <c r="CU132" s="72"/>
      <c r="CV132" s="72"/>
      <c r="CW132" s="72"/>
      <c r="CX132" s="72"/>
      <c r="CY132" s="72"/>
      <c r="CZ132" s="72"/>
      <c r="DA132" s="72"/>
      <c r="DB132" s="72"/>
      <c r="DC132" s="72"/>
      <c r="DD132" s="72"/>
      <c r="DE132" s="72"/>
      <c r="DF132" s="72"/>
      <c r="DG132" s="72"/>
      <c r="DH132" s="72"/>
      <c r="DI132" s="72"/>
      <c r="DJ132" s="72"/>
      <c r="DK132" s="72"/>
      <c r="DL132" s="72"/>
      <c r="DM132" s="72"/>
      <c r="DN132" s="72"/>
      <c r="DO132" s="72"/>
      <c r="DP132" s="72"/>
      <c r="DQ132" s="72"/>
      <c r="DR132" s="72"/>
      <c r="DS132" s="72"/>
      <c r="DT132" s="72"/>
      <c r="DU132" s="72"/>
      <c r="DV132" s="72"/>
      <c r="DW132" s="72"/>
      <c r="DX132" s="72"/>
      <c r="DY132" s="72"/>
      <c r="DZ132" s="72"/>
      <c r="EA132" s="72"/>
      <c r="EB132" s="72"/>
      <c r="EC132" s="72"/>
      <c r="ED132" s="72"/>
      <c r="EE132" s="72"/>
      <c r="EF132" s="72"/>
      <c r="EG132" s="72"/>
      <c r="EH132" s="72"/>
      <c r="EI132" s="72"/>
      <c r="EJ132" s="72"/>
      <c r="EK132" s="72"/>
      <c r="EL132" s="72"/>
      <c r="EM132" s="72"/>
      <c r="EN132" s="72"/>
      <c r="EO132" s="72"/>
      <c r="EP132" s="72"/>
      <c r="EQ132" s="72"/>
      <c r="ER132" s="72"/>
      <c r="ES132" s="72"/>
      <c r="ET132" s="72"/>
      <c r="EU132" s="72"/>
      <c r="EV132" s="72"/>
      <c r="EW132" s="72"/>
      <c r="EX132" s="72"/>
      <c r="EY132" s="72"/>
    </row>
    <row r="133" spans="21:155" ht="12.75">
      <c r="U133" s="172"/>
      <c r="V133" s="72"/>
      <c r="W133" s="19"/>
      <c r="X133" s="19"/>
      <c r="Y133" s="19"/>
      <c r="Z133" s="19"/>
      <c r="AA133" s="19"/>
      <c r="AB133" s="19"/>
      <c r="AC133" s="19"/>
      <c r="AD133" s="19"/>
      <c r="AE133" s="19"/>
      <c r="AF133" s="19"/>
      <c r="AG133" s="19"/>
      <c r="AH133" s="19"/>
      <c r="AI133" s="19"/>
      <c r="AJ133" s="19"/>
      <c r="AK133" s="72"/>
      <c r="AL133" s="72"/>
      <c r="AM133" s="72"/>
      <c r="AN133" s="72"/>
      <c r="AO133" s="72"/>
      <c r="AP133" s="72"/>
      <c r="AQ133" s="72"/>
      <c r="AR133" s="72"/>
      <c r="AS133" s="72"/>
      <c r="AT133" s="72"/>
      <c r="AU133" s="72"/>
      <c r="AV133" s="72"/>
      <c r="AW133" s="72"/>
      <c r="AX133" s="72"/>
      <c r="AY133" s="72"/>
      <c r="AZ133" s="72"/>
      <c r="BA133" s="72"/>
      <c r="BB133" s="72"/>
      <c r="BC133" s="72"/>
      <c r="BD133" s="72"/>
      <c r="BE133" s="72"/>
      <c r="BF133" s="72"/>
      <c r="BG133" s="72"/>
      <c r="BH133" s="72"/>
      <c r="BI133" s="72"/>
      <c r="BJ133" s="72"/>
      <c r="BK133" s="72"/>
      <c r="BL133" s="72"/>
      <c r="BM133" s="72"/>
      <c r="BN133" s="72"/>
      <c r="BO133" s="72"/>
      <c r="BP133" s="72"/>
      <c r="BQ133" s="72"/>
      <c r="BR133" s="72"/>
      <c r="BS133" s="72"/>
      <c r="BT133" s="72"/>
      <c r="BU133" s="72"/>
      <c r="BV133" s="72"/>
      <c r="BW133" s="72"/>
      <c r="BX133" s="72"/>
      <c r="BY133" s="72"/>
      <c r="BZ133" s="72"/>
      <c r="CA133" s="72"/>
      <c r="CB133" s="72"/>
      <c r="CC133" s="72"/>
      <c r="CD133" s="72"/>
      <c r="CE133" s="72"/>
      <c r="CF133" s="72"/>
      <c r="CG133" s="72"/>
      <c r="CH133" s="72"/>
      <c r="CI133" s="72"/>
      <c r="CJ133" s="72"/>
      <c r="CK133" s="72"/>
      <c r="CL133" s="72"/>
      <c r="CM133" s="72"/>
      <c r="CN133" s="72"/>
      <c r="CO133" s="72"/>
      <c r="CP133" s="72"/>
      <c r="CQ133" s="72"/>
      <c r="CR133" s="72"/>
      <c r="CS133" s="72"/>
      <c r="CT133" s="72"/>
      <c r="CU133" s="72"/>
      <c r="CV133" s="72"/>
      <c r="CW133" s="72"/>
      <c r="CX133" s="72"/>
      <c r="CY133" s="72"/>
      <c r="CZ133" s="72"/>
      <c r="DA133" s="72"/>
      <c r="DB133" s="72"/>
      <c r="DC133" s="72"/>
      <c r="DD133" s="72"/>
      <c r="DE133" s="72"/>
      <c r="DF133" s="72"/>
      <c r="DG133" s="72"/>
      <c r="DH133" s="72"/>
      <c r="DI133" s="72"/>
      <c r="DJ133" s="72"/>
      <c r="DK133" s="72"/>
      <c r="DL133" s="72"/>
      <c r="DM133" s="72"/>
      <c r="DN133" s="72"/>
      <c r="DO133" s="72"/>
      <c r="DP133" s="72"/>
      <c r="DQ133" s="72"/>
      <c r="DR133" s="72"/>
      <c r="DS133" s="72"/>
      <c r="DT133" s="72"/>
      <c r="DU133" s="72"/>
      <c r="DV133" s="72"/>
      <c r="DW133" s="72"/>
      <c r="DX133" s="72"/>
      <c r="DY133" s="72"/>
      <c r="DZ133" s="72"/>
      <c r="EA133" s="72"/>
      <c r="EB133" s="72"/>
      <c r="EC133" s="72"/>
      <c r="ED133" s="72"/>
      <c r="EE133" s="72"/>
      <c r="EF133" s="72"/>
      <c r="EG133" s="72"/>
      <c r="EH133" s="72"/>
      <c r="EI133" s="72"/>
      <c r="EJ133" s="72"/>
      <c r="EK133" s="72"/>
      <c r="EL133" s="72"/>
      <c r="EM133" s="72"/>
      <c r="EN133" s="72"/>
      <c r="EO133" s="72"/>
      <c r="EP133" s="72"/>
      <c r="EQ133" s="72"/>
      <c r="ER133" s="72"/>
      <c r="ES133" s="72"/>
      <c r="ET133" s="72"/>
      <c r="EU133" s="72"/>
      <c r="EV133" s="72"/>
      <c r="EW133" s="72"/>
      <c r="EX133" s="72"/>
      <c r="EY133" s="72"/>
    </row>
    <row r="134" spans="21:155" ht="12.75">
      <c r="U134" s="172"/>
      <c r="V134" s="72"/>
      <c r="W134" s="19"/>
      <c r="X134" s="19"/>
      <c r="Y134" s="19"/>
      <c r="Z134" s="19"/>
      <c r="AA134" s="19"/>
      <c r="AB134" s="19"/>
      <c r="AC134" s="19"/>
      <c r="AD134" s="19"/>
      <c r="AE134" s="19"/>
      <c r="AF134" s="19"/>
      <c r="AG134" s="19"/>
      <c r="AH134" s="19"/>
      <c r="AI134" s="19"/>
      <c r="AJ134" s="19"/>
      <c r="AK134" s="72"/>
      <c r="AL134" s="72"/>
      <c r="AM134" s="72"/>
      <c r="AN134" s="72"/>
      <c r="AO134" s="72"/>
      <c r="AP134" s="72"/>
      <c r="AQ134" s="72"/>
      <c r="AR134" s="72"/>
      <c r="AS134" s="72"/>
      <c r="AT134" s="72"/>
      <c r="AU134" s="72"/>
      <c r="AV134" s="72"/>
      <c r="AW134" s="72"/>
      <c r="AX134" s="72"/>
      <c r="AY134" s="72"/>
      <c r="AZ134" s="72"/>
      <c r="BA134" s="72"/>
      <c r="BB134" s="72"/>
      <c r="BC134" s="72"/>
      <c r="BD134" s="72"/>
      <c r="BE134" s="72"/>
      <c r="BF134" s="72"/>
      <c r="BG134" s="72"/>
      <c r="BH134" s="72"/>
      <c r="BI134" s="72"/>
      <c r="BJ134" s="72"/>
      <c r="BK134" s="72"/>
      <c r="BL134" s="72"/>
      <c r="BM134" s="72"/>
      <c r="BN134" s="72"/>
      <c r="BO134" s="72"/>
      <c r="BP134" s="72"/>
      <c r="BQ134" s="72"/>
      <c r="BR134" s="72"/>
      <c r="BS134" s="72"/>
      <c r="BT134" s="72"/>
      <c r="BU134" s="72"/>
      <c r="BV134" s="72"/>
      <c r="BW134" s="72"/>
      <c r="BX134" s="72"/>
      <c r="BY134" s="72"/>
      <c r="BZ134" s="72"/>
      <c r="CA134" s="72"/>
      <c r="CB134" s="72"/>
      <c r="CC134" s="72"/>
      <c r="CD134" s="72"/>
      <c r="CE134" s="72"/>
      <c r="CF134" s="72"/>
      <c r="CG134" s="72"/>
      <c r="CH134" s="72"/>
      <c r="CI134" s="72"/>
      <c r="CJ134" s="72"/>
      <c r="CK134" s="72"/>
      <c r="CL134" s="72"/>
      <c r="CM134" s="72"/>
      <c r="CN134" s="72"/>
      <c r="CO134" s="72"/>
      <c r="CP134" s="72"/>
      <c r="CQ134" s="72"/>
      <c r="CR134" s="72"/>
      <c r="CS134" s="72"/>
      <c r="CT134" s="72"/>
      <c r="CU134" s="72"/>
      <c r="CV134" s="72"/>
      <c r="CW134" s="72"/>
      <c r="CX134" s="72"/>
      <c r="CY134" s="72"/>
      <c r="CZ134" s="72"/>
      <c r="DA134" s="72"/>
      <c r="DB134" s="72"/>
      <c r="DC134" s="72"/>
      <c r="DD134" s="72"/>
      <c r="DE134" s="72"/>
      <c r="DF134" s="72"/>
      <c r="DG134" s="72"/>
      <c r="DH134" s="72"/>
      <c r="DI134" s="72"/>
      <c r="DJ134" s="72"/>
      <c r="DK134" s="72"/>
      <c r="DL134" s="72"/>
      <c r="DM134" s="72"/>
      <c r="DN134" s="72"/>
      <c r="DO134" s="72"/>
      <c r="DP134" s="72"/>
      <c r="DQ134" s="72"/>
      <c r="DR134" s="72"/>
      <c r="DS134" s="72"/>
      <c r="DT134" s="72"/>
      <c r="DU134" s="72"/>
      <c r="DV134" s="72"/>
      <c r="DW134" s="72"/>
      <c r="DX134" s="72"/>
      <c r="DY134" s="72"/>
      <c r="DZ134" s="72"/>
      <c r="EA134" s="72"/>
      <c r="EB134" s="72"/>
      <c r="EC134" s="72"/>
      <c r="ED134" s="72"/>
      <c r="EE134" s="72"/>
      <c r="EF134" s="72"/>
      <c r="EG134" s="72"/>
      <c r="EH134" s="72"/>
      <c r="EI134" s="72"/>
      <c r="EJ134" s="72"/>
      <c r="EK134" s="72"/>
      <c r="EL134" s="72"/>
      <c r="EM134" s="72"/>
      <c r="EN134" s="72"/>
      <c r="EO134" s="72"/>
      <c r="EP134" s="72"/>
      <c r="EQ134" s="72"/>
      <c r="ER134" s="72"/>
      <c r="ES134" s="72"/>
      <c r="ET134" s="72"/>
      <c r="EU134" s="72"/>
      <c r="EV134" s="72"/>
      <c r="EW134" s="72"/>
      <c r="EX134" s="72"/>
      <c r="EY134" s="72"/>
    </row>
    <row r="135" spans="21:155" ht="12.75">
      <c r="U135" s="172"/>
      <c r="V135" s="72"/>
      <c r="W135" s="19"/>
      <c r="X135" s="19"/>
      <c r="Y135" s="19"/>
      <c r="Z135" s="19"/>
      <c r="AA135" s="19"/>
      <c r="AB135" s="19"/>
      <c r="AC135" s="19"/>
      <c r="AD135" s="19"/>
      <c r="AE135" s="19"/>
      <c r="AF135" s="19"/>
      <c r="AG135" s="19"/>
      <c r="AH135" s="19"/>
      <c r="AI135" s="19"/>
      <c r="AJ135" s="19"/>
      <c r="AK135" s="72"/>
      <c r="AL135" s="72"/>
      <c r="AM135" s="72"/>
      <c r="AN135" s="72"/>
      <c r="AO135" s="72"/>
      <c r="AP135" s="72"/>
      <c r="AQ135" s="72"/>
      <c r="AR135" s="72"/>
      <c r="AS135" s="72"/>
      <c r="AT135" s="72"/>
      <c r="AU135" s="72"/>
      <c r="AV135" s="72"/>
      <c r="AW135" s="72"/>
      <c r="AX135" s="72"/>
      <c r="AY135" s="72"/>
      <c r="AZ135" s="72"/>
      <c r="BA135" s="72"/>
      <c r="BB135" s="72"/>
      <c r="BC135" s="72"/>
      <c r="BD135" s="72"/>
      <c r="BE135" s="72"/>
      <c r="BF135" s="72"/>
      <c r="BG135" s="72"/>
      <c r="BH135" s="72"/>
      <c r="BI135" s="72"/>
      <c r="BJ135" s="72"/>
      <c r="BK135" s="72"/>
      <c r="BL135" s="72"/>
      <c r="BM135" s="72"/>
      <c r="BN135" s="72"/>
      <c r="BO135" s="72"/>
      <c r="BP135" s="72"/>
      <c r="BQ135" s="72"/>
      <c r="BR135" s="72"/>
      <c r="BS135" s="72"/>
      <c r="BT135" s="72"/>
      <c r="BU135" s="72"/>
      <c r="BV135" s="72"/>
      <c r="BW135" s="72"/>
      <c r="BX135" s="72"/>
      <c r="BY135" s="72"/>
      <c r="BZ135" s="72"/>
      <c r="CA135" s="72"/>
      <c r="CB135" s="72"/>
      <c r="CC135" s="72"/>
      <c r="CD135" s="72"/>
      <c r="CE135" s="72"/>
      <c r="CF135" s="72"/>
      <c r="CG135" s="72"/>
      <c r="CH135" s="72"/>
      <c r="CI135" s="72"/>
      <c r="CJ135" s="72"/>
      <c r="CK135" s="72"/>
      <c r="CL135" s="72"/>
      <c r="CM135" s="72"/>
      <c r="CN135" s="72"/>
      <c r="CO135" s="72"/>
      <c r="CP135" s="72"/>
      <c r="CQ135" s="72"/>
      <c r="CR135" s="72"/>
      <c r="CS135" s="72"/>
      <c r="CT135" s="72"/>
      <c r="CU135" s="72"/>
      <c r="CV135" s="72"/>
      <c r="CW135" s="72"/>
      <c r="CX135" s="72"/>
      <c r="CY135" s="72"/>
      <c r="CZ135" s="72"/>
      <c r="DA135" s="72"/>
      <c r="DB135" s="72"/>
      <c r="DC135" s="72"/>
      <c r="DD135" s="72"/>
      <c r="DE135" s="72"/>
      <c r="DF135" s="72"/>
      <c r="DG135" s="72"/>
      <c r="DH135" s="72"/>
      <c r="DI135" s="72"/>
      <c r="DJ135" s="72"/>
      <c r="DK135" s="72"/>
      <c r="DL135" s="72"/>
      <c r="DM135" s="72"/>
      <c r="DN135" s="72"/>
      <c r="DO135" s="72"/>
      <c r="DP135" s="72"/>
      <c r="DQ135" s="72"/>
      <c r="DR135" s="72"/>
      <c r="DS135" s="72"/>
      <c r="DT135" s="72"/>
      <c r="DU135" s="72"/>
      <c r="DV135" s="72"/>
      <c r="DW135" s="72"/>
      <c r="DX135" s="72"/>
      <c r="DY135" s="72"/>
      <c r="DZ135" s="72"/>
      <c r="EA135" s="72"/>
      <c r="EB135" s="72"/>
      <c r="EC135" s="72"/>
      <c r="ED135" s="72"/>
      <c r="EE135" s="72"/>
      <c r="EF135" s="72"/>
      <c r="EG135" s="72"/>
      <c r="EH135" s="72"/>
      <c r="EI135" s="72"/>
      <c r="EJ135" s="72"/>
      <c r="EK135" s="72"/>
      <c r="EL135" s="72"/>
      <c r="EM135" s="72"/>
      <c r="EN135" s="72"/>
      <c r="EO135" s="72"/>
      <c r="EP135" s="72"/>
      <c r="EQ135" s="72"/>
      <c r="ER135" s="72"/>
      <c r="ES135" s="72"/>
      <c r="ET135" s="72"/>
      <c r="EU135" s="72"/>
      <c r="EV135" s="72"/>
      <c r="EW135" s="72"/>
      <c r="EX135" s="72"/>
      <c r="EY135" s="72"/>
    </row>
    <row r="136" spans="21:155" ht="12.75">
      <c r="U136" s="19"/>
      <c r="V136" s="19"/>
      <c r="W136" s="19"/>
      <c r="X136" s="19"/>
      <c r="Y136" s="19"/>
      <c r="Z136" s="19"/>
      <c r="AA136" s="19"/>
      <c r="AB136" s="19"/>
      <c r="AC136" s="19"/>
      <c r="AD136" s="19"/>
      <c r="AE136" s="19"/>
      <c r="AF136" s="19"/>
      <c r="AG136" s="19"/>
      <c r="AH136" s="19"/>
      <c r="AI136" s="19"/>
      <c r="AJ136" s="19"/>
      <c r="AK136" s="72"/>
      <c r="AL136" s="72"/>
      <c r="AM136" s="72"/>
      <c r="AN136" s="72"/>
      <c r="AO136" s="72"/>
      <c r="AP136" s="72"/>
      <c r="AQ136" s="72"/>
      <c r="AR136" s="72"/>
      <c r="AS136" s="72"/>
      <c r="AT136" s="72"/>
      <c r="AU136" s="72"/>
      <c r="AV136" s="72"/>
      <c r="AW136" s="72"/>
      <c r="AX136" s="72"/>
      <c r="AY136" s="72"/>
      <c r="AZ136" s="72"/>
      <c r="BA136" s="72"/>
      <c r="BB136" s="72"/>
      <c r="BC136" s="72"/>
      <c r="BD136" s="72"/>
      <c r="BE136" s="72"/>
      <c r="BF136" s="72"/>
      <c r="BG136" s="72"/>
      <c r="BH136" s="72"/>
      <c r="BI136" s="72"/>
      <c r="BJ136" s="72"/>
      <c r="BK136" s="72"/>
      <c r="BL136" s="72"/>
      <c r="BM136" s="72"/>
      <c r="BN136" s="72"/>
      <c r="BO136" s="72"/>
      <c r="BP136" s="72"/>
      <c r="BQ136" s="72"/>
      <c r="BR136" s="72"/>
      <c r="BS136" s="72"/>
      <c r="BT136" s="72"/>
      <c r="BU136" s="72"/>
      <c r="BV136" s="72"/>
      <c r="BW136" s="72"/>
      <c r="BX136" s="72"/>
      <c r="BY136" s="72"/>
      <c r="BZ136" s="72"/>
      <c r="CA136" s="72"/>
      <c r="CB136" s="72"/>
      <c r="CC136" s="72"/>
      <c r="CD136" s="72"/>
      <c r="CE136" s="72"/>
      <c r="CF136" s="72"/>
      <c r="CG136" s="72"/>
      <c r="CH136" s="72"/>
      <c r="CI136" s="72"/>
      <c r="CJ136" s="72"/>
      <c r="CK136" s="72"/>
      <c r="CL136" s="72"/>
      <c r="CM136" s="72"/>
      <c r="CN136" s="72"/>
      <c r="CO136" s="72"/>
      <c r="CP136" s="72"/>
      <c r="CQ136" s="72"/>
      <c r="CR136" s="72"/>
      <c r="CS136" s="72"/>
      <c r="CT136" s="72"/>
      <c r="CU136" s="72"/>
      <c r="CV136" s="72"/>
      <c r="CW136" s="72"/>
      <c r="CX136" s="72"/>
      <c r="CY136" s="72"/>
      <c r="CZ136" s="72"/>
      <c r="DA136" s="72"/>
      <c r="DB136" s="72"/>
      <c r="DC136" s="72"/>
      <c r="DD136" s="72"/>
      <c r="DE136" s="72"/>
      <c r="DF136" s="72"/>
      <c r="DG136" s="72"/>
      <c r="DH136" s="72"/>
      <c r="DI136" s="72"/>
      <c r="DJ136" s="72"/>
      <c r="DK136" s="72"/>
      <c r="DL136" s="72"/>
      <c r="DM136" s="72"/>
      <c r="DN136" s="72"/>
      <c r="DO136" s="72"/>
      <c r="DP136" s="72"/>
      <c r="DQ136" s="72"/>
      <c r="DR136" s="72"/>
      <c r="DS136" s="72"/>
      <c r="DT136" s="72"/>
      <c r="DU136" s="72"/>
      <c r="DV136" s="72"/>
      <c r="DW136" s="72"/>
      <c r="DX136" s="72"/>
      <c r="DY136" s="72"/>
      <c r="DZ136" s="72"/>
      <c r="EA136" s="72"/>
      <c r="EB136" s="72"/>
      <c r="EC136" s="72"/>
      <c r="ED136" s="72"/>
      <c r="EE136" s="72"/>
      <c r="EF136" s="72"/>
      <c r="EG136" s="72"/>
      <c r="EH136" s="72"/>
      <c r="EI136" s="72"/>
      <c r="EJ136" s="72"/>
      <c r="EK136" s="72"/>
      <c r="EL136" s="72"/>
      <c r="EM136" s="72"/>
      <c r="EN136" s="72"/>
      <c r="EO136" s="72"/>
      <c r="EP136" s="72"/>
      <c r="EQ136" s="72"/>
      <c r="ER136" s="72"/>
      <c r="ES136" s="72"/>
      <c r="ET136" s="72"/>
      <c r="EU136" s="72"/>
      <c r="EV136" s="72"/>
      <c r="EW136" s="72"/>
      <c r="EX136" s="72"/>
      <c r="EY136" s="72"/>
    </row>
    <row r="137" spans="21:155" ht="12.75">
      <c r="U137" s="64"/>
      <c r="V137" s="207"/>
      <c r="W137" s="19"/>
      <c r="X137" s="19"/>
      <c r="Y137" s="19"/>
      <c r="Z137" s="19"/>
      <c r="AA137" s="19"/>
      <c r="AB137" s="19"/>
      <c r="AC137" s="19"/>
      <c r="AD137" s="19"/>
      <c r="AE137" s="19"/>
      <c r="AF137" s="19"/>
      <c r="AG137" s="19"/>
      <c r="AH137" s="19"/>
      <c r="AI137" s="19"/>
      <c r="AJ137" s="19"/>
      <c r="AK137" s="72"/>
      <c r="AL137" s="72"/>
      <c r="AM137" s="72"/>
      <c r="AN137" s="72"/>
      <c r="AO137" s="72"/>
      <c r="AP137" s="72"/>
      <c r="AQ137" s="72"/>
      <c r="AR137" s="72"/>
      <c r="AS137" s="72"/>
      <c r="AT137" s="72"/>
      <c r="AU137" s="72"/>
      <c r="AV137" s="72"/>
      <c r="AW137" s="72"/>
      <c r="AX137" s="72"/>
      <c r="AY137" s="72"/>
      <c r="AZ137" s="72"/>
      <c r="BA137" s="72"/>
      <c r="BB137" s="72"/>
      <c r="BC137" s="72"/>
      <c r="BD137" s="72"/>
      <c r="BE137" s="72"/>
      <c r="BF137" s="72"/>
      <c r="BG137" s="72"/>
      <c r="BH137" s="72"/>
      <c r="BI137" s="72"/>
      <c r="BJ137" s="72"/>
      <c r="BK137" s="72"/>
      <c r="BL137" s="72"/>
      <c r="BM137" s="72"/>
      <c r="BN137" s="72"/>
      <c r="BO137" s="72"/>
      <c r="BP137" s="72"/>
      <c r="BQ137" s="72"/>
      <c r="BR137" s="72"/>
      <c r="BS137" s="72"/>
      <c r="BT137" s="72"/>
      <c r="BU137" s="72"/>
      <c r="BV137" s="72"/>
      <c r="BW137" s="72"/>
      <c r="BX137" s="72"/>
      <c r="BY137" s="72"/>
      <c r="BZ137" s="72"/>
      <c r="CA137" s="72"/>
      <c r="CB137" s="72"/>
      <c r="CC137" s="72"/>
      <c r="CD137" s="72"/>
      <c r="CE137" s="72"/>
      <c r="CF137" s="72"/>
      <c r="CG137" s="72"/>
      <c r="CH137" s="72"/>
      <c r="CI137" s="72"/>
      <c r="CJ137" s="72"/>
      <c r="CK137" s="72"/>
      <c r="CL137" s="72"/>
      <c r="CM137" s="72"/>
      <c r="CN137" s="72"/>
      <c r="CO137" s="72"/>
      <c r="CP137" s="72"/>
      <c r="CQ137" s="72"/>
      <c r="CR137" s="72"/>
      <c r="CS137" s="72"/>
      <c r="CT137" s="72"/>
      <c r="CU137" s="72"/>
      <c r="CV137" s="72"/>
      <c r="CW137" s="72"/>
      <c r="CX137" s="72"/>
      <c r="CY137" s="72"/>
      <c r="CZ137" s="72"/>
      <c r="DA137" s="72"/>
      <c r="DB137" s="72"/>
      <c r="DC137" s="72"/>
      <c r="DD137" s="72"/>
      <c r="DE137" s="72"/>
      <c r="DF137" s="72"/>
      <c r="DG137" s="72"/>
      <c r="DH137" s="72"/>
      <c r="DI137" s="72"/>
      <c r="DJ137" s="72"/>
      <c r="DK137" s="72"/>
      <c r="DL137" s="72"/>
      <c r="DM137" s="72"/>
      <c r="DN137" s="72"/>
      <c r="DO137" s="72"/>
      <c r="DP137" s="72"/>
      <c r="DQ137" s="72"/>
      <c r="DR137" s="72"/>
      <c r="DS137" s="72"/>
      <c r="DT137" s="72"/>
      <c r="DU137" s="72"/>
      <c r="DV137" s="72"/>
      <c r="DW137" s="72"/>
      <c r="DX137" s="72"/>
      <c r="DY137" s="72"/>
      <c r="DZ137" s="72"/>
      <c r="EA137" s="72"/>
      <c r="EB137" s="72"/>
      <c r="EC137" s="72"/>
      <c r="ED137" s="72"/>
      <c r="EE137" s="72"/>
      <c r="EF137" s="72"/>
      <c r="EG137" s="72"/>
      <c r="EH137" s="72"/>
      <c r="EI137" s="72"/>
      <c r="EJ137" s="72"/>
      <c r="EK137" s="72"/>
      <c r="EL137" s="72"/>
      <c r="EM137" s="72"/>
      <c r="EN137" s="72"/>
      <c r="EO137" s="72"/>
      <c r="EP137" s="72"/>
      <c r="EQ137" s="72"/>
      <c r="ER137" s="72"/>
      <c r="ES137" s="72"/>
      <c r="ET137" s="72"/>
      <c r="EU137" s="72"/>
      <c r="EV137" s="72"/>
      <c r="EW137" s="72"/>
      <c r="EX137" s="72"/>
      <c r="EY137" s="72"/>
    </row>
    <row r="138" spans="21:155" ht="12.75">
      <c r="U138" s="72"/>
      <c r="V138" s="19"/>
      <c r="W138" s="72"/>
      <c r="X138" s="72"/>
      <c r="Y138" s="72"/>
      <c r="Z138" s="72"/>
      <c r="AA138" s="72"/>
      <c r="AB138" s="72"/>
      <c r="AC138" s="72"/>
      <c r="AD138" s="72"/>
      <c r="AE138" s="72"/>
      <c r="AF138" s="72"/>
      <c r="AG138" s="72"/>
      <c r="AH138" s="72"/>
      <c r="AI138" s="72"/>
      <c r="AJ138" s="72"/>
      <c r="AK138" s="72"/>
      <c r="AL138" s="72"/>
      <c r="AM138" s="72"/>
      <c r="AN138" s="72"/>
      <c r="AO138" s="72"/>
      <c r="AP138" s="72"/>
      <c r="AQ138" s="72"/>
      <c r="AR138" s="72"/>
      <c r="AS138" s="72"/>
      <c r="AT138" s="72"/>
      <c r="AU138" s="72"/>
      <c r="AV138" s="72"/>
      <c r="AW138" s="72"/>
      <c r="AX138" s="72"/>
      <c r="AY138" s="72"/>
      <c r="AZ138" s="72"/>
      <c r="BA138" s="72"/>
      <c r="BB138" s="72"/>
      <c r="BC138" s="72"/>
      <c r="BD138" s="72"/>
      <c r="BE138" s="72"/>
      <c r="BF138" s="72"/>
      <c r="BG138" s="72"/>
      <c r="BH138" s="72"/>
      <c r="BI138" s="72"/>
      <c r="BJ138" s="72"/>
      <c r="BK138" s="72"/>
      <c r="BL138" s="72"/>
      <c r="BM138" s="72"/>
      <c r="BN138" s="72"/>
      <c r="BO138" s="72"/>
      <c r="BP138" s="72"/>
      <c r="BQ138" s="72"/>
      <c r="BR138" s="72"/>
      <c r="BS138" s="72"/>
      <c r="BT138" s="72"/>
      <c r="BU138" s="72"/>
      <c r="BV138" s="72"/>
      <c r="BW138" s="72"/>
      <c r="BX138" s="72"/>
      <c r="BY138" s="72"/>
      <c r="BZ138" s="72"/>
      <c r="CA138" s="72"/>
      <c r="CB138" s="72"/>
      <c r="CC138" s="72"/>
      <c r="CD138" s="72"/>
      <c r="CE138" s="72"/>
      <c r="CF138" s="72"/>
      <c r="CG138" s="72"/>
      <c r="CH138" s="72"/>
      <c r="CI138" s="72"/>
      <c r="CJ138" s="72"/>
      <c r="CK138" s="72"/>
      <c r="CL138" s="72"/>
      <c r="CM138" s="72"/>
      <c r="CN138" s="72"/>
      <c r="CO138" s="72"/>
      <c r="CP138" s="72"/>
      <c r="CQ138" s="72"/>
      <c r="CR138" s="72"/>
      <c r="CS138" s="72"/>
      <c r="CT138" s="72"/>
      <c r="CU138" s="72"/>
      <c r="CV138" s="72"/>
      <c r="CW138" s="72"/>
      <c r="CX138" s="72"/>
      <c r="CY138" s="72"/>
      <c r="CZ138" s="72"/>
      <c r="DA138" s="72"/>
      <c r="DB138" s="72"/>
      <c r="DC138" s="72"/>
      <c r="DD138" s="72"/>
      <c r="DE138" s="72"/>
      <c r="DF138" s="72"/>
      <c r="DG138" s="72"/>
      <c r="DH138" s="72"/>
      <c r="DI138" s="72"/>
      <c r="DJ138" s="72"/>
      <c r="DK138" s="72"/>
      <c r="DL138" s="72"/>
      <c r="DM138" s="72"/>
      <c r="DN138" s="72"/>
      <c r="DO138" s="72"/>
      <c r="DP138" s="72"/>
      <c r="DQ138" s="72"/>
      <c r="DR138" s="72"/>
      <c r="DS138" s="72"/>
      <c r="DT138" s="72"/>
      <c r="DU138" s="72"/>
      <c r="DV138" s="72"/>
      <c r="DW138" s="72"/>
      <c r="DX138" s="72"/>
      <c r="DY138" s="72"/>
      <c r="DZ138" s="72"/>
      <c r="EA138" s="72"/>
      <c r="EB138" s="72"/>
      <c r="EC138" s="72"/>
      <c r="ED138" s="72"/>
      <c r="EE138" s="72"/>
      <c r="EF138" s="72"/>
      <c r="EG138" s="72"/>
      <c r="EH138" s="72"/>
      <c r="EI138" s="72"/>
      <c r="EJ138" s="72"/>
      <c r="EK138" s="72"/>
      <c r="EL138" s="72"/>
      <c r="EM138" s="72"/>
      <c r="EN138" s="72"/>
      <c r="EO138" s="72"/>
      <c r="EP138" s="72"/>
      <c r="EQ138" s="72"/>
      <c r="ER138" s="72"/>
      <c r="ES138" s="72"/>
      <c r="ET138" s="72"/>
      <c r="EU138" s="72"/>
      <c r="EV138" s="72"/>
      <c r="EW138" s="72"/>
      <c r="EX138" s="72"/>
      <c r="EY138" s="72"/>
    </row>
    <row r="139" spans="21:155" ht="12.75">
      <c r="U139" s="72"/>
      <c r="V139" s="19"/>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72"/>
      <c r="AW139" s="72"/>
      <c r="AX139" s="72"/>
      <c r="AY139" s="72"/>
      <c r="AZ139" s="72"/>
      <c r="BA139" s="72"/>
      <c r="BB139" s="72"/>
      <c r="BC139" s="72"/>
      <c r="BD139" s="72"/>
      <c r="BE139" s="72"/>
      <c r="BF139" s="72"/>
      <c r="BG139" s="72"/>
      <c r="BH139" s="72"/>
      <c r="BI139" s="72"/>
      <c r="BJ139" s="72"/>
      <c r="BK139" s="72"/>
      <c r="BL139" s="72"/>
      <c r="BM139" s="72"/>
      <c r="BN139" s="72"/>
      <c r="BO139" s="72"/>
      <c r="BP139" s="72"/>
      <c r="BQ139" s="72"/>
      <c r="BR139" s="72"/>
      <c r="BS139" s="72"/>
      <c r="BT139" s="72"/>
      <c r="BU139" s="72"/>
      <c r="BV139" s="72"/>
      <c r="BW139" s="72"/>
      <c r="BX139" s="72"/>
      <c r="BY139" s="72"/>
      <c r="BZ139" s="72"/>
      <c r="CA139" s="72"/>
      <c r="CB139" s="72"/>
      <c r="CC139" s="72"/>
      <c r="CD139" s="72"/>
      <c r="CE139" s="72"/>
      <c r="CF139" s="72"/>
      <c r="CG139" s="72"/>
      <c r="CH139" s="72"/>
      <c r="CI139" s="72"/>
      <c r="CJ139" s="72"/>
      <c r="CK139" s="72"/>
      <c r="CL139" s="72"/>
      <c r="CM139" s="72"/>
      <c r="CN139" s="72"/>
      <c r="CO139" s="72"/>
      <c r="CP139" s="72"/>
      <c r="CQ139" s="72"/>
      <c r="CR139" s="72"/>
      <c r="CS139" s="72"/>
      <c r="CT139" s="72"/>
      <c r="CU139" s="72"/>
      <c r="CV139" s="72"/>
      <c r="CW139" s="72"/>
      <c r="CX139" s="72"/>
      <c r="CY139" s="72"/>
      <c r="CZ139" s="72"/>
      <c r="DA139" s="72"/>
      <c r="DB139" s="72"/>
      <c r="DC139" s="72"/>
      <c r="DD139" s="72"/>
      <c r="DE139" s="72"/>
      <c r="DF139" s="72"/>
      <c r="DG139" s="72"/>
      <c r="DH139" s="72"/>
      <c r="DI139" s="72"/>
      <c r="DJ139" s="72"/>
      <c r="DK139" s="72"/>
      <c r="DL139" s="72"/>
      <c r="DM139" s="72"/>
      <c r="DN139" s="72"/>
      <c r="DO139" s="72"/>
      <c r="DP139" s="72"/>
      <c r="DQ139" s="72"/>
      <c r="DR139" s="72"/>
      <c r="DS139" s="72"/>
      <c r="DT139" s="72"/>
      <c r="DU139" s="72"/>
      <c r="DV139" s="72"/>
      <c r="DW139" s="72"/>
      <c r="DX139" s="72"/>
      <c r="DY139" s="72"/>
      <c r="DZ139" s="72"/>
      <c r="EA139" s="72"/>
      <c r="EB139" s="72"/>
      <c r="EC139" s="72"/>
      <c r="ED139" s="72"/>
      <c r="EE139" s="72"/>
      <c r="EF139" s="72"/>
      <c r="EG139" s="72"/>
      <c r="EH139" s="72"/>
      <c r="EI139" s="72"/>
      <c r="EJ139" s="72"/>
      <c r="EK139" s="72"/>
      <c r="EL139" s="72"/>
      <c r="EM139" s="72"/>
      <c r="EN139" s="72"/>
      <c r="EO139" s="72"/>
      <c r="EP139" s="72"/>
      <c r="EQ139" s="72"/>
      <c r="ER139" s="72"/>
      <c r="ES139" s="72"/>
      <c r="ET139" s="72"/>
      <c r="EU139" s="72"/>
      <c r="EV139" s="72"/>
      <c r="EW139" s="72"/>
      <c r="EX139" s="72"/>
      <c r="EY139" s="72"/>
    </row>
    <row r="140" spans="21:155" ht="12.75">
      <c r="U140" s="72"/>
      <c r="V140" s="19"/>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2"/>
      <c r="AY140" s="72"/>
      <c r="AZ140" s="72"/>
      <c r="BA140" s="72"/>
      <c r="BB140" s="72"/>
      <c r="BC140" s="72"/>
      <c r="BD140" s="72"/>
      <c r="BE140" s="72"/>
      <c r="BF140" s="72"/>
      <c r="BG140" s="72"/>
      <c r="BH140" s="72"/>
      <c r="BI140" s="72"/>
      <c r="BJ140" s="72"/>
      <c r="BK140" s="72"/>
      <c r="BL140" s="72"/>
      <c r="BM140" s="72"/>
      <c r="BN140" s="72"/>
      <c r="BO140" s="72"/>
      <c r="BP140" s="72"/>
      <c r="BQ140" s="72"/>
      <c r="BR140" s="72"/>
      <c r="BS140" s="72"/>
      <c r="BT140" s="72"/>
      <c r="BU140" s="72"/>
      <c r="BV140" s="72"/>
      <c r="BW140" s="72"/>
      <c r="BX140" s="72"/>
      <c r="BY140" s="72"/>
      <c r="BZ140" s="72"/>
      <c r="CA140" s="72"/>
      <c r="CB140" s="72"/>
      <c r="CC140" s="72"/>
      <c r="CD140" s="72"/>
      <c r="CE140" s="72"/>
      <c r="CF140" s="72"/>
      <c r="CG140" s="72"/>
      <c r="CH140" s="72"/>
      <c r="CI140" s="72"/>
      <c r="CJ140" s="72"/>
      <c r="CK140" s="72"/>
      <c r="CL140" s="72"/>
      <c r="CM140" s="72"/>
      <c r="CN140" s="72"/>
      <c r="CO140" s="72"/>
      <c r="CP140" s="72"/>
      <c r="CQ140" s="72"/>
      <c r="CR140" s="72"/>
      <c r="CS140" s="72"/>
      <c r="CT140" s="72"/>
      <c r="CU140" s="72"/>
      <c r="CV140" s="72"/>
      <c r="CW140" s="72"/>
      <c r="CX140" s="72"/>
      <c r="CY140" s="72"/>
      <c r="CZ140" s="72"/>
      <c r="DA140" s="72"/>
      <c r="DB140" s="72"/>
      <c r="DC140" s="72"/>
      <c r="DD140" s="72"/>
      <c r="DE140" s="72"/>
      <c r="DF140" s="72"/>
      <c r="DG140" s="72"/>
      <c r="DH140" s="72"/>
      <c r="DI140" s="72"/>
      <c r="DJ140" s="72"/>
      <c r="DK140" s="72"/>
      <c r="DL140" s="72"/>
      <c r="DM140" s="72"/>
      <c r="DN140" s="72"/>
      <c r="DO140" s="72"/>
      <c r="DP140" s="72"/>
      <c r="DQ140" s="72"/>
      <c r="DR140" s="72"/>
      <c r="DS140" s="72"/>
      <c r="DT140" s="72"/>
      <c r="DU140" s="72"/>
      <c r="DV140" s="72"/>
      <c r="DW140" s="72"/>
      <c r="DX140" s="72"/>
      <c r="DY140" s="72"/>
      <c r="DZ140" s="72"/>
      <c r="EA140" s="72"/>
      <c r="EB140" s="72"/>
      <c r="EC140" s="72"/>
      <c r="ED140" s="72"/>
      <c r="EE140" s="72"/>
      <c r="EF140" s="72"/>
      <c r="EG140" s="72"/>
      <c r="EH140" s="72"/>
      <c r="EI140" s="72"/>
      <c r="EJ140" s="72"/>
      <c r="EK140" s="72"/>
      <c r="EL140" s="72"/>
      <c r="EM140" s="72"/>
      <c r="EN140" s="72"/>
      <c r="EO140" s="72"/>
      <c r="EP140" s="72"/>
      <c r="EQ140" s="72"/>
      <c r="ER140" s="72"/>
      <c r="ES140" s="72"/>
      <c r="ET140" s="72"/>
      <c r="EU140" s="72"/>
      <c r="EV140" s="72"/>
      <c r="EW140" s="72"/>
      <c r="EX140" s="72"/>
      <c r="EY140" s="72"/>
    </row>
    <row r="141" spans="21:155" ht="12.75">
      <c r="U141" s="72"/>
      <c r="V141" s="19"/>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2"/>
      <c r="AY141" s="72"/>
      <c r="AZ141" s="72"/>
      <c r="BA141" s="72"/>
      <c r="BB141" s="72"/>
      <c r="BC141" s="72"/>
      <c r="BD141" s="72"/>
      <c r="BE141" s="72"/>
      <c r="BF141" s="72"/>
      <c r="BG141" s="72"/>
      <c r="BH141" s="72"/>
      <c r="BI141" s="72"/>
      <c r="BJ141" s="72"/>
      <c r="BK141" s="72"/>
      <c r="BL141" s="72"/>
      <c r="BM141" s="72"/>
      <c r="BN141" s="72"/>
      <c r="BO141" s="72"/>
      <c r="BP141" s="72"/>
      <c r="BQ141" s="72"/>
      <c r="BR141" s="72"/>
      <c r="BS141" s="72"/>
      <c r="BT141" s="72"/>
      <c r="BU141" s="72"/>
      <c r="BV141" s="72"/>
      <c r="BW141" s="72"/>
      <c r="BX141" s="72"/>
      <c r="BY141" s="72"/>
      <c r="BZ141" s="72"/>
      <c r="CA141" s="72"/>
      <c r="CB141" s="72"/>
      <c r="CC141" s="72"/>
      <c r="CD141" s="72"/>
      <c r="CE141" s="72"/>
      <c r="CF141" s="72"/>
      <c r="CG141" s="72"/>
      <c r="CH141" s="72"/>
      <c r="CI141" s="72"/>
      <c r="CJ141" s="72"/>
      <c r="CK141" s="72"/>
      <c r="CL141" s="72"/>
      <c r="CM141" s="72"/>
      <c r="CN141" s="72"/>
      <c r="CO141" s="72"/>
      <c r="CP141" s="72"/>
      <c r="CQ141" s="72"/>
      <c r="CR141" s="72"/>
      <c r="CS141" s="72"/>
      <c r="CT141" s="72"/>
      <c r="CU141" s="72"/>
      <c r="CV141" s="72"/>
      <c r="CW141" s="72"/>
      <c r="CX141" s="72"/>
      <c r="CY141" s="72"/>
      <c r="CZ141" s="72"/>
      <c r="DA141" s="72"/>
      <c r="DB141" s="72"/>
      <c r="DC141" s="72"/>
      <c r="DD141" s="72"/>
      <c r="DE141" s="72"/>
      <c r="DF141" s="72"/>
      <c r="DG141" s="72"/>
      <c r="DH141" s="72"/>
      <c r="DI141" s="72"/>
      <c r="DJ141" s="72"/>
      <c r="DK141" s="72"/>
      <c r="DL141" s="72"/>
      <c r="DM141" s="72"/>
      <c r="DN141" s="72"/>
      <c r="DO141" s="72"/>
      <c r="DP141" s="72"/>
      <c r="DQ141" s="72"/>
      <c r="DR141" s="72"/>
      <c r="DS141" s="72"/>
      <c r="DT141" s="72"/>
      <c r="DU141" s="72"/>
      <c r="DV141" s="72"/>
      <c r="DW141" s="72"/>
      <c r="DX141" s="72"/>
      <c r="DY141" s="72"/>
      <c r="DZ141" s="72"/>
      <c r="EA141" s="72"/>
      <c r="EB141" s="72"/>
      <c r="EC141" s="72"/>
      <c r="ED141" s="72"/>
      <c r="EE141" s="72"/>
      <c r="EF141" s="72"/>
      <c r="EG141" s="72"/>
      <c r="EH141" s="72"/>
      <c r="EI141" s="72"/>
      <c r="EJ141" s="72"/>
      <c r="EK141" s="72"/>
      <c r="EL141" s="72"/>
      <c r="EM141" s="72"/>
      <c r="EN141" s="72"/>
      <c r="EO141" s="72"/>
      <c r="EP141" s="72"/>
      <c r="EQ141" s="72"/>
      <c r="ER141" s="72"/>
      <c r="ES141" s="72"/>
      <c r="ET141" s="72"/>
      <c r="EU141" s="72"/>
      <c r="EV141" s="72"/>
      <c r="EW141" s="72"/>
      <c r="EX141" s="72"/>
      <c r="EY141" s="72"/>
    </row>
    <row r="142" spans="21:155" ht="12.75">
      <c r="U142" s="72"/>
      <c r="V142" s="19"/>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2"/>
      <c r="AY142" s="72"/>
      <c r="AZ142" s="72"/>
      <c r="BA142" s="72"/>
      <c r="BB142" s="72"/>
      <c r="BC142" s="72"/>
      <c r="BD142" s="72"/>
      <c r="BE142" s="72"/>
      <c r="BF142" s="72"/>
      <c r="BG142" s="72"/>
      <c r="BH142" s="72"/>
      <c r="BI142" s="72"/>
      <c r="BJ142" s="72"/>
      <c r="BK142" s="72"/>
      <c r="BL142" s="72"/>
      <c r="BM142" s="72"/>
      <c r="BN142" s="72"/>
      <c r="BO142" s="72"/>
      <c r="BP142" s="72"/>
      <c r="BQ142" s="72"/>
      <c r="BR142" s="72"/>
      <c r="BS142" s="72"/>
      <c r="BT142" s="72"/>
      <c r="BU142" s="72"/>
      <c r="BV142" s="72"/>
      <c r="BW142" s="72"/>
      <c r="BX142" s="72"/>
      <c r="BY142" s="72"/>
      <c r="BZ142" s="72"/>
      <c r="CA142" s="72"/>
      <c r="CB142" s="72"/>
      <c r="CC142" s="72"/>
      <c r="CD142" s="72"/>
      <c r="CE142" s="72"/>
      <c r="CF142" s="72"/>
      <c r="CG142" s="72"/>
      <c r="CH142" s="72"/>
      <c r="CI142" s="72"/>
      <c r="CJ142" s="72"/>
      <c r="CK142" s="72"/>
      <c r="CL142" s="72"/>
      <c r="CM142" s="72"/>
      <c r="CN142" s="72"/>
      <c r="CO142" s="72"/>
      <c r="CP142" s="72"/>
      <c r="CQ142" s="72"/>
      <c r="CR142" s="72"/>
      <c r="CS142" s="72"/>
      <c r="CT142" s="72"/>
      <c r="CU142" s="72"/>
      <c r="CV142" s="72"/>
      <c r="CW142" s="72"/>
      <c r="CX142" s="72"/>
      <c r="CY142" s="72"/>
      <c r="CZ142" s="72"/>
      <c r="DA142" s="72"/>
      <c r="DB142" s="72"/>
      <c r="DC142" s="72"/>
      <c r="DD142" s="72"/>
      <c r="DE142" s="72"/>
      <c r="DF142" s="72"/>
      <c r="DG142" s="72"/>
      <c r="DH142" s="72"/>
      <c r="DI142" s="72"/>
      <c r="DJ142" s="72"/>
      <c r="DK142" s="72"/>
      <c r="DL142" s="72"/>
      <c r="DM142" s="72"/>
      <c r="DN142" s="72"/>
      <c r="DO142" s="72"/>
      <c r="DP142" s="72"/>
      <c r="DQ142" s="72"/>
      <c r="DR142" s="72"/>
      <c r="DS142" s="72"/>
      <c r="DT142" s="72"/>
      <c r="DU142" s="72"/>
      <c r="DV142" s="72"/>
      <c r="DW142" s="72"/>
      <c r="DX142" s="72"/>
      <c r="DY142" s="72"/>
      <c r="DZ142" s="72"/>
      <c r="EA142" s="72"/>
      <c r="EB142" s="72"/>
      <c r="EC142" s="72"/>
      <c r="ED142" s="72"/>
      <c r="EE142" s="72"/>
      <c r="EF142" s="72"/>
      <c r="EG142" s="72"/>
      <c r="EH142" s="72"/>
      <c r="EI142" s="72"/>
      <c r="EJ142" s="72"/>
      <c r="EK142" s="72"/>
      <c r="EL142" s="72"/>
      <c r="EM142" s="72"/>
      <c r="EN142" s="72"/>
      <c r="EO142" s="72"/>
      <c r="EP142" s="72"/>
      <c r="EQ142" s="72"/>
      <c r="ER142" s="72"/>
      <c r="ES142" s="72"/>
      <c r="ET142" s="72"/>
      <c r="EU142" s="72"/>
      <c r="EV142" s="72"/>
      <c r="EW142" s="72"/>
      <c r="EX142" s="72"/>
      <c r="EY142" s="72"/>
    </row>
    <row r="143" spans="21:155" ht="12.75">
      <c r="U143" s="19"/>
      <c r="V143" s="19"/>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2"/>
      <c r="AY143" s="72"/>
      <c r="AZ143" s="72"/>
      <c r="BA143" s="72"/>
      <c r="BB143" s="72"/>
      <c r="BC143" s="72"/>
      <c r="BD143" s="72"/>
      <c r="BE143" s="72"/>
      <c r="BF143" s="72"/>
      <c r="BG143" s="72"/>
      <c r="BH143" s="72"/>
      <c r="BI143" s="72"/>
      <c r="BJ143" s="72"/>
      <c r="BK143" s="72"/>
      <c r="BL143" s="72"/>
      <c r="BM143" s="72"/>
      <c r="BN143" s="72"/>
      <c r="BO143" s="72"/>
      <c r="BP143" s="72"/>
      <c r="BQ143" s="72"/>
      <c r="BR143" s="72"/>
      <c r="BS143" s="72"/>
      <c r="BT143" s="72"/>
      <c r="BU143" s="72"/>
      <c r="BV143" s="72"/>
      <c r="BW143" s="72"/>
      <c r="BX143" s="72"/>
      <c r="BY143" s="72"/>
      <c r="BZ143" s="72"/>
      <c r="CA143" s="72"/>
      <c r="CB143" s="72"/>
      <c r="CC143" s="72"/>
      <c r="CD143" s="72"/>
      <c r="CE143" s="72"/>
      <c r="CF143" s="72"/>
      <c r="CG143" s="72"/>
      <c r="CH143" s="72"/>
      <c r="CI143" s="72"/>
      <c r="CJ143" s="72"/>
      <c r="CK143" s="72"/>
      <c r="CL143" s="72"/>
      <c r="CM143" s="72"/>
      <c r="CN143" s="72"/>
      <c r="CO143" s="72"/>
      <c r="CP143" s="72"/>
      <c r="CQ143" s="72"/>
      <c r="CR143" s="72"/>
      <c r="CS143" s="72"/>
      <c r="CT143" s="72"/>
      <c r="CU143" s="72"/>
      <c r="CV143" s="72"/>
      <c r="CW143" s="72"/>
      <c r="CX143" s="72"/>
      <c r="CY143" s="72"/>
      <c r="CZ143" s="72"/>
      <c r="DA143" s="72"/>
      <c r="DB143" s="72"/>
      <c r="DC143" s="72"/>
      <c r="DD143" s="72"/>
      <c r="DE143" s="72"/>
      <c r="DF143" s="72"/>
      <c r="DG143" s="72"/>
      <c r="DH143" s="72"/>
      <c r="DI143" s="72"/>
      <c r="DJ143" s="72"/>
      <c r="DK143" s="72"/>
      <c r="DL143" s="72"/>
      <c r="DM143" s="72"/>
      <c r="DN143" s="72"/>
      <c r="DO143" s="72"/>
      <c r="DP143" s="72"/>
      <c r="DQ143" s="72"/>
      <c r="DR143" s="72"/>
      <c r="DS143" s="72"/>
      <c r="DT143" s="72"/>
      <c r="DU143" s="72"/>
      <c r="DV143" s="72"/>
      <c r="DW143" s="72"/>
      <c r="DX143" s="72"/>
      <c r="DY143" s="72"/>
      <c r="DZ143" s="72"/>
      <c r="EA143" s="72"/>
      <c r="EB143" s="72"/>
      <c r="EC143" s="72"/>
      <c r="ED143" s="72"/>
      <c r="EE143" s="72"/>
      <c r="EF143" s="72"/>
      <c r="EG143" s="72"/>
      <c r="EH143" s="72"/>
      <c r="EI143" s="72"/>
      <c r="EJ143" s="72"/>
      <c r="EK143" s="72"/>
      <c r="EL143" s="72"/>
      <c r="EM143" s="72"/>
      <c r="EN143" s="72"/>
      <c r="EO143" s="72"/>
      <c r="EP143" s="72"/>
      <c r="EQ143" s="72"/>
      <c r="ER143" s="72"/>
      <c r="ES143" s="72"/>
      <c r="ET143" s="72"/>
      <c r="EU143" s="72"/>
      <c r="EV143" s="72"/>
      <c r="EW143" s="72"/>
      <c r="EX143" s="72"/>
      <c r="EY143" s="72"/>
    </row>
    <row r="144" spans="21:155" ht="12.75">
      <c r="U144" s="208"/>
      <c r="V144" s="20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2"/>
      <c r="AZ144" s="72"/>
      <c r="BA144" s="72"/>
      <c r="BB144" s="72"/>
      <c r="BC144" s="72"/>
      <c r="BD144" s="72"/>
      <c r="BE144" s="72"/>
      <c r="BF144" s="72"/>
      <c r="BG144" s="72"/>
      <c r="BH144" s="72"/>
      <c r="BI144" s="72"/>
      <c r="BJ144" s="72"/>
      <c r="BK144" s="72"/>
      <c r="BL144" s="72"/>
      <c r="BM144" s="72"/>
      <c r="BN144" s="72"/>
      <c r="BO144" s="72"/>
      <c r="BP144" s="72"/>
      <c r="BQ144" s="72"/>
      <c r="BR144" s="72"/>
      <c r="BS144" s="72"/>
      <c r="BT144" s="72"/>
      <c r="BU144" s="72"/>
      <c r="BV144" s="72"/>
      <c r="BW144" s="72"/>
      <c r="BX144" s="72"/>
      <c r="BY144" s="72"/>
      <c r="BZ144" s="72"/>
      <c r="CA144" s="72"/>
      <c r="CB144" s="72"/>
      <c r="CC144" s="72"/>
      <c r="CD144" s="72"/>
      <c r="CE144" s="72"/>
      <c r="CF144" s="72"/>
      <c r="CG144" s="72"/>
      <c r="CH144" s="72"/>
      <c r="CI144" s="72"/>
      <c r="CJ144" s="72"/>
      <c r="CK144" s="72"/>
      <c r="CL144" s="72"/>
      <c r="CM144" s="72"/>
      <c r="CN144" s="72"/>
      <c r="CO144" s="72"/>
      <c r="CP144" s="72"/>
      <c r="CQ144" s="72"/>
      <c r="CR144" s="72"/>
      <c r="CS144" s="72"/>
      <c r="CT144" s="72"/>
      <c r="CU144" s="72"/>
      <c r="CV144" s="72"/>
      <c r="CW144" s="72"/>
      <c r="CX144" s="72"/>
      <c r="CY144" s="72"/>
      <c r="CZ144" s="72"/>
      <c r="DA144" s="72"/>
      <c r="DB144" s="72"/>
      <c r="DC144" s="72"/>
      <c r="DD144" s="72"/>
      <c r="DE144" s="72"/>
      <c r="DF144" s="72"/>
      <c r="DG144" s="72"/>
      <c r="DH144" s="72"/>
      <c r="DI144" s="72"/>
      <c r="DJ144" s="72"/>
      <c r="DK144" s="72"/>
      <c r="DL144" s="72"/>
      <c r="DM144" s="72"/>
      <c r="DN144" s="72"/>
      <c r="DO144" s="72"/>
      <c r="DP144" s="72"/>
      <c r="DQ144" s="72"/>
      <c r="DR144" s="72"/>
      <c r="DS144" s="72"/>
      <c r="DT144" s="72"/>
      <c r="DU144" s="72"/>
      <c r="DV144" s="72"/>
      <c r="DW144" s="72"/>
      <c r="DX144" s="72"/>
      <c r="DY144" s="72"/>
      <c r="DZ144" s="72"/>
      <c r="EA144" s="72"/>
      <c r="EB144" s="72"/>
      <c r="EC144" s="72"/>
      <c r="ED144" s="72"/>
      <c r="EE144" s="72"/>
      <c r="EF144" s="72"/>
      <c r="EG144" s="72"/>
      <c r="EH144" s="72"/>
      <c r="EI144" s="72"/>
      <c r="EJ144" s="72"/>
      <c r="EK144" s="72"/>
      <c r="EL144" s="72"/>
      <c r="EM144" s="72"/>
      <c r="EN144" s="72"/>
      <c r="EO144" s="72"/>
      <c r="EP144" s="72"/>
      <c r="EQ144" s="72"/>
      <c r="ER144" s="72"/>
      <c r="ES144" s="72"/>
      <c r="ET144" s="72"/>
      <c r="EU144" s="72"/>
      <c r="EV144" s="72"/>
      <c r="EW144" s="72"/>
      <c r="EX144" s="72"/>
      <c r="EY144" s="72"/>
    </row>
    <row r="145" spans="21:155" ht="12.75">
      <c r="U145" s="208"/>
      <c r="V145" s="19"/>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2"/>
      <c r="AY145" s="72"/>
      <c r="AZ145" s="72"/>
      <c r="BA145" s="72"/>
      <c r="BB145" s="72"/>
      <c r="BC145" s="72"/>
      <c r="BD145" s="72"/>
      <c r="BE145" s="72"/>
      <c r="BF145" s="72"/>
      <c r="BG145" s="72"/>
      <c r="BH145" s="72"/>
      <c r="BI145" s="72"/>
      <c r="BJ145" s="72"/>
      <c r="BK145" s="72"/>
      <c r="BL145" s="72"/>
      <c r="BM145" s="72"/>
      <c r="BN145" s="72"/>
      <c r="BO145" s="72"/>
      <c r="BP145" s="72"/>
      <c r="BQ145" s="72"/>
      <c r="BR145" s="72"/>
      <c r="BS145" s="72"/>
      <c r="BT145" s="72"/>
      <c r="BU145" s="72"/>
      <c r="BV145" s="72"/>
      <c r="BW145" s="72"/>
      <c r="BX145" s="72"/>
      <c r="BY145" s="72"/>
      <c r="BZ145" s="72"/>
      <c r="CA145" s="72"/>
      <c r="CB145" s="72"/>
      <c r="CC145" s="72"/>
      <c r="CD145" s="72"/>
      <c r="CE145" s="72"/>
      <c r="CF145" s="72"/>
      <c r="CG145" s="72"/>
      <c r="CH145" s="72"/>
      <c r="CI145" s="72"/>
      <c r="CJ145" s="72"/>
      <c r="CK145" s="72"/>
      <c r="CL145" s="72"/>
      <c r="CM145" s="72"/>
      <c r="CN145" s="72"/>
      <c r="CO145" s="72"/>
      <c r="CP145" s="72"/>
      <c r="CQ145" s="72"/>
      <c r="CR145" s="72"/>
      <c r="CS145" s="72"/>
      <c r="CT145" s="72"/>
      <c r="CU145" s="72"/>
      <c r="CV145" s="72"/>
      <c r="CW145" s="72"/>
      <c r="CX145" s="72"/>
      <c r="CY145" s="72"/>
      <c r="CZ145" s="72"/>
      <c r="DA145" s="72"/>
      <c r="DB145" s="72"/>
      <c r="DC145" s="72"/>
      <c r="DD145" s="72"/>
      <c r="DE145" s="72"/>
      <c r="DF145" s="72"/>
      <c r="DG145" s="72"/>
      <c r="DH145" s="72"/>
      <c r="DI145" s="72"/>
      <c r="DJ145" s="72"/>
      <c r="DK145" s="72"/>
      <c r="DL145" s="72"/>
      <c r="DM145" s="72"/>
      <c r="DN145" s="72"/>
      <c r="DO145" s="72"/>
      <c r="DP145" s="72"/>
      <c r="DQ145" s="72"/>
      <c r="DR145" s="72"/>
      <c r="DS145" s="72"/>
      <c r="DT145" s="72"/>
      <c r="DU145" s="72"/>
      <c r="DV145" s="72"/>
      <c r="DW145" s="72"/>
      <c r="DX145" s="72"/>
      <c r="DY145" s="72"/>
      <c r="DZ145" s="72"/>
      <c r="EA145" s="72"/>
      <c r="EB145" s="72"/>
      <c r="EC145" s="72"/>
      <c r="ED145" s="72"/>
      <c r="EE145" s="72"/>
      <c r="EF145" s="72"/>
      <c r="EG145" s="72"/>
      <c r="EH145" s="72"/>
      <c r="EI145" s="72"/>
      <c r="EJ145" s="72"/>
      <c r="EK145" s="72"/>
      <c r="EL145" s="72"/>
      <c r="EM145" s="72"/>
      <c r="EN145" s="72"/>
      <c r="EO145" s="72"/>
      <c r="EP145" s="72"/>
      <c r="EQ145" s="72"/>
      <c r="ER145" s="72"/>
      <c r="ES145" s="72"/>
      <c r="ET145" s="72"/>
      <c r="EU145" s="72"/>
      <c r="EV145" s="72"/>
      <c r="EW145" s="72"/>
      <c r="EX145" s="72"/>
      <c r="EY145" s="72"/>
    </row>
    <row r="146" spans="21:155" ht="12.75">
      <c r="U146" s="208"/>
      <c r="V146" s="19"/>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c r="AY146" s="72"/>
      <c r="AZ146" s="72"/>
      <c r="BA146" s="72"/>
      <c r="BB146" s="72"/>
      <c r="BC146" s="72"/>
      <c r="BD146" s="72"/>
      <c r="BE146" s="72"/>
      <c r="BF146" s="72"/>
      <c r="BG146" s="72"/>
      <c r="BH146" s="72"/>
      <c r="BI146" s="72"/>
      <c r="BJ146" s="72"/>
      <c r="BK146" s="72"/>
      <c r="BL146" s="72"/>
      <c r="BM146" s="72"/>
      <c r="BN146" s="72"/>
      <c r="BO146" s="72"/>
      <c r="BP146" s="72"/>
      <c r="BQ146" s="72"/>
      <c r="BR146" s="72"/>
      <c r="BS146" s="72"/>
      <c r="BT146" s="72"/>
      <c r="BU146" s="72"/>
      <c r="BV146" s="72"/>
      <c r="BW146" s="72"/>
      <c r="BX146" s="72"/>
      <c r="BY146" s="72"/>
      <c r="BZ146" s="72"/>
      <c r="CA146" s="72"/>
      <c r="CB146" s="72"/>
      <c r="CC146" s="72"/>
      <c r="CD146" s="72"/>
      <c r="CE146" s="72"/>
      <c r="CF146" s="72"/>
      <c r="CG146" s="72"/>
      <c r="CH146" s="72"/>
      <c r="CI146" s="72"/>
      <c r="CJ146" s="72"/>
      <c r="CK146" s="72"/>
      <c r="CL146" s="72"/>
      <c r="CM146" s="72"/>
      <c r="CN146" s="72"/>
      <c r="CO146" s="72"/>
      <c r="CP146" s="72"/>
      <c r="CQ146" s="72"/>
      <c r="CR146" s="72"/>
      <c r="CS146" s="72"/>
      <c r="CT146" s="72"/>
      <c r="CU146" s="72"/>
      <c r="CV146" s="72"/>
      <c r="CW146" s="72"/>
      <c r="CX146" s="72"/>
      <c r="CY146" s="72"/>
      <c r="CZ146" s="72"/>
      <c r="DA146" s="72"/>
      <c r="DB146" s="72"/>
      <c r="DC146" s="72"/>
      <c r="DD146" s="72"/>
      <c r="DE146" s="72"/>
      <c r="DF146" s="72"/>
      <c r="DG146" s="72"/>
      <c r="DH146" s="72"/>
      <c r="DI146" s="72"/>
      <c r="DJ146" s="72"/>
      <c r="DK146" s="72"/>
      <c r="DL146" s="72"/>
      <c r="DM146" s="72"/>
      <c r="DN146" s="72"/>
      <c r="DO146" s="72"/>
      <c r="DP146" s="72"/>
      <c r="DQ146" s="72"/>
      <c r="DR146" s="72"/>
      <c r="DS146" s="72"/>
      <c r="DT146" s="72"/>
      <c r="DU146" s="72"/>
      <c r="DV146" s="72"/>
      <c r="DW146" s="72"/>
      <c r="DX146" s="72"/>
      <c r="DY146" s="72"/>
      <c r="DZ146" s="72"/>
      <c r="EA146" s="72"/>
      <c r="EB146" s="72"/>
      <c r="EC146" s="72"/>
      <c r="ED146" s="72"/>
      <c r="EE146" s="72"/>
      <c r="EF146" s="72"/>
      <c r="EG146" s="72"/>
      <c r="EH146" s="72"/>
      <c r="EI146" s="72"/>
      <c r="EJ146" s="72"/>
      <c r="EK146" s="72"/>
      <c r="EL146" s="72"/>
      <c r="EM146" s="72"/>
      <c r="EN146" s="72"/>
      <c r="EO146" s="72"/>
      <c r="EP146" s="72"/>
      <c r="EQ146" s="72"/>
      <c r="ER146" s="72"/>
      <c r="ES146" s="72"/>
      <c r="ET146" s="72"/>
      <c r="EU146" s="72"/>
      <c r="EV146" s="72"/>
      <c r="EW146" s="72"/>
      <c r="EX146" s="72"/>
      <c r="EY146" s="72"/>
    </row>
    <row r="147" spans="21:155" ht="12.75">
      <c r="U147" s="208"/>
      <c r="V147" s="19"/>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c r="AY147" s="72"/>
      <c r="AZ147" s="72"/>
      <c r="BA147" s="72"/>
      <c r="BB147" s="72"/>
      <c r="BC147" s="72"/>
      <c r="BD147" s="72"/>
      <c r="BE147" s="72"/>
      <c r="BF147" s="72"/>
      <c r="BG147" s="72"/>
      <c r="BH147" s="72"/>
      <c r="BI147" s="72"/>
      <c r="BJ147" s="72"/>
      <c r="BK147" s="72"/>
      <c r="BL147" s="72"/>
      <c r="BM147" s="72"/>
      <c r="BN147" s="72"/>
      <c r="BO147" s="72"/>
      <c r="BP147" s="72"/>
      <c r="BQ147" s="72"/>
      <c r="BR147" s="72"/>
      <c r="BS147" s="72"/>
      <c r="BT147" s="72"/>
      <c r="BU147" s="72"/>
      <c r="BV147" s="72"/>
      <c r="BW147" s="72"/>
      <c r="BX147" s="72"/>
      <c r="BY147" s="72"/>
      <c r="BZ147" s="72"/>
      <c r="CA147" s="72"/>
      <c r="CB147" s="72"/>
      <c r="CC147" s="72"/>
      <c r="CD147" s="72"/>
      <c r="CE147" s="72"/>
      <c r="CF147" s="72"/>
      <c r="CG147" s="72"/>
      <c r="CH147" s="72"/>
      <c r="CI147" s="72"/>
      <c r="CJ147" s="72"/>
      <c r="CK147" s="72"/>
      <c r="CL147" s="72"/>
      <c r="CM147" s="72"/>
      <c r="CN147" s="72"/>
      <c r="CO147" s="72"/>
      <c r="CP147" s="72"/>
      <c r="CQ147" s="72"/>
      <c r="CR147" s="72"/>
      <c r="CS147" s="72"/>
      <c r="CT147" s="72"/>
      <c r="CU147" s="72"/>
      <c r="CV147" s="72"/>
      <c r="CW147" s="72"/>
      <c r="CX147" s="72"/>
      <c r="CY147" s="72"/>
      <c r="CZ147" s="72"/>
      <c r="DA147" s="72"/>
      <c r="DB147" s="72"/>
      <c r="DC147" s="72"/>
      <c r="DD147" s="72"/>
      <c r="DE147" s="72"/>
      <c r="DF147" s="72"/>
      <c r="DG147" s="72"/>
      <c r="DH147" s="72"/>
      <c r="DI147" s="72"/>
      <c r="DJ147" s="72"/>
      <c r="DK147" s="72"/>
      <c r="DL147" s="72"/>
      <c r="DM147" s="72"/>
      <c r="DN147" s="72"/>
      <c r="DO147" s="72"/>
      <c r="DP147" s="72"/>
      <c r="DQ147" s="72"/>
      <c r="DR147" s="72"/>
      <c r="DS147" s="72"/>
      <c r="DT147" s="72"/>
      <c r="DU147" s="72"/>
      <c r="DV147" s="72"/>
      <c r="DW147" s="72"/>
      <c r="DX147" s="72"/>
      <c r="DY147" s="72"/>
      <c r="DZ147" s="72"/>
      <c r="EA147" s="72"/>
      <c r="EB147" s="72"/>
      <c r="EC147" s="72"/>
      <c r="ED147" s="72"/>
      <c r="EE147" s="72"/>
      <c r="EF147" s="72"/>
      <c r="EG147" s="72"/>
      <c r="EH147" s="72"/>
      <c r="EI147" s="72"/>
      <c r="EJ147" s="72"/>
      <c r="EK147" s="72"/>
      <c r="EL147" s="72"/>
      <c r="EM147" s="72"/>
      <c r="EN147" s="72"/>
      <c r="EO147" s="72"/>
      <c r="EP147" s="72"/>
      <c r="EQ147" s="72"/>
      <c r="ER147" s="72"/>
      <c r="ES147" s="72"/>
      <c r="ET147" s="72"/>
      <c r="EU147" s="72"/>
      <c r="EV147" s="72"/>
      <c r="EW147" s="72"/>
      <c r="EX147" s="72"/>
      <c r="EY147" s="72"/>
    </row>
    <row r="148" spans="21:155" ht="12.75">
      <c r="U148" s="208"/>
      <c r="V148" s="19"/>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c r="AY148" s="72"/>
      <c r="AZ148" s="72"/>
      <c r="BA148" s="72"/>
      <c r="BB148" s="72"/>
      <c r="BC148" s="72"/>
      <c r="BD148" s="72"/>
      <c r="BE148" s="72"/>
      <c r="BF148" s="72"/>
      <c r="BG148" s="72"/>
      <c r="BH148" s="72"/>
      <c r="BI148" s="72"/>
      <c r="BJ148" s="72"/>
      <c r="BK148" s="72"/>
      <c r="BL148" s="72"/>
      <c r="BM148" s="72"/>
      <c r="BN148" s="72"/>
      <c r="BO148" s="72"/>
      <c r="BP148" s="72"/>
      <c r="BQ148" s="72"/>
      <c r="BR148" s="72"/>
      <c r="BS148" s="72"/>
      <c r="BT148" s="72"/>
      <c r="BU148" s="72"/>
      <c r="BV148" s="72"/>
      <c r="BW148" s="72"/>
      <c r="BX148" s="72"/>
      <c r="BY148" s="72"/>
      <c r="BZ148" s="72"/>
      <c r="CA148" s="72"/>
      <c r="CB148" s="72"/>
      <c r="CC148" s="72"/>
      <c r="CD148" s="72"/>
      <c r="CE148" s="72"/>
      <c r="CF148" s="72"/>
      <c r="CG148" s="72"/>
      <c r="CH148" s="72"/>
      <c r="CI148" s="72"/>
      <c r="CJ148" s="72"/>
      <c r="CK148" s="72"/>
      <c r="CL148" s="72"/>
      <c r="CM148" s="72"/>
      <c r="CN148" s="72"/>
      <c r="CO148" s="72"/>
      <c r="CP148" s="72"/>
      <c r="CQ148" s="72"/>
      <c r="CR148" s="72"/>
      <c r="CS148" s="72"/>
      <c r="CT148" s="72"/>
      <c r="CU148" s="72"/>
      <c r="CV148" s="72"/>
      <c r="CW148" s="72"/>
      <c r="CX148" s="72"/>
      <c r="CY148" s="72"/>
      <c r="CZ148" s="72"/>
      <c r="DA148" s="72"/>
      <c r="DB148" s="72"/>
      <c r="DC148" s="72"/>
      <c r="DD148" s="72"/>
      <c r="DE148" s="72"/>
      <c r="DF148" s="72"/>
      <c r="DG148" s="72"/>
      <c r="DH148" s="72"/>
      <c r="DI148" s="72"/>
      <c r="DJ148" s="72"/>
      <c r="DK148" s="72"/>
      <c r="DL148" s="72"/>
      <c r="DM148" s="72"/>
      <c r="DN148" s="72"/>
      <c r="DO148" s="72"/>
      <c r="DP148" s="72"/>
      <c r="DQ148" s="72"/>
      <c r="DR148" s="72"/>
      <c r="DS148" s="72"/>
      <c r="DT148" s="72"/>
      <c r="DU148" s="72"/>
      <c r="DV148" s="72"/>
      <c r="DW148" s="72"/>
      <c r="DX148" s="72"/>
      <c r="DY148" s="72"/>
      <c r="DZ148" s="72"/>
      <c r="EA148" s="72"/>
      <c r="EB148" s="72"/>
      <c r="EC148" s="72"/>
      <c r="ED148" s="72"/>
      <c r="EE148" s="72"/>
      <c r="EF148" s="72"/>
      <c r="EG148" s="72"/>
      <c r="EH148" s="72"/>
      <c r="EI148" s="72"/>
      <c r="EJ148" s="72"/>
      <c r="EK148" s="72"/>
      <c r="EL148" s="72"/>
      <c r="EM148" s="72"/>
      <c r="EN148" s="72"/>
      <c r="EO148" s="72"/>
      <c r="EP148" s="72"/>
      <c r="EQ148" s="72"/>
      <c r="ER148" s="72"/>
      <c r="ES148" s="72"/>
      <c r="ET148" s="72"/>
      <c r="EU148" s="72"/>
      <c r="EV148" s="72"/>
      <c r="EW148" s="72"/>
      <c r="EX148" s="72"/>
      <c r="EY148" s="72"/>
    </row>
    <row r="149" spans="21:155" ht="12.75">
      <c r="U149" s="208"/>
      <c r="V149" s="19"/>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2"/>
      <c r="AY149" s="72"/>
      <c r="AZ149" s="72"/>
      <c r="BA149" s="72"/>
      <c r="BB149" s="72"/>
      <c r="BC149" s="72"/>
      <c r="BD149" s="72"/>
      <c r="BE149" s="72"/>
      <c r="BF149" s="72"/>
      <c r="BG149" s="72"/>
      <c r="BH149" s="72"/>
      <c r="BI149" s="72"/>
      <c r="BJ149" s="72"/>
      <c r="BK149" s="72"/>
      <c r="BL149" s="72"/>
      <c r="BM149" s="72"/>
      <c r="BN149" s="72"/>
      <c r="BO149" s="72"/>
      <c r="BP149" s="72"/>
      <c r="BQ149" s="72"/>
      <c r="BR149" s="72"/>
      <c r="BS149" s="72"/>
      <c r="BT149" s="72"/>
      <c r="BU149" s="72"/>
      <c r="BV149" s="72"/>
      <c r="BW149" s="72"/>
      <c r="BX149" s="72"/>
      <c r="BY149" s="72"/>
      <c r="BZ149" s="72"/>
      <c r="CA149" s="72"/>
      <c r="CB149" s="72"/>
      <c r="CC149" s="72"/>
      <c r="CD149" s="72"/>
      <c r="CE149" s="72"/>
      <c r="CF149" s="72"/>
      <c r="CG149" s="72"/>
      <c r="CH149" s="72"/>
      <c r="CI149" s="72"/>
      <c r="CJ149" s="72"/>
      <c r="CK149" s="72"/>
      <c r="CL149" s="72"/>
      <c r="CM149" s="72"/>
      <c r="CN149" s="72"/>
      <c r="CO149" s="72"/>
      <c r="CP149" s="72"/>
      <c r="CQ149" s="72"/>
      <c r="CR149" s="72"/>
      <c r="CS149" s="72"/>
      <c r="CT149" s="72"/>
      <c r="CU149" s="72"/>
      <c r="CV149" s="72"/>
      <c r="CW149" s="72"/>
      <c r="CX149" s="72"/>
      <c r="CY149" s="72"/>
      <c r="CZ149" s="72"/>
      <c r="DA149" s="72"/>
      <c r="DB149" s="72"/>
      <c r="DC149" s="72"/>
      <c r="DD149" s="72"/>
      <c r="DE149" s="72"/>
      <c r="DF149" s="72"/>
      <c r="DG149" s="72"/>
      <c r="DH149" s="72"/>
      <c r="DI149" s="72"/>
      <c r="DJ149" s="72"/>
      <c r="DK149" s="72"/>
      <c r="DL149" s="72"/>
      <c r="DM149" s="72"/>
      <c r="DN149" s="72"/>
      <c r="DO149" s="72"/>
      <c r="DP149" s="72"/>
      <c r="DQ149" s="72"/>
      <c r="DR149" s="72"/>
      <c r="DS149" s="72"/>
      <c r="DT149" s="72"/>
      <c r="DU149" s="72"/>
      <c r="DV149" s="72"/>
      <c r="DW149" s="72"/>
      <c r="DX149" s="72"/>
      <c r="DY149" s="72"/>
      <c r="DZ149" s="72"/>
      <c r="EA149" s="72"/>
      <c r="EB149" s="72"/>
      <c r="EC149" s="72"/>
      <c r="ED149" s="72"/>
      <c r="EE149" s="72"/>
      <c r="EF149" s="72"/>
      <c r="EG149" s="72"/>
      <c r="EH149" s="72"/>
      <c r="EI149" s="72"/>
      <c r="EJ149" s="72"/>
      <c r="EK149" s="72"/>
      <c r="EL149" s="72"/>
      <c r="EM149" s="72"/>
      <c r="EN149" s="72"/>
      <c r="EO149" s="72"/>
      <c r="EP149" s="72"/>
      <c r="EQ149" s="72"/>
      <c r="ER149" s="72"/>
      <c r="ES149" s="72"/>
      <c r="ET149" s="72"/>
      <c r="EU149" s="72"/>
      <c r="EV149" s="72"/>
      <c r="EW149" s="72"/>
      <c r="EX149" s="72"/>
      <c r="EY149" s="72"/>
    </row>
    <row r="150" spans="21:155" ht="12.75">
      <c r="U150" s="208"/>
      <c r="V150" s="19"/>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c r="AY150" s="72"/>
      <c r="AZ150" s="72"/>
      <c r="BA150" s="72"/>
      <c r="BB150" s="72"/>
      <c r="BC150" s="72"/>
      <c r="BD150" s="72"/>
      <c r="BE150" s="72"/>
      <c r="BF150" s="72"/>
      <c r="BG150" s="72"/>
      <c r="BH150" s="72"/>
      <c r="BI150" s="72"/>
      <c r="BJ150" s="72"/>
      <c r="BK150" s="72"/>
      <c r="BL150" s="72"/>
      <c r="BM150" s="72"/>
      <c r="BN150" s="72"/>
      <c r="BO150" s="72"/>
      <c r="BP150" s="72"/>
      <c r="BQ150" s="72"/>
      <c r="BR150" s="72"/>
      <c r="BS150" s="72"/>
      <c r="BT150" s="72"/>
      <c r="BU150" s="72"/>
      <c r="BV150" s="72"/>
      <c r="BW150" s="72"/>
      <c r="BX150" s="72"/>
      <c r="BY150" s="72"/>
      <c r="BZ150" s="72"/>
      <c r="CA150" s="72"/>
      <c r="CB150" s="72"/>
      <c r="CC150" s="72"/>
      <c r="CD150" s="72"/>
      <c r="CE150" s="72"/>
      <c r="CF150" s="72"/>
      <c r="CG150" s="72"/>
      <c r="CH150" s="72"/>
      <c r="CI150" s="72"/>
      <c r="CJ150" s="72"/>
      <c r="CK150" s="72"/>
      <c r="CL150" s="72"/>
      <c r="CM150" s="72"/>
      <c r="CN150" s="72"/>
      <c r="CO150" s="72"/>
      <c r="CP150" s="72"/>
      <c r="CQ150" s="72"/>
      <c r="CR150" s="72"/>
      <c r="CS150" s="72"/>
      <c r="CT150" s="72"/>
      <c r="CU150" s="72"/>
      <c r="CV150" s="72"/>
      <c r="CW150" s="72"/>
      <c r="CX150" s="72"/>
      <c r="CY150" s="72"/>
      <c r="CZ150" s="72"/>
      <c r="DA150" s="72"/>
      <c r="DB150" s="72"/>
      <c r="DC150" s="72"/>
      <c r="DD150" s="72"/>
      <c r="DE150" s="72"/>
      <c r="DF150" s="72"/>
      <c r="DG150" s="72"/>
      <c r="DH150" s="72"/>
      <c r="DI150" s="72"/>
      <c r="DJ150" s="72"/>
      <c r="DK150" s="72"/>
      <c r="DL150" s="72"/>
      <c r="DM150" s="72"/>
      <c r="DN150" s="72"/>
      <c r="DO150" s="72"/>
      <c r="DP150" s="72"/>
      <c r="DQ150" s="72"/>
      <c r="DR150" s="72"/>
      <c r="DS150" s="72"/>
      <c r="DT150" s="72"/>
      <c r="DU150" s="72"/>
      <c r="DV150" s="72"/>
      <c r="DW150" s="72"/>
      <c r="DX150" s="72"/>
      <c r="DY150" s="72"/>
      <c r="DZ150" s="72"/>
      <c r="EA150" s="72"/>
      <c r="EB150" s="72"/>
      <c r="EC150" s="72"/>
      <c r="ED150" s="72"/>
      <c r="EE150" s="72"/>
      <c r="EF150" s="72"/>
      <c r="EG150" s="72"/>
      <c r="EH150" s="72"/>
      <c r="EI150" s="72"/>
      <c r="EJ150" s="72"/>
      <c r="EK150" s="72"/>
      <c r="EL150" s="72"/>
      <c r="EM150" s="72"/>
      <c r="EN150" s="72"/>
      <c r="EO150" s="72"/>
      <c r="EP150" s="72"/>
      <c r="EQ150" s="72"/>
      <c r="ER150" s="72"/>
      <c r="ES150" s="72"/>
      <c r="ET150" s="72"/>
      <c r="EU150" s="72"/>
      <c r="EV150" s="72"/>
      <c r="EW150" s="72"/>
      <c r="EX150" s="72"/>
      <c r="EY150" s="72"/>
    </row>
    <row r="151" spans="21:155" ht="12.75">
      <c r="U151" s="208"/>
      <c r="V151" s="19"/>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2"/>
      <c r="AY151" s="72"/>
      <c r="AZ151" s="72"/>
      <c r="BA151" s="72"/>
      <c r="BB151" s="72"/>
      <c r="BC151" s="72"/>
      <c r="BD151" s="72"/>
      <c r="BE151" s="72"/>
      <c r="BF151" s="72"/>
      <c r="BG151" s="72"/>
      <c r="BH151" s="72"/>
      <c r="BI151" s="72"/>
      <c r="BJ151" s="72"/>
      <c r="BK151" s="72"/>
      <c r="BL151" s="72"/>
      <c r="BM151" s="72"/>
      <c r="BN151" s="72"/>
      <c r="BO151" s="72"/>
      <c r="BP151" s="72"/>
      <c r="BQ151" s="72"/>
      <c r="BR151" s="72"/>
      <c r="BS151" s="72"/>
      <c r="BT151" s="72"/>
      <c r="BU151" s="72"/>
      <c r="BV151" s="72"/>
      <c r="BW151" s="72"/>
      <c r="BX151" s="72"/>
      <c r="BY151" s="72"/>
      <c r="BZ151" s="72"/>
      <c r="CA151" s="72"/>
      <c r="CB151" s="72"/>
      <c r="CC151" s="72"/>
      <c r="CD151" s="72"/>
      <c r="CE151" s="72"/>
      <c r="CF151" s="72"/>
      <c r="CG151" s="72"/>
      <c r="CH151" s="72"/>
      <c r="CI151" s="72"/>
      <c r="CJ151" s="72"/>
      <c r="CK151" s="72"/>
      <c r="CL151" s="72"/>
      <c r="CM151" s="72"/>
      <c r="CN151" s="72"/>
      <c r="CO151" s="72"/>
      <c r="CP151" s="72"/>
      <c r="CQ151" s="72"/>
      <c r="CR151" s="72"/>
      <c r="CS151" s="72"/>
      <c r="CT151" s="72"/>
      <c r="CU151" s="72"/>
      <c r="CV151" s="72"/>
      <c r="CW151" s="72"/>
      <c r="CX151" s="72"/>
      <c r="CY151" s="72"/>
      <c r="CZ151" s="72"/>
      <c r="DA151" s="72"/>
      <c r="DB151" s="72"/>
      <c r="DC151" s="72"/>
      <c r="DD151" s="72"/>
      <c r="DE151" s="72"/>
      <c r="DF151" s="72"/>
      <c r="DG151" s="72"/>
      <c r="DH151" s="72"/>
      <c r="DI151" s="72"/>
      <c r="DJ151" s="72"/>
      <c r="DK151" s="72"/>
      <c r="DL151" s="72"/>
      <c r="DM151" s="72"/>
      <c r="DN151" s="72"/>
      <c r="DO151" s="72"/>
      <c r="DP151" s="72"/>
      <c r="DQ151" s="72"/>
      <c r="DR151" s="72"/>
      <c r="DS151" s="72"/>
      <c r="DT151" s="72"/>
      <c r="DU151" s="72"/>
      <c r="DV151" s="72"/>
      <c r="DW151" s="72"/>
      <c r="DX151" s="72"/>
      <c r="DY151" s="72"/>
      <c r="DZ151" s="72"/>
      <c r="EA151" s="72"/>
      <c r="EB151" s="72"/>
      <c r="EC151" s="72"/>
      <c r="ED151" s="72"/>
      <c r="EE151" s="72"/>
      <c r="EF151" s="72"/>
      <c r="EG151" s="72"/>
      <c r="EH151" s="72"/>
      <c r="EI151" s="72"/>
      <c r="EJ151" s="72"/>
      <c r="EK151" s="72"/>
      <c r="EL151" s="72"/>
      <c r="EM151" s="72"/>
      <c r="EN151" s="72"/>
      <c r="EO151" s="72"/>
      <c r="EP151" s="72"/>
      <c r="EQ151" s="72"/>
      <c r="ER151" s="72"/>
      <c r="ES151" s="72"/>
      <c r="ET151" s="72"/>
      <c r="EU151" s="72"/>
      <c r="EV151" s="72"/>
      <c r="EW151" s="72"/>
      <c r="EX151" s="72"/>
      <c r="EY151" s="72"/>
    </row>
    <row r="152" spans="21:155" ht="12.75">
      <c r="U152" s="208"/>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c r="AY152" s="72"/>
      <c r="AZ152" s="72"/>
      <c r="BA152" s="72"/>
      <c r="BB152" s="72"/>
      <c r="BC152" s="72"/>
      <c r="BD152" s="72"/>
      <c r="BE152" s="72"/>
      <c r="BF152" s="72"/>
      <c r="BG152" s="72"/>
      <c r="BH152" s="72"/>
      <c r="BI152" s="72"/>
      <c r="BJ152" s="72"/>
      <c r="BK152" s="72"/>
      <c r="BL152" s="72"/>
      <c r="BM152" s="72"/>
      <c r="BN152" s="72"/>
      <c r="BO152" s="72"/>
      <c r="BP152" s="72"/>
      <c r="BQ152" s="72"/>
      <c r="BR152" s="72"/>
      <c r="BS152" s="72"/>
      <c r="BT152" s="72"/>
      <c r="BU152" s="72"/>
      <c r="BV152" s="72"/>
      <c r="BW152" s="72"/>
      <c r="BX152" s="72"/>
      <c r="BY152" s="72"/>
      <c r="BZ152" s="72"/>
      <c r="CA152" s="72"/>
      <c r="CB152" s="72"/>
      <c r="CC152" s="72"/>
      <c r="CD152" s="72"/>
      <c r="CE152" s="72"/>
      <c r="CF152" s="72"/>
      <c r="CG152" s="72"/>
      <c r="CH152" s="72"/>
      <c r="CI152" s="72"/>
      <c r="CJ152" s="72"/>
      <c r="CK152" s="72"/>
      <c r="CL152" s="72"/>
      <c r="CM152" s="72"/>
      <c r="CN152" s="72"/>
      <c r="CO152" s="72"/>
      <c r="CP152" s="72"/>
      <c r="CQ152" s="72"/>
      <c r="CR152" s="72"/>
      <c r="CS152" s="72"/>
      <c r="CT152" s="72"/>
      <c r="CU152" s="72"/>
      <c r="CV152" s="72"/>
      <c r="CW152" s="72"/>
      <c r="CX152" s="72"/>
      <c r="CY152" s="72"/>
      <c r="CZ152" s="72"/>
      <c r="DA152" s="72"/>
      <c r="DB152" s="72"/>
      <c r="DC152" s="72"/>
      <c r="DD152" s="72"/>
      <c r="DE152" s="72"/>
      <c r="DF152" s="72"/>
      <c r="DG152" s="72"/>
      <c r="DH152" s="72"/>
      <c r="DI152" s="72"/>
      <c r="DJ152" s="72"/>
      <c r="DK152" s="72"/>
      <c r="DL152" s="72"/>
      <c r="DM152" s="72"/>
      <c r="DN152" s="72"/>
      <c r="DO152" s="72"/>
      <c r="DP152" s="72"/>
      <c r="DQ152" s="72"/>
      <c r="DR152" s="72"/>
      <c r="DS152" s="72"/>
      <c r="DT152" s="72"/>
      <c r="DU152" s="72"/>
      <c r="DV152" s="72"/>
      <c r="DW152" s="72"/>
      <c r="DX152" s="72"/>
      <c r="DY152" s="72"/>
      <c r="DZ152" s="72"/>
      <c r="EA152" s="72"/>
      <c r="EB152" s="72"/>
      <c r="EC152" s="72"/>
      <c r="ED152" s="72"/>
      <c r="EE152" s="72"/>
      <c r="EF152" s="72"/>
      <c r="EG152" s="72"/>
      <c r="EH152" s="72"/>
      <c r="EI152" s="72"/>
      <c r="EJ152" s="72"/>
      <c r="EK152" s="72"/>
      <c r="EL152" s="72"/>
      <c r="EM152" s="72"/>
      <c r="EN152" s="72"/>
      <c r="EO152" s="72"/>
      <c r="EP152" s="72"/>
      <c r="EQ152" s="72"/>
      <c r="ER152" s="72"/>
      <c r="ES152" s="72"/>
      <c r="ET152" s="72"/>
      <c r="EU152" s="72"/>
      <c r="EV152" s="72"/>
      <c r="EW152" s="72"/>
      <c r="EX152" s="72"/>
      <c r="EY152" s="72"/>
    </row>
    <row r="153" spans="21:155" ht="12.75">
      <c r="U153" s="208"/>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2"/>
      <c r="AY153" s="72"/>
      <c r="AZ153" s="72"/>
      <c r="BA153" s="72"/>
      <c r="BB153" s="72"/>
      <c r="BC153" s="72"/>
      <c r="BD153" s="72"/>
      <c r="BE153" s="72"/>
      <c r="BF153" s="72"/>
      <c r="BG153" s="72"/>
      <c r="BH153" s="72"/>
      <c r="BI153" s="72"/>
      <c r="BJ153" s="72"/>
      <c r="BK153" s="72"/>
      <c r="BL153" s="72"/>
      <c r="BM153" s="72"/>
      <c r="BN153" s="72"/>
      <c r="BO153" s="72"/>
      <c r="BP153" s="72"/>
      <c r="BQ153" s="72"/>
      <c r="BR153" s="72"/>
      <c r="BS153" s="72"/>
      <c r="BT153" s="72"/>
      <c r="BU153" s="72"/>
      <c r="BV153" s="72"/>
      <c r="BW153" s="72"/>
      <c r="BX153" s="72"/>
      <c r="BY153" s="72"/>
      <c r="BZ153" s="72"/>
      <c r="CA153" s="72"/>
      <c r="CB153" s="72"/>
      <c r="CC153" s="72"/>
      <c r="CD153" s="72"/>
      <c r="CE153" s="72"/>
      <c r="CF153" s="72"/>
      <c r="CG153" s="72"/>
      <c r="CH153" s="72"/>
      <c r="CI153" s="72"/>
      <c r="CJ153" s="72"/>
      <c r="CK153" s="72"/>
      <c r="CL153" s="72"/>
      <c r="CM153" s="72"/>
      <c r="CN153" s="72"/>
      <c r="CO153" s="72"/>
      <c r="CP153" s="72"/>
      <c r="CQ153" s="72"/>
      <c r="CR153" s="72"/>
      <c r="CS153" s="72"/>
      <c r="CT153" s="72"/>
      <c r="CU153" s="72"/>
      <c r="CV153" s="72"/>
      <c r="CW153" s="72"/>
      <c r="CX153" s="72"/>
      <c r="CY153" s="72"/>
      <c r="CZ153" s="72"/>
      <c r="DA153" s="72"/>
      <c r="DB153" s="72"/>
      <c r="DC153" s="72"/>
      <c r="DD153" s="72"/>
      <c r="DE153" s="72"/>
      <c r="DF153" s="72"/>
      <c r="DG153" s="72"/>
      <c r="DH153" s="72"/>
      <c r="DI153" s="72"/>
      <c r="DJ153" s="72"/>
      <c r="DK153" s="72"/>
      <c r="DL153" s="72"/>
      <c r="DM153" s="72"/>
      <c r="DN153" s="72"/>
      <c r="DO153" s="72"/>
      <c r="DP153" s="72"/>
      <c r="DQ153" s="72"/>
      <c r="DR153" s="72"/>
      <c r="DS153" s="72"/>
      <c r="DT153" s="72"/>
      <c r="DU153" s="72"/>
      <c r="DV153" s="72"/>
      <c r="DW153" s="72"/>
      <c r="DX153" s="72"/>
      <c r="DY153" s="72"/>
      <c r="DZ153" s="72"/>
      <c r="EA153" s="72"/>
      <c r="EB153" s="72"/>
      <c r="EC153" s="72"/>
      <c r="ED153" s="72"/>
      <c r="EE153" s="72"/>
      <c r="EF153" s="72"/>
      <c r="EG153" s="72"/>
      <c r="EH153" s="72"/>
      <c r="EI153" s="72"/>
      <c r="EJ153" s="72"/>
      <c r="EK153" s="72"/>
      <c r="EL153" s="72"/>
      <c r="EM153" s="72"/>
      <c r="EN153" s="72"/>
      <c r="EO153" s="72"/>
      <c r="EP153" s="72"/>
      <c r="EQ153" s="72"/>
      <c r="ER153" s="72"/>
      <c r="ES153" s="72"/>
      <c r="ET153" s="72"/>
      <c r="EU153" s="72"/>
      <c r="EV153" s="72"/>
      <c r="EW153" s="72"/>
      <c r="EX153" s="72"/>
      <c r="EY153" s="72"/>
    </row>
    <row r="154" spans="21:155" ht="12.75">
      <c r="U154" s="208"/>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2"/>
      <c r="AY154" s="72"/>
      <c r="AZ154" s="72"/>
      <c r="BA154" s="72"/>
      <c r="BB154" s="72"/>
      <c r="BC154" s="72"/>
      <c r="BD154" s="72"/>
      <c r="BE154" s="72"/>
      <c r="BF154" s="72"/>
      <c r="BG154" s="72"/>
      <c r="BH154" s="72"/>
      <c r="BI154" s="72"/>
      <c r="BJ154" s="72"/>
      <c r="BK154" s="72"/>
      <c r="BL154" s="72"/>
      <c r="BM154" s="72"/>
      <c r="BN154" s="72"/>
      <c r="BO154" s="72"/>
      <c r="BP154" s="72"/>
      <c r="BQ154" s="72"/>
      <c r="BR154" s="72"/>
      <c r="BS154" s="72"/>
      <c r="BT154" s="72"/>
      <c r="BU154" s="72"/>
      <c r="BV154" s="72"/>
      <c r="BW154" s="72"/>
      <c r="BX154" s="72"/>
      <c r="BY154" s="72"/>
      <c r="BZ154" s="72"/>
      <c r="CA154" s="72"/>
      <c r="CB154" s="72"/>
      <c r="CC154" s="72"/>
      <c r="CD154" s="72"/>
      <c r="CE154" s="72"/>
      <c r="CF154" s="72"/>
      <c r="CG154" s="72"/>
      <c r="CH154" s="72"/>
      <c r="CI154" s="72"/>
      <c r="CJ154" s="72"/>
      <c r="CK154" s="72"/>
      <c r="CL154" s="72"/>
      <c r="CM154" s="72"/>
      <c r="CN154" s="72"/>
      <c r="CO154" s="72"/>
      <c r="CP154" s="72"/>
      <c r="CQ154" s="72"/>
      <c r="CR154" s="72"/>
      <c r="CS154" s="72"/>
      <c r="CT154" s="72"/>
      <c r="CU154" s="72"/>
      <c r="CV154" s="72"/>
      <c r="CW154" s="72"/>
      <c r="CX154" s="72"/>
      <c r="CY154" s="72"/>
      <c r="CZ154" s="72"/>
      <c r="DA154" s="72"/>
      <c r="DB154" s="72"/>
      <c r="DC154" s="72"/>
      <c r="DD154" s="72"/>
      <c r="DE154" s="72"/>
      <c r="DF154" s="72"/>
      <c r="DG154" s="72"/>
      <c r="DH154" s="72"/>
      <c r="DI154" s="72"/>
      <c r="DJ154" s="72"/>
      <c r="DK154" s="72"/>
      <c r="DL154" s="72"/>
      <c r="DM154" s="72"/>
      <c r="DN154" s="72"/>
      <c r="DO154" s="72"/>
      <c r="DP154" s="72"/>
      <c r="DQ154" s="72"/>
      <c r="DR154" s="72"/>
      <c r="DS154" s="72"/>
      <c r="DT154" s="72"/>
      <c r="DU154" s="72"/>
      <c r="DV154" s="72"/>
      <c r="DW154" s="72"/>
      <c r="DX154" s="72"/>
      <c r="DY154" s="72"/>
      <c r="DZ154" s="72"/>
      <c r="EA154" s="72"/>
      <c r="EB154" s="72"/>
      <c r="EC154" s="72"/>
      <c r="ED154" s="72"/>
      <c r="EE154" s="72"/>
      <c r="EF154" s="72"/>
      <c r="EG154" s="72"/>
      <c r="EH154" s="72"/>
      <c r="EI154" s="72"/>
      <c r="EJ154" s="72"/>
      <c r="EK154" s="72"/>
      <c r="EL154" s="72"/>
      <c r="EM154" s="72"/>
      <c r="EN154" s="72"/>
      <c r="EO154" s="72"/>
      <c r="EP154" s="72"/>
      <c r="EQ154" s="72"/>
      <c r="ER154" s="72"/>
      <c r="ES154" s="72"/>
      <c r="ET154" s="72"/>
      <c r="EU154" s="72"/>
      <c r="EV154" s="72"/>
      <c r="EW154" s="72"/>
      <c r="EX154" s="72"/>
      <c r="EY154" s="72"/>
    </row>
    <row r="155" spans="21:155" ht="12.75">
      <c r="U155" s="208"/>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c r="AY155" s="72"/>
      <c r="AZ155" s="72"/>
      <c r="BA155" s="72"/>
      <c r="BB155" s="72"/>
      <c r="BC155" s="72"/>
      <c r="BD155" s="72"/>
      <c r="BE155" s="72"/>
      <c r="BF155" s="72"/>
      <c r="BG155" s="72"/>
      <c r="BH155" s="72"/>
      <c r="BI155" s="72"/>
      <c r="BJ155" s="72"/>
      <c r="BK155" s="72"/>
      <c r="BL155" s="72"/>
      <c r="BM155" s="72"/>
      <c r="BN155" s="72"/>
      <c r="BO155" s="72"/>
      <c r="BP155" s="72"/>
      <c r="BQ155" s="72"/>
      <c r="BR155" s="72"/>
      <c r="BS155" s="72"/>
      <c r="BT155" s="72"/>
      <c r="BU155" s="72"/>
      <c r="BV155" s="72"/>
      <c r="BW155" s="72"/>
      <c r="BX155" s="72"/>
      <c r="BY155" s="72"/>
      <c r="BZ155" s="72"/>
      <c r="CA155" s="72"/>
      <c r="CB155" s="72"/>
      <c r="CC155" s="72"/>
      <c r="CD155" s="72"/>
      <c r="CE155" s="72"/>
      <c r="CF155" s="72"/>
      <c r="CG155" s="72"/>
      <c r="CH155" s="72"/>
      <c r="CI155" s="72"/>
      <c r="CJ155" s="72"/>
      <c r="CK155" s="72"/>
      <c r="CL155" s="72"/>
      <c r="CM155" s="72"/>
      <c r="CN155" s="72"/>
      <c r="CO155" s="72"/>
      <c r="CP155" s="72"/>
      <c r="CQ155" s="72"/>
      <c r="CR155" s="72"/>
      <c r="CS155" s="72"/>
      <c r="CT155" s="72"/>
      <c r="CU155" s="72"/>
      <c r="CV155" s="72"/>
      <c r="CW155" s="72"/>
      <c r="CX155" s="72"/>
      <c r="CY155" s="72"/>
      <c r="CZ155" s="72"/>
      <c r="DA155" s="72"/>
      <c r="DB155" s="72"/>
      <c r="DC155" s="72"/>
      <c r="DD155" s="72"/>
      <c r="DE155" s="72"/>
      <c r="DF155" s="72"/>
      <c r="DG155" s="72"/>
      <c r="DH155" s="72"/>
      <c r="DI155" s="72"/>
      <c r="DJ155" s="72"/>
      <c r="DK155" s="72"/>
      <c r="DL155" s="72"/>
      <c r="DM155" s="72"/>
      <c r="DN155" s="72"/>
      <c r="DO155" s="72"/>
      <c r="DP155" s="72"/>
      <c r="DQ155" s="72"/>
      <c r="DR155" s="72"/>
      <c r="DS155" s="72"/>
      <c r="DT155" s="72"/>
      <c r="DU155" s="72"/>
      <c r="DV155" s="72"/>
      <c r="DW155" s="72"/>
      <c r="DX155" s="72"/>
      <c r="DY155" s="72"/>
      <c r="DZ155" s="72"/>
      <c r="EA155" s="72"/>
      <c r="EB155" s="72"/>
      <c r="EC155" s="72"/>
      <c r="ED155" s="72"/>
      <c r="EE155" s="72"/>
      <c r="EF155" s="72"/>
      <c r="EG155" s="72"/>
      <c r="EH155" s="72"/>
      <c r="EI155" s="72"/>
      <c r="EJ155" s="72"/>
      <c r="EK155" s="72"/>
      <c r="EL155" s="72"/>
      <c r="EM155" s="72"/>
      <c r="EN155" s="72"/>
      <c r="EO155" s="72"/>
      <c r="EP155" s="72"/>
      <c r="EQ155" s="72"/>
      <c r="ER155" s="72"/>
      <c r="ES155" s="72"/>
      <c r="ET155" s="72"/>
      <c r="EU155" s="72"/>
      <c r="EV155" s="72"/>
      <c r="EW155" s="72"/>
      <c r="EX155" s="72"/>
      <c r="EY155" s="72"/>
    </row>
    <row r="156" spans="21:155" ht="12.75">
      <c r="U156" s="208"/>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2"/>
      <c r="AY156" s="72"/>
      <c r="AZ156" s="72"/>
      <c r="BA156" s="72"/>
      <c r="BB156" s="72"/>
      <c r="BC156" s="72"/>
      <c r="BD156" s="72"/>
      <c r="BE156" s="72"/>
      <c r="BF156" s="72"/>
      <c r="BG156" s="72"/>
      <c r="BH156" s="72"/>
      <c r="BI156" s="72"/>
      <c r="BJ156" s="72"/>
      <c r="BK156" s="72"/>
      <c r="BL156" s="72"/>
      <c r="BM156" s="72"/>
      <c r="BN156" s="72"/>
      <c r="BO156" s="72"/>
      <c r="BP156" s="72"/>
      <c r="BQ156" s="72"/>
      <c r="BR156" s="72"/>
      <c r="BS156" s="72"/>
      <c r="BT156" s="72"/>
      <c r="BU156" s="72"/>
      <c r="BV156" s="72"/>
      <c r="BW156" s="72"/>
      <c r="BX156" s="72"/>
      <c r="BY156" s="72"/>
      <c r="BZ156" s="72"/>
      <c r="CA156" s="72"/>
      <c r="CB156" s="72"/>
      <c r="CC156" s="72"/>
      <c r="CD156" s="72"/>
      <c r="CE156" s="72"/>
      <c r="CF156" s="72"/>
      <c r="CG156" s="72"/>
      <c r="CH156" s="72"/>
      <c r="CI156" s="72"/>
      <c r="CJ156" s="72"/>
      <c r="CK156" s="72"/>
      <c r="CL156" s="72"/>
      <c r="CM156" s="72"/>
      <c r="CN156" s="72"/>
      <c r="CO156" s="72"/>
      <c r="CP156" s="72"/>
      <c r="CQ156" s="72"/>
      <c r="CR156" s="72"/>
      <c r="CS156" s="72"/>
      <c r="CT156" s="72"/>
      <c r="CU156" s="72"/>
      <c r="CV156" s="72"/>
      <c r="CW156" s="72"/>
      <c r="CX156" s="72"/>
      <c r="CY156" s="72"/>
      <c r="CZ156" s="72"/>
      <c r="DA156" s="72"/>
      <c r="DB156" s="72"/>
      <c r="DC156" s="72"/>
      <c r="DD156" s="72"/>
      <c r="DE156" s="72"/>
      <c r="DF156" s="72"/>
      <c r="DG156" s="72"/>
      <c r="DH156" s="72"/>
      <c r="DI156" s="72"/>
      <c r="DJ156" s="72"/>
      <c r="DK156" s="72"/>
      <c r="DL156" s="72"/>
      <c r="DM156" s="72"/>
      <c r="DN156" s="72"/>
      <c r="DO156" s="72"/>
      <c r="DP156" s="72"/>
      <c r="DQ156" s="72"/>
      <c r="DR156" s="72"/>
      <c r="DS156" s="72"/>
      <c r="DT156" s="72"/>
      <c r="DU156" s="72"/>
      <c r="DV156" s="72"/>
      <c r="DW156" s="72"/>
      <c r="DX156" s="72"/>
      <c r="DY156" s="72"/>
      <c r="DZ156" s="72"/>
      <c r="EA156" s="72"/>
      <c r="EB156" s="72"/>
      <c r="EC156" s="72"/>
      <c r="ED156" s="72"/>
      <c r="EE156" s="72"/>
      <c r="EF156" s="72"/>
      <c r="EG156" s="72"/>
      <c r="EH156" s="72"/>
      <c r="EI156" s="72"/>
      <c r="EJ156" s="72"/>
      <c r="EK156" s="72"/>
      <c r="EL156" s="72"/>
      <c r="EM156" s="72"/>
      <c r="EN156" s="72"/>
      <c r="EO156" s="72"/>
      <c r="EP156" s="72"/>
      <c r="EQ156" s="72"/>
      <c r="ER156" s="72"/>
      <c r="ES156" s="72"/>
      <c r="ET156" s="72"/>
      <c r="EU156" s="72"/>
      <c r="EV156" s="72"/>
      <c r="EW156" s="72"/>
      <c r="EX156" s="72"/>
      <c r="EY156" s="72"/>
    </row>
    <row r="157" spans="21:155" ht="12.75">
      <c r="U157" s="208"/>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2"/>
      <c r="AY157" s="72"/>
      <c r="AZ157" s="72"/>
      <c r="BA157" s="72"/>
      <c r="BB157" s="72"/>
      <c r="BC157" s="72"/>
      <c r="BD157" s="72"/>
      <c r="BE157" s="72"/>
      <c r="BF157" s="72"/>
      <c r="BG157" s="72"/>
      <c r="BH157" s="72"/>
      <c r="BI157" s="72"/>
      <c r="BJ157" s="72"/>
      <c r="BK157" s="72"/>
      <c r="BL157" s="72"/>
      <c r="BM157" s="72"/>
      <c r="BN157" s="72"/>
      <c r="BO157" s="72"/>
      <c r="BP157" s="72"/>
      <c r="BQ157" s="72"/>
      <c r="BR157" s="72"/>
      <c r="BS157" s="72"/>
      <c r="BT157" s="72"/>
      <c r="BU157" s="72"/>
      <c r="BV157" s="72"/>
      <c r="BW157" s="72"/>
      <c r="BX157" s="72"/>
      <c r="BY157" s="72"/>
      <c r="BZ157" s="72"/>
      <c r="CA157" s="72"/>
      <c r="CB157" s="72"/>
      <c r="CC157" s="72"/>
      <c r="CD157" s="72"/>
      <c r="CE157" s="72"/>
      <c r="CF157" s="72"/>
      <c r="CG157" s="72"/>
      <c r="CH157" s="72"/>
      <c r="CI157" s="72"/>
      <c r="CJ157" s="72"/>
      <c r="CK157" s="72"/>
      <c r="CL157" s="72"/>
      <c r="CM157" s="72"/>
      <c r="CN157" s="72"/>
      <c r="CO157" s="72"/>
      <c r="CP157" s="72"/>
      <c r="CQ157" s="72"/>
      <c r="CR157" s="72"/>
      <c r="CS157" s="72"/>
      <c r="CT157" s="72"/>
      <c r="CU157" s="72"/>
      <c r="CV157" s="72"/>
      <c r="CW157" s="72"/>
      <c r="CX157" s="72"/>
      <c r="CY157" s="72"/>
      <c r="CZ157" s="72"/>
      <c r="DA157" s="72"/>
      <c r="DB157" s="72"/>
      <c r="DC157" s="72"/>
      <c r="DD157" s="72"/>
      <c r="DE157" s="72"/>
      <c r="DF157" s="72"/>
      <c r="DG157" s="72"/>
      <c r="DH157" s="72"/>
      <c r="DI157" s="72"/>
      <c r="DJ157" s="72"/>
      <c r="DK157" s="72"/>
      <c r="DL157" s="72"/>
      <c r="DM157" s="72"/>
      <c r="DN157" s="72"/>
      <c r="DO157" s="72"/>
      <c r="DP157" s="72"/>
      <c r="DQ157" s="72"/>
      <c r="DR157" s="72"/>
      <c r="DS157" s="72"/>
      <c r="DT157" s="72"/>
      <c r="DU157" s="72"/>
      <c r="DV157" s="72"/>
      <c r="DW157" s="72"/>
      <c r="DX157" s="72"/>
      <c r="DY157" s="72"/>
      <c r="DZ157" s="72"/>
      <c r="EA157" s="72"/>
      <c r="EB157" s="72"/>
      <c r="EC157" s="72"/>
      <c r="ED157" s="72"/>
      <c r="EE157" s="72"/>
      <c r="EF157" s="72"/>
      <c r="EG157" s="72"/>
      <c r="EH157" s="72"/>
      <c r="EI157" s="72"/>
      <c r="EJ157" s="72"/>
      <c r="EK157" s="72"/>
      <c r="EL157" s="72"/>
      <c r="EM157" s="72"/>
      <c r="EN157" s="72"/>
      <c r="EO157" s="72"/>
      <c r="EP157" s="72"/>
      <c r="EQ157" s="72"/>
      <c r="ER157" s="72"/>
      <c r="ES157" s="72"/>
      <c r="ET157" s="72"/>
      <c r="EU157" s="72"/>
      <c r="EV157" s="72"/>
      <c r="EW157" s="72"/>
      <c r="EX157" s="72"/>
      <c r="EY157" s="72"/>
    </row>
    <row r="158" spans="21:155" ht="12.75">
      <c r="U158" s="208"/>
      <c r="AL158" s="72"/>
      <c r="AM158" s="72"/>
      <c r="AN158" s="72"/>
      <c r="AO158" s="72"/>
      <c r="AP158" s="72"/>
      <c r="AQ158" s="72"/>
      <c r="AR158" s="72"/>
      <c r="AS158" s="72"/>
      <c r="AT158" s="72"/>
      <c r="AU158" s="72"/>
      <c r="AV158" s="72"/>
      <c r="AW158" s="72"/>
      <c r="AX158" s="72"/>
      <c r="AY158" s="72"/>
      <c r="AZ158" s="72"/>
      <c r="BA158" s="72"/>
      <c r="BB158" s="72"/>
      <c r="BC158" s="72"/>
      <c r="BD158" s="72"/>
      <c r="BE158" s="72"/>
      <c r="BF158" s="72"/>
      <c r="BG158" s="72"/>
      <c r="BH158" s="72"/>
      <c r="BI158" s="72"/>
      <c r="BJ158" s="72"/>
      <c r="BK158" s="72"/>
      <c r="BL158" s="72"/>
      <c r="BM158" s="72"/>
      <c r="BN158" s="72"/>
      <c r="BO158" s="72"/>
      <c r="BP158" s="72"/>
      <c r="BQ158" s="72"/>
      <c r="BR158" s="72"/>
      <c r="BS158" s="72"/>
      <c r="BT158" s="72"/>
      <c r="BU158" s="72"/>
      <c r="BV158" s="72"/>
      <c r="BW158" s="72"/>
      <c r="BX158" s="72"/>
      <c r="BY158" s="72"/>
      <c r="BZ158" s="72"/>
      <c r="CA158" s="72"/>
      <c r="CB158" s="72"/>
      <c r="CC158" s="72"/>
      <c r="CD158" s="72"/>
      <c r="CE158" s="72"/>
      <c r="CF158" s="72"/>
      <c r="CG158" s="72"/>
      <c r="CH158" s="72"/>
      <c r="CI158" s="72"/>
      <c r="CJ158" s="72"/>
      <c r="CK158" s="72"/>
      <c r="CL158" s="72"/>
      <c r="CM158" s="72"/>
      <c r="CN158" s="72"/>
      <c r="CO158" s="72"/>
      <c r="CP158" s="72"/>
      <c r="CQ158" s="72"/>
      <c r="CR158" s="72"/>
      <c r="CS158" s="72"/>
      <c r="CT158" s="72"/>
      <c r="CU158" s="72"/>
      <c r="CV158" s="72"/>
      <c r="CW158" s="72"/>
      <c r="CX158" s="72"/>
      <c r="CY158" s="72"/>
      <c r="CZ158" s="72"/>
      <c r="DA158" s="72"/>
      <c r="DB158" s="72"/>
      <c r="DC158" s="72"/>
      <c r="DD158" s="72"/>
      <c r="DE158" s="72"/>
      <c r="DF158" s="72"/>
      <c r="DG158" s="72"/>
      <c r="DH158" s="72"/>
      <c r="DI158" s="72"/>
      <c r="DJ158" s="72"/>
      <c r="DK158" s="72"/>
      <c r="DL158" s="72"/>
      <c r="DM158" s="72"/>
      <c r="DN158" s="72"/>
      <c r="DO158" s="72"/>
      <c r="DP158" s="72"/>
      <c r="DQ158" s="72"/>
      <c r="DR158" s="72"/>
      <c r="DS158" s="72"/>
      <c r="DT158" s="72"/>
      <c r="DU158" s="72"/>
      <c r="DV158" s="72"/>
      <c r="DW158" s="72"/>
      <c r="DX158" s="72"/>
      <c r="DY158" s="72"/>
      <c r="DZ158" s="72"/>
      <c r="EA158" s="72"/>
      <c r="EB158" s="72"/>
      <c r="EC158" s="72"/>
      <c r="ED158" s="72"/>
      <c r="EE158" s="72"/>
      <c r="EF158" s="72"/>
      <c r="EG158" s="72"/>
      <c r="EH158" s="72"/>
      <c r="EI158" s="72"/>
      <c r="EJ158" s="72"/>
      <c r="EK158" s="72"/>
      <c r="EL158" s="72"/>
      <c r="EM158" s="72"/>
      <c r="EN158" s="72"/>
      <c r="EO158" s="72"/>
      <c r="EP158" s="72"/>
      <c r="EQ158" s="72"/>
      <c r="ER158" s="72"/>
      <c r="ES158" s="72"/>
      <c r="ET158" s="72"/>
      <c r="EU158" s="72"/>
      <c r="EV158" s="72"/>
      <c r="EW158" s="72"/>
      <c r="EX158" s="72"/>
      <c r="EY158" s="72"/>
    </row>
    <row r="235" ht="12">
      <c r="U235" s="2" t="s">
        <v>78</v>
      </c>
    </row>
  </sheetData>
  <sheetProtection sheet="1" objects="1" scenarios="1"/>
  <printOptions/>
  <pageMargins left="0.5" right="0.43" top="0.33" bottom="0.44" header="0.54" footer="0.27"/>
  <pageSetup fitToHeight="2" horizontalDpi="300" verticalDpi="300" orientation="portrait" scale="86" r:id="rId1"/>
  <headerFooter alignWithMargins="0">
    <oddFooter>&amp;L&amp;9Ver1000 (chg10)&amp;C&amp;9Item P-401 -- Lot# 1&amp;R&amp;"Arial,Regular"&amp;9Page &amp;P of &amp;N</oddFooter>
  </headerFooter>
</worksheet>
</file>

<file path=xl/worksheets/sheet3.xml><?xml version="1.0" encoding="utf-8"?>
<worksheet xmlns="http://schemas.openxmlformats.org/spreadsheetml/2006/main" xmlns:r="http://schemas.openxmlformats.org/officeDocument/2006/relationships">
  <sheetPr codeName="Sheet3"/>
  <dimension ref="A1:EU200"/>
  <sheetViews>
    <sheetView workbookViewId="0" topLeftCell="A1">
      <selection activeCell="A2" sqref="A2"/>
    </sheetView>
  </sheetViews>
  <sheetFormatPr defaultColWidth="9.00390625" defaultRowHeight="12.75"/>
  <cols>
    <col min="1" max="1" width="9.00390625" style="78" customWidth="1"/>
    <col min="2" max="2" width="8.625" style="250" customWidth="1"/>
    <col min="3" max="3" width="6.75390625" style="78" bestFit="1" customWidth="1"/>
    <col min="4" max="4" width="8.25390625" style="78" bestFit="1" customWidth="1"/>
    <col min="5" max="5" width="5.875" style="78" bestFit="1" customWidth="1"/>
    <col min="6" max="6" width="6.875" style="78" bestFit="1" customWidth="1"/>
    <col min="7" max="7" width="7.00390625" style="78" bestFit="1" customWidth="1"/>
    <col min="8" max="8" width="6.75390625" style="78" bestFit="1" customWidth="1"/>
    <col min="9" max="9" width="5.00390625" style="78" bestFit="1" customWidth="1"/>
    <col min="10" max="10" width="9.125" style="78" bestFit="1" customWidth="1"/>
    <col min="11" max="18" width="3.875" style="78" bestFit="1" customWidth="1"/>
    <col min="19" max="66" width="5.75390625" style="78" hidden="1" customWidth="1"/>
    <col min="67" max="90" width="4.50390625" style="78" bestFit="1" customWidth="1"/>
    <col min="91" max="114" width="6.125" style="78" bestFit="1" customWidth="1"/>
    <col min="115" max="122" width="6.25390625" style="78" bestFit="1" customWidth="1"/>
    <col min="123" max="130" width="5.875" style="78" bestFit="1" customWidth="1"/>
    <col min="131" max="131" width="6.125" style="78" bestFit="1" customWidth="1"/>
    <col min="132" max="132" width="5.50390625" style="78" bestFit="1" customWidth="1"/>
    <col min="133" max="133" width="7.125" style="78" bestFit="1" customWidth="1"/>
    <col min="134" max="134" width="7.50390625" style="78" bestFit="1" customWidth="1"/>
    <col min="135" max="135" width="6.25390625" style="78" bestFit="1" customWidth="1"/>
    <col min="136" max="143" width="9.00390625" style="78" customWidth="1"/>
    <col min="145" max="16384" width="9.00390625" style="78" customWidth="1"/>
  </cols>
  <sheetData>
    <row r="1" spans="1:151" ht="12.75">
      <c r="A1" s="222" t="s">
        <v>337</v>
      </c>
      <c r="B1" s="250" t="s">
        <v>128</v>
      </c>
      <c r="C1" s="78" t="s">
        <v>129</v>
      </c>
      <c r="D1" s="78" t="s">
        <v>130</v>
      </c>
      <c r="E1" s="78" t="s">
        <v>131</v>
      </c>
      <c r="F1" s="78" t="s">
        <v>136</v>
      </c>
      <c r="G1" s="78" t="s">
        <v>132</v>
      </c>
      <c r="H1" s="78" t="s">
        <v>133</v>
      </c>
      <c r="I1" s="78" t="s">
        <v>134</v>
      </c>
      <c r="J1" s="98" t="s">
        <v>135</v>
      </c>
      <c r="K1" s="78" t="s">
        <v>137</v>
      </c>
      <c r="L1" s="78" t="s">
        <v>138</v>
      </c>
      <c r="M1" s="78" t="s">
        <v>139</v>
      </c>
      <c r="N1" s="78" t="s">
        <v>140</v>
      </c>
      <c r="O1" s="78" t="s">
        <v>141</v>
      </c>
      <c r="P1" s="78" t="s">
        <v>142</v>
      </c>
      <c r="Q1" s="78" t="s">
        <v>143</v>
      </c>
      <c r="R1" s="78" t="s">
        <v>144</v>
      </c>
      <c r="S1" s="78" t="s">
        <v>145</v>
      </c>
      <c r="T1" s="78" t="s">
        <v>146</v>
      </c>
      <c r="U1" s="78" t="s">
        <v>147</v>
      </c>
      <c r="V1" s="78" t="s">
        <v>148</v>
      </c>
      <c r="W1" s="78" t="s">
        <v>149</v>
      </c>
      <c r="X1" s="78" t="s">
        <v>150</v>
      </c>
      <c r="Y1" s="78" t="s">
        <v>153</v>
      </c>
      <c r="Z1" s="78" t="s">
        <v>151</v>
      </c>
      <c r="AA1" s="78" t="s">
        <v>152</v>
      </c>
      <c r="AB1" s="78" t="s">
        <v>154</v>
      </c>
      <c r="AC1" s="78" t="s">
        <v>155</v>
      </c>
      <c r="AD1" s="78" t="s">
        <v>156</v>
      </c>
      <c r="AE1" s="78" t="s">
        <v>157</v>
      </c>
      <c r="AF1" s="78" t="s">
        <v>158</v>
      </c>
      <c r="AG1" s="78" t="s">
        <v>159</v>
      </c>
      <c r="AH1" s="78" t="s">
        <v>160</v>
      </c>
      <c r="AI1" s="78" t="s">
        <v>161</v>
      </c>
      <c r="AJ1" s="78" t="s">
        <v>162</v>
      </c>
      <c r="AK1" s="78" t="s">
        <v>163</v>
      </c>
      <c r="AL1" s="78" t="s">
        <v>164</v>
      </c>
      <c r="AM1" s="78" t="s">
        <v>165</v>
      </c>
      <c r="AN1" s="78" t="s">
        <v>166</v>
      </c>
      <c r="AO1" s="78" t="s">
        <v>167</v>
      </c>
      <c r="AP1" s="78" t="s">
        <v>168</v>
      </c>
      <c r="AQ1" s="78" t="s">
        <v>169</v>
      </c>
      <c r="AR1" s="78" t="s">
        <v>192</v>
      </c>
      <c r="AS1" s="78" t="s">
        <v>170</v>
      </c>
      <c r="AT1" s="78" t="s">
        <v>171</v>
      </c>
      <c r="AU1" s="78" t="s">
        <v>172</v>
      </c>
      <c r="AV1" s="78" t="s">
        <v>173</v>
      </c>
      <c r="AW1" s="78" t="s">
        <v>174</v>
      </c>
      <c r="AX1" s="78" t="s">
        <v>175</v>
      </c>
      <c r="AY1" s="78" t="s">
        <v>176</v>
      </c>
      <c r="AZ1" s="78" t="s">
        <v>177</v>
      </c>
      <c r="BA1" s="78" t="s">
        <v>178</v>
      </c>
      <c r="BB1" s="78" t="s">
        <v>179</v>
      </c>
      <c r="BC1" s="78" t="s">
        <v>180</v>
      </c>
      <c r="BD1" s="78" t="s">
        <v>181</v>
      </c>
      <c r="BE1" s="78" t="s">
        <v>182</v>
      </c>
      <c r="BF1" s="78" t="s">
        <v>183</v>
      </c>
      <c r="BG1" s="78" t="s">
        <v>184</v>
      </c>
      <c r="BH1" s="78" t="s">
        <v>185</v>
      </c>
      <c r="BI1" s="78" t="s">
        <v>186</v>
      </c>
      <c r="BJ1" s="78" t="s">
        <v>187</v>
      </c>
      <c r="BK1" s="78" t="s">
        <v>188</v>
      </c>
      <c r="BL1" s="78" t="s">
        <v>189</v>
      </c>
      <c r="BM1" s="78" t="s">
        <v>190</v>
      </c>
      <c r="BN1" s="78" t="s">
        <v>191</v>
      </c>
      <c r="BO1" s="78" t="s">
        <v>216</v>
      </c>
      <c r="BP1" s="78" t="s">
        <v>193</v>
      </c>
      <c r="BQ1" s="78" t="s">
        <v>194</v>
      </c>
      <c r="BR1" s="78" t="s">
        <v>195</v>
      </c>
      <c r="BS1" s="78" t="s">
        <v>196</v>
      </c>
      <c r="BT1" s="78" t="s">
        <v>197</v>
      </c>
      <c r="BU1" s="78" t="s">
        <v>198</v>
      </c>
      <c r="BV1" s="78" t="s">
        <v>199</v>
      </c>
      <c r="BW1" s="78" t="s">
        <v>200</v>
      </c>
      <c r="BX1" s="78" t="s">
        <v>201</v>
      </c>
      <c r="BY1" s="78" t="s">
        <v>202</v>
      </c>
      <c r="BZ1" s="78" t="s">
        <v>203</v>
      </c>
      <c r="CA1" s="78" t="s">
        <v>204</v>
      </c>
      <c r="CB1" s="78" t="s">
        <v>205</v>
      </c>
      <c r="CC1" s="78" t="s">
        <v>206</v>
      </c>
      <c r="CD1" s="78" t="s">
        <v>207</v>
      </c>
      <c r="CE1" s="78" t="s">
        <v>208</v>
      </c>
      <c r="CF1" s="78" t="s">
        <v>209</v>
      </c>
      <c r="CG1" s="78" t="s">
        <v>210</v>
      </c>
      <c r="CH1" s="78" t="s">
        <v>211</v>
      </c>
      <c r="CI1" s="78" t="s">
        <v>212</v>
      </c>
      <c r="CJ1" s="78" t="s">
        <v>213</v>
      </c>
      <c r="CK1" s="78" t="s">
        <v>214</v>
      </c>
      <c r="CL1" s="78" t="s">
        <v>215</v>
      </c>
      <c r="CM1" s="78" t="s">
        <v>240</v>
      </c>
      <c r="CN1" s="78" t="s">
        <v>217</v>
      </c>
      <c r="CO1" s="78" t="s">
        <v>218</v>
      </c>
      <c r="CP1" s="78" t="s">
        <v>219</v>
      </c>
      <c r="CQ1" s="78" t="s">
        <v>220</v>
      </c>
      <c r="CR1" s="78" t="s">
        <v>221</v>
      </c>
      <c r="CS1" s="78" t="s">
        <v>222</v>
      </c>
      <c r="CT1" s="78" t="s">
        <v>223</v>
      </c>
      <c r="CU1" s="78" t="s">
        <v>224</v>
      </c>
      <c r="CV1" s="78" t="s">
        <v>225</v>
      </c>
      <c r="CW1" s="78" t="s">
        <v>226</v>
      </c>
      <c r="CX1" s="78" t="s">
        <v>227</v>
      </c>
      <c r="CY1" s="78" t="s">
        <v>228</v>
      </c>
      <c r="CZ1" s="78" t="s">
        <v>229</v>
      </c>
      <c r="DA1" s="78" t="s">
        <v>230</v>
      </c>
      <c r="DB1" s="78" t="s">
        <v>231</v>
      </c>
      <c r="DC1" s="78" t="s">
        <v>232</v>
      </c>
      <c r="DD1" s="78" t="s">
        <v>233</v>
      </c>
      <c r="DE1" s="78" t="s">
        <v>234</v>
      </c>
      <c r="DF1" s="78" t="s">
        <v>235</v>
      </c>
      <c r="DG1" s="78" t="s">
        <v>236</v>
      </c>
      <c r="DH1" s="78" t="s">
        <v>237</v>
      </c>
      <c r="DI1" s="78" t="s">
        <v>238</v>
      </c>
      <c r="DJ1" s="78" t="s">
        <v>239</v>
      </c>
      <c r="DK1" s="78" t="s">
        <v>241</v>
      </c>
      <c r="DL1" s="78" t="s">
        <v>242</v>
      </c>
      <c r="DM1" s="78" t="s">
        <v>243</v>
      </c>
      <c r="DN1" s="78" t="s">
        <v>244</v>
      </c>
      <c r="DO1" s="78" t="s">
        <v>245</v>
      </c>
      <c r="DP1" s="78" t="s">
        <v>246</v>
      </c>
      <c r="DQ1" s="78" t="s">
        <v>247</v>
      </c>
      <c r="DR1" s="78" t="s">
        <v>248</v>
      </c>
      <c r="DS1" s="78" t="s">
        <v>255</v>
      </c>
      <c r="DT1" s="78" t="s">
        <v>256</v>
      </c>
      <c r="DU1" s="78" t="s">
        <v>249</v>
      </c>
      <c r="DV1" s="78" t="s">
        <v>250</v>
      </c>
      <c r="DW1" s="78" t="s">
        <v>251</v>
      </c>
      <c r="DX1" s="78" t="s">
        <v>252</v>
      </c>
      <c r="DY1" s="78" t="s">
        <v>253</v>
      </c>
      <c r="DZ1" s="78" t="s">
        <v>254</v>
      </c>
      <c r="EA1" s="78" t="s">
        <v>257</v>
      </c>
      <c r="EB1" s="78" t="s">
        <v>258</v>
      </c>
      <c r="EC1" s="78" t="s">
        <v>259</v>
      </c>
      <c r="ED1" s="78" t="s">
        <v>260</v>
      </c>
      <c r="EE1" s="78" t="s">
        <v>261</v>
      </c>
      <c r="EF1" s="78" t="s">
        <v>262</v>
      </c>
      <c r="EG1" s="78" t="s">
        <v>263</v>
      </c>
      <c r="EH1" s="78" t="s">
        <v>264</v>
      </c>
      <c r="EI1" s="252">
        <f>MAX(A:A)</f>
        <v>0</v>
      </c>
      <c r="EJ1" s="78" t="s">
        <v>269</v>
      </c>
      <c r="EK1" s="78" t="s">
        <v>272</v>
      </c>
      <c r="EL1" s="78" t="s">
        <v>288</v>
      </c>
      <c r="EM1" s="78" t="s">
        <v>289</v>
      </c>
      <c r="EN1" s="260" t="s">
        <v>292</v>
      </c>
      <c r="EO1" s="78" t="s">
        <v>290</v>
      </c>
      <c r="EP1" s="78" t="s">
        <v>291</v>
      </c>
      <c r="EQ1" s="78" t="s">
        <v>293</v>
      </c>
      <c r="ER1" s="78" t="s">
        <v>294</v>
      </c>
      <c r="ES1" s="78" t="s">
        <v>299</v>
      </c>
      <c r="ET1" s="78" t="s">
        <v>315</v>
      </c>
      <c r="EU1" s="78" t="s">
        <v>336</v>
      </c>
    </row>
    <row r="2" spans="1:151" ht="12.75">
      <c r="A2" s="222"/>
      <c r="B2" s="251"/>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c r="ED2" s="222"/>
      <c r="EE2" s="222"/>
      <c r="EF2" s="222"/>
      <c r="EG2" s="222"/>
      <c r="EH2" s="222"/>
      <c r="EI2" s="222"/>
      <c r="EM2" s="261"/>
      <c r="EO2" s="262"/>
      <c r="EQ2" s="262"/>
      <c r="EU2" s="78" t="b">
        <v>1</v>
      </c>
    </row>
    <row r="3" spans="1:151" ht="12.75">
      <c r="A3" s="222"/>
      <c r="B3" s="251"/>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2"/>
      <c r="EB3" s="222"/>
      <c r="EC3" s="222"/>
      <c r="ED3" s="222"/>
      <c r="EE3" s="222"/>
      <c r="EF3" s="222"/>
      <c r="EG3" s="222"/>
      <c r="EH3" s="222"/>
      <c r="EI3" s="222"/>
      <c r="EM3" s="261"/>
      <c r="EO3" s="262"/>
      <c r="EQ3" s="262"/>
      <c r="EU3" s="78" t="b">
        <v>0</v>
      </c>
    </row>
    <row r="4" spans="1:139" ht="12.75">
      <c r="A4" s="222"/>
      <c r="B4" s="251"/>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2"/>
      <c r="BM4" s="222"/>
      <c r="BN4" s="222"/>
      <c r="BO4" s="222"/>
      <c r="BP4" s="222"/>
      <c r="BQ4" s="222"/>
      <c r="BR4" s="222"/>
      <c r="BS4" s="222"/>
      <c r="BT4" s="222"/>
      <c r="BU4" s="222"/>
      <c r="BV4" s="222"/>
      <c r="BW4" s="222"/>
      <c r="BX4" s="222"/>
      <c r="BY4" s="222"/>
      <c r="BZ4" s="222"/>
      <c r="CA4" s="222"/>
      <c r="CB4" s="222"/>
      <c r="CC4" s="222"/>
      <c r="CD4" s="222"/>
      <c r="CE4" s="222"/>
      <c r="CF4" s="222"/>
      <c r="CG4" s="222"/>
      <c r="CH4" s="222"/>
      <c r="CI4" s="222"/>
      <c r="CJ4" s="222"/>
      <c r="CK4" s="222"/>
      <c r="CL4" s="222"/>
      <c r="CM4" s="222"/>
      <c r="CN4" s="222"/>
      <c r="CO4" s="222"/>
      <c r="CP4" s="222"/>
      <c r="CQ4" s="222"/>
      <c r="CR4" s="222"/>
      <c r="CS4" s="222"/>
      <c r="CT4" s="222"/>
      <c r="CU4" s="222"/>
      <c r="CV4" s="222"/>
      <c r="CW4" s="222"/>
      <c r="CX4" s="222"/>
      <c r="CY4" s="222"/>
      <c r="CZ4" s="222"/>
      <c r="DA4" s="222"/>
      <c r="DB4" s="222"/>
      <c r="DC4" s="222"/>
      <c r="DD4" s="222"/>
      <c r="DE4" s="222"/>
      <c r="DF4" s="222"/>
      <c r="DG4" s="222"/>
      <c r="DH4" s="222"/>
      <c r="DI4" s="222"/>
      <c r="DJ4" s="222"/>
      <c r="DK4" s="222"/>
      <c r="DL4" s="222"/>
      <c r="DM4" s="222"/>
      <c r="DN4" s="222"/>
      <c r="DO4" s="222"/>
      <c r="DP4" s="222"/>
      <c r="DQ4" s="222"/>
      <c r="DR4" s="222"/>
      <c r="DS4" s="222"/>
      <c r="DT4" s="222"/>
      <c r="DU4" s="222"/>
      <c r="DV4" s="222"/>
      <c r="DW4" s="222"/>
      <c r="DX4" s="222"/>
      <c r="DY4" s="222"/>
      <c r="DZ4" s="222"/>
      <c r="EA4" s="222"/>
      <c r="EB4" s="222"/>
      <c r="EC4" s="222"/>
      <c r="ED4" s="222"/>
      <c r="EE4" s="222"/>
      <c r="EF4" s="222"/>
      <c r="EG4" s="222"/>
      <c r="EH4" s="222"/>
      <c r="EI4" s="222"/>
    </row>
    <row r="5" spans="1:146" ht="12.75">
      <c r="A5" s="222"/>
      <c r="B5" s="251"/>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2"/>
      <c r="BM5" s="222"/>
      <c r="BN5" s="222"/>
      <c r="BO5" s="222"/>
      <c r="BP5" s="222"/>
      <c r="BQ5" s="222"/>
      <c r="BR5" s="222"/>
      <c r="BS5" s="222"/>
      <c r="BT5" s="222"/>
      <c r="BU5" s="222"/>
      <c r="BV5" s="222"/>
      <c r="BW5" s="222"/>
      <c r="BX5" s="222"/>
      <c r="BY5" s="222"/>
      <c r="BZ5" s="222"/>
      <c r="CA5" s="222"/>
      <c r="CB5" s="222"/>
      <c r="CC5" s="222"/>
      <c r="CD5" s="222"/>
      <c r="CE5" s="222"/>
      <c r="CF5" s="222"/>
      <c r="CG5" s="222"/>
      <c r="CH5" s="222"/>
      <c r="CI5" s="222"/>
      <c r="CJ5" s="222"/>
      <c r="CK5" s="222"/>
      <c r="CL5" s="222"/>
      <c r="CM5" s="222"/>
      <c r="CN5" s="222"/>
      <c r="CO5" s="222"/>
      <c r="CP5" s="222"/>
      <c r="CQ5" s="222"/>
      <c r="CR5" s="222"/>
      <c r="CS5" s="222"/>
      <c r="CT5" s="222"/>
      <c r="CU5" s="222"/>
      <c r="CV5" s="222"/>
      <c r="CW5" s="222"/>
      <c r="CX5" s="222"/>
      <c r="CY5" s="222"/>
      <c r="CZ5" s="222"/>
      <c r="DA5" s="222"/>
      <c r="DB5" s="222"/>
      <c r="DC5" s="222"/>
      <c r="DD5" s="222"/>
      <c r="DE5" s="222"/>
      <c r="DF5" s="222"/>
      <c r="DG5" s="222"/>
      <c r="DH5" s="222"/>
      <c r="DI5" s="222"/>
      <c r="DJ5" s="222"/>
      <c r="DK5" s="222"/>
      <c r="DL5" s="222"/>
      <c r="DM5" s="222"/>
      <c r="DN5" s="222"/>
      <c r="DO5" s="222"/>
      <c r="DP5" s="222"/>
      <c r="DQ5" s="222"/>
      <c r="DR5" s="222"/>
      <c r="DS5" s="222"/>
      <c r="DT5" s="222"/>
      <c r="DU5" s="222"/>
      <c r="DV5" s="222"/>
      <c r="DW5" s="222"/>
      <c r="DX5" s="222"/>
      <c r="DY5" s="222"/>
      <c r="DZ5" s="222"/>
      <c r="EA5" s="222"/>
      <c r="EB5" s="222"/>
      <c r="EC5" s="222"/>
      <c r="ED5" s="222"/>
      <c r="EE5" s="222"/>
      <c r="EF5" s="222"/>
      <c r="EG5" s="222"/>
      <c r="EH5" s="222"/>
      <c r="EI5" s="222"/>
      <c r="EN5" s="265"/>
      <c r="EP5" s="262"/>
    </row>
    <row r="6" spans="1:139" ht="12.75">
      <c r="A6" s="222"/>
      <c r="B6" s="251"/>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222"/>
      <c r="BF6" s="222"/>
      <c r="BG6" s="222"/>
      <c r="BH6" s="222"/>
      <c r="BI6" s="222"/>
      <c r="BJ6" s="222"/>
      <c r="BK6" s="222"/>
      <c r="BL6" s="222"/>
      <c r="BM6" s="222"/>
      <c r="BN6" s="222"/>
      <c r="BO6" s="222"/>
      <c r="BP6" s="222"/>
      <c r="BQ6" s="222"/>
      <c r="BR6" s="222"/>
      <c r="BS6" s="222"/>
      <c r="BT6" s="222"/>
      <c r="BU6" s="222"/>
      <c r="BV6" s="222"/>
      <c r="BW6" s="222"/>
      <c r="BX6" s="222"/>
      <c r="BY6" s="222"/>
      <c r="BZ6" s="222"/>
      <c r="CA6" s="222"/>
      <c r="CB6" s="222"/>
      <c r="CC6" s="222"/>
      <c r="CD6" s="222"/>
      <c r="CE6" s="222"/>
      <c r="CF6" s="222"/>
      <c r="CG6" s="222"/>
      <c r="CH6" s="222"/>
      <c r="CI6" s="222"/>
      <c r="CJ6" s="222"/>
      <c r="CK6" s="222"/>
      <c r="CL6" s="222"/>
      <c r="CM6" s="222"/>
      <c r="CN6" s="222"/>
      <c r="CO6" s="222"/>
      <c r="CP6" s="222"/>
      <c r="CQ6" s="222"/>
      <c r="CR6" s="222"/>
      <c r="CS6" s="222"/>
      <c r="CT6" s="222"/>
      <c r="CU6" s="222"/>
      <c r="CV6" s="222"/>
      <c r="CW6" s="222"/>
      <c r="CX6" s="222"/>
      <c r="CY6" s="222"/>
      <c r="CZ6" s="222"/>
      <c r="DA6" s="222"/>
      <c r="DB6" s="222"/>
      <c r="DC6" s="222"/>
      <c r="DD6" s="222"/>
      <c r="DE6" s="222"/>
      <c r="DF6" s="222"/>
      <c r="DG6" s="222"/>
      <c r="DH6" s="222"/>
      <c r="DI6" s="222"/>
      <c r="DJ6" s="222"/>
      <c r="DK6" s="222"/>
      <c r="DL6" s="222"/>
      <c r="DM6" s="222"/>
      <c r="DN6" s="222"/>
      <c r="DO6" s="222"/>
      <c r="DP6" s="222"/>
      <c r="DQ6" s="222"/>
      <c r="DR6" s="222"/>
      <c r="DS6" s="222"/>
      <c r="DT6" s="222"/>
      <c r="DU6" s="222"/>
      <c r="DV6" s="222"/>
      <c r="DW6" s="222"/>
      <c r="DX6" s="222"/>
      <c r="DY6" s="222"/>
      <c r="DZ6" s="222"/>
      <c r="EA6" s="222"/>
      <c r="EB6" s="222"/>
      <c r="EC6" s="222"/>
      <c r="ED6" s="222"/>
      <c r="EE6" s="222"/>
      <c r="EF6" s="222"/>
      <c r="EG6" s="222"/>
      <c r="EH6" s="222"/>
      <c r="EI6" s="222"/>
    </row>
    <row r="7" spans="1:139" ht="12.75">
      <c r="A7" s="222"/>
      <c r="B7" s="251"/>
      <c r="C7" s="222"/>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c r="BB7" s="222"/>
      <c r="BC7" s="222"/>
      <c r="BD7" s="222"/>
      <c r="BE7" s="222"/>
      <c r="BF7" s="222"/>
      <c r="BG7" s="222"/>
      <c r="BH7" s="222"/>
      <c r="BI7" s="222"/>
      <c r="BJ7" s="222"/>
      <c r="BK7" s="222"/>
      <c r="BL7" s="222"/>
      <c r="BM7" s="222"/>
      <c r="BN7" s="222"/>
      <c r="BO7" s="222"/>
      <c r="BP7" s="222"/>
      <c r="BQ7" s="222"/>
      <c r="BR7" s="222"/>
      <c r="BS7" s="222"/>
      <c r="BT7" s="222"/>
      <c r="BU7" s="222"/>
      <c r="BV7" s="222"/>
      <c r="BW7" s="222"/>
      <c r="BX7" s="222"/>
      <c r="BY7" s="222"/>
      <c r="BZ7" s="222"/>
      <c r="CA7" s="222"/>
      <c r="CB7" s="222"/>
      <c r="CC7" s="222"/>
      <c r="CD7" s="222"/>
      <c r="CE7" s="222"/>
      <c r="CF7" s="222"/>
      <c r="CG7" s="222"/>
      <c r="CH7" s="222"/>
      <c r="CI7" s="222"/>
      <c r="CJ7" s="222"/>
      <c r="CK7" s="222"/>
      <c r="CL7" s="222"/>
      <c r="CM7" s="222"/>
      <c r="CN7" s="222"/>
      <c r="CO7" s="222"/>
      <c r="CP7" s="222"/>
      <c r="CQ7" s="222"/>
      <c r="CR7" s="222"/>
      <c r="CS7" s="222"/>
      <c r="CT7" s="222"/>
      <c r="CU7" s="222"/>
      <c r="CV7" s="222"/>
      <c r="CW7" s="222"/>
      <c r="CX7" s="222"/>
      <c r="CY7" s="222"/>
      <c r="CZ7" s="222"/>
      <c r="DA7" s="222"/>
      <c r="DB7" s="222"/>
      <c r="DC7" s="222"/>
      <c r="DD7" s="222"/>
      <c r="DE7" s="222"/>
      <c r="DF7" s="222"/>
      <c r="DG7" s="222"/>
      <c r="DH7" s="222"/>
      <c r="DI7" s="222"/>
      <c r="DJ7" s="222"/>
      <c r="DK7" s="222"/>
      <c r="DL7" s="222"/>
      <c r="DM7" s="222"/>
      <c r="DN7" s="222"/>
      <c r="DO7" s="222"/>
      <c r="DP7" s="222"/>
      <c r="DQ7" s="222"/>
      <c r="DR7" s="222"/>
      <c r="DS7" s="222"/>
      <c r="DT7" s="222"/>
      <c r="DU7" s="222"/>
      <c r="DV7" s="222"/>
      <c r="DW7" s="222"/>
      <c r="DX7" s="222"/>
      <c r="DY7" s="222"/>
      <c r="DZ7" s="222"/>
      <c r="EA7" s="222"/>
      <c r="EB7" s="222"/>
      <c r="EC7" s="222"/>
      <c r="ED7" s="222"/>
      <c r="EE7" s="222"/>
      <c r="EF7" s="222"/>
      <c r="EG7" s="222"/>
      <c r="EH7" s="222"/>
      <c r="EI7" s="222"/>
    </row>
    <row r="8" spans="1:139" ht="12.75">
      <c r="A8" s="222"/>
      <c r="B8" s="251"/>
      <c r="C8" s="222"/>
      <c r="D8" s="222"/>
      <c r="E8" s="222"/>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2"/>
      <c r="BM8" s="222"/>
      <c r="BN8" s="222"/>
      <c r="BO8" s="222"/>
      <c r="BP8" s="222"/>
      <c r="BQ8" s="222"/>
      <c r="BR8" s="222"/>
      <c r="BS8" s="222"/>
      <c r="BT8" s="222"/>
      <c r="BU8" s="222"/>
      <c r="BV8" s="222"/>
      <c r="BW8" s="222"/>
      <c r="BX8" s="222"/>
      <c r="BY8" s="222"/>
      <c r="BZ8" s="222"/>
      <c r="CA8" s="222"/>
      <c r="CB8" s="222"/>
      <c r="CC8" s="222"/>
      <c r="CD8" s="222"/>
      <c r="CE8" s="222"/>
      <c r="CF8" s="222"/>
      <c r="CG8" s="222"/>
      <c r="CH8" s="222"/>
      <c r="CI8" s="222"/>
      <c r="CJ8" s="222"/>
      <c r="CK8" s="222"/>
      <c r="CL8" s="222"/>
      <c r="CM8" s="222"/>
      <c r="CN8" s="222"/>
      <c r="CO8" s="222"/>
      <c r="CP8" s="222"/>
      <c r="CQ8" s="222"/>
      <c r="CR8" s="222"/>
      <c r="CS8" s="222"/>
      <c r="CT8" s="222"/>
      <c r="CU8" s="222"/>
      <c r="CV8" s="222"/>
      <c r="CW8" s="222"/>
      <c r="CX8" s="222"/>
      <c r="CY8" s="222"/>
      <c r="CZ8" s="222"/>
      <c r="DA8" s="222"/>
      <c r="DB8" s="222"/>
      <c r="DC8" s="222"/>
      <c r="DD8" s="222"/>
      <c r="DE8" s="222"/>
      <c r="DF8" s="222"/>
      <c r="DG8" s="222"/>
      <c r="DH8" s="222"/>
      <c r="DI8" s="222"/>
      <c r="DJ8" s="222"/>
      <c r="DK8" s="222"/>
      <c r="DL8" s="222"/>
      <c r="DM8" s="222"/>
      <c r="DN8" s="222"/>
      <c r="DO8" s="222"/>
      <c r="DP8" s="222"/>
      <c r="DQ8" s="222"/>
      <c r="DR8" s="222"/>
      <c r="DS8" s="222"/>
      <c r="DT8" s="222"/>
      <c r="DU8" s="222"/>
      <c r="DV8" s="222"/>
      <c r="DW8" s="222"/>
      <c r="DX8" s="222"/>
      <c r="DY8" s="222"/>
      <c r="DZ8" s="222"/>
      <c r="EA8" s="222"/>
      <c r="EB8" s="222"/>
      <c r="EC8" s="222"/>
      <c r="ED8" s="222"/>
      <c r="EE8" s="222"/>
      <c r="EF8" s="222"/>
      <c r="EG8" s="222"/>
      <c r="EH8" s="222"/>
      <c r="EI8" s="222"/>
    </row>
    <row r="9" spans="1:139" ht="12.75">
      <c r="A9" s="222"/>
      <c r="B9" s="251"/>
      <c r="C9" s="222"/>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2"/>
      <c r="AY9" s="222"/>
      <c r="AZ9" s="222"/>
      <c r="BA9" s="222"/>
      <c r="BB9" s="222"/>
      <c r="BC9" s="222"/>
      <c r="BD9" s="222"/>
      <c r="BE9" s="222"/>
      <c r="BF9" s="222"/>
      <c r="BG9" s="222"/>
      <c r="BH9" s="222"/>
      <c r="BI9" s="222"/>
      <c r="BJ9" s="222"/>
      <c r="BK9" s="222"/>
      <c r="BL9" s="222"/>
      <c r="BM9" s="222"/>
      <c r="BN9" s="222"/>
      <c r="BO9" s="222"/>
      <c r="BP9" s="222"/>
      <c r="BQ9" s="222"/>
      <c r="BR9" s="222"/>
      <c r="BS9" s="222"/>
      <c r="BT9" s="222"/>
      <c r="BU9" s="222"/>
      <c r="BV9" s="222"/>
      <c r="BW9" s="222"/>
      <c r="BX9" s="222"/>
      <c r="BY9" s="222"/>
      <c r="BZ9" s="222"/>
      <c r="CA9" s="222"/>
      <c r="CB9" s="222"/>
      <c r="CC9" s="222"/>
      <c r="CD9" s="222"/>
      <c r="CE9" s="222"/>
      <c r="CF9" s="222"/>
      <c r="CG9" s="222"/>
      <c r="CH9" s="222"/>
      <c r="CI9" s="222"/>
      <c r="CJ9" s="222"/>
      <c r="CK9" s="222"/>
      <c r="CL9" s="222"/>
      <c r="CM9" s="222"/>
      <c r="CN9" s="222"/>
      <c r="CO9" s="222"/>
      <c r="CP9" s="222"/>
      <c r="CQ9" s="222"/>
      <c r="CR9" s="222"/>
      <c r="CS9" s="222"/>
      <c r="CT9" s="222"/>
      <c r="CU9" s="222"/>
      <c r="CV9" s="222"/>
      <c r="CW9" s="222"/>
      <c r="CX9" s="222"/>
      <c r="CY9" s="222"/>
      <c r="CZ9" s="222"/>
      <c r="DA9" s="222"/>
      <c r="DB9" s="222"/>
      <c r="DC9" s="222"/>
      <c r="DD9" s="222"/>
      <c r="DE9" s="222"/>
      <c r="DF9" s="222"/>
      <c r="DG9" s="222"/>
      <c r="DH9" s="222"/>
      <c r="DI9" s="222"/>
      <c r="DJ9" s="222"/>
      <c r="DK9" s="222"/>
      <c r="DL9" s="222"/>
      <c r="DM9" s="222"/>
      <c r="DN9" s="222"/>
      <c r="DO9" s="222"/>
      <c r="DP9" s="222"/>
      <c r="DQ9" s="222"/>
      <c r="DR9" s="222"/>
      <c r="DS9" s="222"/>
      <c r="DT9" s="222"/>
      <c r="DU9" s="222"/>
      <c r="DV9" s="222"/>
      <c r="DW9" s="222"/>
      <c r="DX9" s="222"/>
      <c r="DY9" s="222"/>
      <c r="DZ9" s="222"/>
      <c r="EA9" s="222"/>
      <c r="EB9" s="222"/>
      <c r="EC9" s="222"/>
      <c r="ED9" s="222"/>
      <c r="EE9" s="222"/>
      <c r="EF9" s="222"/>
      <c r="EG9" s="222"/>
      <c r="EH9" s="222"/>
      <c r="EI9" s="222"/>
    </row>
    <row r="10" spans="1:139" ht="12.75">
      <c r="A10" s="222"/>
      <c r="B10" s="251"/>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c r="BI10" s="222"/>
      <c r="BJ10" s="222"/>
      <c r="BK10" s="222"/>
      <c r="BL10" s="222"/>
      <c r="BM10" s="222"/>
      <c r="BN10" s="222"/>
      <c r="BO10" s="222"/>
      <c r="BP10" s="222"/>
      <c r="BQ10" s="222"/>
      <c r="BR10" s="222"/>
      <c r="BS10" s="222"/>
      <c r="BT10" s="222"/>
      <c r="BU10" s="222"/>
      <c r="BV10" s="222"/>
      <c r="BW10" s="222"/>
      <c r="BX10" s="222"/>
      <c r="BY10" s="222"/>
      <c r="BZ10" s="222"/>
      <c r="CA10" s="222"/>
      <c r="CB10" s="222"/>
      <c r="CC10" s="222"/>
      <c r="CD10" s="222"/>
      <c r="CE10" s="222"/>
      <c r="CF10" s="222"/>
      <c r="CG10" s="222"/>
      <c r="CH10" s="222"/>
      <c r="CI10" s="222"/>
      <c r="CJ10" s="222"/>
      <c r="CK10" s="222"/>
      <c r="CL10" s="222"/>
      <c r="CM10" s="222"/>
      <c r="CN10" s="222"/>
      <c r="CO10" s="222"/>
      <c r="CP10" s="222"/>
      <c r="CQ10" s="222"/>
      <c r="CR10" s="222"/>
      <c r="CS10" s="222"/>
      <c r="CT10" s="222"/>
      <c r="CU10" s="222"/>
      <c r="CV10" s="222"/>
      <c r="CW10" s="222"/>
      <c r="CX10" s="222"/>
      <c r="CY10" s="222"/>
      <c r="CZ10" s="222"/>
      <c r="DA10" s="222"/>
      <c r="DB10" s="222"/>
      <c r="DC10" s="222"/>
      <c r="DD10" s="222"/>
      <c r="DE10" s="222"/>
      <c r="DF10" s="222"/>
      <c r="DG10" s="222"/>
      <c r="DH10" s="222"/>
      <c r="DI10" s="222"/>
      <c r="DJ10" s="222"/>
      <c r="DK10" s="222"/>
      <c r="DL10" s="222"/>
      <c r="DM10" s="222"/>
      <c r="DN10" s="222"/>
      <c r="DO10" s="222"/>
      <c r="DP10" s="222"/>
      <c r="DQ10" s="222"/>
      <c r="DR10" s="222"/>
      <c r="DS10" s="222"/>
      <c r="DT10" s="222"/>
      <c r="DU10" s="222"/>
      <c r="DV10" s="222"/>
      <c r="DW10" s="222"/>
      <c r="DX10" s="222"/>
      <c r="DY10" s="222"/>
      <c r="DZ10" s="222"/>
      <c r="EA10" s="222"/>
      <c r="EB10" s="222"/>
      <c r="EC10" s="222"/>
      <c r="ED10" s="222"/>
      <c r="EE10" s="222"/>
      <c r="EF10" s="222"/>
      <c r="EG10" s="222"/>
      <c r="EH10" s="222"/>
      <c r="EI10" s="222"/>
    </row>
    <row r="11" spans="1:139" ht="12.75">
      <c r="A11" s="222"/>
      <c r="B11" s="251"/>
      <c r="C11" s="222"/>
      <c r="D11" s="222"/>
      <c r="E11" s="222"/>
      <c r="F11" s="222"/>
      <c r="G11" s="222"/>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2"/>
      <c r="AY11" s="222"/>
      <c r="AZ11" s="222"/>
      <c r="BA11" s="222"/>
      <c r="BB11" s="222"/>
      <c r="BC11" s="222"/>
      <c r="BD11" s="222"/>
      <c r="BE11" s="222"/>
      <c r="BF11" s="222"/>
      <c r="BG11" s="222"/>
      <c r="BH11" s="222"/>
      <c r="BI11" s="222"/>
      <c r="BJ11" s="222"/>
      <c r="BK11" s="222"/>
      <c r="BL11" s="222"/>
      <c r="BM11" s="222"/>
      <c r="BN11" s="222"/>
      <c r="BO11" s="222"/>
      <c r="BP11" s="222"/>
      <c r="BQ11" s="222"/>
      <c r="BR11" s="222"/>
      <c r="BS11" s="222"/>
      <c r="BT11" s="222"/>
      <c r="BU11" s="222"/>
      <c r="BV11" s="222"/>
      <c r="BW11" s="222"/>
      <c r="BX11" s="222"/>
      <c r="BY11" s="222"/>
      <c r="BZ11" s="222"/>
      <c r="CA11" s="222"/>
      <c r="CB11" s="222"/>
      <c r="CC11" s="222"/>
      <c r="CD11" s="222"/>
      <c r="CE11" s="222"/>
      <c r="CF11" s="222"/>
      <c r="CG11" s="222"/>
      <c r="CH11" s="222"/>
      <c r="CI11" s="222"/>
      <c r="CJ11" s="222"/>
      <c r="CK11" s="222"/>
      <c r="CL11" s="222"/>
      <c r="CM11" s="222"/>
      <c r="CN11" s="222"/>
      <c r="CO11" s="222"/>
      <c r="CP11" s="222"/>
      <c r="CQ11" s="222"/>
      <c r="CR11" s="222"/>
      <c r="CS11" s="222"/>
      <c r="CT11" s="222"/>
      <c r="CU11" s="222"/>
      <c r="CV11" s="222"/>
      <c r="CW11" s="222"/>
      <c r="CX11" s="222"/>
      <c r="CY11" s="222"/>
      <c r="CZ11" s="222"/>
      <c r="DA11" s="222"/>
      <c r="DB11" s="222"/>
      <c r="DC11" s="222"/>
      <c r="DD11" s="222"/>
      <c r="DE11" s="222"/>
      <c r="DF11" s="222"/>
      <c r="DG11" s="222"/>
      <c r="DH11" s="222"/>
      <c r="DI11" s="222"/>
      <c r="DJ11" s="222"/>
      <c r="DK11" s="222"/>
      <c r="DL11" s="222"/>
      <c r="DM11" s="222"/>
      <c r="DN11" s="222"/>
      <c r="DO11" s="222"/>
      <c r="DP11" s="222"/>
      <c r="DQ11" s="222"/>
      <c r="DR11" s="222"/>
      <c r="DS11" s="222"/>
      <c r="DT11" s="222"/>
      <c r="DU11" s="222"/>
      <c r="DV11" s="222"/>
      <c r="DW11" s="222"/>
      <c r="DX11" s="222"/>
      <c r="DY11" s="222"/>
      <c r="DZ11" s="222"/>
      <c r="EA11" s="222"/>
      <c r="EB11" s="222"/>
      <c r="EC11" s="222"/>
      <c r="ED11" s="222"/>
      <c r="EE11" s="222"/>
      <c r="EF11" s="222"/>
      <c r="EG11" s="222"/>
      <c r="EH11" s="222"/>
      <c r="EI11" s="222"/>
    </row>
    <row r="12" spans="1:139" ht="12.75">
      <c r="A12" s="222"/>
      <c r="B12" s="251"/>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222"/>
      <c r="BF12" s="222"/>
      <c r="BG12" s="222"/>
      <c r="BH12" s="222"/>
      <c r="BI12" s="222"/>
      <c r="BJ12" s="222"/>
      <c r="BK12" s="222"/>
      <c r="BL12" s="222"/>
      <c r="BM12" s="222"/>
      <c r="BN12" s="222"/>
      <c r="BO12" s="222"/>
      <c r="BP12" s="222"/>
      <c r="BQ12" s="222"/>
      <c r="BR12" s="222"/>
      <c r="BS12" s="222"/>
      <c r="BT12" s="222"/>
      <c r="BU12" s="222"/>
      <c r="BV12" s="222"/>
      <c r="BW12" s="222"/>
      <c r="BX12" s="222"/>
      <c r="BY12" s="222"/>
      <c r="BZ12" s="222"/>
      <c r="CA12" s="222"/>
      <c r="CB12" s="222"/>
      <c r="CC12" s="222"/>
      <c r="CD12" s="222"/>
      <c r="CE12" s="222"/>
      <c r="CF12" s="222"/>
      <c r="CG12" s="222"/>
      <c r="CH12" s="222"/>
      <c r="CI12" s="222"/>
      <c r="CJ12" s="222"/>
      <c r="CK12" s="222"/>
      <c r="CL12" s="222"/>
      <c r="CM12" s="222"/>
      <c r="CN12" s="222"/>
      <c r="CO12" s="222"/>
      <c r="CP12" s="222"/>
      <c r="CQ12" s="222"/>
      <c r="CR12" s="222"/>
      <c r="CS12" s="222"/>
      <c r="CT12" s="222"/>
      <c r="CU12" s="222"/>
      <c r="CV12" s="222"/>
      <c r="CW12" s="222"/>
      <c r="CX12" s="222"/>
      <c r="CY12" s="222"/>
      <c r="CZ12" s="222"/>
      <c r="DA12" s="222"/>
      <c r="DB12" s="222"/>
      <c r="DC12" s="222"/>
      <c r="DD12" s="222"/>
      <c r="DE12" s="222"/>
      <c r="DF12" s="222"/>
      <c r="DG12" s="222"/>
      <c r="DH12" s="222"/>
      <c r="DI12" s="222"/>
      <c r="DJ12" s="222"/>
      <c r="DK12" s="222"/>
      <c r="DL12" s="222"/>
      <c r="DM12" s="222"/>
      <c r="DN12" s="222"/>
      <c r="DO12" s="222"/>
      <c r="DP12" s="222"/>
      <c r="DQ12" s="222"/>
      <c r="DR12" s="222"/>
      <c r="DS12" s="222"/>
      <c r="DT12" s="222"/>
      <c r="DU12" s="222"/>
      <c r="DV12" s="222"/>
      <c r="DW12" s="222"/>
      <c r="DX12" s="222"/>
      <c r="DY12" s="222"/>
      <c r="DZ12" s="222"/>
      <c r="EA12" s="222"/>
      <c r="EB12" s="222"/>
      <c r="EC12" s="222"/>
      <c r="ED12" s="222"/>
      <c r="EE12" s="222"/>
      <c r="EF12" s="222"/>
      <c r="EG12" s="222"/>
      <c r="EH12" s="222"/>
      <c r="EI12" s="222"/>
    </row>
    <row r="13" spans="1:139" ht="12.75">
      <c r="A13" s="222"/>
      <c r="B13" s="251"/>
      <c r="C13" s="222"/>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222"/>
      <c r="AS13" s="222"/>
      <c r="AT13" s="222"/>
      <c r="AU13" s="222"/>
      <c r="AV13" s="222"/>
      <c r="AW13" s="222"/>
      <c r="AX13" s="222"/>
      <c r="AY13" s="222"/>
      <c r="AZ13" s="222"/>
      <c r="BA13" s="222"/>
      <c r="BB13" s="222"/>
      <c r="BC13" s="222"/>
      <c r="BD13" s="222"/>
      <c r="BE13" s="222"/>
      <c r="BF13" s="222"/>
      <c r="BG13" s="222"/>
      <c r="BH13" s="222"/>
      <c r="BI13" s="222"/>
      <c r="BJ13" s="222"/>
      <c r="BK13" s="222"/>
      <c r="BL13" s="222"/>
      <c r="BM13" s="222"/>
      <c r="BN13" s="222"/>
      <c r="BO13" s="222"/>
      <c r="BP13" s="222"/>
      <c r="BQ13" s="222"/>
      <c r="BR13" s="222"/>
      <c r="BS13" s="222"/>
      <c r="BT13" s="222"/>
      <c r="BU13" s="222"/>
      <c r="BV13" s="222"/>
      <c r="BW13" s="222"/>
      <c r="BX13" s="222"/>
      <c r="BY13" s="222"/>
      <c r="BZ13" s="222"/>
      <c r="CA13" s="222"/>
      <c r="CB13" s="222"/>
      <c r="CC13" s="222"/>
      <c r="CD13" s="222"/>
      <c r="CE13" s="222"/>
      <c r="CF13" s="222"/>
      <c r="CG13" s="222"/>
      <c r="CH13" s="222"/>
      <c r="CI13" s="222"/>
      <c r="CJ13" s="222"/>
      <c r="CK13" s="222"/>
      <c r="CL13" s="222"/>
      <c r="CM13" s="222"/>
      <c r="CN13" s="222"/>
      <c r="CO13" s="222"/>
      <c r="CP13" s="222"/>
      <c r="CQ13" s="222"/>
      <c r="CR13" s="222"/>
      <c r="CS13" s="222"/>
      <c r="CT13" s="222"/>
      <c r="CU13" s="222"/>
      <c r="CV13" s="222"/>
      <c r="CW13" s="222"/>
      <c r="CX13" s="222"/>
      <c r="CY13" s="222"/>
      <c r="CZ13" s="222"/>
      <c r="DA13" s="222"/>
      <c r="DB13" s="222"/>
      <c r="DC13" s="222"/>
      <c r="DD13" s="222"/>
      <c r="DE13" s="222"/>
      <c r="DF13" s="222"/>
      <c r="DG13" s="222"/>
      <c r="DH13" s="222"/>
      <c r="DI13" s="222"/>
      <c r="DJ13" s="222"/>
      <c r="DK13" s="222"/>
      <c r="DL13" s="222"/>
      <c r="DM13" s="222"/>
      <c r="DN13" s="222"/>
      <c r="DO13" s="222"/>
      <c r="DP13" s="222"/>
      <c r="DQ13" s="222"/>
      <c r="DR13" s="222"/>
      <c r="DS13" s="222"/>
      <c r="DT13" s="222"/>
      <c r="DU13" s="222"/>
      <c r="DV13" s="222"/>
      <c r="DW13" s="222"/>
      <c r="DX13" s="222"/>
      <c r="DY13" s="222"/>
      <c r="DZ13" s="222"/>
      <c r="EA13" s="222"/>
      <c r="EB13" s="222"/>
      <c r="EC13" s="222"/>
      <c r="ED13" s="222"/>
      <c r="EE13" s="222"/>
      <c r="EF13" s="222"/>
      <c r="EG13" s="222"/>
      <c r="EH13" s="222"/>
      <c r="EI13" s="222"/>
    </row>
    <row r="14" spans="1:139" ht="12.75">
      <c r="A14" s="222"/>
      <c r="B14" s="251"/>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222"/>
      <c r="AZ14" s="222"/>
      <c r="BA14" s="222"/>
      <c r="BB14" s="222"/>
      <c r="BC14" s="222"/>
      <c r="BD14" s="222"/>
      <c r="BE14" s="222"/>
      <c r="BF14" s="222"/>
      <c r="BG14" s="222"/>
      <c r="BH14" s="222"/>
      <c r="BI14" s="222"/>
      <c r="BJ14" s="222"/>
      <c r="BK14" s="222"/>
      <c r="BL14" s="222"/>
      <c r="BM14" s="222"/>
      <c r="BN14" s="222"/>
      <c r="BO14" s="222"/>
      <c r="BP14" s="222"/>
      <c r="BQ14" s="222"/>
      <c r="BR14" s="222"/>
      <c r="BS14" s="222"/>
      <c r="BT14" s="222"/>
      <c r="BU14" s="222"/>
      <c r="BV14" s="222"/>
      <c r="BW14" s="222"/>
      <c r="BX14" s="222"/>
      <c r="BY14" s="222"/>
      <c r="BZ14" s="222"/>
      <c r="CA14" s="222"/>
      <c r="CB14" s="222"/>
      <c r="CC14" s="222"/>
      <c r="CD14" s="222"/>
      <c r="CE14" s="222"/>
      <c r="CF14" s="222"/>
      <c r="CG14" s="222"/>
      <c r="CH14" s="222"/>
      <c r="CI14" s="222"/>
      <c r="CJ14" s="222"/>
      <c r="CK14" s="222"/>
      <c r="CL14" s="222"/>
      <c r="CM14" s="222"/>
      <c r="CN14" s="222"/>
      <c r="CO14" s="222"/>
      <c r="CP14" s="222"/>
      <c r="CQ14" s="222"/>
      <c r="CR14" s="222"/>
      <c r="CS14" s="222"/>
      <c r="CT14" s="222"/>
      <c r="CU14" s="222"/>
      <c r="CV14" s="222"/>
      <c r="CW14" s="222"/>
      <c r="CX14" s="222"/>
      <c r="CY14" s="222"/>
      <c r="CZ14" s="222"/>
      <c r="DA14" s="222"/>
      <c r="DB14" s="222"/>
      <c r="DC14" s="222"/>
      <c r="DD14" s="222"/>
      <c r="DE14" s="222"/>
      <c r="DF14" s="222"/>
      <c r="DG14" s="222"/>
      <c r="DH14" s="222"/>
      <c r="DI14" s="222"/>
      <c r="DJ14" s="222"/>
      <c r="DK14" s="222"/>
      <c r="DL14" s="222"/>
      <c r="DM14" s="222"/>
      <c r="DN14" s="222"/>
      <c r="DO14" s="222"/>
      <c r="DP14" s="222"/>
      <c r="DQ14" s="222"/>
      <c r="DR14" s="222"/>
      <c r="DS14" s="222"/>
      <c r="DT14" s="222"/>
      <c r="DU14" s="222"/>
      <c r="DV14" s="222"/>
      <c r="DW14" s="222"/>
      <c r="DX14" s="222"/>
      <c r="DY14" s="222"/>
      <c r="DZ14" s="222"/>
      <c r="EA14" s="222"/>
      <c r="EB14" s="222"/>
      <c r="EC14" s="222"/>
      <c r="ED14" s="222"/>
      <c r="EE14" s="222"/>
      <c r="EF14" s="222"/>
      <c r="EG14" s="222"/>
      <c r="EH14" s="222"/>
      <c r="EI14" s="222"/>
    </row>
    <row r="15" spans="1:139" ht="12.75">
      <c r="A15" s="222"/>
      <c r="B15" s="251"/>
      <c r="C15" s="222"/>
      <c r="D15" s="222"/>
      <c r="E15" s="222"/>
      <c r="F15" s="222"/>
      <c r="G15" s="222"/>
      <c r="H15" s="222"/>
      <c r="I15" s="222"/>
      <c r="J15" s="222"/>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2"/>
      <c r="AS15" s="222"/>
      <c r="AT15" s="222"/>
      <c r="AU15" s="222"/>
      <c r="AV15" s="222"/>
      <c r="AW15" s="222"/>
      <c r="AX15" s="222"/>
      <c r="AY15" s="222"/>
      <c r="AZ15" s="222"/>
      <c r="BA15" s="222"/>
      <c r="BB15" s="222"/>
      <c r="BC15" s="222"/>
      <c r="BD15" s="222"/>
      <c r="BE15" s="222"/>
      <c r="BF15" s="222"/>
      <c r="BG15" s="222"/>
      <c r="BH15" s="222"/>
      <c r="BI15" s="222"/>
      <c r="BJ15" s="222"/>
      <c r="BK15" s="222"/>
      <c r="BL15" s="222"/>
      <c r="BM15" s="222"/>
      <c r="BN15" s="222"/>
      <c r="BO15" s="222"/>
      <c r="BP15" s="222"/>
      <c r="BQ15" s="222"/>
      <c r="BR15" s="222"/>
      <c r="BS15" s="222"/>
      <c r="BT15" s="222"/>
      <c r="BU15" s="222"/>
      <c r="BV15" s="222"/>
      <c r="BW15" s="222"/>
      <c r="BX15" s="222"/>
      <c r="BY15" s="222"/>
      <c r="BZ15" s="222"/>
      <c r="CA15" s="222"/>
      <c r="CB15" s="222"/>
      <c r="CC15" s="222"/>
      <c r="CD15" s="222"/>
      <c r="CE15" s="222"/>
      <c r="CF15" s="222"/>
      <c r="CG15" s="222"/>
      <c r="CH15" s="222"/>
      <c r="CI15" s="222"/>
      <c r="CJ15" s="222"/>
      <c r="CK15" s="222"/>
      <c r="CL15" s="222"/>
      <c r="CM15" s="222"/>
      <c r="CN15" s="222"/>
      <c r="CO15" s="222"/>
      <c r="CP15" s="222"/>
      <c r="CQ15" s="222"/>
      <c r="CR15" s="222"/>
      <c r="CS15" s="222"/>
      <c r="CT15" s="222"/>
      <c r="CU15" s="222"/>
      <c r="CV15" s="222"/>
      <c r="CW15" s="222"/>
      <c r="CX15" s="222"/>
      <c r="CY15" s="222"/>
      <c r="CZ15" s="222"/>
      <c r="DA15" s="222"/>
      <c r="DB15" s="222"/>
      <c r="DC15" s="222"/>
      <c r="DD15" s="222"/>
      <c r="DE15" s="222"/>
      <c r="DF15" s="222"/>
      <c r="DG15" s="222"/>
      <c r="DH15" s="222"/>
      <c r="DI15" s="222"/>
      <c r="DJ15" s="222"/>
      <c r="DK15" s="222"/>
      <c r="DL15" s="222"/>
      <c r="DM15" s="222"/>
      <c r="DN15" s="222"/>
      <c r="DO15" s="222"/>
      <c r="DP15" s="222"/>
      <c r="DQ15" s="222"/>
      <c r="DR15" s="222"/>
      <c r="DS15" s="222"/>
      <c r="DT15" s="222"/>
      <c r="DU15" s="222"/>
      <c r="DV15" s="222"/>
      <c r="DW15" s="222"/>
      <c r="DX15" s="222"/>
      <c r="DY15" s="222"/>
      <c r="DZ15" s="222"/>
      <c r="EA15" s="222"/>
      <c r="EB15" s="222"/>
      <c r="EC15" s="222"/>
      <c r="ED15" s="222"/>
      <c r="EE15" s="222"/>
      <c r="EF15" s="222"/>
      <c r="EG15" s="222"/>
      <c r="EH15" s="222"/>
      <c r="EI15" s="222"/>
    </row>
    <row r="16" spans="1:139" ht="12.75">
      <c r="A16" s="222"/>
      <c r="B16" s="251"/>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c r="AX16" s="222"/>
      <c r="AY16" s="222"/>
      <c r="AZ16" s="222"/>
      <c r="BA16" s="222"/>
      <c r="BB16" s="222"/>
      <c r="BC16" s="222"/>
      <c r="BD16" s="222"/>
      <c r="BE16" s="222"/>
      <c r="BF16" s="222"/>
      <c r="BG16" s="222"/>
      <c r="BH16" s="222"/>
      <c r="BI16" s="222"/>
      <c r="BJ16" s="222"/>
      <c r="BK16" s="222"/>
      <c r="BL16" s="222"/>
      <c r="BM16" s="222"/>
      <c r="BN16" s="222"/>
      <c r="BO16" s="222"/>
      <c r="BP16" s="222"/>
      <c r="BQ16" s="222"/>
      <c r="BR16" s="222"/>
      <c r="BS16" s="222"/>
      <c r="BT16" s="222"/>
      <c r="BU16" s="222"/>
      <c r="BV16" s="222"/>
      <c r="BW16" s="222"/>
      <c r="BX16" s="222"/>
      <c r="BY16" s="222"/>
      <c r="BZ16" s="222"/>
      <c r="CA16" s="222"/>
      <c r="CB16" s="222"/>
      <c r="CC16" s="222"/>
      <c r="CD16" s="222"/>
      <c r="CE16" s="222"/>
      <c r="CF16" s="222"/>
      <c r="CG16" s="222"/>
      <c r="CH16" s="222"/>
      <c r="CI16" s="222"/>
      <c r="CJ16" s="222"/>
      <c r="CK16" s="222"/>
      <c r="CL16" s="222"/>
      <c r="CM16" s="222"/>
      <c r="CN16" s="222"/>
      <c r="CO16" s="222"/>
      <c r="CP16" s="222"/>
      <c r="CQ16" s="222"/>
      <c r="CR16" s="222"/>
      <c r="CS16" s="222"/>
      <c r="CT16" s="222"/>
      <c r="CU16" s="222"/>
      <c r="CV16" s="222"/>
      <c r="CW16" s="222"/>
      <c r="CX16" s="222"/>
      <c r="CY16" s="222"/>
      <c r="CZ16" s="222"/>
      <c r="DA16" s="222"/>
      <c r="DB16" s="222"/>
      <c r="DC16" s="222"/>
      <c r="DD16" s="222"/>
      <c r="DE16" s="222"/>
      <c r="DF16" s="222"/>
      <c r="DG16" s="222"/>
      <c r="DH16" s="222"/>
      <c r="DI16" s="222"/>
      <c r="DJ16" s="222"/>
      <c r="DK16" s="222"/>
      <c r="DL16" s="222"/>
      <c r="DM16" s="222"/>
      <c r="DN16" s="222"/>
      <c r="DO16" s="222"/>
      <c r="DP16" s="222"/>
      <c r="DQ16" s="222"/>
      <c r="DR16" s="222"/>
      <c r="DS16" s="222"/>
      <c r="DT16" s="222"/>
      <c r="DU16" s="222"/>
      <c r="DV16" s="222"/>
      <c r="DW16" s="222"/>
      <c r="DX16" s="222"/>
      <c r="DY16" s="222"/>
      <c r="DZ16" s="222"/>
      <c r="EA16" s="222"/>
      <c r="EB16" s="222"/>
      <c r="EC16" s="222"/>
      <c r="ED16" s="222"/>
      <c r="EE16" s="222"/>
      <c r="EF16" s="222"/>
      <c r="EG16" s="222"/>
      <c r="EH16" s="222"/>
      <c r="EI16" s="222"/>
    </row>
    <row r="17" spans="1:139" ht="12.75">
      <c r="A17" s="222"/>
      <c r="B17" s="251"/>
      <c r="C17" s="222"/>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c r="AX17" s="222"/>
      <c r="AY17" s="222"/>
      <c r="AZ17" s="222"/>
      <c r="BA17" s="222"/>
      <c r="BB17" s="222"/>
      <c r="BC17" s="222"/>
      <c r="BD17" s="222"/>
      <c r="BE17" s="222"/>
      <c r="BF17" s="222"/>
      <c r="BG17" s="222"/>
      <c r="BH17" s="222"/>
      <c r="BI17" s="222"/>
      <c r="BJ17" s="222"/>
      <c r="BK17" s="222"/>
      <c r="BL17" s="222"/>
      <c r="BM17" s="222"/>
      <c r="BN17" s="222"/>
      <c r="BO17" s="222"/>
      <c r="BP17" s="222"/>
      <c r="BQ17" s="222"/>
      <c r="BR17" s="222"/>
      <c r="BS17" s="222"/>
      <c r="BT17" s="222"/>
      <c r="BU17" s="222"/>
      <c r="BV17" s="222"/>
      <c r="BW17" s="222"/>
      <c r="BX17" s="222"/>
      <c r="BY17" s="222"/>
      <c r="BZ17" s="222"/>
      <c r="CA17" s="222"/>
      <c r="CB17" s="222"/>
      <c r="CC17" s="222"/>
      <c r="CD17" s="222"/>
      <c r="CE17" s="222"/>
      <c r="CF17" s="222"/>
      <c r="CG17" s="222"/>
      <c r="CH17" s="222"/>
      <c r="CI17" s="222"/>
      <c r="CJ17" s="222"/>
      <c r="CK17" s="222"/>
      <c r="CL17" s="222"/>
      <c r="CM17" s="222"/>
      <c r="CN17" s="222"/>
      <c r="CO17" s="222"/>
      <c r="CP17" s="222"/>
      <c r="CQ17" s="222"/>
      <c r="CR17" s="222"/>
      <c r="CS17" s="222"/>
      <c r="CT17" s="222"/>
      <c r="CU17" s="222"/>
      <c r="CV17" s="222"/>
      <c r="CW17" s="222"/>
      <c r="CX17" s="222"/>
      <c r="CY17" s="222"/>
      <c r="CZ17" s="222"/>
      <c r="DA17" s="222"/>
      <c r="DB17" s="222"/>
      <c r="DC17" s="222"/>
      <c r="DD17" s="222"/>
      <c r="DE17" s="222"/>
      <c r="DF17" s="222"/>
      <c r="DG17" s="222"/>
      <c r="DH17" s="222"/>
      <c r="DI17" s="222"/>
      <c r="DJ17" s="222"/>
      <c r="DK17" s="222"/>
      <c r="DL17" s="222"/>
      <c r="DM17" s="222"/>
      <c r="DN17" s="222"/>
      <c r="DO17" s="222"/>
      <c r="DP17" s="222"/>
      <c r="DQ17" s="222"/>
      <c r="DR17" s="222"/>
      <c r="DS17" s="222"/>
      <c r="DT17" s="222"/>
      <c r="DU17" s="222"/>
      <c r="DV17" s="222"/>
      <c r="DW17" s="222"/>
      <c r="DX17" s="222"/>
      <c r="DY17" s="222"/>
      <c r="DZ17" s="222"/>
      <c r="EA17" s="222"/>
      <c r="EB17" s="222"/>
      <c r="EC17" s="222"/>
      <c r="ED17" s="222"/>
      <c r="EE17" s="222"/>
      <c r="EF17" s="222"/>
      <c r="EG17" s="222"/>
      <c r="EH17" s="222"/>
      <c r="EI17" s="222"/>
    </row>
    <row r="18" spans="1:139" ht="12.75">
      <c r="A18" s="222"/>
      <c r="B18" s="251"/>
      <c r="C18" s="222"/>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2"/>
      <c r="BA18" s="222"/>
      <c r="BB18" s="222"/>
      <c r="BC18" s="222"/>
      <c r="BD18" s="222"/>
      <c r="BE18" s="222"/>
      <c r="BF18" s="222"/>
      <c r="BG18" s="222"/>
      <c r="BH18" s="222"/>
      <c r="BI18" s="222"/>
      <c r="BJ18" s="222"/>
      <c r="BK18" s="222"/>
      <c r="BL18" s="222"/>
      <c r="BM18" s="222"/>
      <c r="BN18" s="222"/>
      <c r="BO18" s="222"/>
      <c r="BP18" s="222"/>
      <c r="BQ18" s="222"/>
      <c r="BR18" s="222"/>
      <c r="BS18" s="222"/>
      <c r="BT18" s="222"/>
      <c r="BU18" s="222"/>
      <c r="BV18" s="222"/>
      <c r="BW18" s="222"/>
      <c r="BX18" s="222"/>
      <c r="BY18" s="222"/>
      <c r="BZ18" s="222"/>
      <c r="CA18" s="222"/>
      <c r="CB18" s="222"/>
      <c r="CC18" s="222"/>
      <c r="CD18" s="222"/>
      <c r="CE18" s="222"/>
      <c r="CF18" s="222"/>
      <c r="CG18" s="222"/>
      <c r="CH18" s="222"/>
      <c r="CI18" s="222"/>
      <c r="CJ18" s="222"/>
      <c r="CK18" s="222"/>
      <c r="CL18" s="222"/>
      <c r="CM18" s="222"/>
      <c r="CN18" s="222"/>
      <c r="CO18" s="222"/>
      <c r="CP18" s="222"/>
      <c r="CQ18" s="222"/>
      <c r="CR18" s="222"/>
      <c r="CS18" s="222"/>
      <c r="CT18" s="222"/>
      <c r="CU18" s="222"/>
      <c r="CV18" s="222"/>
      <c r="CW18" s="222"/>
      <c r="CX18" s="222"/>
      <c r="CY18" s="222"/>
      <c r="CZ18" s="222"/>
      <c r="DA18" s="222"/>
      <c r="DB18" s="222"/>
      <c r="DC18" s="222"/>
      <c r="DD18" s="222"/>
      <c r="DE18" s="222"/>
      <c r="DF18" s="222"/>
      <c r="DG18" s="222"/>
      <c r="DH18" s="222"/>
      <c r="DI18" s="222"/>
      <c r="DJ18" s="222"/>
      <c r="DK18" s="222"/>
      <c r="DL18" s="222"/>
      <c r="DM18" s="222"/>
      <c r="DN18" s="222"/>
      <c r="DO18" s="222"/>
      <c r="DP18" s="222"/>
      <c r="DQ18" s="222"/>
      <c r="DR18" s="222"/>
      <c r="DS18" s="222"/>
      <c r="DT18" s="222"/>
      <c r="DU18" s="222"/>
      <c r="DV18" s="222"/>
      <c r="DW18" s="222"/>
      <c r="DX18" s="222"/>
      <c r="DY18" s="222"/>
      <c r="DZ18" s="222"/>
      <c r="EA18" s="222"/>
      <c r="EB18" s="222"/>
      <c r="EC18" s="222"/>
      <c r="ED18" s="222"/>
      <c r="EE18" s="222"/>
      <c r="EF18" s="222"/>
      <c r="EG18" s="222"/>
      <c r="EH18" s="222"/>
      <c r="EI18" s="222"/>
    </row>
    <row r="19" spans="1:139" ht="12.75">
      <c r="A19" s="222"/>
      <c r="B19" s="251"/>
      <c r="C19" s="222"/>
      <c r="D19" s="222"/>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2"/>
      <c r="BA19" s="222"/>
      <c r="BB19" s="222"/>
      <c r="BC19" s="222"/>
      <c r="BD19" s="222"/>
      <c r="BE19" s="222"/>
      <c r="BF19" s="222"/>
      <c r="BG19" s="222"/>
      <c r="BH19" s="222"/>
      <c r="BI19" s="222"/>
      <c r="BJ19" s="222"/>
      <c r="BK19" s="222"/>
      <c r="BL19" s="222"/>
      <c r="BM19" s="222"/>
      <c r="BN19" s="222"/>
      <c r="BO19" s="222"/>
      <c r="BP19" s="222"/>
      <c r="BQ19" s="222"/>
      <c r="BR19" s="222"/>
      <c r="BS19" s="222"/>
      <c r="BT19" s="222"/>
      <c r="BU19" s="222"/>
      <c r="BV19" s="222"/>
      <c r="BW19" s="222"/>
      <c r="BX19" s="222"/>
      <c r="BY19" s="222"/>
      <c r="BZ19" s="222"/>
      <c r="CA19" s="222"/>
      <c r="CB19" s="222"/>
      <c r="CC19" s="222"/>
      <c r="CD19" s="222"/>
      <c r="CE19" s="222"/>
      <c r="CF19" s="222"/>
      <c r="CG19" s="222"/>
      <c r="CH19" s="222"/>
      <c r="CI19" s="222"/>
      <c r="CJ19" s="222"/>
      <c r="CK19" s="222"/>
      <c r="CL19" s="222"/>
      <c r="CM19" s="222"/>
      <c r="CN19" s="222"/>
      <c r="CO19" s="222"/>
      <c r="CP19" s="222"/>
      <c r="CQ19" s="222"/>
      <c r="CR19" s="222"/>
      <c r="CS19" s="222"/>
      <c r="CT19" s="222"/>
      <c r="CU19" s="222"/>
      <c r="CV19" s="222"/>
      <c r="CW19" s="222"/>
      <c r="CX19" s="222"/>
      <c r="CY19" s="222"/>
      <c r="CZ19" s="222"/>
      <c r="DA19" s="222"/>
      <c r="DB19" s="222"/>
      <c r="DC19" s="222"/>
      <c r="DD19" s="222"/>
      <c r="DE19" s="222"/>
      <c r="DF19" s="222"/>
      <c r="DG19" s="222"/>
      <c r="DH19" s="222"/>
      <c r="DI19" s="222"/>
      <c r="DJ19" s="222"/>
      <c r="DK19" s="222"/>
      <c r="DL19" s="222"/>
      <c r="DM19" s="222"/>
      <c r="DN19" s="222"/>
      <c r="DO19" s="222"/>
      <c r="DP19" s="222"/>
      <c r="DQ19" s="222"/>
      <c r="DR19" s="222"/>
      <c r="DS19" s="222"/>
      <c r="DT19" s="222"/>
      <c r="DU19" s="222"/>
      <c r="DV19" s="222"/>
      <c r="DW19" s="222"/>
      <c r="DX19" s="222"/>
      <c r="DY19" s="222"/>
      <c r="DZ19" s="222"/>
      <c r="EA19" s="222"/>
      <c r="EB19" s="222"/>
      <c r="EC19" s="222"/>
      <c r="ED19" s="222"/>
      <c r="EE19" s="222"/>
      <c r="EF19" s="222"/>
      <c r="EG19" s="222"/>
      <c r="EH19" s="222"/>
      <c r="EI19" s="222"/>
    </row>
    <row r="20" spans="1:139" ht="12.75">
      <c r="A20" s="222"/>
      <c r="B20" s="251"/>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2"/>
      <c r="BA20" s="222"/>
      <c r="BB20" s="222"/>
      <c r="BC20" s="222"/>
      <c r="BD20" s="222"/>
      <c r="BE20" s="222"/>
      <c r="BF20" s="222"/>
      <c r="BG20" s="222"/>
      <c r="BH20" s="222"/>
      <c r="BI20" s="222"/>
      <c r="BJ20" s="222"/>
      <c r="BK20" s="222"/>
      <c r="BL20" s="222"/>
      <c r="BM20" s="222"/>
      <c r="BN20" s="222"/>
      <c r="BO20" s="222"/>
      <c r="BP20" s="222"/>
      <c r="BQ20" s="222"/>
      <c r="BR20" s="222"/>
      <c r="BS20" s="222"/>
      <c r="BT20" s="222"/>
      <c r="BU20" s="222"/>
      <c r="BV20" s="222"/>
      <c r="BW20" s="222"/>
      <c r="BX20" s="222"/>
      <c r="BY20" s="222"/>
      <c r="BZ20" s="222"/>
      <c r="CA20" s="222"/>
      <c r="CB20" s="222"/>
      <c r="CC20" s="222"/>
      <c r="CD20" s="222"/>
      <c r="CE20" s="222"/>
      <c r="CF20" s="222"/>
      <c r="CG20" s="222"/>
      <c r="CH20" s="222"/>
      <c r="CI20" s="222"/>
      <c r="CJ20" s="222"/>
      <c r="CK20" s="222"/>
      <c r="CL20" s="222"/>
      <c r="CM20" s="222"/>
      <c r="CN20" s="222"/>
      <c r="CO20" s="222"/>
      <c r="CP20" s="222"/>
      <c r="CQ20" s="222"/>
      <c r="CR20" s="222"/>
      <c r="CS20" s="222"/>
      <c r="CT20" s="222"/>
      <c r="CU20" s="222"/>
      <c r="CV20" s="222"/>
      <c r="CW20" s="222"/>
      <c r="CX20" s="222"/>
      <c r="CY20" s="222"/>
      <c r="CZ20" s="222"/>
      <c r="DA20" s="222"/>
      <c r="DB20" s="222"/>
      <c r="DC20" s="222"/>
      <c r="DD20" s="222"/>
      <c r="DE20" s="222"/>
      <c r="DF20" s="222"/>
      <c r="DG20" s="222"/>
      <c r="DH20" s="222"/>
      <c r="DI20" s="222"/>
      <c r="DJ20" s="222"/>
      <c r="DK20" s="222"/>
      <c r="DL20" s="222"/>
      <c r="DM20" s="222"/>
      <c r="DN20" s="222"/>
      <c r="DO20" s="222"/>
      <c r="DP20" s="222"/>
      <c r="DQ20" s="222"/>
      <c r="DR20" s="222"/>
      <c r="DS20" s="222"/>
      <c r="DT20" s="222"/>
      <c r="DU20" s="222"/>
      <c r="DV20" s="222"/>
      <c r="DW20" s="222"/>
      <c r="DX20" s="222"/>
      <c r="DY20" s="222"/>
      <c r="DZ20" s="222"/>
      <c r="EA20" s="222"/>
      <c r="EB20" s="222"/>
      <c r="EC20" s="222"/>
      <c r="ED20" s="222"/>
      <c r="EE20" s="222"/>
      <c r="EF20" s="222"/>
      <c r="EG20" s="222"/>
      <c r="EH20" s="222"/>
      <c r="EI20" s="222"/>
    </row>
    <row r="21" spans="1:139" ht="12.75">
      <c r="A21" s="222"/>
      <c r="B21" s="251"/>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222"/>
      <c r="BH21" s="222"/>
      <c r="BI21" s="222"/>
      <c r="BJ21" s="222"/>
      <c r="BK21" s="222"/>
      <c r="BL21" s="222"/>
      <c r="BM21" s="222"/>
      <c r="BN21" s="222"/>
      <c r="BO21" s="222"/>
      <c r="BP21" s="222"/>
      <c r="BQ21" s="222"/>
      <c r="BR21" s="222"/>
      <c r="BS21" s="222"/>
      <c r="BT21" s="222"/>
      <c r="BU21" s="222"/>
      <c r="BV21" s="222"/>
      <c r="BW21" s="222"/>
      <c r="BX21" s="222"/>
      <c r="BY21" s="222"/>
      <c r="BZ21" s="222"/>
      <c r="CA21" s="222"/>
      <c r="CB21" s="222"/>
      <c r="CC21" s="222"/>
      <c r="CD21" s="222"/>
      <c r="CE21" s="222"/>
      <c r="CF21" s="222"/>
      <c r="CG21" s="222"/>
      <c r="CH21" s="222"/>
      <c r="CI21" s="222"/>
      <c r="CJ21" s="222"/>
      <c r="CK21" s="222"/>
      <c r="CL21" s="222"/>
      <c r="CM21" s="222"/>
      <c r="CN21" s="222"/>
      <c r="CO21" s="222"/>
      <c r="CP21" s="222"/>
      <c r="CQ21" s="222"/>
      <c r="CR21" s="222"/>
      <c r="CS21" s="222"/>
      <c r="CT21" s="222"/>
      <c r="CU21" s="222"/>
      <c r="CV21" s="222"/>
      <c r="CW21" s="222"/>
      <c r="CX21" s="222"/>
      <c r="CY21" s="222"/>
      <c r="CZ21" s="222"/>
      <c r="DA21" s="222"/>
      <c r="DB21" s="222"/>
      <c r="DC21" s="222"/>
      <c r="DD21" s="222"/>
      <c r="DE21" s="222"/>
      <c r="DF21" s="222"/>
      <c r="DG21" s="222"/>
      <c r="DH21" s="222"/>
      <c r="DI21" s="222"/>
      <c r="DJ21" s="222"/>
      <c r="DK21" s="222"/>
      <c r="DL21" s="222"/>
      <c r="DM21" s="222"/>
      <c r="DN21" s="222"/>
      <c r="DO21" s="222"/>
      <c r="DP21" s="222"/>
      <c r="DQ21" s="222"/>
      <c r="DR21" s="222"/>
      <c r="DS21" s="222"/>
      <c r="DT21" s="222"/>
      <c r="DU21" s="222"/>
      <c r="DV21" s="222"/>
      <c r="DW21" s="222"/>
      <c r="DX21" s="222"/>
      <c r="DY21" s="222"/>
      <c r="DZ21" s="222"/>
      <c r="EA21" s="222"/>
      <c r="EB21" s="222"/>
      <c r="EC21" s="222"/>
      <c r="ED21" s="222"/>
      <c r="EE21" s="222"/>
      <c r="EF21" s="222"/>
      <c r="EG21" s="222"/>
      <c r="EH21" s="222"/>
      <c r="EI21" s="222"/>
    </row>
    <row r="22" spans="1:139" ht="12.75">
      <c r="A22" s="222"/>
      <c r="B22" s="251"/>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222"/>
      <c r="BC22" s="222"/>
      <c r="BD22" s="222"/>
      <c r="BE22" s="222"/>
      <c r="BF22" s="222"/>
      <c r="BG22" s="222"/>
      <c r="BH22" s="222"/>
      <c r="BI22" s="222"/>
      <c r="BJ22" s="222"/>
      <c r="BK22" s="222"/>
      <c r="BL22" s="222"/>
      <c r="BM22" s="222"/>
      <c r="BN22" s="222"/>
      <c r="BO22" s="222"/>
      <c r="BP22" s="222"/>
      <c r="BQ22" s="222"/>
      <c r="BR22" s="222"/>
      <c r="BS22" s="222"/>
      <c r="BT22" s="222"/>
      <c r="BU22" s="222"/>
      <c r="BV22" s="222"/>
      <c r="BW22" s="222"/>
      <c r="BX22" s="222"/>
      <c r="BY22" s="222"/>
      <c r="BZ22" s="222"/>
      <c r="CA22" s="222"/>
      <c r="CB22" s="222"/>
      <c r="CC22" s="222"/>
      <c r="CD22" s="222"/>
      <c r="CE22" s="222"/>
      <c r="CF22" s="222"/>
      <c r="CG22" s="222"/>
      <c r="CH22" s="222"/>
      <c r="CI22" s="222"/>
      <c r="CJ22" s="222"/>
      <c r="CK22" s="222"/>
      <c r="CL22" s="222"/>
      <c r="CM22" s="222"/>
      <c r="CN22" s="222"/>
      <c r="CO22" s="222"/>
      <c r="CP22" s="222"/>
      <c r="CQ22" s="222"/>
      <c r="CR22" s="222"/>
      <c r="CS22" s="222"/>
      <c r="CT22" s="222"/>
      <c r="CU22" s="222"/>
      <c r="CV22" s="222"/>
      <c r="CW22" s="222"/>
      <c r="CX22" s="222"/>
      <c r="CY22" s="222"/>
      <c r="CZ22" s="222"/>
      <c r="DA22" s="222"/>
      <c r="DB22" s="222"/>
      <c r="DC22" s="222"/>
      <c r="DD22" s="222"/>
      <c r="DE22" s="222"/>
      <c r="DF22" s="222"/>
      <c r="DG22" s="222"/>
      <c r="DH22" s="222"/>
      <c r="DI22" s="222"/>
      <c r="DJ22" s="222"/>
      <c r="DK22" s="222"/>
      <c r="DL22" s="222"/>
      <c r="DM22" s="222"/>
      <c r="DN22" s="222"/>
      <c r="DO22" s="222"/>
      <c r="DP22" s="222"/>
      <c r="DQ22" s="222"/>
      <c r="DR22" s="222"/>
      <c r="DS22" s="222"/>
      <c r="DT22" s="222"/>
      <c r="DU22" s="222"/>
      <c r="DV22" s="222"/>
      <c r="DW22" s="222"/>
      <c r="DX22" s="222"/>
      <c r="DY22" s="222"/>
      <c r="DZ22" s="222"/>
      <c r="EA22" s="222"/>
      <c r="EB22" s="222"/>
      <c r="EC22" s="222"/>
      <c r="ED22" s="222"/>
      <c r="EE22" s="222"/>
      <c r="EF22" s="222"/>
      <c r="EG22" s="222"/>
      <c r="EH22" s="222"/>
      <c r="EI22" s="222"/>
    </row>
    <row r="23" spans="1:139" ht="12.75">
      <c r="A23" s="222"/>
      <c r="B23" s="251"/>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c r="BC23" s="222"/>
      <c r="BD23" s="222"/>
      <c r="BE23" s="222"/>
      <c r="BF23" s="222"/>
      <c r="BG23" s="222"/>
      <c r="BH23" s="222"/>
      <c r="BI23" s="222"/>
      <c r="BJ23" s="222"/>
      <c r="BK23" s="222"/>
      <c r="BL23" s="222"/>
      <c r="BM23" s="222"/>
      <c r="BN23" s="222"/>
      <c r="BO23" s="222"/>
      <c r="BP23" s="222"/>
      <c r="BQ23" s="222"/>
      <c r="BR23" s="222"/>
      <c r="BS23" s="222"/>
      <c r="BT23" s="222"/>
      <c r="BU23" s="222"/>
      <c r="BV23" s="222"/>
      <c r="BW23" s="222"/>
      <c r="BX23" s="222"/>
      <c r="BY23" s="222"/>
      <c r="BZ23" s="222"/>
      <c r="CA23" s="222"/>
      <c r="CB23" s="222"/>
      <c r="CC23" s="222"/>
      <c r="CD23" s="222"/>
      <c r="CE23" s="222"/>
      <c r="CF23" s="222"/>
      <c r="CG23" s="222"/>
      <c r="CH23" s="222"/>
      <c r="CI23" s="222"/>
      <c r="CJ23" s="222"/>
      <c r="CK23" s="222"/>
      <c r="CL23" s="222"/>
      <c r="CM23" s="222"/>
      <c r="CN23" s="222"/>
      <c r="CO23" s="222"/>
      <c r="CP23" s="222"/>
      <c r="CQ23" s="222"/>
      <c r="CR23" s="222"/>
      <c r="CS23" s="222"/>
      <c r="CT23" s="222"/>
      <c r="CU23" s="222"/>
      <c r="CV23" s="222"/>
      <c r="CW23" s="222"/>
      <c r="CX23" s="222"/>
      <c r="CY23" s="222"/>
      <c r="CZ23" s="222"/>
      <c r="DA23" s="222"/>
      <c r="DB23" s="222"/>
      <c r="DC23" s="222"/>
      <c r="DD23" s="222"/>
      <c r="DE23" s="222"/>
      <c r="DF23" s="222"/>
      <c r="DG23" s="222"/>
      <c r="DH23" s="222"/>
      <c r="DI23" s="222"/>
      <c r="DJ23" s="222"/>
      <c r="DK23" s="222"/>
      <c r="DL23" s="222"/>
      <c r="DM23" s="222"/>
      <c r="DN23" s="222"/>
      <c r="DO23" s="222"/>
      <c r="DP23" s="222"/>
      <c r="DQ23" s="222"/>
      <c r="DR23" s="222"/>
      <c r="DS23" s="222"/>
      <c r="DT23" s="222"/>
      <c r="DU23" s="222"/>
      <c r="DV23" s="222"/>
      <c r="DW23" s="222"/>
      <c r="DX23" s="222"/>
      <c r="DY23" s="222"/>
      <c r="DZ23" s="222"/>
      <c r="EA23" s="222"/>
      <c r="EB23" s="222"/>
      <c r="EC23" s="222"/>
      <c r="ED23" s="222"/>
      <c r="EE23" s="222"/>
      <c r="EF23" s="222"/>
      <c r="EG23" s="222"/>
      <c r="EH23" s="222"/>
      <c r="EI23" s="222"/>
    </row>
    <row r="24" spans="1:139" ht="12.75">
      <c r="A24" s="222"/>
      <c r="B24" s="251"/>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2"/>
      <c r="BG24" s="222"/>
      <c r="BH24" s="222"/>
      <c r="BI24" s="222"/>
      <c r="BJ24" s="222"/>
      <c r="BK24" s="222"/>
      <c r="BL24" s="222"/>
      <c r="BM24" s="222"/>
      <c r="BN24" s="222"/>
      <c r="BO24" s="222"/>
      <c r="BP24" s="222"/>
      <c r="BQ24" s="222"/>
      <c r="BR24" s="222"/>
      <c r="BS24" s="222"/>
      <c r="BT24" s="222"/>
      <c r="BU24" s="222"/>
      <c r="BV24" s="222"/>
      <c r="BW24" s="222"/>
      <c r="BX24" s="222"/>
      <c r="BY24" s="222"/>
      <c r="BZ24" s="222"/>
      <c r="CA24" s="222"/>
      <c r="CB24" s="222"/>
      <c r="CC24" s="222"/>
      <c r="CD24" s="222"/>
      <c r="CE24" s="222"/>
      <c r="CF24" s="222"/>
      <c r="CG24" s="222"/>
      <c r="CH24" s="222"/>
      <c r="CI24" s="222"/>
      <c r="CJ24" s="222"/>
      <c r="CK24" s="222"/>
      <c r="CL24" s="222"/>
      <c r="CM24" s="222"/>
      <c r="CN24" s="222"/>
      <c r="CO24" s="222"/>
      <c r="CP24" s="222"/>
      <c r="CQ24" s="222"/>
      <c r="CR24" s="222"/>
      <c r="CS24" s="222"/>
      <c r="CT24" s="222"/>
      <c r="CU24" s="222"/>
      <c r="CV24" s="222"/>
      <c r="CW24" s="222"/>
      <c r="CX24" s="222"/>
      <c r="CY24" s="222"/>
      <c r="CZ24" s="222"/>
      <c r="DA24" s="222"/>
      <c r="DB24" s="222"/>
      <c r="DC24" s="222"/>
      <c r="DD24" s="222"/>
      <c r="DE24" s="222"/>
      <c r="DF24" s="222"/>
      <c r="DG24" s="222"/>
      <c r="DH24" s="222"/>
      <c r="DI24" s="222"/>
      <c r="DJ24" s="222"/>
      <c r="DK24" s="222"/>
      <c r="DL24" s="222"/>
      <c r="DM24" s="222"/>
      <c r="DN24" s="222"/>
      <c r="DO24" s="222"/>
      <c r="DP24" s="222"/>
      <c r="DQ24" s="222"/>
      <c r="DR24" s="222"/>
      <c r="DS24" s="222"/>
      <c r="DT24" s="222"/>
      <c r="DU24" s="222"/>
      <c r="DV24" s="222"/>
      <c r="DW24" s="222"/>
      <c r="DX24" s="222"/>
      <c r="DY24" s="222"/>
      <c r="DZ24" s="222"/>
      <c r="EA24" s="222"/>
      <c r="EB24" s="222"/>
      <c r="EC24" s="222"/>
      <c r="ED24" s="222"/>
      <c r="EE24" s="222"/>
      <c r="EF24" s="222"/>
      <c r="EG24" s="222"/>
      <c r="EH24" s="222"/>
      <c r="EI24" s="222"/>
    </row>
    <row r="25" spans="1:139" ht="12.75">
      <c r="A25" s="222"/>
      <c r="B25" s="251"/>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2"/>
      <c r="AR25" s="222"/>
      <c r="AS25" s="222"/>
      <c r="AT25" s="222"/>
      <c r="AU25" s="222"/>
      <c r="AV25" s="222"/>
      <c r="AW25" s="222"/>
      <c r="AX25" s="222"/>
      <c r="AY25" s="222"/>
      <c r="AZ25" s="222"/>
      <c r="BA25" s="222"/>
      <c r="BB25" s="222"/>
      <c r="BC25" s="222"/>
      <c r="BD25" s="222"/>
      <c r="BE25" s="222"/>
      <c r="BF25" s="222"/>
      <c r="BG25" s="222"/>
      <c r="BH25" s="222"/>
      <c r="BI25" s="222"/>
      <c r="BJ25" s="222"/>
      <c r="BK25" s="222"/>
      <c r="BL25" s="222"/>
      <c r="BM25" s="222"/>
      <c r="BN25" s="222"/>
      <c r="BO25" s="222"/>
      <c r="BP25" s="222"/>
      <c r="BQ25" s="222"/>
      <c r="BR25" s="222"/>
      <c r="BS25" s="222"/>
      <c r="BT25" s="222"/>
      <c r="BU25" s="222"/>
      <c r="BV25" s="222"/>
      <c r="BW25" s="222"/>
      <c r="BX25" s="222"/>
      <c r="BY25" s="222"/>
      <c r="BZ25" s="222"/>
      <c r="CA25" s="222"/>
      <c r="CB25" s="222"/>
      <c r="CC25" s="222"/>
      <c r="CD25" s="222"/>
      <c r="CE25" s="222"/>
      <c r="CF25" s="222"/>
      <c r="CG25" s="222"/>
      <c r="CH25" s="222"/>
      <c r="CI25" s="222"/>
      <c r="CJ25" s="222"/>
      <c r="CK25" s="222"/>
      <c r="CL25" s="222"/>
      <c r="CM25" s="222"/>
      <c r="CN25" s="222"/>
      <c r="CO25" s="222"/>
      <c r="CP25" s="222"/>
      <c r="CQ25" s="222"/>
      <c r="CR25" s="222"/>
      <c r="CS25" s="222"/>
      <c r="CT25" s="222"/>
      <c r="CU25" s="222"/>
      <c r="CV25" s="222"/>
      <c r="CW25" s="222"/>
      <c r="CX25" s="222"/>
      <c r="CY25" s="222"/>
      <c r="CZ25" s="222"/>
      <c r="DA25" s="222"/>
      <c r="DB25" s="222"/>
      <c r="DC25" s="222"/>
      <c r="DD25" s="222"/>
      <c r="DE25" s="222"/>
      <c r="DF25" s="222"/>
      <c r="DG25" s="222"/>
      <c r="DH25" s="222"/>
      <c r="DI25" s="222"/>
      <c r="DJ25" s="222"/>
      <c r="DK25" s="222"/>
      <c r="DL25" s="222"/>
      <c r="DM25" s="222"/>
      <c r="DN25" s="222"/>
      <c r="DO25" s="222"/>
      <c r="DP25" s="222"/>
      <c r="DQ25" s="222"/>
      <c r="DR25" s="222"/>
      <c r="DS25" s="222"/>
      <c r="DT25" s="222"/>
      <c r="DU25" s="222"/>
      <c r="DV25" s="222"/>
      <c r="DW25" s="222"/>
      <c r="DX25" s="222"/>
      <c r="DY25" s="222"/>
      <c r="DZ25" s="222"/>
      <c r="EA25" s="222"/>
      <c r="EB25" s="222"/>
      <c r="EC25" s="222"/>
      <c r="ED25" s="222"/>
      <c r="EE25" s="222"/>
      <c r="EF25" s="222"/>
      <c r="EG25" s="222"/>
      <c r="EH25" s="222"/>
      <c r="EI25" s="222"/>
    </row>
    <row r="26" spans="1:139" ht="12.75">
      <c r="A26" s="222"/>
      <c r="B26" s="251"/>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222"/>
      <c r="BC26" s="222"/>
      <c r="BD26" s="222"/>
      <c r="BE26" s="222"/>
      <c r="BF26" s="222"/>
      <c r="BG26" s="222"/>
      <c r="BH26" s="222"/>
      <c r="BI26" s="222"/>
      <c r="BJ26" s="222"/>
      <c r="BK26" s="222"/>
      <c r="BL26" s="222"/>
      <c r="BM26" s="222"/>
      <c r="BN26" s="222"/>
      <c r="BO26" s="222"/>
      <c r="BP26" s="222"/>
      <c r="BQ26" s="222"/>
      <c r="BR26" s="222"/>
      <c r="BS26" s="222"/>
      <c r="BT26" s="222"/>
      <c r="BU26" s="222"/>
      <c r="BV26" s="222"/>
      <c r="BW26" s="222"/>
      <c r="BX26" s="222"/>
      <c r="BY26" s="222"/>
      <c r="BZ26" s="222"/>
      <c r="CA26" s="222"/>
      <c r="CB26" s="222"/>
      <c r="CC26" s="222"/>
      <c r="CD26" s="222"/>
      <c r="CE26" s="222"/>
      <c r="CF26" s="222"/>
      <c r="CG26" s="222"/>
      <c r="CH26" s="222"/>
      <c r="CI26" s="222"/>
      <c r="CJ26" s="222"/>
      <c r="CK26" s="222"/>
      <c r="CL26" s="222"/>
      <c r="CM26" s="222"/>
      <c r="CN26" s="222"/>
      <c r="CO26" s="222"/>
      <c r="CP26" s="222"/>
      <c r="CQ26" s="222"/>
      <c r="CR26" s="222"/>
      <c r="CS26" s="222"/>
      <c r="CT26" s="222"/>
      <c r="CU26" s="222"/>
      <c r="CV26" s="222"/>
      <c r="CW26" s="222"/>
      <c r="CX26" s="222"/>
      <c r="CY26" s="222"/>
      <c r="CZ26" s="222"/>
      <c r="DA26" s="222"/>
      <c r="DB26" s="222"/>
      <c r="DC26" s="222"/>
      <c r="DD26" s="222"/>
      <c r="DE26" s="222"/>
      <c r="DF26" s="222"/>
      <c r="DG26" s="222"/>
      <c r="DH26" s="222"/>
      <c r="DI26" s="222"/>
      <c r="DJ26" s="222"/>
      <c r="DK26" s="222"/>
      <c r="DL26" s="222"/>
      <c r="DM26" s="222"/>
      <c r="DN26" s="222"/>
      <c r="DO26" s="222"/>
      <c r="DP26" s="222"/>
      <c r="DQ26" s="222"/>
      <c r="DR26" s="222"/>
      <c r="DS26" s="222"/>
      <c r="DT26" s="222"/>
      <c r="DU26" s="222"/>
      <c r="DV26" s="222"/>
      <c r="DW26" s="222"/>
      <c r="DX26" s="222"/>
      <c r="DY26" s="222"/>
      <c r="DZ26" s="222"/>
      <c r="EA26" s="222"/>
      <c r="EB26" s="222"/>
      <c r="EC26" s="222"/>
      <c r="ED26" s="222"/>
      <c r="EE26" s="222"/>
      <c r="EF26" s="222"/>
      <c r="EG26" s="222"/>
      <c r="EH26" s="222"/>
      <c r="EI26" s="222"/>
    </row>
    <row r="27" spans="1:139" ht="12.75">
      <c r="A27" s="222"/>
      <c r="B27" s="251"/>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2"/>
      <c r="AZ27" s="222"/>
      <c r="BA27" s="222"/>
      <c r="BB27" s="222"/>
      <c r="BC27" s="222"/>
      <c r="BD27" s="222"/>
      <c r="BE27" s="222"/>
      <c r="BF27" s="222"/>
      <c r="BG27" s="222"/>
      <c r="BH27" s="222"/>
      <c r="BI27" s="222"/>
      <c r="BJ27" s="222"/>
      <c r="BK27" s="222"/>
      <c r="BL27" s="222"/>
      <c r="BM27" s="222"/>
      <c r="BN27" s="222"/>
      <c r="BO27" s="222"/>
      <c r="BP27" s="222"/>
      <c r="BQ27" s="222"/>
      <c r="BR27" s="222"/>
      <c r="BS27" s="222"/>
      <c r="BT27" s="222"/>
      <c r="BU27" s="222"/>
      <c r="BV27" s="222"/>
      <c r="BW27" s="222"/>
      <c r="BX27" s="222"/>
      <c r="BY27" s="222"/>
      <c r="BZ27" s="222"/>
      <c r="CA27" s="222"/>
      <c r="CB27" s="222"/>
      <c r="CC27" s="222"/>
      <c r="CD27" s="222"/>
      <c r="CE27" s="222"/>
      <c r="CF27" s="222"/>
      <c r="CG27" s="222"/>
      <c r="CH27" s="222"/>
      <c r="CI27" s="222"/>
      <c r="CJ27" s="222"/>
      <c r="CK27" s="222"/>
      <c r="CL27" s="222"/>
      <c r="CM27" s="222"/>
      <c r="CN27" s="222"/>
      <c r="CO27" s="222"/>
      <c r="CP27" s="222"/>
      <c r="CQ27" s="222"/>
      <c r="CR27" s="222"/>
      <c r="CS27" s="222"/>
      <c r="CT27" s="222"/>
      <c r="CU27" s="222"/>
      <c r="CV27" s="222"/>
      <c r="CW27" s="222"/>
      <c r="CX27" s="222"/>
      <c r="CY27" s="222"/>
      <c r="CZ27" s="222"/>
      <c r="DA27" s="222"/>
      <c r="DB27" s="222"/>
      <c r="DC27" s="222"/>
      <c r="DD27" s="222"/>
      <c r="DE27" s="222"/>
      <c r="DF27" s="222"/>
      <c r="DG27" s="222"/>
      <c r="DH27" s="222"/>
      <c r="DI27" s="222"/>
      <c r="DJ27" s="222"/>
      <c r="DK27" s="222"/>
      <c r="DL27" s="222"/>
      <c r="DM27" s="222"/>
      <c r="DN27" s="222"/>
      <c r="DO27" s="222"/>
      <c r="DP27" s="222"/>
      <c r="DQ27" s="222"/>
      <c r="DR27" s="222"/>
      <c r="DS27" s="222"/>
      <c r="DT27" s="222"/>
      <c r="DU27" s="222"/>
      <c r="DV27" s="222"/>
      <c r="DW27" s="222"/>
      <c r="DX27" s="222"/>
      <c r="DY27" s="222"/>
      <c r="DZ27" s="222"/>
      <c r="EA27" s="222"/>
      <c r="EB27" s="222"/>
      <c r="EC27" s="222"/>
      <c r="ED27" s="222"/>
      <c r="EE27" s="222"/>
      <c r="EF27" s="222"/>
      <c r="EG27" s="222"/>
      <c r="EH27" s="222"/>
      <c r="EI27" s="222"/>
    </row>
    <row r="28" spans="1:139" ht="12.75">
      <c r="A28" s="222"/>
      <c r="B28" s="251"/>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2"/>
      <c r="AY28" s="222"/>
      <c r="AZ28" s="222"/>
      <c r="BA28" s="222"/>
      <c r="BB28" s="222"/>
      <c r="BC28" s="222"/>
      <c r="BD28" s="222"/>
      <c r="BE28" s="222"/>
      <c r="BF28" s="222"/>
      <c r="BG28" s="222"/>
      <c r="BH28" s="222"/>
      <c r="BI28" s="222"/>
      <c r="BJ28" s="222"/>
      <c r="BK28" s="222"/>
      <c r="BL28" s="222"/>
      <c r="BM28" s="222"/>
      <c r="BN28" s="222"/>
      <c r="BO28" s="222"/>
      <c r="BP28" s="222"/>
      <c r="BQ28" s="222"/>
      <c r="BR28" s="222"/>
      <c r="BS28" s="222"/>
      <c r="BT28" s="222"/>
      <c r="BU28" s="222"/>
      <c r="BV28" s="222"/>
      <c r="BW28" s="222"/>
      <c r="BX28" s="222"/>
      <c r="BY28" s="222"/>
      <c r="BZ28" s="222"/>
      <c r="CA28" s="222"/>
      <c r="CB28" s="222"/>
      <c r="CC28" s="222"/>
      <c r="CD28" s="222"/>
      <c r="CE28" s="222"/>
      <c r="CF28" s="222"/>
      <c r="CG28" s="222"/>
      <c r="CH28" s="222"/>
      <c r="CI28" s="222"/>
      <c r="CJ28" s="222"/>
      <c r="CK28" s="222"/>
      <c r="CL28" s="222"/>
      <c r="CM28" s="222"/>
      <c r="CN28" s="222"/>
      <c r="CO28" s="222"/>
      <c r="CP28" s="222"/>
      <c r="CQ28" s="222"/>
      <c r="CR28" s="222"/>
      <c r="CS28" s="222"/>
      <c r="CT28" s="222"/>
      <c r="CU28" s="222"/>
      <c r="CV28" s="222"/>
      <c r="CW28" s="222"/>
      <c r="CX28" s="222"/>
      <c r="CY28" s="222"/>
      <c r="CZ28" s="222"/>
      <c r="DA28" s="222"/>
      <c r="DB28" s="222"/>
      <c r="DC28" s="222"/>
      <c r="DD28" s="222"/>
      <c r="DE28" s="222"/>
      <c r="DF28" s="222"/>
      <c r="DG28" s="222"/>
      <c r="DH28" s="222"/>
      <c r="DI28" s="222"/>
      <c r="DJ28" s="222"/>
      <c r="DK28" s="222"/>
      <c r="DL28" s="222"/>
      <c r="DM28" s="222"/>
      <c r="DN28" s="222"/>
      <c r="DO28" s="222"/>
      <c r="DP28" s="222"/>
      <c r="DQ28" s="222"/>
      <c r="DR28" s="222"/>
      <c r="DS28" s="222"/>
      <c r="DT28" s="222"/>
      <c r="DU28" s="222"/>
      <c r="DV28" s="222"/>
      <c r="DW28" s="222"/>
      <c r="DX28" s="222"/>
      <c r="DY28" s="222"/>
      <c r="DZ28" s="222"/>
      <c r="EA28" s="222"/>
      <c r="EB28" s="222"/>
      <c r="EC28" s="222"/>
      <c r="ED28" s="222"/>
      <c r="EE28" s="222"/>
      <c r="EF28" s="222"/>
      <c r="EG28" s="222"/>
      <c r="EH28" s="222"/>
      <c r="EI28" s="222"/>
    </row>
    <row r="29" spans="1:139" ht="12.75">
      <c r="A29" s="222"/>
      <c r="B29" s="251"/>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222"/>
      <c r="BC29" s="222"/>
      <c r="BD29" s="222"/>
      <c r="BE29" s="222"/>
      <c r="BF29" s="222"/>
      <c r="BG29" s="222"/>
      <c r="BH29" s="222"/>
      <c r="BI29" s="222"/>
      <c r="BJ29" s="222"/>
      <c r="BK29" s="222"/>
      <c r="BL29" s="222"/>
      <c r="BM29" s="222"/>
      <c r="BN29" s="222"/>
      <c r="BO29" s="222"/>
      <c r="BP29" s="222"/>
      <c r="BQ29" s="222"/>
      <c r="BR29" s="222"/>
      <c r="BS29" s="222"/>
      <c r="BT29" s="222"/>
      <c r="BU29" s="222"/>
      <c r="BV29" s="222"/>
      <c r="BW29" s="222"/>
      <c r="BX29" s="222"/>
      <c r="BY29" s="222"/>
      <c r="BZ29" s="222"/>
      <c r="CA29" s="222"/>
      <c r="CB29" s="222"/>
      <c r="CC29" s="222"/>
      <c r="CD29" s="222"/>
      <c r="CE29" s="222"/>
      <c r="CF29" s="222"/>
      <c r="CG29" s="222"/>
      <c r="CH29" s="222"/>
      <c r="CI29" s="222"/>
      <c r="CJ29" s="222"/>
      <c r="CK29" s="222"/>
      <c r="CL29" s="222"/>
      <c r="CM29" s="222"/>
      <c r="CN29" s="222"/>
      <c r="CO29" s="222"/>
      <c r="CP29" s="222"/>
      <c r="CQ29" s="222"/>
      <c r="CR29" s="222"/>
      <c r="CS29" s="222"/>
      <c r="CT29" s="222"/>
      <c r="CU29" s="222"/>
      <c r="CV29" s="222"/>
      <c r="CW29" s="222"/>
      <c r="CX29" s="222"/>
      <c r="CY29" s="222"/>
      <c r="CZ29" s="222"/>
      <c r="DA29" s="222"/>
      <c r="DB29" s="222"/>
      <c r="DC29" s="222"/>
      <c r="DD29" s="222"/>
      <c r="DE29" s="222"/>
      <c r="DF29" s="222"/>
      <c r="DG29" s="222"/>
      <c r="DH29" s="222"/>
      <c r="DI29" s="222"/>
      <c r="DJ29" s="222"/>
      <c r="DK29" s="222"/>
      <c r="DL29" s="222"/>
      <c r="DM29" s="222"/>
      <c r="DN29" s="222"/>
      <c r="DO29" s="222"/>
      <c r="DP29" s="222"/>
      <c r="DQ29" s="222"/>
      <c r="DR29" s="222"/>
      <c r="DS29" s="222"/>
      <c r="DT29" s="222"/>
      <c r="DU29" s="222"/>
      <c r="DV29" s="222"/>
      <c r="DW29" s="222"/>
      <c r="DX29" s="222"/>
      <c r="DY29" s="222"/>
      <c r="DZ29" s="222"/>
      <c r="EA29" s="222"/>
      <c r="EB29" s="222"/>
      <c r="EC29" s="222"/>
      <c r="ED29" s="222"/>
      <c r="EE29" s="222"/>
      <c r="EF29" s="222"/>
      <c r="EG29" s="222"/>
      <c r="EH29" s="222"/>
      <c r="EI29" s="222"/>
    </row>
    <row r="30" spans="1:139" ht="12.75">
      <c r="A30" s="222"/>
      <c r="B30" s="251"/>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222"/>
      <c r="BG30" s="222"/>
      <c r="BH30" s="222"/>
      <c r="BI30" s="222"/>
      <c r="BJ30" s="222"/>
      <c r="BK30" s="222"/>
      <c r="BL30" s="222"/>
      <c r="BM30" s="222"/>
      <c r="BN30" s="222"/>
      <c r="BO30" s="222"/>
      <c r="BP30" s="222"/>
      <c r="BQ30" s="222"/>
      <c r="BR30" s="222"/>
      <c r="BS30" s="222"/>
      <c r="BT30" s="222"/>
      <c r="BU30" s="222"/>
      <c r="BV30" s="222"/>
      <c r="BW30" s="222"/>
      <c r="BX30" s="222"/>
      <c r="BY30" s="222"/>
      <c r="BZ30" s="222"/>
      <c r="CA30" s="222"/>
      <c r="CB30" s="222"/>
      <c r="CC30" s="222"/>
      <c r="CD30" s="222"/>
      <c r="CE30" s="222"/>
      <c r="CF30" s="222"/>
      <c r="CG30" s="222"/>
      <c r="CH30" s="222"/>
      <c r="CI30" s="222"/>
      <c r="CJ30" s="222"/>
      <c r="CK30" s="222"/>
      <c r="CL30" s="222"/>
      <c r="CM30" s="222"/>
      <c r="CN30" s="222"/>
      <c r="CO30" s="222"/>
      <c r="CP30" s="222"/>
      <c r="CQ30" s="222"/>
      <c r="CR30" s="222"/>
      <c r="CS30" s="222"/>
      <c r="CT30" s="222"/>
      <c r="CU30" s="222"/>
      <c r="CV30" s="222"/>
      <c r="CW30" s="222"/>
      <c r="CX30" s="222"/>
      <c r="CY30" s="222"/>
      <c r="CZ30" s="222"/>
      <c r="DA30" s="222"/>
      <c r="DB30" s="222"/>
      <c r="DC30" s="222"/>
      <c r="DD30" s="222"/>
      <c r="DE30" s="222"/>
      <c r="DF30" s="222"/>
      <c r="DG30" s="222"/>
      <c r="DH30" s="222"/>
      <c r="DI30" s="222"/>
      <c r="DJ30" s="222"/>
      <c r="DK30" s="222"/>
      <c r="DL30" s="222"/>
      <c r="DM30" s="222"/>
      <c r="DN30" s="222"/>
      <c r="DO30" s="222"/>
      <c r="DP30" s="222"/>
      <c r="DQ30" s="222"/>
      <c r="DR30" s="222"/>
      <c r="DS30" s="222"/>
      <c r="DT30" s="222"/>
      <c r="DU30" s="222"/>
      <c r="DV30" s="222"/>
      <c r="DW30" s="222"/>
      <c r="DX30" s="222"/>
      <c r="DY30" s="222"/>
      <c r="DZ30" s="222"/>
      <c r="EA30" s="222"/>
      <c r="EB30" s="222"/>
      <c r="EC30" s="222"/>
      <c r="ED30" s="222"/>
      <c r="EE30" s="222"/>
      <c r="EF30" s="222"/>
      <c r="EG30" s="222"/>
      <c r="EH30" s="222"/>
      <c r="EI30" s="222"/>
    </row>
    <row r="31" spans="1:139" ht="12.75">
      <c r="A31" s="222"/>
      <c r="B31" s="251"/>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c r="BS31" s="222"/>
      <c r="BT31" s="222"/>
      <c r="BU31" s="222"/>
      <c r="BV31" s="222"/>
      <c r="BW31" s="222"/>
      <c r="BX31" s="222"/>
      <c r="BY31" s="222"/>
      <c r="BZ31" s="222"/>
      <c r="CA31" s="222"/>
      <c r="CB31" s="222"/>
      <c r="CC31" s="222"/>
      <c r="CD31" s="222"/>
      <c r="CE31" s="222"/>
      <c r="CF31" s="222"/>
      <c r="CG31" s="222"/>
      <c r="CH31" s="222"/>
      <c r="CI31" s="222"/>
      <c r="CJ31" s="222"/>
      <c r="CK31" s="222"/>
      <c r="CL31" s="222"/>
      <c r="CM31" s="222"/>
      <c r="CN31" s="222"/>
      <c r="CO31" s="222"/>
      <c r="CP31" s="222"/>
      <c r="CQ31" s="222"/>
      <c r="CR31" s="222"/>
      <c r="CS31" s="222"/>
      <c r="CT31" s="222"/>
      <c r="CU31" s="222"/>
      <c r="CV31" s="222"/>
      <c r="CW31" s="222"/>
      <c r="CX31" s="222"/>
      <c r="CY31" s="222"/>
      <c r="CZ31" s="222"/>
      <c r="DA31" s="222"/>
      <c r="DB31" s="222"/>
      <c r="DC31" s="222"/>
      <c r="DD31" s="222"/>
      <c r="DE31" s="222"/>
      <c r="DF31" s="222"/>
      <c r="DG31" s="222"/>
      <c r="DH31" s="222"/>
      <c r="DI31" s="222"/>
      <c r="DJ31" s="222"/>
      <c r="DK31" s="222"/>
      <c r="DL31" s="222"/>
      <c r="DM31" s="222"/>
      <c r="DN31" s="222"/>
      <c r="DO31" s="222"/>
      <c r="DP31" s="222"/>
      <c r="DQ31" s="222"/>
      <c r="DR31" s="222"/>
      <c r="DS31" s="222"/>
      <c r="DT31" s="222"/>
      <c r="DU31" s="222"/>
      <c r="DV31" s="222"/>
      <c r="DW31" s="222"/>
      <c r="DX31" s="222"/>
      <c r="DY31" s="222"/>
      <c r="DZ31" s="222"/>
      <c r="EA31" s="222"/>
      <c r="EB31" s="222"/>
      <c r="EC31" s="222"/>
      <c r="ED31" s="222"/>
      <c r="EE31" s="222"/>
      <c r="EF31" s="222"/>
      <c r="EG31" s="222"/>
      <c r="EH31" s="222"/>
      <c r="EI31" s="222"/>
    </row>
    <row r="32" spans="1:139" ht="12.75">
      <c r="A32" s="222"/>
      <c r="B32" s="251"/>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c r="BS32" s="222"/>
      <c r="BT32" s="222"/>
      <c r="BU32" s="222"/>
      <c r="BV32" s="222"/>
      <c r="BW32" s="222"/>
      <c r="BX32" s="222"/>
      <c r="BY32" s="222"/>
      <c r="BZ32" s="222"/>
      <c r="CA32" s="222"/>
      <c r="CB32" s="222"/>
      <c r="CC32" s="222"/>
      <c r="CD32" s="222"/>
      <c r="CE32" s="222"/>
      <c r="CF32" s="222"/>
      <c r="CG32" s="222"/>
      <c r="CH32" s="222"/>
      <c r="CI32" s="222"/>
      <c r="CJ32" s="222"/>
      <c r="CK32" s="222"/>
      <c r="CL32" s="222"/>
      <c r="CM32" s="222"/>
      <c r="CN32" s="222"/>
      <c r="CO32" s="222"/>
      <c r="CP32" s="222"/>
      <c r="CQ32" s="222"/>
      <c r="CR32" s="222"/>
      <c r="CS32" s="222"/>
      <c r="CT32" s="222"/>
      <c r="CU32" s="222"/>
      <c r="CV32" s="222"/>
      <c r="CW32" s="222"/>
      <c r="CX32" s="222"/>
      <c r="CY32" s="222"/>
      <c r="CZ32" s="222"/>
      <c r="DA32" s="222"/>
      <c r="DB32" s="222"/>
      <c r="DC32" s="222"/>
      <c r="DD32" s="222"/>
      <c r="DE32" s="222"/>
      <c r="DF32" s="222"/>
      <c r="DG32" s="222"/>
      <c r="DH32" s="222"/>
      <c r="DI32" s="222"/>
      <c r="DJ32" s="222"/>
      <c r="DK32" s="222"/>
      <c r="DL32" s="222"/>
      <c r="DM32" s="222"/>
      <c r="DN32" s="222"/>
      <c r="DO32" s="222"/>
      <c r="DP32" s="222"/>
      <c r="DQ32" s="222"/>
      <c r="DR32" s="222"/>
      <c r="DS32" s="222"/>
      <c r="DT32" s="222"/>
      <c r="DU32" s="222"/>
      <c r="DV32" s="222"/>
      <c r="DW32" s="222"/>
      <c r="DX32" s="222"/>
      <c r="DY32" s="222"/>
      <c r="DZ32" s="222"/>
      <c r="EA32" s="222"/>
      <c r="EB32" s="222"/>
      <c r="EC32" s="222"/>
      <c r="ED32" s="222"/>
      <c r="EE32" s="222"/>
      <c r="EF32" s="222"/>
      <c r="EG32" s="222"/>
      <c r="EH32" s="222"/>
      <c r="EI32" s="222"/>
    </row>
    <row r="33" spans="1:139" ht="12.75">
      <c r="A33" s="222"/>
      <c r="B33" s="251"/>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c r="BS33" s="222"/>
      <c r="BT33" s="222"/>
      <c r="BU33" s="222"/>
      <c r="BV33" s="222"/>
      <c r="BW33" s="222"/>
      <c r="BX33" s="222"/>
      <c r="BY33" s="222"/>
      <c r="BZ33" s="222"/>
      <c r="CA33" s="222"/>
      <c r="CB33" s="222"/>
      <c r="CC33" s="222"/>
      <c r="CD33" s="222"/>
      <c r="CE33" s="222"/>
      <c r="CF33" s="222"/>
      <c r="CG33" s="222"/>
      <c r="CH33" s="222"/>
      <c r="CI33" s="222"/>
      <c r="CJ33" s="222"/>
      <c r="CK33" s="222"/>
      <c r="CL33" s="222"/>
      <c r="CM33" s="222"/>
      <c r="CN33" s="222"/>
      <c r="CO33" s="222"/>
      <c r="CP33" s="222"/>
      <c r="CQ33" s="222"/>
      <c r="CR33" s="222"/>
      <c r="CS33" s="222"/>
      <c r="CT33" s="222"/>
      <c r="CU33" s="222"/>
      <c r="CV33" s="222"/>
      <c r="CW33" s="222"/>
      <c r="CX33" s="222"/>
      <c r="CY33" s="222"/>
      <c r="CZ33" s="222"/>
      <c r="DA33" s="222"/>
      <c r="DB33" s="222"/>
      <c r="DC33" s="222"/>
      <c r="DD33" s="222"/>
      <c r="DE33" s="222"/>
      <c r="DF33" s="222"/>
      <c r="DG33" s="222"/>
      <c r="DH33" s="222"/>
      <c r="DI33" s="222"/>
      <c r="DJ33" s="222"/>
      <c r="DK33" s="222"/>
      <c r="DL33" s="222"/>
      <c r="DM33" s="222"/>
      <c r="DN33" s="222"/>
      <c r="DO33" s="222"/>
      <c r="DP33" s="222"/>
      <c r="DQ33" s="222"/>
      <c r="DR33" s="222"/>
      <c r="DS33" s="222"/>
      <c r="DT33" s="222"/>
      <c r="DU33" s="222"/>
      <c r="DV33" s="222"/>
      <c r="DW33" s="222"/>
      <c r="DX33" s="222"/>
      <c r="DY33" s="222"/>
      <c r="DZ33" s="222"/>
      <c r="EA33" s="222"/>
      <c r="EB33" s="222"/>
      <c r="EC33" s="222"/>
      <c r="ED33" s="222"/>
      <c r="EE33" s="222"/>
      <c r="EF33" s="222"/>
      <c r="EG33" s="222"/>
      <c r="EH33" s="222"/>
      <c r="EI33" s="222"/>
    </row>
    <row r="34" spans="1:139" ht="12.75">
      <c r="A34" s="222"/>
      <c r="B34" s="251"/>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C34" s="222"/>
      <c r="CD34" s="222"/>
      <c r="CE34" s="222"/>
      <c r="CF34" s="222"/>
      <c r="CG34" s="222"/>
      <c r="CH34" s="222"/>
      <c r="CI34" s="222"/>
      <c r="CJ34" s="222"/>
      <c r="CK34" s="222"/>
      <c r="CL34" s="222"/>
      <c r="CM34" s="222"/>
      <c r="CN34" s="222"/>
      <c r="CO34" s="222"/>
      <c r="CP34" s="222"/>
      <c r="CQ34" s="222"/>
      <c r="CR34" s="222"/>
      <c r="CS34" s="222"/>
      <c r="CT34" s="222"/>
      <c r="CU34" s="222"/>
      <c r="CV34" s="222"/>
      <c r="CW34" s="222"/>
      <c r="CX34" s="222"/>
      <c r="CY34" s="222"/>
      <c r="CZ34" s="222"/>
      <c r="DA34" s="222"/>
      <c r="DB34" s="222"/>
      <c r="DC34" s="222"/>
      <c r="DD34" s="222"/>
      <c r="DE34" s="222"/>
      <c r="DF34" s="222"/>
      <c r="DG34" s="222"/>
      <c r="DH34" s="222"/>
      <c r="DI34" s="222"/>
      <c r="DJ34" s="222"/>
      <c r="DK34" s="222"/>
      <c r="DL34" s="222"/>
      <c r="DM34" s="222"/>
      <c r="DN34" s="222"/>
      <c r="DO34" s="222"/>
      <c r="DP34" s="222"/>
      <c r="DQ34" s="222"/>
      <c r="DR34" s="222"/>
      <c r="DS34" s="222"/>
      <c r="DT34" s="222"/>
      <c r="DU34" s="222"/>
      <c r="DV34" s="222"/>
      <c r="DW34" s="222"/>
      <c r="DX34" s="222"/>
      <c r="DY34" s="222"/>
      <c r="DZ34" s="222"/>
      <c r="EA34" s="222"/>
      <c r="EB34" s="222"/>
      <c r="EC34" s="222"/>
      <c r="ED34" s="222"/>
      <c r="EE34" s="222"/>
      <c r="EF34" s="222"/>
      <c r="EG34" s="222"/>
      <c r="EH34" s="222"/>
      <c r="EI34" s="222"/>
    </row>
    <row r="35" spans="1:139" ht="12.75">
      <c r="A35" s="222"/>
      <c r="B35" s="251"/>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2"/>
      <c r="BQ35" s="222"/>
      <c r="BR35" s="222"/>
      <c r="BS35" s="222"/>
      <c r="BT35" s="222"/>
      <c r="BU35" s="222"/>
      <c r="BV35" s="222"/>
      <c r="BW35" s="222"/>
      <c r="BX35" s="222"/>
      <c r="BY35" s="222"/>
      <c r="BZ35" s="222"/>
      <c r="CA35" s="222"/>
      <c r="CB35" s="222"/>
      <c r="CC35" s="222"/>
      <c r="CD35" s="222"/>
      <c r="CE35" s="222"/>
      <c r="CF35" s="222"/>
      <c r="CG35" s="222"/>
      <c r="CH35" s="222"/>
      <c r="CI35" s="222"/>
      <c r="CJ35" s="222"/>
      <c r="CK35" s="222"/>
      <c r="CL35" s="222"/>
      <c r="CM35" s="222"/>
      <c r="CN35" s="222"/>
      <c r="CO35" s="222"/>
      <c r="CP35" s="222"/>
      <c r="CQ35" s="222"/>
      <c r="CR35" s="222"/>
      <c r="CS35" s="222"/>
      <c r="CT35" s="222"/>
      <c r="CU35" s="222"/>
      <c r="CV35" s="222"/>
      <c r="CW35" s="222"/>
      <c r="CX35" s="222"/>
      <c r="CY35" s="222"/>
      <c r="CZ35" s="222"/>
      <c r="DA35" s="222"/>
      <c r="DB35" s="222"/>
      <c r="DC35" s="222"/>
      <c r="DD35" s="222"/>
      <c r="DE35" s="222"/>
      <c r="DF35" s="222"/>
      <c r="DG35" s="222"/>
      <c r="DH35" s="222"/>
      <c r="DI35" s="222"/>
      <c r="DJ35" s="222"/>
      <c r="DK35" s="222"/>
      <c r="DL35" s="222"/>
      <c r="DM35" s="222"/>
      <c r="DN35" s="222"/>
      <c r="DO35" s="222"/>
      <c r="DP35" s="222"/>
      <c r="DQ35" s="222"/>
      <c r="DR35" s="222"/>
      <c r="DS35" s="222"/>
      <c r="DT35" s="222"/>
      <c r="DU35" s="222"/>
      <c r="DV35" s="222"/>
      <c r="DW35" s="222"/>
      <c r="DX35" s="222"/>
      <c r="DY35" s="222"/>
      <c r="DZ35" s="222"/>
      <c r="EA35" s="222"/>
      <c r="EB35" s="222"/>
      <c r="EC35" s="222"/>
      <c r="ED35" s="222"/>
      <c r="EE35" s="222"/>
      <c r="EF35" s="222"/>
      <c r="EG35" s="222"/>
      <c r="EH35" s="222"/>
      <c r="EI35" s="222"/>
    </row>
    <row r="36" spans="1:139" ht="12.75">
      <c r="A36" s="222"/>
      <c r="B36" s="251"/>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2"/>
      <c r="BR36" s="222"/>
      <c r="BS36" s="222"/>
      <c r="BT36" s="222"/>
      <c r="BU36" s="222"/>
      <c r="BV36" s="222"/>
      <c r="BW36" s="222"/>
      <c r="BX36" s="222"/>
      <c r="BY36" s="222"/>
      <c r="BZ36" s="222"/>
      <c r="CA36" s="222"/>
      <c r="CB36" s="222"/>
      <c r="CC36" s="222"/>
      <c r="CD36" s="222"/>
      <c r="CE36" s="222"/>
      <c r="CF36" s="222"/>
      <c r="CG36" s="222"/>
      <c r="CH36" s="222"/>
      <c r="CI36" s="222"/>
      <c r="CJ36" s="222"/>
      <c r="CK36" s="222"/>
      <c r="CL36" s="222"/>
      <c r="CM36" s="222"/>
      <c r="CN36" s="222"/>
      <c r="CO36" s="222"/>
      <c r="CP36" s="222"/>
      <c r="CQ36" s="222"/>
      <c r="CR36" s="222"/>
      <c r="CS36" s="222"/>
      <c r="CT36" s="222"/>
      <c r="CU36" s="222"/>
      <c r="CV36" s="222"/>
      <c r="CW36" s="222"/>
      <c r="CX36" s="222"/>
      <c r="CY36" s="222"/>
      <c r="CZ36" s="222"/>
      <c r="DA36" s="222"/>
      <c r="DB36" s="222"/>
      <c r="DC36" s="222"/>
      <c r="DD36" s="222"/>
      <c r="DE36" s="222"/>
      <c r="DF36" s="222"/>
      <c r="DG36" s="222"/>
      <c r="DH36" s="222"/>
      <c r="DI36" s="222"/>
      <c r="DJ36" s="222"/>
      <c r="DK36" s="222"/>
      <c r="DL36" s="222"/>
      <c r="DM36" s="222"/>
      <c r="DN36" s="222"/>
      <c r="DO36" s="222"/>
      <c r="DP36" s="222"/>
      <c r="DQ36" s="222"/>
      <c r="DR36" s="222"/>
      <c r="DS36" s="222"/>
      <c r="DT36" s="222"/>
      <c r="DU36" s="222"/>
      <c r="DV36" s="222"/>
      <c r="DW36" s="222"/>
      <c r="DX36" s="222"/>
      <c r="DY36" s="222"/>
      <c r="DZ36" s="222"/>
      <c r="EA36" s="222"/>
      <c r="EB36" s="222"/>
      <c r="EC36" s="222"/>
      <c r="ED36" s="222"/>
      <c r="EE36" s="222"/>
      <c r="EF36" s="222"/>
      <c r="EG36" s="222"/>
      <c r="EH36" s="222"/>
      <c r="EI36" s="222"/>
    </row>
    <row r="37" spans="1:139" ht="12.75">
      <c r="A37" s="222"/>
      <c r="B37" s="251"/>
      <c r="C37" s="222"/>
      <c r="D37" s="222"/>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2"/>
      <c r="BR37" s="222"/>
      <c r="BS37" s="222"/>
      <c r="BT37" s="222"/>
      <c r="BU37" s="222"/>
      <c r="BV37" s="222"/>
      <c r="BW37" s="222"/>
      <c r="BX37" s="222"/>
      <c r="BY37" s="222"/>
      <c r="BZ37" s="222"/>
      <c r="CA37" s="222"/>
      <c r="CB37" s="222"/>
      <c r="CC37" s="222"/>
      <c r="CD37" s="222"/>
      <c r="CE37" s="222"/>
      <c r="CF37" s="222"/>
      <c r="CG37" s="222"/>
      <c r="CH37" s="222"/>
      <c r="CI37" s="222"/>
      <c r="CJ37" s="222"/>
      <c r="CK37" s="222"/>
      <c r="CL37" s="222"/>
      <c r="CM37" s="222"/>
      <c r="CN37" s="222"/>
      <c r="CO37" s="222"/>
      <c r="CP37" s="222"/>
      <c r="CQ37" s="222"/>
      <c r="CR37" s="222"/>
      <c r="CS37" s="222"/>
      <c r="CT37" s="222"/>
      <c r="CU37" s="222"/>
      <c r="CV37" s="222"/>
      <c r="CW37" s="222"/>
      <c r="CX37" s="222"/>
      <c r="CY37" s="222"/>
      <c r="CZ37" s="222"/>
      <c r="DA37" s="222"/>
      <c r="DB37" s="222"/>
      <c r="DC37" s="222"/>
      <c r="DD37" s="222"/>
      <c r="DE37" s="222"/>
      <c r="DF37" s="222"/>
      <c r="DG37" s="222"/>
      <c r="DH37" s="222"/>
      <c r="DI37" s="222"/>
      <c r="DJ37" s="222"/>
      <c r="DK37" s="222"/>
      <c r="DL37" s="222"/>
      <c r="DM37" s="222"/>
      <c r="DN37" s="222"/>
      <c r="DO37" s="222"/>
      <c r="DP37" s="222"/>
      <c r="DQ37" s="222"/>
      <c r="DR37" s="222"/>
      <c r="DS37" s="222"/>
      <c r="DT37" s="222"/>
      <c r="DU37" s="222"/>
      <c r="DV37" s="222"/>
      <c r="DW37" s="222"/>
      <c r="DX37" s="222"/>
      <c r="DY37" s="222"/>
      <c r="DZ37" s="222"/>
      <c r="EA37" s="222"/>
      <c r="EB37" s="222"/>
      <c r="EC37" s="222"/>
      <c r="ED37" s="222"/>
      <c r="EE37" s="222"/>
      <c r="EF37" s="222"/>
      <c r="EG37" s="222"/>
      <c r="EH37" s="222"/>
      <c r="EI37" s="222"/>
    </row>
    <row r="38" spans="1:139" ht="12.75">
      <c r="A38" s="222"/>
      <c r="B38" s="251"/>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2"/>
      <c r="BR38" s="222"/>
      <c r="BS38" s="222"/>
      <c r="BT38" s="222"/>
      <c r="BU38" s="222"/>
      <c r="BV38" s="222"/>
      <c r="BW38" s="222"/>
      <c r="BX38" s="222"/>
      <c r="BY38" s="222"/>
      <c r="BZ38" s="222"/>
      <c r="CA38" s="222"/>
      <c r="CB38" s="222"/>
      <c r="CC38" s="222"/>
      <c r="CD38" s="222"/>
      <c r="CE38" s="222"/>
      <c r="CF38" s="222"/>
      <c r="CG38" s="222"/>
      <c r="CH38" s="222"/>
      <c r="CI38" s="222"/>
      <c r="CJ38" s="222"/>
      <c r="CK38" s="222"/>
      <c r="CL38" s="222"/>
      <c r="CM38" s="222"/>
      <c r="CN38" s="222"/>
      <c r="CO38" s="222"/>
      <c r="CP38" s="222"/>
      <c r="CQ38" s="222"/>
      <c r="CR38" s="222"/>
      <c r="CS38" s="222"/>
      <c r="CT38" s="222"/>
      <c r="CU38" s="222"/>
      <c r="CV38" s="222"/>
      <c r="CW38" s="222"/>
      <c r="CX38" s="222"/>
      <c r="CY38" s="222"/>
      <c r="CZ38" s="222"/>
      <c r="DA38" s="222"/>
      <c r="DB38" s="222"/>
      <c r="DC38" s="222"/>
      <c r="DD38" s="222"/>
      <c r="DE38" s="222"/>
      <c r="DF38" s="222"/>
      <c r="DG38" s="222"/>
      <c r="DH38" s="222"/>
      <c r="DI38" s="222"/>
      <c r="DJ38" s="222"/>
      <c r="DK38" s="222"/>
      <c r="DL38" s="222"/>
      <c r="DM38" s="222"/>
      <c r="DN38" s="222"/>
      <c r="DO38" s="222"/>
      <c r="DP38" s="222"/>
      <c r="DQ38" s="222"/>
      <c r="DR38" s="222"/>
      <c r="DS38" s="222"/>
      <c r="DT38" s="222"/>
      <c r="DU38" s="222"/>
      <c r="DV38" s="222"/>
      <c r="DW38" s="222"/>
      <c r="DX38" s="222"/>
      <c r="DY38" s="222"/>
      <c r="DZ38" s="222"/>
      <c r="EA38" s="222"/>
      <c r="EB38" s="222"/>
      <c r="EC38" s="222"/>
      <c r="ED38" s="222"/>
      <c r="EE38" s="222"/>
      <c r="EF38" s="222"/>
      <c r="EG38" s="222"/>
      <c r="EH38" s="222"/>
      <c r="EI38" s="222"/>
    </row>
    <row r="39" spans="1:139" ht="12.75">
      <c r="A39" s="222"/>
      <c r="B39" s="251"/>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2"/>
      <c r="BR39" s="222"/>
      <c r="BS39" s="222"/>
      <c r="BT39" s="222"/>
      <c r="BU39" s="222"/>
      <c r="BV39" s="222"/>
      <c r="BW39" s="222"/>
      <c r="BX39" s="222"/>
      <c r="BY39" s="222"/>
      <c r="BZ39" s="222"/>
      <c r="CA39" s="222"/>
      <c r="CB39" s="222"/>
      <c r="CC39" s="222"/>
      <c r="CD39" s="222"/>
      <c r="CE39" s="222"/>
      <c r="CF39" s="222"/>
      <c r="CG39" s="222"/>
      <c r="CH39" s="222"/>
      <c r="CI39" s="222"/>
      <c r="CJ39" s="222"/>
      <c r="CK39" s="222"/>
      <c r="CL39" s="222"/>
      <c r="CM39" s="222"/>
      <c r="CN39" s="222"/>
      <c r="CO39" s="222"/>
      <c r="CP39" s="222"/>
      <c r="CQ39" s="222"/>
      <c r="CR39" s="222"/>
      <c r="CS39" s="222"/>
      <c r="CT39" s="222"/>
      <c r="CU39" s="222"/>
      <c r="CV39" s="222"/>
      <c r="CW39" s="222"/>
      <c r="CX39" s="222"/>
      <c r="CY39" s="222"/>
      <c r="CZ39" s="222"/>
      <c r="DA39" s="222"/>
      <c r="DB39" s="222"/>
      <c r="DC39" s="222"/>
      <c r="DD39" s="222"/>
      <c r="DE39" s="222"/>
      <c r="DF39" s="222"/>
      <c r="DG39" s="222"/>
      <c r="DH39" s="222"/>
      <c r="DI39" s="222"/>
      <c r="DJ39" s="222"/>
      <c r="DK39" s="222"/>
      <c r="DL39" s="222"/>
      <c r="DM39" s="222"/>
      <c r="DN39" s="222"/>
      <c r="DO39" s="222"/>
      <c r="DP39" s="222"/>
      <c r="DQ39" s="222"/>
      <c r="DR39" s="222"/>
      <c r="DS39" s="222"/>
      <c r="DT39" s="222"/>
      <c r="DU39" s="222"/>
      <c r="DV39" s="222"/>
      <c r="DW39" s="222"/>
      <c r="DX39" s="222"/>
      <c r="DY39" s="222"/>
      <c r="DZ39" s="222"/>
      <c r="EA39" s="222"/>
      <c r="EB39" s="222"/>
      <c r="EC39" s="222"/>
      <c r="ED39" s="222"/>
      <c r="EE39" s="222"/>
      <c r="EF39" s="222"/>
      <c r="EG39" s="222"/>
      <c r="EH39" s="222"/>
      <c r="EI39" s="222"/>
    </row>
    <row r="40" spans="1:139" ht="12.75">
      <c r="A40" s="222"/>
      <c r="B40" s="251"/>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2"/>
      <c r="BR40" s="222"/>
      <c r="BS40" s="222"/>
      <c r="BT40" s="222"/>
      <c r="BU40" s="222"/>
      <c r="BV40" s="222"/>
      <c r="BW40" s="222"/>
      <c r="BX40" s="222"/>
      <c r="BY40" s="222"/>
      <c r="BZ40" s="222"/>
      <c r="CA40" s="222"/>
      <c r="CB40" s="222"/>
      <c r="CC40" s="222"/>
      <c r="CD40" s="222"/>
      <c r="CE40" s="222"/>
      <c r="CF40" s="222"/>
      <c r="CG40" s="222"/>
      <c r="CH40" s="222"/>
      <c r="CI40" s="222"/>
      <c r="CJ40" s="222"/>
      <c r="CK40" s="222"/>
      <c r="CL40" s="222"/>
      <c r="CM40" s="222"/>
      <c r="CN40" s="222"/>
      <c r="CO40" s="222"/>
      <c r="CP40" s="222"/>
      <c r="CQ40" s="222"/>
      <c r="CR40" s="222"/>
      <c r="CS40" s="222"/>
      <c r="CT40" s="222"/>
      <c r="CU40" s="222"/>
      <c r="CV40" s="222"/>
      <c r="CW40" s="222"/>
      <c r="CX40" s="222"/>
      <c r="CY40" s="222"/>
      <c r="CZ40" s="222"/>
      <c r="DA40" s="222"/>
      <c r="DB40" s="222"/>
      <c r="DC40" s="222"/>
      <c r="DD40" s="222"/>
      <c r="DE40" s="222"/>
      <c r="DF40" s="222"/>
      <c r="DG40" s="222"/>
      <c r="DH40" s="222"/>
      <c r="DI40" s="222"/>
      <c r="DJ40" s="222"/>
      <c r="DK40" s="222"/>
      <c r="DL40" s="222"/>
      <c r="DM40" s="222"/>
      <c r="DN40" s="222"/>
      <c r="DO40" s="222"/>
      <c r="DP40" s="222"/>
      <c r="DQ40" s="222"/>
      <c r="DR40" s="222"/>
      <c r="DS40" s="222"/>
      <c r="DT40" s="222"/>
      <c r="DU40" s="222"/>
      <c r="DV40" s="222"/>
      <c r="DW40" s="222"/>
      <c r="DX40" s="222"/>
      <c r="DY40" s="222"/>
      <c r="DZ40" s="222"/>
      <c r="EA40" s="222"/>
      <c r="EB40" s="222"/>
      <c r="EC40" s="222"/>
      <c r="ED40" s="222"/>
      <c r="EE40" s="222"/>
      <c r="EF40" s="222"/>
      <c r="EG40" s="222"/>
      <c r="EH40" s="222"/>
      <c r="EI40" s="222"/>
    </row>
    <row r="41" spans="1:139" ht="12.75">
      <c r="A41" s="222"/>
      <c r="B41" s="251"/>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2"/>
      <c r="BR41" s="222"/>
      <c r="BS41" s="222"/>
      <c r="BT41" s="222"/>
      <c r="BU41" s="222"/>
      <c r="BV41" s="222"/>
      <c r="BW41" s="222"/>
      <c r="BX41" s="222"/>
      <c r="BY41" s="222"/>
      <c r="BZ41" s="222"/>
      <c r="CA41" s="222"/>
      <c r="CB41" s="222"/>
      <c r="CC41" s="222"/>
      <c r="CD41" s="222"/>
      <c r="CE41" s="222"/>
      <c r="CF41" s="222"/>
      <c r="CG41" s="222"/>
      <c r="CH41" s="222"/>
      <c r="CI41" s="222"/>
      <c r="CJ41" s="222"/>
      <c r="CK41" s="222"/>
      <c r="CL41" s="222"/>
      <c r="CM41" s="222"/>
      <c r="CN41" s="222"/>
      <c r="CO41" s="222"/>
      <c r="CP41" s="222"/>
      <c r="CQ41" s="222"/>
      <c r="CR41" s="222"/>
      <c r="CS41" s="222"/>
      <c r="CT41" s="222"/>
      <c r="CU41" s="222"/>
      <c r="CV41" s="222"/>
      <c r="CW41" s="222"/>
      <c r="CX41" s="222"/>
      <c r="CY41" s="222"/>
      <c r="CZ41" s="222"/>
      <c r="DA41" s="222"/>
      <c r="DB41" s="222"/>
      <c r="DC41" s="222"/>
      <c r="DD41" s="222"/>
      <c r="DE41" s="222"/>
      <c r="DF41" s="222"/>
      <c r="DG41" s="222"/>
      <c r="DH41" s="222"/>
      <c r="DI41" s="222"/>
      <c r="DJ41" s="222"/>
      <c r="DK41" s="222"/>
      <c r="DL41" s="222"/>
      <c r="DM41" s="222"/>
      <c r="DN41" s="222"/>
      <c r="DO41" s="222"/>
      <c r="DP41" s="222"/>
      <c r="DQ41" s="222"/>
      <c r="DR41" s="222"/>
      <c r="DS41" s="222"/>
      <c r="DT41" s="222"/>
      <c r="DU41" s="222"/>
      <c r="DV41" s="222"/>
      <c r="DW41" s="222"/>
      <c r="DX41" s="222"/>
      <c r="DY41" s="222"/>
      <c r="DZ41" s="222"/>
      <c r="EA41" s="222"/>
      <c r="EB41" s="222"/>
      <c r="EC41" s="222"/>
      <c r="ED41" s="222"/>
      <c r="EE41" s="222"/>
      <c r="EF41" s="222"/>
      <c r="EG41" s="222"/>
      <c r="EH41" s="222"/>
      <c r="EI41" s="222"/>
    </row>
    <row r="42" spans="1:139" ht="12.75">
      <c r="A42" s="222"/>
      <c r="B42" s="251"/>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2"/>
      <c r="BR42" s="222"/>
      <c r="BS42" s="222"/>
      <c r="BT42" s="222"/>
      <c r="BU42" s="222"/>
      <c r="BV42" s="222"/>
      <c r="BW42" s="222"/>
      <c r="BX42" s="222"/>
      <c r="BY42" s="222"/>
      <c r="BZ42" s="222"/>
      <c r="CA42" s="222"/>
      <c r="CB42" s="222"/>
      <c r="CC42" s="222"/>
      <c r="CD42" s="222"/>
      <c r="CE42" s="222"/>
      <c r="CF42" s="222"/>
      <c r="CG42" s="222"/>
      <c r="CH42" s="222"/>
      <c r="CI42" s="222"/>
      <c r="CJ42" s="222"/>
      <c r="CK42" s="222"/>
      <c r="CL42" s="222"/>
      <c r="CM42" s="222"/>
      <c r="CN42" s="222"/>
      <c r="CO42" s="222"/>
      <c r="CP42" s="222"/>
      <c r="CQ42" s="222"/>
      <c r="CR42" s="222"/>
      <c r="CS42" s="222"/>
      <c r="CT42" s="222"/>
      <c r="CU42" s="222"/>
      <c r="CV42" s="222"/>
      <c r="CW42" s="222"/>
      <c r="CX42" s="222"/>
      <c r="CY42" s="222"/>
      <c r="CZ42" s="222"/>
      <c r="DA42" s="222"/>
      <c r="DB42" s="222"/>
      <c r="DC42" s="222"/>
      <c r="DD42" s="222"/>
      <c r="DE42" s="222"/>
      <c r="DF42" s="222"/>
      <c r="DG42" s="222"/>
      <c r="DH42" s="222"/>
      <c r="DI42" s="222"/>
      <c r="DJ42" s="222"/>
      <c r="DK42" s="222"/>
      <c r="DL42" s="222"/>
      <c r="DM42" s="222"/>
      <c r="DN42" s="222"/>
      <c r="DO42" s="222"/>
      <c r="DP42" s="222"/>
      <c r="DQ42" s="222"/>
      <c r="DR42" s="222"/>
      <c r="DS42" s="222"/>
      <c r="DT42" s="222"/>
      <c r="DU42" s="222"/>
      <c r="DV42" s="222"/>
      <c r="DW42" s="222"/>
      <c r="DX42" s="222"/>
      <c r="DY42" s="222"/>
      <c r="DZ42" s="222"/>
      <c r="EA42" s="222"/>
      <c r="EB42" s="222"/>
      <c r="EC42" s="222"/>
      <c r="ED42" s="222"/>
      <c r="EE42" s="222"/>
      <c r="EF42" s="222"/>
      <c r="EG42" s="222"/>
      <c r="EH42" s="222"/>
      <c r="EI42" s="222"/>
    </row>
    <row r="43" spans="1:139" ht="12.75">
      <c r="A43" s="222"/>
      <c r="B43" s="251"/>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2"/>
      <c r="BR43" s="222"/>
      <c r="BS43" s="222"/>
      <c r="BT43" s="222"/>
      <c r="BU43" s="222"/>
      <c r="BV43" s="222"/>
      <c r="BW43" s="222"/>
      <c r="BX43" s="222"/>
      <c r="BY43" s="222"/>
      <c r="BZ43" s="222"/>
      <c r="CA43" s="222"/>
      <c r="CB43" s="222"/>
      <c r="CC43" s="222"/>
      <c r="CD43" s="222"/>
      <c r="CE43" s="222"/>
      <c r="CF43" s="222"/>
      <c r="CG43" s="222"/>
      <c r="CH43" s="222"/>
      <c r="CI43" s="222"/>
      <c r="CJ43" s="222"/>
      <c r="CK43" s="222"/>
      <c r="CL43" s="222"/>
      <c r="CM43" s="222"/>
      <c r="CN43" s="222"/>
      <c r="CO43" s="222"/>
      <c r="CP43" s="222"/>
      <c r="CQ43" s="222"/>
      <c r="CR43" s="222"/>
      <c r="CS43" s="222"/>
      <c r="CT43" s="222"/>
      <c r="CU43" s="222"/>
      <c r="CV43" s="222"/>
      <c r="CW43" s="222"/>
      <c r="CX43" s="222"/>
      <c r="CY43" s="222"/>
      <c r="CZ43" s="222"/>
      <c r="DA43" s="222"/>
      <c r="DB43" s="222"/>
      <c r="DC43" s="222"/>
      <c r="DD43" s="222"/>
      <c r="DE43" s="222"/>
      <c r="DF43" s="222"/>
      <c r="DG43" s="222"/>
      <c r="DH43" s="222"/>
      <c r="DI43" s="222"/>
      <c r="DJ43" s="222"/>
      <c r="DK43" s="222"/>
      <c r="DL43" s="222"/>
      <c r="DM43" s="222"/>
      <c r="DN43" s="222"/>
      <c r="DO43" s="222"/>
      <c r="DP43" s="222"/>
      <c r="DQ43" s="222"/>
      <c r="DR43" s="222"/>
      <c r="DS43" s="222"/>
      <c r="DT43" s="222"/>
      <c r="DU43" s="222"/>
      <c r="DV43" s="222"/>
      <c r="DW43" s="222"/>
      <c r="DX43" s="222"/>
      <c r="DY43" s="222"/>
      <c r="DZ43" s="222"/>
      <c r="EA43" s="222"/>
      <c r="EB43" s="222"/>
      <c r="EC43" s="222"/>
      <c r="ED43" s="222"/>
      <c r="EE43" s="222"/>
      <c r="EF43" s="222"/>
      <c r="EG43" s="222"/>
      <c r="EH43" s="222"/>
      <c r="EI43" s="222"/>
    </row>
    <row r="44" spans="1:139" ht="12.75">
      <c r="A44" s="222"/>
      <c r="B44" s="251"/>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2"/>
      <c r="BR44" s="222"/>
      <c r="BS44" s="222"/>
      <c r="BT44" s="222"/>
      <c r="BU44" s="222"/>
      <c r="BV44" s="222"/>
      <c r="BW44" s="222"/>
      <c r="BX44" s="222"/>
      <c r="BY44" s="222"/>
      <c r="BZ44" s="222"/>
      <c r="CA44" s="222"/>
      <c r="CB44" s="222"/>
      <c r="CC44" s="222"/>
      <c r="CD44" s="222"/>
      <c r="CE44" s="222"/>
      <c r="CF44" s="222"/>
      <c r="CG44" s="222"/>
      <c r="CH44" s="222"/>
      <c r="CI44" s="222"/>
      <c r="CJ44" s="222"/>
      <c r="CK44" s="222"/>
      <c r="CL44" s="222"/>
      <c r="CM44" s="222"/>
      <c r="CN44" s="222"/>
      <c r="CO44" s="222"/>
      <c r="CP44" s="222"/>
      <c r="CQ44" s="222"/>
      <c r="CR44" s="222"/>
      <c r="CS44" s="222"/>
      <c r="CT44" s="222"/>
      <c r="CU44" s="222"/>
      <c r="CV44" s="222"/>
      <c r="CW44" s="222"/>
      <c r="CX44" s="222"/>
      <c r="CY44" s="222"/>
      <c r="CZ44" s="222"/>
      <c r="DA44" s="222"/>
      <c r="DB44" s="222"/>
      <c r="DC44" s="222"/>
      <c r="DD44" s="222"/>
      <c r="DE44" s="222"/>
      <c r="DF44" s="222"/>
      <c r="DG44" s="222"/>
      <c r="DH44" s="222"/>
      <c r="DI44" s="222"/>
      <c r="DJ44" s="222"/>
      <c r="DK44" s="222"/>
      <c r="DL44" s="222"/>
      <c r="DM44" s="222"/>
      <c r="DN44" s="222"/>
      <c r="DO44" s="222"/>
      <c r="DP44" s="222"/>
      <c r="DQ44" s="222"/>
      <c r="DR44" s="222"/>
      <c r="DS44" s="222"/>
      <c r="DT44" s="222"/>
      <c r="DU44" s="222"/>
      <c r="DV44" s="222"/>
      <c r="DW44" s="222"/>
      <c r="DX44" s="222"/>
      <c r="DY44" s="222"/>
      <c r="DZ44" s="222"/>
      <c r="EA44" s="222"/>
      <c r="EB44" s="222"/>
      <c r="EC44" s="222"/>
      <c r="ED44" s="222"/>
      <c r="EE44" s="222"/>
      <c r="EF44" s="222"/>
      <c r="EG44" s="222"/>
      <c r="EH44" s="222"/>
      <c r="EI44" s="222"/>
    </row>
    <row r="45" spans="1:139" ht="12.75">
      <c r="A45" s="222"/>
      <c r="B45" s="251"/>
      <c r="C45" s="222"/>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2"/>
      <c r="BR45" s="222"/>
      <c r="BS45" s="222"/>
      <c r="BT45" s="222"/>
      <c r="BU45" s="222"/>
      <c r="BV45" s="222"/>
      <c r="BW45" s="222"/>
      <c r="BX45" s="222"/>
      <c r="BY45" s="222"/>
      <c r="BZ45" s="222"/>
      <c r="CA45" s="222"/>
      <c r="CB45" s="222"/>
      <c r="CC45" s="222"/>
      <c r="CD45" s="222"/>
      <c r="CE45" s="222"/>
      <c r="CF45" s="222"/>
      <c r="CG45" s="222"/>
      <c r="CH45" s="222"/>
      <c r="CI45" s="222"/>
      <c r="CJ45" s="222"/>
      <c r="CK45" s="222"/>
      <c r="CL45" s="222"/>
      <c r="CM45" s="222"/>
      <c r="CN45" s="222"/>
      <c r="CO45" s="222"/>
      <c r="CP45" s="222"/>
      <c r="CQ45" s="222"/>
      <c r="CR45" s="222"/>
      <c r="CS45" s="222"/>
      <c r="CT45" s="222"/>
      <c r="CU45" s="222"/>
      <c r="CV45" s="222"/>
      <c r="CW45" s="222"/>
      <c r="CX45" s="222"/>
      <c r="CY45" s="222"/>
      <c r="CZ45" s="222"/>
      <c r="DA45" s="222"/>
      <c r="DB45" s="222"/>
      <c r="DC45" s="222"/>
      <c r="DD45" s="222"/>
      <c r="DE45" s="222"/>
      <c r="DF45" s="222"/>
      <c r="DG45" s="222"/>
      <c r="DH45" s="222"/>
      <c r="DI45" s="222"/>
      <c r="DJ45" s="222"/>
      <c r="DK45" s="222"/>
      <c r="DL45" s="222"/>
      <c r="DM45" s="222"/>
      <c r="DN45" s="222"/>
      <c r="DO45" s="222"/>
      <c r="DP45" s="222"/>
      <c r="DQ45" s="222"/>
      <c r="DR45" s="222"/>
      <c r="DS45" s="222"/>
      <c r="DT45" s="222"/>
      <c r="DU45" s="222"/>
      <c r="DV45" s="222"/>
      <c r="DW45" s="222"/>
      <c r="DX45" s="222"/>
      <c r="DY45" s="222"/>
      <c r="DZ45" s="222"/>
      <c r="EA45" s="222"/>
      <c r="EB45" s="222"/>
      <c r="EC45" s="222"/>
      <c r="ED45" s="222"/>
      <c r="EE45" s="222"/>
      <c r="EF45" s="222"/>
      <c r="EG45" s="222"/>
      <c r="EH45" s="222"/>
      <c r="EI45" s="222"/>
    </row>
    <row r="46" spans="1:139" ht="12.75">
      <c r="A46" s="222"/>
      <c r="B46" s="251"/>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2"/>
      <c r="BR46" s="222"/>
      <c r="BS46" s="222"/>
      <c r="BT46" s="222"/>
      <c r="BU46" s="222"/>
      <c r="BV46" s="222"/>
      <c r="BW46" s="222"/>
      <c r="BX46" s="222"/>
      <c r="BY46" s="222"/>
      <c r="BZ46" s="222"/>
      <c r="CA46" s="222"/>
      <c r="CB46" s="222"/>
      <c r="CC46" s="222"/>
      <c r="CD46" s="222"/>
      <c r="CE46" s="222"/>
      <c r="CF46" s="222"/>
      <c r="CG46" s="222"/>
      <c r="CH46" s="222"/>
      <c r="CI46" s="222"/>
      <c r="CJ46" s="222"/>
      <c r="CK46" s="222"/>
      <c r="CL46" s="222"/>
      <c r="CM46" s="222"/>
      <c r="CN46" s="222"/>
      <c r="CO46" s="222"/>
      <c r="CP46" s="222"/>
      <c r="CQ46" s="222"/>
      <c r="CR46" s="222"/>
      <c r="CS46" s="222"/>
      <c r="CT46" s="222"/>
      <c r="CU46" s="222"/>
      <c r="CV46" s="222"/>
      <c r="CW46" s="222"/>
      <c r="CX46" s="222"/>
      <c r="CY46" s="222"/>
      <c r="CZ46" s="222"/>
      <c r="DA46" s="222"/>
      <c r="DB46" s="222"/>
      <c r="DC46" s="222"/>
      <c r="DD46" s="222"/>
      <c r="DE46" s="222"/>
      <c r="DF46" s="222"/>
      <c r="DG46" s="222"/>
      <c r="DH46" s="222"/>
      <c r="DI46" s="222"/>
      <c r="DJ46" s="222"/>
      <c r="DK46" s="222"/>
      <c r="DL46" s="222"/>
      <c r="DM46" s="222"/>
      <c r="DN46" s="222"/>
      <c r="DO46" s="222"/>
      <c r="DP46" s="222"/>
      <c r="DQ46" s="222"/>
      <c r="DR46" s="222"/>
      <c r="DS46" s="222"/>
      <c r="DT46" s="222"/>
      <c r="DU46" s="222"/>
      <c r="DV46" s="222"/>
      <c r="DW46" s="222"/>
      <c r="DX46" s="222"/>
      <c r="DY46" s="222"/>
      <c r="DZ46" s="222"/>
      <c r="EA46" s="222"/>
      <c r="EB46" s="222"/>
      <c r="EC46" s="222"/>
      <c r="ED46" s="222"/>
      <c r="EE46" s="222"/>
      <c r="EF46" s="222"/>
      <c r="EG46" s="222"/>
      <c r="EH46" s="222"/>
      <c r="EI46" s="222"/>
    </row>
    <row r="47" spans="1:139" ht="12.75">
      <c r="A47" s="222"/>
      <c r="B47" s="251"/>
      <c r="C47" s="222"/>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2"/>
      <c r="BR47" s="222"/>
      <c r="BS47" s="222"/>
      <c r="BT47" s="222"/>
      <c r="BU47" s="222"/>
      <c r="BV47" s="222"/>
      <c r="BW47" s="222"/>
      <c r="BX47" s="222"/>
      <c r="BY47" s="222"/>
      <c r="BZ47" s="222"/>
      <c r="CA47" s="222"/>
      <c r="CB47" s="222"/>
      <c r="CC47" s="222"/>
      <c r="CD47" s="222"/>
      <c r="CE47" s="222"/>
      <c r="CF47" s="222"/>
      <c r="CG47" s="222"/>
      <c r="CH47" s="222"/>
      <c r="CI47" s="222"/>
      <c r="CJ47" s="222"/>
      <c r="CK47" s="222"/>
      <c r="CL47" s="222"/>
      <c r="CM47" s="222"/>
      <c r="CN47" s="222"/>
      <c r="CO47" s="222"/>
      <c r="CP47" s="222"/>
      <c r="CQ47" s="222"/>
      <c r="CR47" s="222"/>
      <c r="CS47" s="222"/>
      <c r="CT47" s="222"/>
      <c r="CU47" s="222"/>
      <c r="CV47" s="222"/>
      <c r="CW47" s="222"/>
      <c r="CX47" s="222"/>
      <c r="CY47" s="222"/>
      <c r="CZ47" s="222"/>
      <c r="DA47" s="222"/>
      <c r="DB47" s="222"/>
      <c r="DC47" s="222"/>
      <c r="DD47" s="222"/>
      <c r="DE47" s="222"/>
      <c r="DF47" s="222"/>
      <c r="DG47" s="222"/>
      <c r="DH47" s="222"/>
      <c r="DI47" s="222"/>
      <c r="DJ47" s="222"/>
      <c r="DK47" s="222"/>
      <c r="DL47" s="222"/>
      <c r="DM47" s="222"/>
      <c r="DN47" s="222"/>
      <c r="DO47" s="222"/>
      <c r="DP47" s="222"/>
      <c r="DQ47" s="222"/>
      <c r="DR47" s="222"/>
      <c r="DS47" s="222"/>
      <c r="DT47" s="222"/>
      <c r="DU47" s="222"/>
      <c r="DV47" s="222"/>
      <c r="DW47" s="222"/>
      <c r="DX47" s="222"/>
      <c r="DY47" s="222"/>
      <c r="DZ47" s="222"/>
      <c r="EA47" s="222"/>
      <c r="EB47" s="222"/>
      <c r="EC47" s="222"/>
      <c r="ED47" s="222"/>
      <c r="EE47" s="222"/>
      <c r="EF47" s="222"/>
      <c r="EG47" s="222"/>
      <c r="EH47" s="222"/>
      <c r="EI47" s="222"/>
    </row>
    <row r="48" spans="1:139" ht="12.75">
      <c r="A48" s="222"/>
      <c r="B48" s="251"/>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2"/>
      <c r="BR48" s="222"/>
      <c r="BS48" s="222"/>
      <c r="BT48" s="222"/>
      <c r="BU48" s="222"/>
      <c r="BV48" s="222"/>
      <c r="BW48" s="222"/>
      <c r="BX48" s="222"/>
      <c r="BY48" s="222"/>
      <c r="BZ48" s="222"/>
      <c r="CA48" s="222"/>
      <c r="CB48" s="222"/>
      <c r="CC48" s="222"/>
      <c r="CD48" s="222"/>
      <c r="CE48" s="222"/>
      <c r="CF48" s="222"/>
      <c r="CG48" s="222"/>
      <c r="CH48" s="222"/>
      <c r="CI48" s="222"/>
      <c r="CJ48" s="222"/>
      <c r="CK48" s="222"/>
      <c r="CL48" s="222"/>
      <c r="CM48" s="222"/>
      <c r="CN48" s="222"/>
      <c r="CO48" s="222"/>
      <c r="CP48" s="222"/>
      <c r="CQ48" s="222"/>
      <c r="CR48" s="222"/>
      <c r="CS48" s="222"/>
      <c r="CT48" s="222"/>
      <c r="CU48" s="222"/>
      <c r="CV48" s="222"/>
      <c r="CW48" s="222"/>
      <c r="CX48" s="222"/>
      <c r="CY48" s="222"/>
      <c r="CZ48" s="222"/>
      <c r="DA48" s="222"/>
      <c r="DB48" s="222"/>
      <c r="DC48" s="222"/>
      <c r="DD48" s="222"/>
      <c r="DE48" s="222"/>
      <c r="DF48" s="222"/>
      <c r="DG48" s="222"/>
      <c r="DH48" s="222"/>
      <c r="DI48" s="222"/>
      <c r="DJ48" s="222"/>
      <c r="DK48" s="222"/>
      <c r="DL48" s="222"/>
      <c r="DM48" s="222"/>
      <c r="DN48" s="222"/>
      <c r="DO48" s="222"/>
      <c r="DP48" s="222"/>
      <c r="DQ48" s="222"/>
      <c r="DR48" s="222"/>
      <c r="DS48" s="222"/>
      <c r="DT48" s="222"/>
      <c r="DU48" s="222"/>
      <c r="DV48" s="222"/>
      <c r="DW48" s="222"/>
      <c r="DX48" s="222"/>
      <c r="DY48" s="222"/>
      <c r="DZ48" s="222"/>
      <c r="EA48" s="222"/>
      <c r="EB48" s="222"/>
      <c r="EC48" s="222"/>
      <c r="ED48" s="222"/>
      <c r="EE48" s="222"/>
      <c r="EF48" s="222"/>
      <c r="EG48" s="222"/>
      <c r="EH48" s="222"/>
      <c r="EI48" s="222"/>
    </row>
    <row r="49" spans="1:139" ht="12.75">
      <c r="A49" s="222"/>
      <c r="B49" s="251"/>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2"/>
      <c r="BR49" s="222"/>
      <c r="BS49" s="222"/>
      <c r="BT49" s="222"/>
      <c r="BU49" s="222"/>
      <c r="BV49" s="222"/>
      <c r="BW49" s="222"/>
      <c r="BX49" s="222"/>
      <c r="BY49" s="222"/>
      <c r="BZ49" s="222"/>
      <c r="CA49" s="222"/>
      <c r="CB49" s="222"/>
      <c r="CC49" s="222"/>
      <c r="CD49" s="222"/>
      <c r="CE49" s="222"/>
      <c r="CF49" s="222"/>
      <c r="CG49" s="222"/>
      <c r="CH49" s="222"/>
      <c r="CI49" s="222"/>
      <c r="CJ49" s="222"/>
      <c r="CK49" s="222"/>
      <c r="CL49" s="222"/>
      <c r="CM49" s="222"/>
      <c r="CN49" s="222"/>
      <c r="CO49" s="222"/>
      <c r="CP49" s="222"/>
      <c r="CQ49" s="222"/>
      <c r="CR49" s="222"/>
      <c r="CS49" s="222"/>
      <c r="CT49" s="222"/>
      <c r="CU49" s="222"/>
      <c r="CV49" s="222"/>
      <c r="CW49" s="222"/>
      <c r="CX49" s="222"/>
      <c r="CY49" s="222"/>
      <c r="CZ49" s="222"/>
      <c r="DA49" s="222"/>
      <c r="DB49" s="222"/>
      <c r="DC49" s="222"/>
      <c r="DD49" s="222"/>
      <c r="DE49" s="222"/>
      <c r="DF49" s="222"/>
      <c r="DG49" s="222"/>
      <c r="DH49" s="222"/>
      <c r="DI49" s="222"/>
      <c r="DJ49" s="222"/>
      <c r="DK49" s="222"/>
      <c r="DL49" s="222"/>
      <c r="DM49" s="222"/>
      <c r="DN49" s="222"/>
      <c r="DO49" s="222"/>
      <c r="DP49" s="222"/>
      <c r="DQ49" s="222"/>
      <c r="DR49" s="222"/>
      <c r="DS49" s="222"/>
      <c r="DT49" s="222"/>
      <c r="DU49" s="222"/>
      <c r="DV49" s="222"/>
      <c r="DW49" s="222"/>
      <c r="DX49" s="222"/>
      <c r="DY49" s="222"/>
      <c r="DZ49" s="222"/>
      <c r="EA49" s="222"/>
      <c r="EB49" s="222"/>
      <c r="EC49" s="222"/>
      <c r="ED49" s="222"/>
      <c r="EE49" s="222"/>
      <c r="EF49" s="222"/>
      <c r="EG49" s="222"/>
      <c r="EH49" s="222"/>
      <c r="EI49" s="222"/>
    </row>
    <row r="50" spans="1:139" ht="12.75">
      <c r="A50" s="222"/>
      <c r="B50" s="251"/>
      <c r="C50" s="222"/>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2"/>
      <c r="BR50" s="222"/>
      <c r="BS50" s="222"/>
      <c r="BT50" s="222"/>
      <c r="BU50" s="222"/>
      <c r="BV50" s="222"/>
      <c r="BW50" s="222"/>
      <c r="BX50" s="222"/>
      <c r="BY50" s="222"/>
      <c r="BZ50" s="222"/>
      <c r="CA50" s="222"/>
      <c r="CB50" s="222"/>
      <c r="CC50" s="222"/>
      <c r="CD50" s="222"/>
      <c r="CE50" s="222"/>
      <c r="CF50" s="222"/>
      <c r="CG50" s="222"/>
      <c r="CH50" s="222"/>
      <c r="CI50" s="222"/>
      <c r="CJ50" s="222"/>
      <c r="CK50" s="222"/>
      <c r="CL50" s="222"/>
      <c r="CM50" s="222"/>
      <c r="CN50" s="222"/>
      <c r="CO50" s="222"/>
      <c r="CP50" s="222"/>
      <c r="CQ50" s="222"/>
      <c r="CR50" s="222"/>
      <c r="CS50" s="222"/>
      <c r="CT50" s="222"/>
      <c r="CU50" s="222"/>
      <c r="CV50" s="222"/>
      <c r="CW50" s="222"/>
      <c r="CX50" s="222"/>
      <c r="CY50" s="222"/>
      <c r="CZ50" s="222"/>
      <c r="DA50" s="222"/>
      <c r="DB50" s="222"/>
      <c r="DC50" s="222"/>
      <c r="DD50" s="222"/>
      <c r="DE50" s="222"/>
      <c r="DF50" s="222"/>
      <c r="DG50" s="222"/>
      <c r="DH50" s="222"/>
      <c r="DI50" s="222"/>
      <c r="DJ50" s="222"/>
      <c r="DK50" s="222"/>
      <c r="DL50" s="222"/>
      <c r="DM50" s="222"/>
      <c r="DN50" s="222"/>
      <c r="DO50" s="222"/>
      <c r="DP50" s="222"/>
      <c r="DQ50" s="222"/>
      <c r="DR50" s="222"/>
      <c r="DS50" s="222"/>
      <c r="DT50" s="222"/>
      <c r="DU50" s="222"/>
      <c r="DV50" s="222"/>
      <c r="DW50" s="222"/>
      <c r="DX50" s="222"/>
      <c r="DY50" s="222"/>
      <c r="DZ50" s="222"/>
      <c r="EA50" s="222"/>
      <c r="EB50" s="222"/>
      <c r="EC50" s="222"/>
      <c r="ED50" s="222"/>
      <c r="EE50" s="222"/>
      <c r="EF50" s="222"/>
      <c r="EG50" s="222"/>
      <c r="EH50" s="222"/>
      <c r="EI50" s="222"/>
    </row>
    <row r="51" spans="1:139" ht="12.75">
      <c r="A51" s="222"/>
      <c r="B51" s="251"/>
      <c r="C51" s="222"/>
      <c r="D51" s="222"/>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2"/>
      <c r="BR51" s="222"/>
      <c r="BS51" s="222"/>
      <c r="BT51" s="222"/>
      <c r="BU51" s="222"/>
      <c r="BV51" s="222"/>
      <c r="BW51" s="222"/>
      <c r="BX51" s="222"/>
      <c r="BY51" s="222"/>
      <c r="BZ51" s="222"/>
      <c r="CA51" s="222"/>
      <c r="CB51" s="222"/>
      <c r="CC51" s="222"/>
      <c r="CD51" s="222"/>
      <c r="CE51" s="222"/>
      <c r="CF51" s="222"/>
      <c r="CG51" s="222"/>
      <c r="CH51" s="222"/>
      <c r="CI51" s="222"/>
      <c r="CJ51" s="222"/>
      <c r="CK51" s="222"/>
      <c r="CL51" s="222"/>
      <c r="CM51" s="222"/>
      <c r="CN51" s="222"/>
      <c r="CO51" s="222"/>
      <c r="CP51" s="222"/>
      <c r="CQ51" s="222"/>
      <c r="CR51" s="222"/>
      <c r="CS51" s="222"/>
      <c r="CT51" s="222"/>
      <c r="CU51" s="222"/>
      <c r="CV51" s="222"/>
      <c r="CW51" s="222"/>
      <c r="CX51" s="222"/>
      <c r="CY51" s="222"/>
      <c r="CZ51" s="222"/>
      <c r="DA51" s="222"/>
      <c r="DB51" s="222"/>
      <c r="DC51" s="222"/>
      <c r="DD51" s="222"/>
      <c r="DE51" s="222"/>
      <c r="DF51" s="222"/>
      <c r="DG51" s="222"/>
      <c r="DH51" s="222"/>
      <c r="DI51" s="222"/>
      <c r="DJ51" s="222"/>
      <c r="DK51" s="222"/>
      <c r="DL51" s="222"/>
      <c r="DM51" s="222"/>
      <c r="DN51" s="222"/>
      <c r="DO51" s="222"/>
      <c r="DP51" s="222"/>
      <c r="DQ51" s="222"/>
      <c r="DR51" s="222"/>
      <c r="DS51" s="222"/>
      <c r="DT51" s="222"/>
      <c r="DU51" s="222"/>
      <c r="DV51" s="222"/>
      <c r="DW51" s="222"/>
      <c r="DX51" s="222"/>
      <c r="DY51" s="222"/>
      <c r="DZ51" s="222"/>
      <c r="EA51" s="222"/>
      <c r="EB51" s="222"/>
      <c r="EC51" s="222"/>
      <c r="ED51" s="222"/>
      <c r="EE51" s="222"/>
      <c r="EF51" s="222"/>
      <c r="EG51" s="222"/>
      <c r="EH51" s="222"/>
      <c r="EI51" s="222"/>
    </row>
    <row r="52" spans="1:139" ht="12.75">
      <c r="A52" s="222"/>
      <c r="B52" s="251"/>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2"/>
      <c r="BR52" s="222"/>
      <c r="BS52" s="222"/>
      <c r="BT52" s="222"/>
      <c r="BU52" s="222"/>
      <c r="BV52" s="222"/>
      <c r="BW52" s="222"/>
      <c r="BX52" s="222"/>
      <c r="BY52" s="222"/>
      <c r="BZ52" s="222"/>
      <c r="CA52" s="222"/>
      <c r="CB52" s="222"/>
      <c r="CC52" s="222"/>
      <c r="CD52" s="222"/>
      <c r="CE52" s="222"/>
      <c r="CF52" s="222"/>
      <c r="CG52" s="222"/>
      <c r="CH52" s="222"/>
      <c r="CI52" s="222"/>
      <c r="CJ52" s="222"/>
      <c r="CK52" s="222"/>
      <c r="CL52" s="222"/>
      <c r="CM52" s="222"/>
      <c r="CN52" s="222"/>
      <c r="CO52" s="222"/>
      <c r="CP52" s="222"/>
      <c r="CQ52" s="222"/>
      <c r="CR52" s="222"/>
      <c r="CS52" s="222"/>
      <c r="CT52" s="222"/>
      <c r="CU52" s="222"/>
      <c r="CV52" s="222"/>
      <c r="CW52" s="222"/>
      <c r="CX52" s="222"/>
      <c r="CY52" s="222"/>
      <c r="CZ52" s="222"/>
      <c r="DA52" s="222"/>
      <c r="DB52" s="222"/>
      <c r="DC52" s="222"/>
      <c r="DD52" s="222"/>
      <c r="DE52" s="222"/>
      <c r="DF52" s="222"/>
      <c r="DG52" s="222"/>
      <c r="DH52" s="222"/>
      <c r="DI52" s="222"/>
      <c r="DJ52" s="222"/>
      <c r="DK52" s="222"/>
      <c r="DL52" s="222"/>
      <c r="DM52" s="222"/>
      <c r="DN52" s="222"/>
      <c r="DO52" s="222"/>
      <c r="DP52" s="222"/>
      <c r="DQ52" s="222"/>
      <c r="DR52" s="222"/>
      <c r="DS52" s="222"/>
      <c r="DT52" s="222"/>
      <c r="DU52" s="222"/>
      <c r="DV52" s="222"/>
      <c r="DW52" s="222"/>
      <c r="DX52" s="222"/>
      <c r="DY52" s="222"/>
      <c r="DZ52" s="222"/>
      <c r="EA52" s="222"/>
      <c r="EB52" s="222"/>
      <c r="EC52" s="222"/>
      <c r="ED52" s="222"/>
      <c r="EE52" s="222"/>
      <c r="EF52" s="222"/>
      <c r="EG52" s="222"/>
      <c r="EH52" s="222"/>
      <c r="EI52" s="222"/>
    </row>
    <row r="53" spans="1:139" ht="12.75">
      <c r="A53" s="222"/>
      <c r="B53" s="251"/>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2"/>
      <c r="BR53" s="222"/>
      <c r="BS53" s="222"/>
      <c r="BT53" s="222"/>
      <c r="BU53" s="222"/>
      <c r="BV53" s="222"/>
      <c r="BW53" s="222"/>
      <c r="BX53" s="222"/>
      <c r="BY53" s="222"/>
      <c r="BZ53" s="222"/>
      <c r="CA53" s="222"/>
      <c r="CB53" s="222"/>
      <c r="CC53" s="222"/>
      <c r="CD53" s="222"/>
      <c r="CE53" s="222"/>
      <c r="CF53" s="222"/>
      <c r="CG53" s="222"/>
      <c r="CH53" s="222"/>
      <c r="CI53" s="222"/>
      <c r="CJ53" s="222"/>
      <c r="CK53" s="222"/>
      <c r="CL53" s="222"/>
      <c r="CM53" s="222"/>
      <c r="CN53" s="222"/>
      <c r="CO53" s="222"/>
      <c r="CP53" s="222"/>
      <c r="CQ53" s="222"/>
      <c r="CR53" s="222"/>
      <c r="CS53" s="222"/>
      <c r="CT53" s="222"/>
      <c r="CU53" s="222"/>
      <c r="CV53" s="222"/>
      <c r="CW53" s="222"/>
      <c r="CX53" s="222"/>
      <c r="CY53" s="222"/>
      <c r="CZ53" s="222"/>
      <c r="DA53" s="222"/>
      <c r="DB53" s="222"/>
      <c r="DC53" s="222"/>
      <c r="DD53" s="222"/>
      <c r="DE53" s="222"/>
      <c r="DF53" s="222"/>
      <c r="DG53" s="222"/>
      <c r="DH53" s="222"/>
      <c r="DI53" s="222"/>
      <c r="DJ53" s="222"/>
      <c r="DK53" s="222"/>
      <c r="DL53" s="222"/>
      <c r="DM53" s="222"/>
      <c r="DN53" s="222"/>
      <c r="DO53" s="222"/>
      <c r="DP53" s="222"/>
      <c r="DQ53" s="222"/>
      <c r="DR53" s="222"/>
      <c r="DS53" s="222"/>
      <c r="DT53" s="222"/>
      <c r="DU53" s="222"/>
      <c r="DV53" s="222"/>
      <c r="DW53" s="222"/>
      <c r="DX53" s="222"/>
      <c r="DY53" s="222"/>
      <c r="DZ53" s="222"/>
      <c r="EA53" s="222"/>
      <c r="EB53" s="222"/>
      <c r="EC53" s="222"/>
      <c r="ED53" s="222"/>
      <c r="EE53" s="222"/>
      <c r="EF53" s="222"/>
      <c r="EG53" s="222"/>
      <c r="EH53" s="222"/>
      <c r="EI53" s="222"/>
    </row>
    <row r="54" spans="1:139" ht="12.75">
      <c r="A54" s="222"/>
      <c r="B54" s="251"/>
      <c r="C54" s="222"/>
      <c r="D54" s="222"/>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2"/>
      <c r="AQ54" s="222"/>
      <c r="AR54" s="222"/>
      <c r="AS54" s="222"/>
      <c r="AT54" s="222"/>
      <c r="AU54" s="222"/>
      <c r="AV54" s="222"/>
      <c r="AW54" s="222"/>
      <c r="AX54" s="222"/>
      <c r="AY54" s="222"/>
      <c r="AZ54" s="222"/>
      <c r="BA54" s="222"/>
      <c r="BB54" s="222"/>
      <c r="BC54" s="222"/>
      <c r="BD54" s="222"/>
      <c r="BE54" s="222"/>
      <c r="BF54" s="222"/>
      <c r="BG54" s="222"/>
      <c r="BH54" s="222"/>
      <c r="BI54" s="222"/>
      <c r="BJ54" s="222"/>
      <c r="BK54" s="222"/>
      <c r="BL54" s="222"/>
      <c r="BM54" s="222"/>
      <c r="BN54" s="222"/>
      <c r="BO54" s="222"/>
      <c r="BP54" s="222"/>
      <c r="BQ54" s="222"/>
      <c r="BR54" s="222"/>
      <c r="BS54" s="222"/>
      <c r="BT54" s="222"/>
      <c r="BU54" s="222"/>
      <c r="BV54" s="222"/>
      <c r="BW54" s="222"/>
      <c r="BX54" s="222"/>
      <c r="BY54" s="222"/>
      <c r="BZ54" s="222"/>
      <c r="CA54" s="222"/>
      <c r="CB54" s="222"/>
      <c r="CC54" s="222"/>
      <c r="CD54" s="222"/>
      <c r="CE54" s="222"/>
      <c r="CF54" s="222"/>
      <c r="CG54" s="222"/>
      <c r="CH54" s="222"/>
      <c r="CI54" s="222"/>
      <c r="CJ54" s="222"/>
      <c r="CK54" s="222"/>
      <c r="CL54" s="222"/>
      <c r="CM54" s="222"/>
      <c r="CN54" s="222"/>
      <c r="CO54" s="222"/>
      <c r="CP54" s="222"/>
      <c r="CQ54" s="222"/>
      <c r="CR54" s="222"/>
      <c r="CS54" s="222"/>
      <c r="CT54" s="222"/>
      <c r="CU54" s="222"/>
      <c r="CV54" s="222"/>
      <c r="CW54" s="222"/>
      <c r="CX54" s="222"/>
      <c r="CY54" s="222"/>
      <c r="CZ54" s="222"/>
      <c r="DA54" s="222"/>
      <c r="DB54" s="222"/>
      <c r="DC54" s="222"/>
      <c r="DD54" s="222"/>
      <c r="DE54" s="222"/>
      <c r="DF54" s="222"/>
      <c r="DG54" s="222"/>
      <c r="DH54" s="222"/>
      <c r="DI54" s="222"/>
      <c r="DJ54" s="222"/>
      <c r="DK54" s="222"/>
      <c r="DL54" s="222"/>
      <c r="DM54" s="222"/>
      <c r="DN54" s="222"/>
      <c r="DO54" s="222"/>
      <c r="DP54" s="222"/>
      <c r="DQ54" s="222"/>
      <c r="DR54" s="222"/>
      <c r="DS54" s="222"/>
      <c r="DT54" s="222"/>
      <c r="DU54" s="222"/>
      <c r="DV54" s="222"/>
      <c r="DW54" s="222"/>
      <c r="DX54" s="222"/>
      <c r="DY54" s="222"/>
      <c r="DZ54" s="222"/>
      <c r="EA54" s="222"/>
      <c r="EB54" s="222"/>
      <c r="EC54" s="222"/>
      <c r="ED54" s="222"/>
      <c r="EE54" s="222"/>
      <c r="EF54" s="222"/>
      <c r="EG54" s="222"/>
      <c r="EH54" s="222"/>
      <c r="EI54" s="222"/>
    </row>
    <row r="55" spans="1:139" ht="12.75">
      <c r="A55" s="222"/>
      <c r="B55" s="251"/>
      <c r="C55" s="222"/>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22"/>
      <c r="AQ55" s="222"/>
      <c r="AR55" s="222"/>
      <c r="AS55" s="222"/>
      <c r="AT55" s="222"/>
      <c r="AU55" s="222"/>
      <c r="AV55" s="222"/>
      <c r="AW55" s="222"/>
      <c r="AX55" s="222"/>
      <c r="AY55" s="222"/>
      <c r="AZ55" s="222"/>
      <c r="BA55" s="222"/>
      <c r="BB55" s="222"/>
      <c r="BC55" s="222"/>
      <c r="BD55" s="222"/>
      <c r="BE55" s="222"/>
      <c r="BF55" s="222"/>
      <c r="BG55" s="222"/>
      <c r="BH55" s="222"/>
      <c r="BI55" s="222"/>
      <c r="BJ55" s="222"/>
      <c r="BK55" s="222"/>
      <c r="BL55" s="222"/>
      <c r="BM55" s="222"/>
      <c r="BN55" s="222"/>
      <c r="BO55" s="222"/>
      <c r="BP55" s="222"/>
      <c r="BQ55" s="222"/>
      <c r="BR55" s="222"/>
      <c r="BS55" s="222"/>
      <c r="BT55" s="222"/>
      <c r="BU55" s="222"/>
      <c r="BV55" s="222"/>
      <c r="BW55" s="222"/>
      <c r="BX55" s="222"/>
      <c r="BY55" s="222"/>
      <c r="BZ55" s="222"/>
      <c r="CA55" s="222"/>
      <c r="CB55" s="222"/>
      <c r="CC55" s="222"/>
      <c r="CD55" s="222"/>
      <c r="CE55" s="222"/>
      <c r="CF55" s="222"/>
      <c r="CG55" s="222"/>
      <c r="CH55" s="222"/>
      <c r="CI55" s="222"/>
      <c r="CJ55" s="222"/>
      <c r="CK55" s="222"/>
      <c r="CL55" s="222"/>
      <c r="CM55" s="222"/>
      <c r="CN55" s="222"/>
      <c r="CO55" s="222"/>
      <c r="CP55" s="222"/>
      <c r="CQ55" s="222"/>
      <c r="CR55" s="222"/>
      <c r="CS55" s="222"/>
      <c r="CT55" s="222"/>
      <c r="CU55" s="222"/>
      <c r="CV55" s="222"/>
      <c r="CW55" s="222"/>
      <c r="CX55" s="222"/>
      <c r="CY55" s="222"/>
      <c r="CZ55" s="222"/>
      <c r="DA55" s="222"/>
      <c r="DB55" s="222"/>
      <c r="DC55" s="222"/>
      <c r="DD55" s="222"/>
      <c r="DE55" s="222"/>
      <c r="DF55" s="222"/>
      <c r="DG55" s="222"/>
      <c r="DH55" s="222"/>
      <c r="DI55" s="222"/>
      <c r="DJ55" s="222"/>
      <c r="DK55" s="222"/>
      <c r="DL55" s="222"/>
      <c r="DM55" s="222"/>
      <c r="DN55" s="222"/>
      <c r="DO55" s="222"/>
      <c r="DP55" s="222"/>
      <c r="DQ55" s="222"/>
      <c r="DR55" s="222"/>
      <c r="DS55" s="222"/>
      <c r="DT55" s="222"/>
      <c r="DU55" s="222"/>
      <c r="DV55" s="222"/>
      <c r="DW55" s="222"/>
      <c r="DX55" s="222"/>
      <c r="DY55" s="222"/>
      <c r="DZ55" s="222"/>
      <c r="EA55" s="222"/>
      <c r="EB55" s="222"/>
      <c r="EC55" s="222"/>
      <c r="ED55" s="222"/>
      <c r="EE55" s="222"/>
      <c r="EF55" s="222"/>
      <c r="EG55" s="222"/>
      <c r="EH55" s="222"/>
      <c r="EI55" s="222"/>
    </row>
    <row r="56" spans="1:139" ht="12.75">
      <c r="A56" s="222"/>
      <c r="B56" s="251"/>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c r="AZ56" s="222"/>
      <c r="BA56" s="222"/>
      <c r="BB56" s="222"/>
      <c r="BC56" s="222"/>
      <c r="BD56" s="222"/>
      <c r="BE56" s="222"/>
      <c r="BF56" s="222"/>
      <c r="BG56" s="222"/>
      <c r="BH56" s="222"/>
      <c r="BI56" s="222"/>
      <c r="BJ56" s="222"/>
      <c r="BK56" s="222"/>
      <c r="BL56" s="222"/>
      <c r="BM56" s="222"/>
      <c r="BN56" s="222"/>
      <c r="BO56" s="222"/>
      <c r="BP56" s="222"/>
      <c r="BQ56" s="222"/>
      <c r="BR56" s="222"/>
      <c r="BS56" s="222"/>
      <c r="BT56" s="222"/>
      <c r="BU56" s="222"/>
      <c r="BV56" s="222"/>
      <c r="BW56" s="222"/>
      <c r="BX56" s="222"/>
      <c r="BY56" s="222"/>
      <c r="BZ56" s="222"/>
      <c r="CA56" s="222"/>
      <c r="CB56" s="222"/>
      <c r="CC56" s="222"/>
      <c r="CD56" s="222"/>
      <c r="CE56" s="222"/>
      <c r="CF56" s="222"/>
      <c r="CG56" s="222"/>
      <c r="CH56" s="222"/>
      <c r="CI56" s="222"/>
      <c r="CJ56" s="222"/>
      <c r="CK56" s="222"/>
      <c r="CL56" s="222"/>
      <c r="CM56" s="222"/>
      <c r="CN56" s="222"/>
      <c r="CO56" s="222"/>
      <c r="CP56" s="222"/>
      <c r="CQ56" s="222"/>
      <c r="CR56" s="222"/>
      <c r="CS56" s="222"/>
      <c r="CT56" s="222"/>
      <c r="CU56" s="222"/>
      <c r="CV56" s="222"/>
      <c r="CW56" s="222"/>
      <c r="CX56" s="222"/>
      <c r="CY56" s="222"/>
      <c r="CZ56" s="222"/>
      <c r="DA56" s="222"/>
      <c r="DB56" s="222"/>
      <c r="DC56" s="222"/>
      <c r="DD56" s="222"/>
      <c r="DE56" s="222"/>
      <c r="DF56" s="222"/>
      <c r="DG56" s="222"/>
      <c r="DH56" s="222"/>
      <c r="DI56" s="222"/>
      <c r="DJ56" s="222"/>
      <c r="DK56" s="222"/>
      <c r="DL56" s="222"/>
      <c r="DM56" s="222"/>
      <c r="DN56" s="222"/>
      <c r="DO56" s="222"/>
      <c r="DP56" s="222"/>
      <c r="DQ56" s="222"/>
      <c r="DR56" s="222"/>
      <c r="DS56" s="222"/>
      <c r="DT56" s="222"/>
      <c r="DU56" s="222"/>
      <c r="DV56" s="222"/>
      <c r="DW56" s="222"/>
      <c r="DX56" s="222"/>
      <c r="DY56" s="222"/>
      <c r="DZ56" s="222"/>
      <c r="EA56" s="222"/>
      <c r="EB56" s="222"/>
      <c r="EC56" s="222"/>
      <c r="ED56" s="222"/>
      <c r="EE56" s="222"/>
      <c r="EF56" s="222"/>
      <c r="EG56" s="222"/>
      <c r="EH56" s="222"/>
      <c r="EI56" s="222"/>
    </row>
    <row r="57" spans="1:139" ht="12.75">
      <c r="A57" s="222"/>
      <c r="B57" s="251"/>
      <c r="C57" s="222"/>
      <c r="D57" s="222"/>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2"/>
      <c r="AY57" s="222"/>
      <c r="AZ57" s="222"/>
      <c r="BA57" s="222"/>
      <c r="BB57" s="222"/>
      <c r="BC57" s="222"/>
      <c r="BD57" s="222"/>
      <c r="BE57" s="222"/>
      <c r="BF57" s="222"/>
      <c r="BG57" s="222"/>
      <c r="BH57" s="222"/>
      <c r="BI57" s="222"/>
      <c r="BJ57" s="222"/>
      <c r="BK57" s="222"/>
      <c r="BL57" s="222"/>
      <c r="BM57" s="222"/>
      <c r="BN57" s="222"/>
      <c r="BO57" s="222"/>
      <c r="BP57" s="222"/>
      <c r="BQ57" s="222"/>
      <c r="BR57" s="222"/>
      <c r="BS57" s="222"/>
      <c r="BT57" s="222"/>
      <c r="BU57" s="222"/>
      <c r="BV57" s="222"/>
      <c r="BW57" s="222"/>
      <c r="BX57" s="222"/>
      <c r="BY57" s="222"/>
      <c r="BZ57" s="222"/>
      <c r="CA57" s="222"/>
      <c r="CB57" s="222"/>
      <c r="CC57" s="222"/>
      <c r="CD57" s="222"/>
      <c r="CE57" s="222"/>
      <c r="CF57" s="222"/>
      <c r="CG57" s="222"/>
      <c r="CH57" s="222"/>
      <c r="CI57" s="222"/>
      <c r="CJ57" s="222"/>
      <c r="CK57" s="222"/>
      <c r="CL57" s="222"/>
      <c r="CM57" s="222"/>
      <c r="CN57" s="222"/>
      <c r="CO57" s="222"/>
      <c r="CP57" s="222"/>
      <c r="CQ57" s="222"/>
      <c r="CR57" s="222"/>
      <c r="CS57" s="222"/>
      <c r="CT57" s="222"/>
      <c r="CU57" s="222"/>
      <c r="CV57" s="222"/>
      <c r="CW57" s="222"/>
      <c r="CX57" s="222"/>
      <c r="CY57" s="222"/>
      <c r="CZ57" s="222"/>
      <c r="DA57" s="222"/>
      <c r="DB57" s="222"/>
      <c r="DC57" s="222"/>
      <c r="DD57" s="222"/>
      <c r="DE57" s="222"/>
      <c r="DF57" s="222"/>
      <c r="DG57" s="222"/>
      <c r="DH57" s="222"/>
      <c r="DI57" s="222"/>
      <c r="DJ57" s="222"/>
      <c r="DK57" s="222"/>
      <c r="DL57" s="222"/>
      <c r="DM57" s="222"/>
      <c r="DN57" s="222"/>
      <c r="DO57" s="222"/>
      <c r="DP57" s="222"/>
      <c r="DQ57" s="222"/>
      <c r="DR57" s="222"/>
      <c r="DS57" s="222"/>
      <c r="DT57" s="222"/>
      <c r="DU57" s="222"/>
      <c r="DV57" s="222"/>
      <c r="DW57" s="222"/>
      <c r="DX57" s="222"/>
      <c r="DY57" s="222"/>
      <c r="DZ57" s="222"/>
      <c r="EA57" s="222"/>
      <c r="EB57" s="222"/>
      <c r="EC57" s="222"/>
      <c r="ED57" s="222"/>
      <c r="EE57" s="222"/>
      <c r="EF57" s="222"/>
      <c r="EG57" s="222"/>
      <c r="EH57" s="222"/>
      <c r="EI57" s="222"/>
    </row>
    <row r="58" spans="1:139" ht="12.75">
      <c r="A58" s="222"/>
      <c r="B58" s="251"/>
      <c r="C58" s="222"/>
      <c r="D58" s="222"/>
      <c r="E58" s="222"/>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222"/>
      <c r="AU58" s="222"/>
      <c r="AV58" s="222"/>
      <c r="AW58" s="222"/>
      <c r="AX58" s="222"/>
      <c r="AY58" s="222"/>
      <c r="AZ58" s="222"/>
      <c r="BA58" s="222"/>
      <c r="BB58" s="222"/>
      <c r="BC58" s="222"/>
      <c r="BD58" s="222"/>
      <c r="BE58" s="222"/>
      <c r="BF58" s="222"/>
      <c r="BG58" s="222"/>
      <c r="BH58" s="222"/>
      <c r="BI58" s="222"/>
      <c r="BJ58" s="222"/>
      <c r="BK58" s="222"/>
      <c r="BL58" s="222"/>
      <c r="BM58" s="222"/>
      <c r="BN58" s="222"/>
      <c r="BO58" s="222"/>
      <c r="BP58" s="222"/>
      <c r="BQ58" s="222"/>
      <c r="BR58" s="222"/>
      <c r="BS58" s="222"/>
      <c r="BT58" s="222"/>
      <c r="BU58" s="222"/>
      <c r="BV58" s="222"/>
      <c r="BW58" s="222"/>
      <c r="BX58" s="222"/>
      <c r="BY58" s="222"/>
      <c r="BZ58" s="222"/>
      <c r="CA58" s="222"/>
      <c r="CB58" s="222"/>
      <c r="CC58" s="222"/>
      <c r="CD58" s="222"/>
      <c r="CE58" s="222"/>
      <c r="CF58" s="222"/>
      <c r="CG58" s="222"/>
      <c r="CH58" s="222"/>
      <c r="CI58" s="222"/>
      <c r="CJ58" s="222"/>
      <c r="CK58" s="222"/>
      <c r="CL58" s="222"/>
      <c r="CM58" s="222"/>
      <c r="CN58" s="222"/>
      <c r="CO58" s="222"/>
      <c r="CP58" s="222"/>
      <c r="CQ58" s="222"/>
      <c r="CR58" s="222"/>
      <c r="CS58" s="222"/>
      <c r="CT58" s="222"/>
      <c r="CU58" s="222"/>
      <c r="CV58" s="222"/>
      <c r="CW58" s="222"/>
      <c r="CX58" s="222"/>
      <c r="CY58" s="222"/>
      <c r="CZ58" s="222"/>
      <c r="DA58" s="222"/>
      <c r="DB58" s="222"/>
      <c r="DC58" s="222"/>
      <c r="DD58" s="222"/>
      <c r="DE58" s="222"/>
      <c r="DF58" s="222"/>
      <c r="DG58" s="222"/>
      <c r="DH58" s="222"/>
      <c r="DI58" s="222"/>
      <c r="DJ58" s="222"/>
      <c r="DK58" s="222"/>
      <c r="DL58" s="222"/>
      <c r="DM58" s="222"/>
      <c r="DN58" s="222"/>
      <c r="DO58" s="222"/>
      <c r="DP58" s="222"/>
      <c r="DQ58" s="222"/>
      <c r="DR58" s="222"/>
      <c r="DS58" s="222"/>
      <c r="DT58" s="222"/>
      <c r="DU58" s="222"/>
      <c r="DV58" s="222"/>
      <c r="DW58" s="222"/>
      <c r="DX58" s="222"/>
      <c r="DY58" s="222"/>
      <c r="DZ58" s="222"/>
      <c r="EA58" s="222"/>
      <c r="EB58" s="222"/>
      <c r="EC58" s="222"/>
      <c r="ED58" s="222"/>
      <c r="EE58" s="222"/>
      <c r="EF58" s="222"/>
      <c r="EG58" s="222"/>
      <c r="EH58" s="222"/>
      <c r="EI58" s="222"/>
    </row>
    <row r="59" spans="1:139" ht="12.75">
      <c r="A59" s="222"/>
      <c r="B59" s="251"/>
      <c r="C59" s="222"/>
      <c r="D59" s="222"/>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2"/>
      <c r="AK59" s="222"/>
      <c r="AL59" s="222"/>
      <c r="AM59" s="222"/>
      <c r="AN59" s="222"/>
      <c r="AO59" s="222"/>
      <c r="AP59" s="222"/>
      <c r="AQ59" s="222"/>
      <c r="AR59" s="222"/>
      <c r="AS59" s="222"/>
      <c r="AT59" s="222"/>
      <c r="AU59" s="222"/>
      <c r="AV59" s="222"/>
      <c r="AW59" s="222"/>
      <c r="AX59" s="222"/>
      <c r="AY59" s="222"/>
      <c r="AZ59" s="222"/>
      <c r="BA59" s="222"/>
      <c r="BB59" s="222"/>
      <c r="BC59" s="222"/>
      <c r="BD59" s="222"/>
      <c r="BE59" s="222"/>
      <c r="BF59" s="222"/>
      <c r="BG59" s="222"/>
      <c r="BH59" s="222"/>
      <c r="BI59" s="222"/>
      <c r="BJ59" s="222"/>
      <c r="BK59" s="222"/>
      <c r="BL59" s="222"/>
      <c r="BM59" s="222"/>
      <c r="BN59" s="222"/>
      <c r="BO59" s="222"/>
      <c r="BP59" s="222"/>
      <c r="BQ59" s="222"/>
      <c r="BR59" s="222"/>
      <c r="BS59" s="222"/>
      <c r="BT59" s="222"/>
      <c r="BU59" s="222"/>
      <c r="BV59" s="222"/>
      <c r="BW59" s="222"/>
      <c r="BX59" s="222"/>
      <c r="BY59" s="222"/>
      <c r="BZ59" s="222"/>
      <c r="CA59" s="222"/>
      <c r="CB59" s="222"/>
      <c r="CC59" s="222"/>
      <c r="CD59" s="222"/>
      <c r="CE59" s="222"/>
      <c r="CF59" s="222"/>
      <c r="CG59" s="222"/>
      <c r="CH59" s="222"/>
      <c r="CI59" s="222"/>
      <c r="CJ59" s="222"/>
      <c r="CK59" s="222"/>
      <c r="CL59" s="222"/>
      <c r="CM59" s="222"/>
      <c r="CN59" s="222"/>
      <c r="CO59" s="222"/>
      <c r="CP59" s="222"/>
      <c r="CQ59" s="222"/>
      <c r="CR59" s="222"/>
      <c r="CS59" s="222"/>
      <c r="CT59" s="222"/>
      <c r="CU59" s="222"/>
      <c r="CV59" s="222"/>
      <c r="CW59" s="222"/>
      <c r="CX59" s="222"/>
      <c r="CY59" s="222"/>
      <c r="CZ59" s="222"/>
      <c r="DA59" s="222"/>
      <c r="DB59" s="222"/>
      <c r="DC59" s="222"/>
      <c r="DD59" s="222"/>
      <c r="DE59" s="222"/>
      <c r="DF59" s="222"/>
      <c r="DG59" s="222"/>
      <c r="DH59" s="222"/>
      <c r="DI59" s="222"/>
      <c r="DJ59" s="222"/>
      <c r="DK59" s="222"/>
      <c r="DL59" s="222"/>
      <c r="DM59" s="222"/>
      <c r="DN59" s="222"/>
      <c r="DO59" s="222"/>
      <c r="DP59" s="222"/>
      <c r="DQ59" s="222"/>
      <c r="DR59" s="222"/>
      <c r="DS59" s="222"/>
      <c r="DT59" s="222"/>
      <c r="DU59" s="222"/>
      <c r="DV59" s="222"/>
      <c r="DW59" s="222"/>
      <c r="DX59" s="222"/>
      <c r="DY59" s="222"/>
      <c r="DZ59" s="222"/>
      <c r="EA59" s="222"/>
      <c r="EB59" s="222"/>
      <c r="EC59" s="222"/>
      <c r="ED59" s="222"/>
      <c r="EE59" s="222"/>
      <c r="EF59" s="222"/>
      <c r="EG59" s="222"/>
      <c r="EH59" s="222"/>
      <c r="EI59" s="222"/>
    </row>
    <row r="60" spans="1:139" ht="12.75">
      <c r="A60" s="222"/>
      <c r="B60" s="251"/>
      <c r="C60" s="222"/>
      <c r="D60" s="222"/>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2"/>
      <c r="AM60" s="222"/>
      <c r="AN60" s="222"/>
      <c r="AO60" s="222"/>
      <c r="AP60" s="222"/>
      <c r="AQ60" s="222"/>
      <c r="AR60" s="222"/>
      <c r="AS60" s="222"/>
      <c r="AT60" s="222"/>
      <c r="AU60" s="222"/>
      <c r="AV60" s="222"/>
      <c r="AW60" s="222"/>
      <c r="AX60" s="222"/>
      <c r="AY60" s="222"/>
      <c r="AZ60" s="222"/>
      <c r="BA60" s="222"/>
      <c r="BB60" s="222"/>
      <c r="BC60" s="222"/>
      <c r="BD60" s="222"/>
      <c r="BE60" s="222"/>
      <c r="BF60" s="222"/>
      <c r="BG60" s="222"/>
      <c r="BH60" s="222"/>
      <c r="BI60" s="222"/>
      <c r="BJ60" s="222"/>
      <c r="BK60" s="222"/>
      <c r="BL60" s="222"/>
      <c r="BM60" s="222"/>
      <c r="BN60" s="222"/>
      <c r="BO60" s="222"/>
      <c r="BP60" s="222"/>
      <c r="BQ60" s="222"/>
      <c r="BR60" s="222"/>
      <c r="BS60" s="222"/>
      <c r="BT60" s="222"/>
      <c r="BU60" s="222"/>
      <c r="BV60" s="222"/>
      <c r="BW60" s="222"/>
      <c r="BX60" s="222"/>
      <c r="BY60" s="222"/>
      <c r="BZ60" s="222"/>
      <c r="CA60" s="222"/>
      <c r="CB60" s="222"/>
      <c r="CC60" s="222"/>
      <c r="CD60" s="222"/>
      <c r="CE60" s="222"/>
      <c r="CF60" s="222"/>
      <c r="CG60" s="222"/>
      <c r="CH60" s="222"/>
      <c r="CI60" s="222"/>
      <c r="CJ60" s="222"/>
      <c r="CK60" s="222"/>
      <c r="CL60" s="222"/>
      <c r="CM60" s="222"/>
      <c r="CN60" s="222"/>
      <c r="CO60" s="222"/>
      <c r="CP60" s="222"/>
      <c r="CQ60" s="222"/>
      <c r="CR60" s="222"/>
      <c r="CS60" s="222"/>
      <c r="CT60" s="222"/>
      <c r="CU60" s="222"/>
      <c r="CV60" s="222"/>
      <c r="CW60" s="222"/>
      <c r="CX60" s="222"/>
      <c r="CY60" s="222"/>
      <c r="CZ60" s="222"/>
      <c r="DA60" s="222"/>
      <c r="DB60" s="222"/>
      <c r="DC60" s="222"/>
      <c r="DD60" s="222"/>
      <c r="DE60" s="222"/>
      <c r="DF60" s="222"/>
      <c r="DG60" s="222"/>
      <c r="DH60" s="222"/>
      <c r="DI60" s="222"/>
      <c r="DJ60" s="222"/>
      <c r="DK60" s="222"/>
      <c r="DL60" s="222"/>
      <c r="DM60" s="222"/>
      <c r="DN60" s="222"/>
      <c r="DO60" s="222"/>
      <c r="DP60" s="222"/>
      <c r="DQ60" s="222"/>
      <c r="DR60" s="222"/>
      <c r="DS60" s="222"/>
      <c r="DT60" s="222"/>
      <c r="DU60" s="222"/>
      <c r="DV60" s="222"/>
      <c r="DW60" s="222"/>
      <c r="DX60" s="222"/>
      <c r="DY60" s="222"/>
      <c r="DZ60" s="222"/>
      <c r="EA60" s="222"/>
      <c r="EB60" s="222"/>
      <c r="EC60" s="222"/>
      <c r="ED60" s="222"/>
      <c r="EE60" s="222"/>
      <c r="EF60" s="222"/>
      <c r="EG60" s="222"/>
      <c r="EH60" s="222"/>
      <c r="EI60" s="222"/>
    </row>
    <row r="61" spans="1:139" ht="12.75">
      <c r="A61" s="222"/>
      <c r="B61" s="251"/>
      <c r="C61" s="222"/>
      <c r="D61" s="222"/>
      <c r="E61" s="222"/>
      <c r="F61" s="222"/>
      <c r="G61" s="222"/>
      <c r="H61" s="222"/>
      <c r="I61" s="222"/>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2"/>
      <c r="AK61" s="222"/>
      <c r="AL61" s="222"/>
      <c r="AM61" s="222"/>
      <c r="AN61" s="222"/>
      <c r="AO61" s="22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c r="BX61" s="222"/>
      <c r="BY61" s="222"/>
      <c r="BZ61" s="222"/>
      <c r="CA61" s="222"/>
      <c r="CB61" s="222"/>
      <c r="CC61" s="222"/>
      <c r="CD61" s="222"/>
      <c r="CE61" s="222"/>
      <c r="CF61" s="222"/>
      <c r="CG61" s="222"/>
      <c r="CH61" s="222"/>
      <c r="CI61" s="222"/>
      <c r="CJ61" s="222"/>
      <c r="CK61" s="222"/>
      <c r="CL61" s="222"/>
      <c r="CM61" s="222"/>
      <c r="CN61" s="222"/>
      <c r="CO61" s="222"/>
      <c r="CP61" s="222"/>
      <c r="CQ61" s="222"/>
      <c r="CR61" s="222"/>
      <c r="CS61" s="222"/>
      <c r="CT61" s="222"/>
      <c r="CU61" s="222"/>
      <c r="CV61" s="222"/>
      <c r="CW61" s="222"/>
      <c r="CX61" s="222"/>
      <c r="CY61" s="222"/>
      <c r="CZ61" s="222"/>
      <c r="DA61" s="222"/>
      <c r="DB61" s="222"/>
      <c r="DC61" s="222"/>
      <c r="DD61" s="222"/>
      <c r="DE61" s="222"/>
      <c r="DF61" s="222"/>
      <c r="DG61" s="222"/>
      <c r="DH61" s="222"/>
      <c r="DI61" s="222"/>
      <c r="DJ61" s="222"/>
      <c r="DK61" s="222"/>
      <c r="DL61" s="222"/>
      <c r="DM61" s="222"/>
      <c r="DN61" s="222"/>
      <c r="DO61" s="222"/>
      <c r="DP61" s="222"/>
      <c r="DQ61" s="222"/>
      <c r="DR61" s="222"/>
      <c r="DS61" s="222"/>
      <c r="DT61" s="222"/>
      <c r="DU61" s="222"/>
      <c r="DV61" s="222"/>
      <c r="DW61" s="222"/>
      <c r="DX61" s="222"/>
      <c r="DY61" s="222"/>
      <c r="DZ61" s="222"/>
      <c r="EA61" s="222"/>
      <c r="EB61" s="222"/>
      <c r="EC61" s="222"/>
      <c r="ED61" s="222"/>
      <c r="EE61" s="222"/>
      <c r="EF61" s="222"/>
      <c r="EG61" s="222"/>
      <c r="EH61" s="222"/>
      <c r="EI61" s="222"/>
    </row>
    <row r="62" spans="1:139" ht="12.75">
      <c r="A62" s="222"/>
      <c r="B62" s="251"/>
      <c r="C62" s="222"/>
      <c r="D62" s="222"/>
      <c r="E62" s="222"/>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c r="AT62" s="222"/>
      <c r="AU62" s="222"/>
      <c r="AV62" s="222"/>
      <c r="AW62" s="222"/>
      <c r="AX62" s="222"/>
      <c r="AY62" s="222"/>
      <c r="AZ62" s="222"/>
      <c r="BA62" s="222"/>
      <c r="BB62" s="222"/>
      <c r="BC62" s="222"/>
      <c r="BD62" s="222"/>
      <c r="BE62" s="222"/>
      <c r="BF62" s="222"/>
      <c r="BG62" s="222"/>
      <c r="BH62" s="222"/>
      <c r="BI62" s="222"/>
      <c r="BJ62" s="222"/>
      <c r="BK62" s="222"/>
      <c r="BL62" s="222"/>
      <c r="BM62" s="222"/>
      <c r="BN62" s="222"/>
      <c r="BO62" s="222"/>
      <c r="BP62" s="222"/>
      <c r="BQ62" s="222"/>
      <c r="BR62" s="222"/>
      <c r="BS62" s="222"/>
      <c r="BT62" s="222"/>
      <c r="BU62" s="222"/>
      <c r="BV62" s="222"/>
      <c r="BW62" s="222"/>
      <c r="BX62" s="222"/>
      <c r="BY62" s="222"/>
      <c r="BZ62" s="222"/>
      <c r="CA62" s="222"/>
      <c r="CB62" s="222"/>
      <c r="CC62" s="222"/>
      <c r="CD62" s="222"/>
      <c r="CE62" s="222"/>
      <c r="CF62" s="222"/>
      <c r="CG62" s="222"/>
      <c r="CH62" s="222"/>
      <c r="CI62" s="222"/>
      <c r="CJ62" s="222"/>
      <c r="CK62" s="222"/>
      <c r="CL62" s="222"/>
      <c r="CM62" s="222"/>
      <c r="CN62" s="222"/>
      <c r="CO62" s="222"/>
      <c r="CP62" s="222"/>
      <c r="CQ62" s="222"/>
      <c r="CR62" s="222"/>
      <c r="CS62" s="222"/>
      <c r="CT62" s="222"/>
      <c r="CU62" s="222"/>
      <c r="CV62" s="222"/>
      <c r="CW62" s="222"/>
      <c r="CX62" s="222"/>
      <c r="CY62" s="222"/>
      <c r="CZ62" s="222"/>
      <c r="DA62" s="222"/>
      <c r="DB62" s="222"/>
      <c r="DC62" s="222"/>
      <c r="DD62" s="222"/>
      <c r="DE62" s="222"/>
      <c r="DF62" s="222"/>
      <c r="DG62" s="222"/>
      <c r="DH62" s="222"/>
      <c r="DI62" s="222"/>
      <c r="DJ62" s="222"/>
      <c r="DK62" s="222"/>
      <c r="DL62" s="222"/>
      <c r="DM62" s="222"/>
      <c r="DN62" s="222"/>
      <c r="DO62" s="222"/>
      <c r="DP62" s="222"/>
      <c r="DQ62" s="222"/>
      <c r="DR62" s="222"/>
      <c r="DS62" s="222"/>
      <c r="DT62" s="222"/>
      <c r="DU62" s="222"/>
      <c r="DV62" s="222"/>
      <c r="DW62" s="222"/>
      <c r="DX62" s="222"/>
      <c r="DY62" s="222"/>
      <c r="DZ62" s="222"/>
      <c r="EA62" s="222"/>
      <c r="EB62" s="222"/>
      <c r="EC62" s="222"/>
      <c r="ED62" s="222"/>
      <c r="EE62" s="222"/>
      <c r="EF62" s="222"/>
      <c r="EG62" s="222"/>
      <c r="EH62" s="222"/>
      <c r="EI62" s="222"/>
    </row>
    <row r="63" spans="1:139" ht="12.75">
      <c r="A63" s="222"/>
      <c r="B63" s="251"/>
      <c r="C63" s="222"/>
      <c r="D63" s="222"/>
      <c r="E63" s="222"/>
      <c r="F63" s="222"/>
      <c r="G63" s="222"/>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2"/>
      <c r="AY63" s="222"/>
      <c r="AZ63" s="222"/>
      <c r="BA63" s="222"/>
      <c r="BB63" s="222"/>
      <c r="BC63" s="222"/>
      <c r="BD63" s="222"/>
      <c r="BE63" s="222"/>
      <c r="BF63" s="222"/>
      <c r="BG63" s="222"/>
      <c r="BH63" s="222"/>
      <c r="BI63" s="222"/>
      <c r="BJ63" s="222"/>
      <c r="BK63" s="222"/>
      <c r="BL63" s="222"/>
      <c r="BM63" s="222"/>
      <c r="BN63" s="222"/>
      <c r="BO63" s="222"/>
      <c r="BP63" s="222"/>
      <c r="BQ63" s="222"/>
      <c r="BR63" s="222"/>
      <c r="BS63" s="222"/>
      <c r="BT63" s="222"/>
      <c r="BU63" s="222"/>
      <c r="BV63" s="222"/>
      <c r="BW63" s="222"/>
      <c r="BX63" s="222"/>
      <c r="BY63" s="222"/>
      <c r="BZ63" s="222"/>
      <c r="CA63" s="222"/>
      <c r="CB63" s="222"/>
      <c r="CC63" s="222"/>
      <c r="CD63" s="222"/>
      <c r="CE63" s="222"/>
      <c r="CF63" s="222"/>
      <c r="CG63" s="222"/>
      <c r="CH63" s="222"/>
      <c r="CI63" s="222"/>
      <c r="CJ63" s="222"/>
      <c r="CK63" s="222"/>
      <c r="CL63" s="222"/>
      <c r="CM63" s="222"/>
      <c r="CN63" s="222"/>
      <c r="CO63" s="222"/>
      <c r="CP63" s="222"/>
      <c r="CQ63" s="222"/>
      <c r="CR63" s="222"/>
      <c r="CS63" s="222"/>
      <c r="CT63" s="222"/>
      <c r="CU63" s="222"/>
      <c r="CV63" s="222"/>
      <c r="CW63" s="222"/>
      <c r="CX63" s="222"/>
      <c r="CY63" s="222"/>
      <c r="CZ63" s="222"/>
      <c r="DA63" s="222"/>
      <c r="DB63" s="222"/>
      <c r="DC63" s="222"/>
      <c r="DD63" s="222"/>
      <c r="DE63" s="222"/>
      <c r="DF63" s="222"/>
      <c r="DG63" s="222"/>
      <c r="DH63" s="222"/>
      <c r="DI63" s="222"/>
      <c r="DJ63" s="222"/>
      <c r="DK63" s="222"/>
      <c r="DL63" s="222"/>
      <c r="DM63" s="222"/>
      <c r="DN63" s="222"/>
      <c r="DO63" s="222"/>
      <c r="DP63" s="222"/>
      <c r="DQ63" s="222"/>
      <c r="DR63" s="222"/>
      <c r="DS63" s="222"/>
      <c r="DT63" s="222"/>
      <c r="DU63" s="222"/>
      <c r="DV63" s="222"/>
      <c r="DW63" s="222"/>
      <c r="DX63" s="222"/>
      <c r="DY63" s="222"/>
      <c r="DZ63" s="222"/>
      <c r="EA63" s="222"/>
      <c r="EB63" s="222"/>
      <c r="EC63" s="222"/>
      <c r="ED63" s="222"/>
      <c r="EE63" s="222"/>
      <c r="EF63" s="222"/>
      <c r="EG63" s="222"/>
      <c r="EH63" s="222"/>
      <c r="EI63" s="222"/>
    </row>
    <row r="64" spans="1:139" ht="12.75">
      <c r="A64" s="222"/>
      <c r="B64" s="251"/>
      <c r="C64" s="222"/>
      <c r="D64" s="222"/>
      <c r="E64" s="222"/>
      <c r="F64" s="222"/>
      <c r="G64" s="222"/>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2"/>
      <c r="AY64" s="222"/>
      <c r="AZ64" s="222"/>
      <c r="BA64" s="222"/>
      <c r="BB64" s="222"/>
      <c r="BC64" s="222"/>
      <c r="BD64" s="222"/>
      <c r="BE64" s="222"/>
      <c r="BF64" s="222"/>
      <c r="BG64" s="222"/>
      <c r="BH64" s="222"/>
      <c r="BI64" s="222"/>
      <c r="BJ64" s="222"/>
      <c r="BK64" s="222"/>
      <c r="BL64" s="222"/>
      <c r="BM64" s="222"/>
      <c r="BN64" s="222"/>
      <c r="BO64" s="222"/>
      <c r="BP64" s="222"/>
      <c r="BQ64" s="222"/>
      <c r="BR64" s="222"/>
      <c r="BS64" s="222"/>
      <c r="BT64" s="222"/>
      <c r="BU64" s="222"/>
      <c r="BV64" s="222"/>
      <c r="BW64" s="222"/>
      <c r="BX64" s="222"/>
      <c r="BY64" s="222"/>
      <c r="BZ64" s="222"/>
      <c r="CA64" s="222"/>
      <c r="CB64" s="222"/>
      <c r="CC64" s="222"/>
      <c r="CD64" s="222"/>
      <c r="CE64" s="222"/>
      <c r="CF64" s="222"/>
      <c r="CG64" s="222"/>
      <c r="CH64" s="222"/>
      <c r="CI64" s="222"/>
      <c r="CJ64" s="222"/>
      <c r="CK64" s="222"/>
      <c r="CL64" s="222"/>
      <c r="CM64" s="222"/>
      <c r="CN64" s="222"/>
      <c r="CO64" s="222"/>
      <c r="CP64" s="222"/>
      <c r="CQ64" s="222"/>
      <c r="CR64" s="222"/>
      <c r="CS64" s="222"/>
      <c r="CT64" s="222"/>
      <c r="CU64" s="222"/>
      <c r="CV64" s="222"/>
      <c r="CW64" s="222"/>
      <c r="CX64" s="222"/>
      <c r="CY64" s="222"/>
      <c r="CZ64" s="222"/>
      <c r="DA64" s="222"/>
      <c r="DB64" s="222"/>
      <c r="DC64" s="222"/>
      <c r="DD64" s="222"/>
      <c r="DE64" s="222"/>
      <c r="DF64" s="222"/>
      <c r="DG64" s="222"/>
      <c r="DH64" s="222"/>
      <c r="DI64" s="222"/>
      <c r="DJ64" s="222"/>
      <c r="DK64" s="222"/>
      <c r="DL64" s="222"/>
      <c r="DM64" s="222"/>
      <c r="DN64" s="222"/>
      <c r="DO64" s="222"/>
      <c r="DP64" s="222"/>
      <c r="DQ64" s="222"/>
      <c r="DR64" s="222"/>
      <c r="DS64" s="222"/>
      <c r="DT64" s="222"/>
      <c r="DU64" s="222"/>
      <c r="DV64" s="222"/>
      <c r="DW64" s="222"/>
      <c r="DX64" s="222"/>
      <c r="DY64" s="222"/>
      <c r="DZ64" s="222"/>
      <c r="EA64" s="222"/>
      <c r="EB64" s="222"/>
      <c r="EC64" s="222"/>
      <c r="ED64" s="222"/>
      <c r="EE64" s="222"/>
      <c r="EF64" s="222"/>
      <c r="EG64" s="222"/>
      <c r="EH64" s="222"/>
      <c r="EI64" s="222"/>
    </row>
    <row r="65" spans="1:139" ht="12.75">
      <c r="A65" s="222"/>
      <c r="B65" s="251"/>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c r="BB65" s="222"/>
      <c r="BC65" s="222"/>
      <c r="BD65" s="222"/>
      <c r="BE65" s="222"/>
      <c r="BF65" s="222"/>
      <c r="BG65" s="222"/>
      <c r="BH65" s="222"/>
      <c r="BI65" s="222"/>
      <c r="BJ65" s="222"/>
      <c r="BK65" s="222"/>
      <c r="BL65" s="222"/>
      <c r="BM65" s="222"/>
      <c r="BN65" s="222"/>
      <c r="BO65" s="222"/>
      <c r="BP65" s="222"/>
      <c r="BQ65" s="222"/>
      <c r="BR65" s="222"/>
      <c r="BS65" s="222"/>
      <c r="BT65" s="222"/>
      <c r="BU65" s="222"/>
      <c r="BV65" s="222"/>
      <c r="BW65" s="222"/>
      <c r="BX65" s="222"/>
      <c r="BY65" s="222"/>
      <c r="BZ65" s="222"/>
      <c r="CA65" s="222"/>
      <c r="CB65" s="222"/>
      <c r="CC65" s="222"/>
      <c r="CD65" s="222"/>
      <c r="CE65" s="222"/>
      <c r="CF65" s="222"/>
      <c r="CG65" s="222"/>
      <c r="CH65" s="222"/>
      <c r="CI65" s="222"/>
      <c r="CJ65" s="222"/>
      <c r="CK65" s="222"/>
      <c r="CL65" s="222"/>
      <c r="CM65" s="222"/>
      <c r="CN65" s="222"/>
      <c r="CO65" s="222"/>
      <c r="CP65" s="222"/>
      <c r="CQ65" s="222"/>
      <c r="CR65" s="222"/>
      <c r="CS65" s="222"/>
      <c r="CT65" s="222"/>
      <c r="CU65" s="222"/>
      <c r="CV65" s="222"/>
      <c r="CW65" s="222"/>
      <c r="CX65" s="222"/>
      <c r="CY65" s="222"/>
      <c r="CZ65" s="222"/>
      <c r="DA65" s="222"/>
      <c r="DB65" s="222"/>
      <c r="DC65" s="222"/>
      <c r="DD65" s="222"/>
      <c r="DE65" s="222"/>
      <c r="DF65" s="222"/>
      <c r="DG65" s="222"/>
      <c r="DH65" s="222"/>
      <c r="DI65" s="222"/>
      <c r="DJ65" s="222"/>
      <c r="DK65" s="222"/>
      <c r="DL65" s="222"/>
      <c r="DM65" s="222"/>
      <c r="DN65" s="222"/>
      <c r="DO65" s="222"/>
      <c r="DP65" s="222"/>
      <c r="DQ65" s="222"/>
      <c r="DR65" s="222"/>
      <c r="DS65" s="222"/>
      <c r="DT65" s="222"/>
      <c r="DU65" s="222"/>
      <c r="DV65" s="222"/>
      <c r="DW65" s="222"/>
      <c r="DX65" s="222"/>
      <c r="DY65" s="222"/>
      <c r="DZ65" s="222"/>
      <c r="EA65" s="222"/>
      <c r="EB65" s="222"/>
      <c r="EC65" s="222"/>
      <c r="ED65" s="222"/>
      <c r="EE65" s="222"/>
      <c r="EF65" s="222"/>
      <c r="EG65" s="222"/>
      <c r="EH65" s="222"/>
      <c r="EI65" s="222"/>
    </row>
    <row r="66" spans="1:139" ht="12.75">
      <c r="A66" s="222"/>
      <c r="B66" s="251"/>
      <c r="C66" s="222"/>
      <c r="D66" s="222"/>
      <c r="E66" s="222"/>
      <c r="F66" s="222"/>
      <c r="G66" s="222"/>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2"/>
      <c r="AY66" s="222"/>
      <c r="AZ66" s="222"/>
      <c r="BA66" s="222"/>
      <c r="BB66" s="222"/>
      <c r="BC66" s="222"/>
      <c r="BD66" s="222"/>
      <c r="BE66" s="222"/>
      <c r="BF66" s="222"/>
      <c r="BG66" s="222"/>
      <c r="BH66" s="222"/>
      <c r="BI66" s="222"/>
      <c r="BJ66" s="222"/>
      <c r="BK66" s="222"/>
      <c r="BL66" s="222"/>
      <c r="BM66" s="222"/>
      <c r="BN66" s="222"/>
      <c r="BO66" s="222"/>
      <c r="BP66" s="222"/>
      <c r="BQ66" s="222"/>
      <c r="BR66" s="222"/>
      <c r="BS66" s="222"/>
      <c r="BT66" s="222"/>
      <c r="BU66" s="222"/>
      <c r="BV66" s="222"/>
      <c r="BW66" s="222"/>
      <c r="BX66" s="222"/>
      <c r="BY66" s="222"/>
      <c r="BZ66" s="222"/>
      <c r="CA66" s="222"/>
      <c r="CB66" s="222"/>
      <c r="CC66" s="222"/>
      <c r="CD66" s="222"/>
      <c r="CE66" s="222"/>
      <c r="CF66" s="222"/>
      <c r="CG66" s="222"/>
      <c r="CH66" s="222"/>
      <c r="CI66" s="222"/>
      <c r="CJ66" s="222"/>
      <c r="CK66" s="222"/>
      <c r="CL66" s="222"/>
      <c r="CM66" s="222"/>
      <c r="CN66" s="222"/>
      <c r="CO66" s="222"/>
      <c r="CP66" s="222"/>
      <c r="CQ66" s="222"/>
      <c r="CR66" s="222"/>
      <c r="CS66" s="222"/>
      <c r="CT66" s="222"/>
      <c r="CU66" s="222"/>
      <c r="CV66" s="222"/>
      <c r="CW66" s="222"/>
      <c r="CX66" s="222"/>
      <c r="CY66" s="222"/>
      <c r="CZ66" s="222"/>
      <c r="DA66" s="222"/>
      <c r="DB66" s="222"/>
      <c r="DC66" s="222"/>
      <c r="DD66" s="222"/>
      <c r="DE66" s="222"/>
      <c r="DF66" s="222"/>
      <c r="DG66" s="222"/>
      <c r="DH66" s="222"/>
      <c r="DI66" s="222"/>
      <c r="DJ66" s="222"/>
      <c r="DK66" s="222"/>
      <c r="DL66" s="222"/>
      <c r="DM66" s="222"/>
      <c r="DN66" s="222"/>
      <c r="DO66" s="222"/>
      <c r="DP66" s="222"/>
      <c r="DQ66" s="222"/>
      <c r="DR66" s="222"/>
      <c r="DS66" s="222"/>
      <c r="DT66" s="222"/>
      <c r="DU66" s="222"/>
      <c r="DV66" s="222"/>
      <c r="DW66" s="222"/>
      <c r="DX66" s="222"/>
      <c r="DY66" s="222"/>
      <c r="DZ66" s="222"/>
      <c r="EA66" s="222"/>
      <c r="EB66" s="222"/>
      <c r="EC66" s="222"/>
      <c r="ED66" s="222"/>
      <c r="EE66" s="222"/>
      <c r="EF66" s="222"/>
      <c r="EG66" s="222"/>
      <c r="EH66" s="222"/>
      <c r="EI66" s="222"/>
    </row>
    <row r="67" spans="1:139" ht="12.75">
      <c r="A67" s="222"/>
      <c r="B67" s="251"/>
      <c r="C67" s="222"/>
      <c r="D67" s="222"/>
      <c r="E67" s="222"/>
      <c r="F67" s="222"/>
      <c r="G67" s="222"/>
      <c r="H67" s="222"/>
      <c r="I67" s="222"/>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2"/>
      <c r="AY67" s="222"/>
      <c r="AZ67" s="222"/>
      <c r="BA67" s="222"/>
      <c r="BB67" s="222"/>
      <c r="BC67" s="222"/>
      <c r="BD67" s="222"/>
      <c r="BE67" s="222"/>
      <c r="BF67" s="222"/>
      <c r="BG67" s="222"/>
      <c r="BH67" s="222"/>
      <c r="BI67" s="222"/>
      <c r="BJ67" s="222"/>
      <c r="BK67" s="222"/>
      <c r="BL67" s="222"/>
      <c r="BM67" s="222"/>
      <c r="BN67" s="222"/>
      <c r="BO67" s="222"/>
      <c r="BP67" s="222"/>
      <c r="BQ67" s="222"/>
      <c r="BR67" s="222"/>
      <c r="BS67" s="222"/>
      <c r="BT67" s="222"/>
      <c r="BU67" s="222"/>
      <c r="BV67" s="222"/>
      <c r="BW67" s="222"/>
      <c r="BX67" s="222"/>
      <c r="BY67" s="222"/>
      <c r="BZ67" s="222"/>
      <c r="CA67" s="222"/>
      <c r="CB67" s="222"/>
      <c r="CC67" s="222"/>
      <c r="CD67" s="222"/>
      <c r="CE67" s="222"/>
      <c r="CF67" s="222"/>
      <c r="CG67" s="222"/>
      <c r="CH67" s="222"/>
      <c r="CI67" s="222"/>
      <c r="CJ67" s="222"/>
      <c r="CK67" s="222"/>
      <c r="CL67" s="222"/>
      <c r="CM67" s="222"/>
      <c r="CN67" s="222"/>
      <c r="CO67" s="222"/>
      <c r="CP67" s="222"/>
      <c r="CQ67" s="222"/>
      <c r="CR67" s="222"/>
      <c r="CS67" s="222"/>
      <c r="CT67" s="222"/>
      <c r="CU67" s="222"/>
      <c r="CV67" s="222"/>
      <c r="CW67" s="222"/>
      <c r="CX67" s="222"/>
      <c r="CY67" s="222"/>
      <c r="CZ67" s="222"/>
      <c r="DA67" s="222"/>
      <c r="DB67" s="222"/>
      <c r="DC67" s="222"/>
      <c r="DD67" s="222"/>
      <c r="DE67" s="222"/>
      <c r="DF67" s="222"/>
      <c r="DG67" s="222"/>
      <c r="DH67" s="222"/>
      <c r="DI67" s="222"/>
      <c r="DJ67" s="222"/>
      <c r="DK67" s="222"/>
      <c r="DL67" s="222"/>
      <c r="DM67" s="222"/>
      <c r="DN67" s="222"/>
      <c r="DO67" s="222"/>
      <c r="DP67" s="222"/>
      <c r="DQ67" s="222"/>
      <c r="DR67" s="222"/>
      <c r="DS67" s="222"/>
      <c r="DT67" s="222"/>
      <c r="DU67" s="222"/>
      <c r="DV67" s="222"/>
      <c r="DW67" s="222"/>
      <c r="DX67" s="222"/>
      <c r="DY67" s="222"/>
      <c r="DZ67" s="222"/>
      <c r="EA67" s="222"/>
      <c r="EB67" s="222"/>
      <c r="EC67" s="222"/>
      <c r="ED67" s="222"/>
      <c r="EE67" s="222"/>
      <c r="EF67" s="222"/>
      <c r="EG67" s="222"/>
      <c r="EH67" s="222"/>
      <c r="EI67" s="222"/>
    </row>
    <row r="68" spans="1:139" ht="12.75">
      <c r="A68" s="222"/>
      <c r="B68" s="251"/>
      <c r="C68" s="222"/>
      <c r="D68" s="222"/>
      <c r="E68" s="222"/>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2"/>
      <c r="AR68" s="222"/>
      <c r="AS68" s="222"/>
      <c r="AT68" s="222"/>
      <c r="AU68" s="222"/>
      <c r="AV68" s="222"/>
      <c r="AW68" s="222"/>
      <c r="AX68" s="222"/>
      <c r="AY68" s="222"/>
      <c r="AZ68" s="222"/>
      <c r="BA68" s="222"/>
      <c r="BB68" s="222"/>
      <c r="BC68" s="222"/>
      <c r="BD68" s="222"/>
      <c r="BE68" s="222"/>
      <c r="BF68" s="222"/>
      <c r="BG68" s="222"/>
      <c r="BH68" s="222"/>
      <c r="BI68" s="222"/>
      <c r="BJ68" s="222"/>
      <c r="BK68" s="222"/>
      <c r="BL68" s="222"/>
      <c r="BM68" s="222"/>
      <c r="BN68" s="222"/>
      <c r="BO68" s="222"/>
      <c r="BP68" s="222"/>
      <c r="BQ68" s="222"/>
      <c r="BR68" s="222"/>
      <c r="BS68" s="222"/>
      <c r="BT68" s="222"/>
      <c r="BU68" s="222"/>
      <c r="BV68" s="222"/>
      <c r="BW68" s="222"/>
      <c r="BX68" s="222"/>
      <c r="BY68" s="222"/>
      <c r="BZ68" s="222"/>
      <c r="CA68" s="222"/>
      <c r="CB68" s="222"/>
      <c r="CC68" s="222"/>
      <c r="CD68" s="222"/>
      <c r="CE68" s="222"/>
      <c r="CF68" s="222"/>
      <c r="CG68" s="222"/>
      <c r="CH68" s="222"/>
      <c r="CI68" s="222"/>
      <c r="CJ68" s="222"/>
      <c r="CK68" s="222"/>
      <c r="CL68" s="222"/>
      <c r="CM68" s="222"/>
      <c r="CN68" s="222"/>
      <c r="CO68" s="222"/>
      <c r="CP68" s="222"/>
      <c r="CQ68" s="222"/>
      <c r="CR68" s="222"/>
      <c r="CS68" s="222"/>
      <c r="CT68" s="222"/>
      <c r="CU68" s="222"/>
      <c r="CV68" s="222"/>
      <c r="CW68" s="222"/>
      <c r="CX68" s="222"/>
      <c r="CY68" s="222"/>
      <c r="CZ68" s="222"/>
      <c r="DA68" s="222"/>
      <c r="DB68" s="222"/>
      <c r="DC68" s="222"/>
      <c r="DD68" s="222"/>
      <c r="DE68" s="222"/>
      <c r="DF68" s="222"/>
      <c r="DG68" s="222"/>
      <c r="DH68" s="222"/>
      <c r="DI68" s="222"/>
      <c r="DJ68" s="222"/>
      <c r="DK68" s="222"/>
      <c r="DL68" s="222"/>
      <c r="DM68" s="222"/>
      <c r="DN68" s="222"/>
      <c r="DO68" s="222"/>
      <c r="DP68" s="222"/>
      <c r="DQ68" s="222"/>
      <c r="DR68" s="222"/>
      <c r="DS68" s="222"/>
      <c r="DT68" s="222"/>
      <c r="DU68" s="222"/>
      <c r="DV68" s="222"/>
      <c r="DW68" s="222"/>
      <c r="DX68" s="222"/>
      <c r="DY68" s="222"/>
      <c r="DZ68" s="222"/>
      <c r="EA68" s="222"/>
      <c r="EB68" s="222"/>
      <c r="EC68" s="222"/>
      <c r="ED68" s="222"/>
      <c r="EE68" s="222"/>
      <c r="EF68" s="222"/>
      <c r="EG68" s="222"/>
      <c r="EH68" s="222"/>
      <c r="EI68" s="222"/>
    </row>
    <row r="69" spans="1:139" ht="12.75">
      <c r="A69" s="222"/>
      <c r="B69" s="251"/>
      <c r="C69" s="222"/>
      <c r="D69" s="222"/>
      <c r="E69" s="222"/>
      <c r="F69" s="222"/>
      <c r="G69" s="222"/>
      <c r="H69" s="222"/>
      <c r="I69" s="222"/>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222"/>
      <c r="AM69" s="222"/>
      <c r="AN69" s="222"/>
      <c r="AO69" s="222"/>
      <c r="AP69" s="222"/>
      <c r="AQ69" s="222"/>
      <c r="AR69" s="222"/>
      <c r="AS69" s="222"/>
      <c r="AT69" s="222"/>
      <c r="AU69" s="222"/>
      <c r="AV69" s="222"/>
      <c r="AW69" s="222"/>
      <c r="AX69" s="222"/>
      <c r="AY69" s="222"/>
      <c r="AZ69" s="222"/>
      <c r="BA69" s="222"/>
      <c r="BB69" s="222"/>
      <c r="BC69" s="222"/>
      <c r="BD69" s="222"/>
      <c r="BE69" s="222"/>
      <c r="BF69" s="222"/>
      <c r="BG69" s="222"/>
      <c r="BH69" s="222"/>
      <c r="BI69" s="222"/>
      <c r="BJ69" s="222"/>
      <c r="BK69" s="222"/>
      <c r="BL69" s="222"/>
      <c r="BM69" s="222"/>
      <c r="BN69" s="222"/>
      <c r="BO69" s="222"/>
      <c r="BP69" s="222"/>
      <c r="BQ69" s="222"/>
      <c r="BR69" s="222"/>
      <c r="BS69" s="222"/>
      <c r="BT69" s="222"/>
      <c r="BU69" s="222"/>
      <c r="BV69" s="222"/>
      <c r="BW69" s="222"/>
      <c r="BX69" s="222"/>
      <c r="BY69" s="222"/>
      <c r="BZ69" s="222"/>
      <c r="CA69" s="222"/>
      <c r="CB69" s="222"/>
      <c r="CC69" s="222"/>
      <c r="CD69" s="222"/>
      <c r="CE69" s="222"/>
      <c r="CF69" s="222"/>
      <c r="CG69" s="222"/>
      <c r="CH69" s="222"/>
      <c r="CI69" s="222"/>
      <c r="CJ69" s="222"/>
      <c r="CK69" s="222"/>
      <c r="CL69" s="222"/>
      <c r="CM69" s="222"/>
      <c r="CN69" s="222"/>
      <c r="CO69" s="222"/>
      <c r="CP69" s="222"/>
      <c r="CQ69" s="222"/>
      <c r="CR69" s="222"/>
      <c r="CS69" s="222"/>
      <c r="CT69" s="222"/>
      <c r="CU69" s="222"/>
      <c r="CV69" s="222"/>
      <c r="CW69" s="222"/>
      <c r="CX69" s="222"/>
      <c r="CY69" s="222"/>
      <c r="CZ69" s="222"/>
      <c r="DA69" s="222"/>
      <c r="DB69" s="222"/>
      <c r="DC69" s="222"/>
      <c r="DD69" s="222"/>
      <c r="DE69" s="222"/>
      <c r="DF69" s="222"/>
      <c r="DG69" s="222"/>
      <c r="DH69" s="222"/>
      <c r="DI69" s="222"/>
      <c r="DJ69" s="222"/>
      <c r="DK69" s="222"/>
      <c r="DL69" s="222"/>
      <c r="DM69" s="222"/>
      <c r="DN69" s="222"/>
      <c r="DO69" s="222"/>
      <c r="DP69" s="222"/>
      <c r="DQ69" s="222"/>
      <c r="DR69" s="222"/>
      <c r="DS69" s="222"/>
      <c r="DT69" s="222"/>
      <c r="DU69" s="222"/>
      <c r="DV69" s="222"/>
      <c r="DW69" s="222"/>
      <c r="DX69" s="222"/>
      <c r="DY69" s="222"/>
      <c r="DZ69" s="222"/>
      <c r="EA69" s="222"/>
      <c r="EB69" s="222"/>
      <c r="EC69" s="222"/>
      <c r="ED69" s="222"/>
      <c r="EE69" s="222"/>
      <c r="EF69" s="222"/>
      <c r="EG69" s="222"/>
      <c r="EH69" s="222"/>
      <c r="EI69" s="222"/>
    </row>
    <row r="70" spans="1:139" ht="12.75">
      <c r="A70" s="222"/>
      <c r="B70" s="251"/>
      <c r="C70" s="222"/>
      <c r="D70" s="222"/>
      <c r="E70" s="222"/>
      <c r="F70" s="222"/>
      <c r="G70" s="222"/>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2"/>
      <c r="AK70" s="222"/>
      <c r="AL70" s="222"/>
      <c r="AM70" s="222"/>
      <c r="AN70" s="222"/>
      <c r="AO70" s="222"/>
      <c r="AP70" s="222"/>
      <c r="AQ70" s="222"/>
      <c r="AR70" s="222"/>
      <c r="AS70" s="222"/>
      <c r="AT70" s="222"/>
      <c r="AU70" s="222"/>
      <c r="AV70" s="222"/>
      <c r="AW70" s="222"/>
      <c r="AX70" s="222"/>
      <c r="AY70" s="222"/>
      <c r="AZ70" s="222"/>
      <c r="BA70" s="222"/>
      <c r="BB70" s="222"/>
      <c r="BC70" s="222"/>
      <c r="BD70" s="222"/>
      <c r="BE70" s="222"/>
      <c r="BF70" s="222"/>
      <c r="BG70" s="222"/>
      <c r="BH70" s="222"/>
      <c r="BI70" s="222"/>
      <c r="BJ70" s="222"/>
      <c r="BK70" s="222"/>
      <c r="BL70" s="222"/>
      <c r="BM70" s="222"/>
      <c r="BN70" s="222"/>
      <c r="BO70" s="222"/>
      <c r="BP70" s="222"/>
      <c r="BQ70" s="222"/>
      <c r="BR70" s="222"/>
      <c r="BS70" s="222"/>
      <c r="BT70" s="222"/>
      <c r="BU70" s="222"/>
      <c r="BV70" s="222"/>
      <c r="BW70" s="222"/>
      <c r="BX70" s="222"/>
      <c r="BY70" s="222"/>
      <c r="BZ70" s="222"/>
      <c r="CA70" s="222"/>
      <c r="CB70" s="222"/>
      <c r="CC70" s="222"/>
      <c r="CD70" s="222"/>
      <c r="CE70" s="222"/>
      <c r="CF70" s="222"/>
      <c r="CG70" s="222"/>
      <c r="CH70" s="222"/>
      <c r="CI70" s="222"/>
      <c r="CJ70" s="222"/>
      <c r="CK70" s="222"/>
      <c r="CL70" s="222"/>
      <c r="CM70" s="222"/>
      <c r="CN70" s="222"/>
      <c r="CO70" s="222"/>
      <c r="CP70" s="222"/>
      <c r="CQ70" s="222"/>
      <c r="CR70" s="222"/>
      <c r="CS70" s="222"/>
      <c r="CT70" s="222"/>
      <c r="CU70" s="222"/>
      <c r="CV70" s="222"/>
      <c r="CW70" s="222"/>
      <c r="CX70" s="222"/>
      <c r="CY70" s="222"/>
      <c r="CZ70" s="222"/>
      <c r="DA70" s="222"/>
      <c r="DB70" s="222"/>
      <c r="DC70" s="222"/>
      <c r="DD70" s="222"/>
      <c r="DE70" s="222"/>
      <c r="DF70" s="222"/>
      <c r="DG70" s="222"/>
      <c r="DH70" s="222"/>
      <c r="DI70" s="222"/>
      <c r="DJ70" s="222"/>
      <c r="DK70" s="222"/>
      <c r="DL70" s="222"/>
      <c r="DM70" s="222"/>
      <c r="DN70" s="222"/>
      <c r="DO70" s="222"/>
      <c r="DP70" s="222"/>
      <c r="DQ70" s="222"/>
      <c r="DR70" s="222"/>
      <c r="DS70" s="222"/>
      <c r="DT70" s="222"/>
      <c r="DU70" s="222"/>
      <c r="DV70" s="222"/>
      <c r="DW70" s="222"/>
      <c r="DX70" s="222"/>
      <c r="DY70" s="222"/>
      <c r="DZ70" s="222"/>
      <c r="EA70" s="222"/>
      <c r="EB70" s="222"/>
      <c r="EC70" s="222"/>
      <c r="ED70" s="222"/>
      <c r="EE70" s="222"/>
      <c r="EF70" s="222"/>
      <c r="EG70" s="222"/>
      <c r="EH70" s="222"/>
      <c r="EI70" s="222"/>
    </row>
    <row r="71" spans="1:139" ht="12.75">
      <c r="A71" s="222"/>
      <c r="B71" s="251"/>
      <c r="C71" s="222"/>
      <c r="D71" s="222"/>
      <c r="E71" s="222"/>
      <c r="F71" s="222"/>
      <c r="G71" s="222"/>
      <c r="H71" s="222"/>
      <c r="I71" s="222"/>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2"/>
      <c r="AK71" s="222"/>
      <c r="AL71" s="222"/>
      <c r="AM71" s="222"/>
      <c r="AN71" s="222"/>
      <c r="AO71" s="222"/>
      <c r="AP71" s="222"/>
      <c r="AQ71" s="222"/>
      <c r="AR71" s="222"/>
      <c r="AS71" s="222"/>
      <c r="AT71" s="222"/>
      <c r="AU71" s="222"/>
      <c r="AV71" s="222"/>
      <c r="AW71" s="222"/>
      <c r="AX71" s="222"/>
      <c r="AY71" s="222"/>
      <c r="AZ71" s="222"/>
      <c r="BA71" s="222"/>
      <c r="BB71" s="222"/>
      <c r="BC71" s="222"/>
      <c r="BD71" s="222"/>
      <c r="BE71" s="222"/>
      <c r="BF71" s="222"/>
      <c r="BG71" s="222"/>
      <c r="BH71" s="222"/>
      <c r="BI71" s="222"/>
      <c r="BJ71" s="222"/>
      <c r="BK71" s="222"/>
      <c r="BL71" s="222"/>
      <c r="BM71" s="222"/>
      <c r="BN71" s="222"/>
      <c r="BO71" s="222"/>
      <c r="BP71" s="222"/>
      <c r="BQ71" s="222"/>
      <c r="BR71" s="222"/>
      <c r="BS71" s="222"/>
      <c r="BT71" s="222"/>
      <c r="BU71" s="222"/>
      <c r="BV71" s="222"/>
      <c r="BW71" s="222"/>
      <c r="BX71" s="222"/>
      <c r="BY71" s="222"/>
      <c r="BZ71" s="222"/>
      <c r="CA71" s="222"/>
      <c r="CB71" s="222"/>
      <c r="CC71" s="222"/>
      <c r="CD71" s="222"/>
      <c r="CE71" s="222"/>
      <c r="CF71" s="222"/>
      <c r="CG71" s="222"/>
      <c r="CH71" s="222"/>
      <c r="CI71" s="222"/>
      <c r="CJ71" s="222"/>
      <c r="CK71" s="222"/>
      <c r="CL71" s="222"/>
      <c r="CM71" s="222"/>
      <c r="CN71" s="222"/>
      <c r="CO71" s="222"/>
      <c r="CP71" s="222"/>
      <c r="CQ71" s="222"/>
      <c r="CR71" s="222"/>
      <c r="CS71" s="222"/>
      <c r="CT71" s="222"/>
      <c r="CU71" s="222"/>
      <c r="CV71" s="222"/>
      <c r="CW71" s="222"/>
      <c r="CX71" s="222"/>
      <c r="CY71" s="222"/>
      <c r="CZ71" s="222"/>
      <c r="DA71" s="222"/>
      <c r="DB71" s="222"/>
      <c r="DC71" s="222"/>
      <c r="DD71" s="222"/>
      <c r="DE71" s="222"/>
      <c r="DF71" s="222"/>
      <c r="DG71" s="222"/>
      <c r="DH71" s="222"/>
      <c r="DI71" s="222"/>
      <c r="DJ71" s="222"/>
      <c r="DK71" s="222"/>
      <c r="DL71" s="222"/>
      <c r="DM71" s="222"/>
      <c r="DN71" s="222"/>
      <c r="DO71" s="222"/>
      <c r="DP71" s="222"/>
      <c r="DQ71" s="222"/>
      <c r="DR71" s="222"/>
      <c r="DS71" s="222"/>
      <c r="DT71" s="222"/>
      <c r="DU71" s="222"/>
      <c r="DV71" s="222"/>
      <c r="DW71" s="222"/>
      <c r="DX71" s="222"/>
      <c r="DY71" s="222"/>
      <c r="DZ71" s="222"/>
      <c r="EA71" s="222"/>
      <c r="EB71" s="222"/>
      <c r="EC71" s="222"/>
      <c r="ED71" s="222"/>
      <c r="EE71" s="222"/>
      <c r="EF71" s="222"/>
      <c r="EG71" s="222"/>
      <c r="EH71" s="222"/>
      <c r="EI71" s="222"/>
    </row>
    <row r="72" spans="1:139" ht="12.75">
      <c r="A72" s="222"/>
      <c r="B72" s="251"/>
      <c r="C72" s="222"/>
      <c r="D72" s="222"/>
      <c r="E72" s="222"/>
      <c r="F72" s="222"/>
      <c r="G72" s="222"/>
      <c r="H72" s="222"/>
      <c r="I72" s="222"/>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2"/>
      <c r="AK72" s="222"/>
      <c r="AL72" s="222"/>
      <c r="AM72" s="222"/>
      <c r="AN72" s="222"/>
      <c r="AO72" s="222"/>
      <c r="AP72" s="222"/>
      <c r="AQ72" s="222"/>
      <c r="AR72" s="222"/>
      <c r="AS72" s="222"/>
      <c r="AT72" s="222"/>
      <c r="AU72" s="222"/>
      <c r="AV72" s="222"/>
      <c r="AW72" s="222"/>
      <c r="AX72" s="222"/>
      <c r="AY72" s="222"/>
      <c r="AZ72" s="222"/>
      <c r="BA72" s="222"/>
      <c r="BB72" s="222"/>
      <c r="BC72" s="222"/>
      <c r="BD72" s="222"/>
      <c r="BE72" s="222"/>
      <c r="BF72" s="222"/>
      <c r="BG72" s="222"/>
      <c r="BH72" s="222"/>
      <c r="BI72" s="222"/>
      <c r="BJ72" s="222"/>
      <c r="BK72" s="222"/>
      <c r="BL72" s="222"/>
      <c r="BM72" s="222"/>
      <c r="BN72" s="222"/>
      <c r="BO72" s="222"/>
      <c r="BP72" s="222"/>
      <c r="BQ72" s="222"/>
      <c r="BR72" s="222"/>
      <c r="BS72" s="222"/>
      <c r="BT72" s="222"/>
      <c r="BU72" s="222"/>
      <c r="BV72" s="222"/>
      <c r="BW72" s="222"/>
      <c r="BX72" s="222"/>
      <c r="BY72" s="222"/>
      <c r="BZ72" s="222"/>
      <c r="CA72" s="222"/>
      <c r="CB72" s="222"/>
      <c r="CC72" s="222"/>
      <c r="CD72" s="222"/>
      <c r="CE72" s="222"/>
      <c r="CF72" s="222"/>
      <c r="CG72" s="222"/>
      <c r="CH72" s="222"/>
      <c r="CI72" s="222"/>
      <c r="CJ72" s="222"/>
      <c r="CK72" s="222"/>
      <c r="CL72" s="222"/>
      <c r="CM72" s="222"/>
      <c r="CN72" s="222"/>
      <c r="CO72" s="222"/>
      <c r="CP72" s="222"/>
      <c r="CQ72" s="222"/>
      <c r="CR72" s="222"/>
      <c r="CS72" s="222"/>
      <c r="CT72" s="222"/>
      <c r="CU72" s="222"/>
      <c r="CV72" s="222"/>
      <c r="CW72" s="222"/>
      <c r="CX72" s="222"/>
      <c r="CY72" s="222"/>
      <c r="CZ72" s="222"/>
      <c r="DA72" s="222"/>
      <c r="DB72" s="222"/>
      <c r="DC72" s="222"/>
      <c r="DD72" s="222"/>
      <c r="DE72" s="222"/>
      <c r="DF72" s="222"/>
      <c r="DG72" s="222"/>
      <c r="DH72" s="222"/>
      <c r="DI72" s="222"/>
      <c r="DJ72" s="222"/>
      <c r="DK72" s="222"/>
      <c r="DL72" s="222"/>
      <c r="DM72" s="222"/>
      <c r="DN72" s="222"/>
      <c r="DO72" s="222"/>
      <c r="DP72" s="222"/>
      <c r="DQ72" s="222"/>
      <c r="DR72" s="222"/>
      <c r="DS72" s="222"/>
      <c r="DT72" s="222"/>
      <c r="DU72" s="222"/>
      <c r="DV72" s="222"/>
      <c r="DW72" s="222"/>
      <c r="DX72" s="222"/>
      <c r="DY72" s="222"/>
      <c r="DZ72" s="222"/>
      <c r="EA72" s="222"/>
      <c r="EB72" s="222"/>
      <c r="EC72" s="222"/>
      <c r="ED72" s="222"/>
      <c r="EE72" s="222"/>
      <c r="EF72" s="222"/>
      <c r="EG72" s="222"/>
      <c r="EH72" s="222"/>
      <c r="EI72" s="222"/>
    </row>
    <row r="73" spans="1:139" ht="12.75">
      <c r="A73" s="222"/>
      <c r="B73" s="251"/>
      <c r="C73" s="222"/>
      <c r="D73" s="222"/>
      <c r="E73" s="222"/>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L73" s="222"/>
      <c r="AM73" s="222"/>
      <c r="AN73" s="222"/>
      <c r="AO73" s="222"/>
      <c r="AP73" s="222"/>
      <c r="AQ73" s="222"/>
      <c r="AR73" s="222"/>
      <c r="AS73" s="222"/>
      <c r="AT73" s="222"/>
      <c r="AU73" s="222"/>
      <c r="AV73" s="222"/>
      <c r="AW73" s="222"/>
      <c r="AX73" s="222"/>
      <c r="AY73" s="222"/>
      <c r="AZ73" s="222"/>
      <c r="BA73" s="222"/>
      <c r="BB73" s="222"/>
      <c r="BC73" s="222"/>
      <c r="BD73" s="222"/>
      <c r="BE73" s="222"/>
      <c r="BF73" s="222"/>
      <c r="BG73" s="222"/>
      <c r="BH73" s="222"/>
      <c r="BI73" s="222"/>
      <c r="BJ73" s="222"/>
      <c r="BK73" s="222"/>
      <c r="BL73" s="222"/>
      <c r="BM73" s="222"/>
      <c r="BN73" s="222"/>
      <c r="BO73" s="222"/>
      <c r="BP73" s="222"/>
      <c r="BQ73" s="222"/>
      <c r="BR73" s="222"/>
      <c r="BS73" s="222"/>
      <c r="BT73" s="222"/>
      <c r="BU73" s="222"/>
      <c r="BV73" s="222"/>
      <c r="BW73" s="222"/>
      <c r="BX73" s="222"/>
      <c r="BY73" s="222"/>
      <c r="BZ73" s="222"/>
      <c r="CA73" s="222"/>
      <c r="CB73" s="222"/>
      <c r="CC73" s="222"/>
      <c r="CD73" s="222"/>
      <c r="CE73" s="222"/>
      <c r="CF73" s="222"/>
      <c r="CG73" s="222"/>
      <c r="CH73" s="222"/>
      <c r="CI73" s="222"/>
      <c r="CJ73" s="222"/>
      <c r="CK73" s="222"/>
      <c r="CL73" s="222"/>
      <c r="CM73" s="222"/>
      <c r="CN73" s="222"/>
      <c r="CO73" s="222"/>
      <c r="CP73" s="222"/>
      <c r="CQ73" s="222"/>
      <c r="CR73" s="222"/>
      <c r="CS73" s="222"/>
      <c r="CT73" s="222"/>
      <c r="CU73" s="222"/>
      <c r="CV73" s="222"/>
      <c r="CW73" s="222"/>
      <c r="CX73" s="222"/>
      <c r="CY73" s="222"/>
      <c r="CZ73" s="222"/>
      <c r="DA73" s="222"/>
      <c r="DB73" s="222"/>
      <c r="DC73" s="222"/>
      <c r="DD73" s="222"/>
      <c r="DE73" s="222"/>
      <c r="DF73" s="222"/>
      <c r="DG73" s="222"/>
      <c r="DH73" s="222"/>
      <c r="DI73" s="222"/>
      <c r="DJ73" s="222"/>
      <c r="DK73" s="222"/>
      <c r="DL73" s="222"/>
      <c r="DM73" s="222"/>
      <c r="DN73" s="222"/>
      <c r="DO73" s="222"/>
      <c r="DP73" s="222"/>
      <c r="DQ73" s="222"/>
      <c r="DR73" s="222"/>
      <c r="DS73" s="222"/>
      <c r="DT73" s="222"/>
      <c r="DU73" s="222"/>
      <c r="DV73" s="222"/>
      <c r="DW73" s="222"/>
      <c r="DX73" s="222"/>
      <c r="DY73" s="222"/>
      <c r="DZ73" s="222"/>
      <c r="EA73" s="222"/>
      <c r="EB73" s="222"/>
      <c r="EC73" s="222"/>
      <c r="ED73" s="222"/>
      <c r="EE73" s="222"/>
      <c r="EF73" s="222"/>
      <c r="EG73" s="222"/>
      <c r="EH73" s="222"/>
      <c r="EI73" s="222"/>
    </row>
    <row r="74" spans="1:139" ht="12.75">
      <c r="A74" s="222"/>
      <c r="B74" s="251"/>
      <c r="C74" s="222"/>
      <c r="D74" s="222"/>
      <c r="E74" s="222"/>
      <c r="F74" s="222"/>
      <c r="G74" s="222"/>
      <c r="H74" s="222"/>
      <c r="I74" s="222"/>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L74" s="222"/>
      <c r="AM74" s="222"/>
      <c r="AN74" s="222"/>
      <c r="AO74" s="222"/>
      <c r="AP74" s="222"/>
      <c r="AQ74" s="222"/>
      <c r="AR74" s="222"/>
      <c r="AS74" s="222"/>
      <c r="AT74" s="222"/>
      <c r="AU74" s="222"/>
      <c r="AV74" s="222"/>
      <c r="AW74" s="222"/>
      <c r="AX74" s="222"/>
      <c r="AY74" s="222"/>
      <c r="AZ74" s="222"/>
      <c r="BA74" s="222"/>
      <c r="BB74" s="222"/>
      <c r="BC74" s="222"/>
      <c r="BD74" s="222"/>
      <c r="BE74" s="222"/>
      <c r="BF74" s="222"/>
      <c r="BG74" s="222"/>
      <c r="BH74" s="222"/>
      <c r="BI74" s="222"/>
      <c r="BJ74" s="222"/>
      <c r="BK74" s="222"/>
      <c r="BL74" s="222"/>
      <c r="BM74" s="222"/>
      <c r="BN74" s="222"/>
      <c r="BO74" s="222"/>
      <c r="BP74" s="222"/>
      <c r="BQ74" s="222"/>
      <c r="BR74" s="222"/>
      <c r="BS74" s="222"/>
      <c r="BT74" s="222"/>
      <c r="BU74" s="222"/>
      <c r="BV74" s="222"/>
      <c r="BW74" s="222"/>
      <c r="BX74" s="222"/>
      <c r="BY74" s="222"/>
      <c r="BZ74" s="222"/>
      <c r="CA74" s="222"/>
      <c r="CB74" s="222"/>
      <c r="CC74" s="222"/>
      <c r="CD74" s="222"/>
      <c r="CE74" s="222"/>
      <c r="CF74" s="222"/>
      <c r="CG74" s="222"/>
      <c r="CH74" s="222"/>
      <c r="CI74" s="222"/>
      <c r="CJ74" s="222"/>
      <c r="CK74" s="222"/>
      <c r="CL74" s="222"/>
      <c r="CM74" s="222"/>
      <c r="CN74" s="222"/>
      <c r="CO74" s="222"/>
      <c r="CP74" s="222"/>
      <c r="CQ74" s="222"/>
      <c r="CR74" s="222"/>
      <c r="CS74" s="222"/>
      <c r="CT74" s="222"/>
      <c r="CU74" s="222"/>
      <c r="CV74" s="222"/>
      <c r="CW74" s="222"/>
      <c r="CX74" s="222"/>
      <c r="CY74" s="222"/>
      <c r="CZ74" s="222"/>
      <c r="DA74" s="222"/>
      <c r="DB74" s="222"/>
      <c r="DC74" s="222"/>
      <c r="DD74" s="222"/>
      <c r="DE74" s="222"/>
      <c r="DF74" s="222"/>
      <c r="DG74" s="222"/>
      <c r="DH74" s="222"/>
      <c r="DI74" s="222"/>
      <c r="DJ74" s="222"/>
      <c r="DK74" s="222"/>
      <c r="DL74" s="222"/>
      <c r="DM74" s="222"/>
      <c r="DN74" s="222"/>
      <c r="DO74" s="222"/>
      <c r="DP74" s="222"/>
      <c r="DQ74" s="222"/>
      <c r="DR74" s="222"/>
      <c r="DS74" s="222"/>
      <c r="DT74" s="222"/>
      <c r="DU74" s="222"/>
      <c r="DV74" s="222"/>
      <c r="DW74" s="222"/>
      <c r="DX74" s="222"/>
      <c r="DY74" s="222"/>
      <c r="DZ74" s="222"/>
      <c r="EA74" s="222"/>
      <c r="EB74" s="222"/>
      <c r="EC74" s="222"/>
      <c r="ED74" s="222"/>
      <c r="EE74" s="222"/>
      <c r="EF74" s="222"/>
      <c r="EG74" s="222"/>
      <c r="EH74" s="222"/>
      <c r="EI74" s="222"/>
    </row>
    <row r="75" spans="1:139" ht="12.75">
      <c r="A75" s="222"/>
      <c r="B75" s="251"/>
      <c r="C75" s="222"/>
      <c r="D75" s="222"/>
      <c r="E75" s="222"/>
      <c r="F75" s="222"/>
      <c r="G75" s="222"/>
      <c r="H75" s="222"/>
      <c r="I75" s="222"/>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2"/>
      <c r="AK75" s="222"/>
      <c r="AL75" s="222"/>
      <c r="AM75" s="222"/>
      <c r="AN75" s="222"/>
      <c r="AO75" s="222"/>
      <c r="AP75" s="222"/>
      <c r="AQ75" s="222"/>
      <c r="AR75" s="222"/>
      <c r="AS75" s="222"/>
      <c r="AT75" s="222"/>
      <c r="AU75" s="222"/>
      <c r="AV75" s="222"/>
      <c r="AW75" s="222"/>
      <c r="AX75" s="222"/>
      <c r="AY75" s="222"/>
      <c r="AZ75" s="222"/>
      <c r="BA75" s="222"/>
      <c r="BB75" s="222"/>
      <c r="BC75" s="222"/>
      <c r="BD75" s="222"/>
      <c r="BE75" s="222"/>
      <c r="BF75" s="222"/>
      <c r="BG75" s="222"/>
      <c r="BH75" s="222"/>
      <c r="BI75" s="222"/>
      <c r="BJ75" s="222"/>
      <c r="BK75" s="222"/>
      <c r="BL75" s="222"/>
      <c r="BM75" s="222"/>
      <c r="BN75" s="222"/>
      <c r="BO75" s="222"/>
      <c r="BP75" s="222"/>
      <c r="BQ75" s="222"/>
      <c r="BR75" s="222"/>
      <c r="BS75" s="222"/>
      <c r="BT75" s="222"/>
      <c r="BU75" s="222"/>
      <c r="BV75" s="222"/>
      <c r="BW75" s="222"/>
      <c r="BX75" s="222"/>
      <c r="BY75" s="222"/>
      <c r="BZ75" s="222"/>
      <c r="CA75" s="222"/>
      <c r="CB75" s="222"/>
      <c r="CC75" s="222"/>
      <c r="CD75" s="222"/>
      <c r="CE75" s="222"/>
      <c r="CF75" s="222"/>
      <c r="CG75" s="222"/>
      <c r="CH75" s="222"/>
      <c r="CI75" s="222"/>
      <c r="CJ75" s="222"/>
      <c r="CK75" s="222"/>
      <c r="CL75" s="222"/>
      <c r="CM75" s="222"/>
      <c r="CN75" s="222"/>
      <c r="CO75" s="222"/>
      <c r="CP75" s="222"/>
      <c r="CQ75" s="222"/>
      <c r="CR75" s="222"/>
      <c r="CS75" s="222"/>
      <c r="CT75" s="222"/>
      <c r="CU75" s="222"/>
      <c r="CV75" s="222"/>
      <c r="CW75" s="222"/>
      <c r="CX75" s="222"/>
      <c r="CY75" s="222"/>
      <c r="CZ75" s="222"/>
      <c r="DA75" s="222"/>
      <c r="DB75" s="222"/>
      <c r="DC75" s="222"/>
      <c r="DD75" s="222"/>
      <c r="DE75" s="222"/>
      <c r="DF75" s="222"/>
      <c r="DG75" s="222"/>
      <c r="DH75" s="222"/>
      <c r="DI75" s="222"/>
      <c r="DJ75" s="222"/>
      <c r="DK75" s="222"/>
      <c r="DL75" s="222"/>
      <c r="DM75" s="222"/>
      <c r="DN75" s="222"/>
      <c r="DO75" s="222"/>
      <c r="DP75" s="222"/>
      <c r="DQ75" s="222"/>
      <c r="DR75" s="222"/>
      <c r="DS75" s="222"/>
      <c r="DT75" s="222"/>
      <c r="DU75" s="222"/>
      <c r="DV75" s="222"/>
      <c r="DW75" s="222"/>
      <c r="DX75" s="222"/>
      <c r="DY75" s="222"/>
      <c r="DZ75" s="222"/>
      <c r="EA75" s="222"/>
      <c r="EB75" s="222"/>
      <c r="EC75" s="222"/>
      <c r="ED75" s="222"/>
      <c r="EE75" s="222"/>
      <c r="EF75" s="222"/>
      <c r="EG75" s="222"/>
      <c r="EH75" s="222"/>
      <c r="EI75" s="222"/>
    </row>
    <row r="76" spans="1:139" ht="12.75">
      <c r="A76" s="222"/>
      <c r="B76" s="251"/>
      <c r="C76" s="222"/>
      <c r="D76" s="222"/>
      <c r="E76" s="222"/>
      <c r="F76" s="222"/>
      <c r="G76" s="222"/>
      <c r="H76" s="222"/>
      <c r="I76" s="222"/>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2"/>
      <c r="AK76" s="222"/>
      <c r="AL76" s="222"/>
      <c r="AM76" s="222"/>
      <c r="AN76" s="222"/>
      <c r="AO76" s="222"/>
      <c r="AP76" s="222"/>
      <c r="AQ76" s="222"/>
      <c r="AR76" s="222"/>
      <c r="AS76" s="222"/>
      <c r="AT76" s="222"/>
      <c r="AU76" s="222"/>
      <c r="AV76" s="222"/>
      <c r="AW76" s="222"/>
      <c r="AX76" s="222"/>
      <c r="AY76" s="222"/>
      <c r="AZ76" s="222"/>
      <c r="BA76" s="222"/>
      <c r="BB76" s="222"/>
      <c r="BC76" s="222"/>
      <c r="BD76" s="222"/>
      <c r="BE76" s="222"/>
      <c r="BF76" s="222"/>
      <c r="BG76" s="222"/>
      <c r="BH76" s="222"/>
      <c r="BI76" s="222"/>
      <c r="BJ76" s="222"/>
      <c r="BK76" s="222"/>
      <c r="BL76" s="222"/>
      <c r="BM76" s="222"/>
      <c r="BN76" s="222"/>
      <c r="BO76" s="222"/>
      <c r="BP76" s="222"/>
      <c r="BQ76" s="222"/>
      <c r="BR76" s="222"/>
      <c r="BS76" s="222"/>
      <c r="BT76" s="222"/>
      <c r="BU76" s="222"/>
      <c r="BV76" s="222"/>
      <c r="BW76" s="222"/>
      <c r="BX76" s="222"/>
      <c r="BY76" s="222"/>
      <c r="BZ76" s="222"/>
      <c r="CA76" s="222"/>
      <c r="CB76" s="222"/>
      <c r="CC76" s="222"/>
      <c r="CD76" s="222"/>
      <c r="CE76" s="222"/>
      <c r="CF76" s="222"/>
      <c r="CG76" s="222"/>
      <c r="CH76" s="222"/>
      <c r="CI76" s="222"/>
      <c r="CJ76" s="222"/>
      <c r="CK76" s="222"/>
      <c r="CL76" s="222"/>
      <c r="CM76" s="222"/>
      <c r="CN76" s="222"/>
      <c r="CO76" s="222"/>
      <c r="CP76" s="222"/>
      <c r="CQ76" s="222"/>
      <c r="CR76" s="222"/>
      <c r="CS76" s="222"/>
      <c r="CT76" s="222"/>
      <c r="CU76" s="222"/>
      <c r="CV76" s="222"/>
      <c r="CW76" s="222"/>
      <c r="CX76" s="222"/>
      <c r="CY76" s="222"/>
      <c r="CZ76" s="222"/>
      <c r="DA76" s="222"/>
      <c r="DB76" s="222"/>
      <c r="DC76" s="222"/>
      <c r="DD76" s="222"/>
      <c r="DE76" s="222"/>
      <c r="DF76" s="222"/>
      <c r="DG76" s="222"/>
      <c r="DH76" s="222"/>
      <c r="DI76" s="222"/>
      <c r="DJ76" s="222"/>
      <c r="DK76" s="222"/>
      <c r="DL76" s="222"/>
      <c r="DM76" s="222"/>
      <c r="DN76" s="222"/>
      <c r="DO76" s="222"/>
      <c r="DP76" s="222"/>
      <c r="DQ76" s="222"/>
      <c r="DR76" s="222"/>
      <c r="DS76" s="222"/>
      <c r="DT76" s="222"/>
      <c r="DU76" s="222"/>
      <c r="DV76" s="222"/>
      <c r="DW76" s="222"/>
      <c r="DX76" s="222"/>
      <c r="DY76" s="222"/>
      <c r="DZ76" s="222"/>
      <c r="EA76" s="222"/>
      <c r="EB76" s="222"/>
      <c r="EC76" s="222"/>
      <c r="ED76" s="222"/>
      <c r="EE76" s="222"/>
      <c r="EF76" s="222"/>
      <c r="EG76" s="222"/>
      <c r="EH76" s="222"/>
      <c r="EI76" s="222"/>
    </row>
    <row r="77" spans="1:139" ht="12.75">
      <c r="A77" s="222"/>
      <c r="B77" s="251"/>
      <c r="C77" s="222"/>
      <c r="D77" s="222"/>
      <c r="E77" s="222"/>
      <c r="F77" s="222"/>
      <c r="G77" s="222"/>
      <c r="H77" s="222"/>
      <c r="I77" s="222"/>
      <c r="J77" s="222"/>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2"/>
      <c r="AR77" s="222"/>
      <c r="AS77" s="222"/>
      <c r="AT77" s="222"/>
      <c r="AU77" s="222"/>
      <c r="AV77" s="222"/>
      <c r="AW77" s="222"/>
      <c r="AX77" s="222"/>
      <c r="AY77" s="222"/>
      <c r="AZ77" s="222"/>
      <c r="BA77" s="222"/>
      <c r="BB77" s="222"/>
      <c r="BC77" s="222"/>
      <c r="BD77" s="222"/>
      <c r="BE77" s="222"/>
      <c r="BF77" s="222"/>
      <c r="BG77" s="222"/>
      <c r="BH77" s="222"/>
      <c r="BI77" s="222"/>
      <c r="BJ77" s="222"/>
      <c r="BK77" s="222"/>
      <c r="BL77" s="222"/>
      <c r="BM77" s="222"/>
      <c r="BN77" s="222"/>
      <c r="BO77" s="222"/>
      <c r="BP77" s="222"/>
      <c r="BQ77" s="222"/>
      <c r="BR77" s="222"/>
      <c r="BS77" s="222"/>
      <c r="BT77" s="222"/>
      <c r="BU77" s="222"/>
      <c r="BV77" s="222"/>
      <c r="BW77" s="222"/>
      <c r="BX77" s="222"/>
      <c r="BY77" s="222"/>
      <c r="BZ77" s="222"/>
      <c r="CA77" s="222"/>
      <c r="CB77" s="222"/>
      <c r="CC77" s="222"/>
      <c r="CD77" s="222"/>
      <c r="CE77" s="222"/>
      <c r="CF77" s="222"/>
      <c r="CG77" s="222"/>
      <c r="CH77" s="222"/>
      <c r="CI77" s="222"/>
      <c r="CJ77" s="222"/>
      <c r="CK77" s="222"/>
      <c r="CL77" s="222"/>
      <c r="CM77" s="222"/>
      <c r="CN77" s="222"/>
      <c r="CO77" s="222"/>
      <c r="CP77" s="222"/>
      <c r="CQ77" s="222"/>
      <c r="CR77" s="222"/>
      <c r="CS77" s="222"/>
      <c r="CT77" s="222"/>
      <c r="CU77" s="222"/>
      <c r="CV77" s="222"/>
      <c r="CW77" s="222"/>
      <c r="CX77" s="222"/>
      <c r="CY77" s="222"/>
      <c r="CZ77" s="222"/>
      <c r="DA77" s="222"/>
      <c r="DB77" s="222"/>
      <c r="DC77" s="222"/>
      <c r="DD77" s="222"/>
      <c r="DE77" s="222"/>
      <c r="DF77" s="222"/>
      <c r="DG77" s="222"/>
      <c r="DH77" s="222"/>
      <c r="DI77" s="222"/>
      <c r="DJ77" s="222"/>
      <c r="DK77" s="222"/>
      <c r="DL77" s="222"/>
      <c r="DM77" s="222"/>
      <c r="DN77" s="222"/>
      <c r="DO77" s="222"/>
      <c r="DP77" s="222"/>
      <c r="DQ77" s="222"/>
      <c r="DR77" s="222"/>
      <c r="DS77" s="222"/>
      <c r="DT77" s="222"/>
      <c r="DU77" s="222"/>
      <c r="DV77" s="222"/>
      <c r="DW77" s="222"/>
      <c r="DX77" s="222"/>
      <c r="DY77" s="222"/>
      <c r="DZ77" s="222"/>
      <c r="EA77" s="222"/>
      <c r="EB77" s="222"/>
      <c r="EC77" s="222"/>
      <c r="ED77" s="222"/>
      <c r="EE77" s="222"/>
      <c r="EF77" s="222"/>
      <c r="EG77" s="222"/>
      <c r="EH77" s="222"/>
      <c r="EI77" s="222"/>
    </row>
    <row r="78" spans="1:139" ht="12.75">
      <c r="A78" s="222"/>
      <c r="B78" s="251"/>
      <c r="C78" s="222"/>
      <c r="D78" s="222"/>
      <c r="E78" s="222"/>
      <c r="F78" s="222"/>
      <c r="G78" s="222"/>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L78" s="222"/>
      <c r="AM78" s="222"/>
      <c r="AN78" s="222"/>
      <c r="AO78" s="222"/>
      <c r="AP78" s="222"/>
      <c r="AQ78" s="222"/>
      <c r="AR78" s="222"/>
      <c r="AS78" s="222"/>
      <c r="AT78" s="222"/>
      <c r="AU78" s="222"/>
      <c r="AV78" s="222"/>
      <c r="AW78" s="222"/>
      <c r="AX78" s="222"/>
      <c r="AY78" s="222"/>
      <c r="AZ78" s="222"/>
      <c r="BA78" s="222"/>
      <c r="BB78" s="222"/>
      <c r="BC78" s="222"/>
      <c r="BD78" s="222"/>
      <c r="BE78" s="222"/>
      <c r="BF78" s="222"/>
      <c r="BG78" s="222"/>
      <c r="BH78" s="222"/>
      <c r="BI78" s="222"/>
      <c r="BJ78" s="222"/>
      <c r="BK78" s="222"/>
      <c r="BL78" s="222"/>
      <c r="BM78" s="222"/>
      <c r="BN78" s="222"/>
      <c r="BO78" s="222"/>
      <c r="BP78" s="222"/>
      <c r="BQ78" s="222"/>
      <c r="BR78" s="222"/>
      <c r="BS78" s="222"/>
      <c r="BT78" s="222"/>
      <c r="BU78" s="222"/>
      <c r="BV78" s="222"/>
      <c r="BW78" s="222"/>
      <c r="BX78" s="222"/>
      <c r="BY78" s="222"/>
      <c r="BZ78" s="222"/>
      <c r="CA78" s="222"/>
      <c r="CB78" s="222"/>
      <c r="CC78" s="222"/>
      <c r="CD78" s="222"/>
      <c r="CE78" s="222"/>
      <c r="CF78" s="222"/>
      <c r="CG78" s="222"/>
      <c r="CH78" s="222"/>
      <c r="CI78" s="222"/>
      <c r="CJ78" s="222"/>
      <c r="CK78" s="222"/>
      <c r="CL78" s="222"/>
      <c r="CM78" s="222"/>
      <c r="CN78" s="222"/>
      <c r="CO78" s="222"/>
      <c r="CP78" s="222"/>
      <c r="CQ78" s="222"/>
      <c r="CR78" s="222"/>
      <c r="CS78" s="222"/>
      <c r="CT78" s="222"/>
      <c r="CU78" s="222"/>
      <c r="CV78" s="222"/>
      <c r="CW78" s="222"/>
      <c r="CX78" s="222"/>
      <c r="CY78" s="222"/>
      <c r="CZ78" s="222"/>
      <c r="DA78" s="222"/>
      <c r="DB78" s="222"/>
      <c r="DC78" s="222"/>
      <c r="DD78" s="222"/>
      <c r="DE78" s="222"/>
      <c r="DF78" s="222"/>
      <c r="DG78" s="222"/>
      <c r="DH78" s="222"/>
      <c r="DI78" s="222"/>
      <c r="DJ78" s="222"/>
      <c r="DK78" s="222"/>
      <c r="DL78" s="222"/>
      <c r="DM78" s="222"/>
      <c r="DN78" s="222"/>
      <c r="DO78" s="222"/>
      <c r="DP78" s="222"/>
      <c r="DQ78" s="222"/>
      <c r="DR78" s="222"/>
      <c r="DS78" s="222"/>
      <c r="DT78" s="222"/>
      <c r="DU78" s="222"/>
      <c r="DV78" s="222"/>
      <c r="DW78" s="222"/>
      <c r="DX78" s="222"/>
      <c r="DY78" s="222"/>
      <c r="DZ78" s="222"/>
      <c r="EA78" s="222"/>
      <c r="EB78" s="222"/>
      <c r="EC78" s="222"/>
      <c r="ED78" s="222"/>
      <c r="EE78" s="222"/>
      <c r="EF78" s="222"/>
      <c r="EG78" s="222"/>
      <c r="EH78" s="222"/>
      <c r="EI78" s="222"/>
    </row>
    <row r="79" spans="1:139" ht="12.75">
      <c r="A79" s="222"/>
      <c r="B79" s="251"/>
      <c r="C79" s="222"/>
      <c r="D79" s="222"/>
      <c r="E79" s="222"/>
      <c r="F79" s="222"/>
      <c r="G79" s="222"/>
      <c r="H79" s="222"/>
      <c r="I79" s="222"/>
      <c r="J79" s="222"/>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222"/>
      <c r="AL79" s="222"/>
      <c r="AM79" s="222"/>
      <c r="AN79" s="222"/>
      <c r="AO79" s="222"/>
      <c r="AP79" s="222"/>
      <c r="AQ79" s="222"/>
      <c r="AR79" s="222"/>
      <c r="AS79" s="222"/>
      <c r="AT79" s="222"/>
      <c r="AU79" s="222"/>
      <c r="AV79" s="222"/>
      <c r="AW79" s="222"/>
      <c r="AX79" s="222"/>
      <c r="AY79" s="222"/>
      <c r="AZ79" s="222"/>
      <c r="BA79" s="222"/>
      <c r="BB79" s="222"/>
      <c r="BC79" s="222"/>
      <c r="BD79" s="222"/>
      <c r="BE79" s="222"/>
      <c r="BF79" s="222"/>
      <c r="BG79" s="222"/>
      <c r="BH79" s="222"/>
      <c r="BI79" s="222"/>
      <c r="BJ79" s="222"/>
      <c r="BK79" s="222"/>
      <c r="BL79" s="222"/>
      <c r="BM79" s="222"/>
      <c r="BN79" s="222"/>
      <c r="BO79" s="222"/>
      <c r="BP79" s="222"/>
      <c r="BQ79" s="222"/>
      <c r="BR79" s="222"/>
      <c r="BS79" s="222"/>
      <c r="BT79" s="222"/>
      <c r="BU79" s="222"/>
      <c r="BV79" s="222"/>
      <c r="BW79" s="222"/>
      <c r="BX79" s="222"/>
      <c r="BY79" s="222"/>
      <c r="BZ79" s="222"/>
      <c r="CA79" s="222"/>
      <c r="CB79" s="222"/>
      <c r="CC79" s="222"/>
      <c r="CD79" s="222"/>
      <c r="CE79" s="222"/>
      <c r="CF79" s="222"/>
      <c r="CG79" s="222"/>
      <c r="CH79" s="222"/>
      <c r="CI79" s="222"/>
      <c r="CJ79" s="222"/>
      <c r="CK79" s="222"/>
      <c r="CL79" s="222"/>
      <c r="CM79" s="222"/>
      <c r="CN79" s="222"/>
      <c r="CO79" s="222"/>
      <c r="CP79" s="222"/>
      <c r="CQ79" s="222"/>
      <c r="CR79" s="222"/>
      <c r="CS79" s="222"/>
      <c r="CT79" s="222"/>
      <c r="CU79" s="222"/>
      <c r="CV79" s="222"/>
      <c r="CW79" s="222"/>
      <c r="CX79" s="222"/>
      <c r="CY79" s="222"/>
      <c r="CZ79" s="222"/>
      <c r="DA79" s="222"/>
      <c r="DB79" s="222"/>
      <c r="DC79" s="222"/>
      <c r="DD79" s="222"/>
      <c r="DE79" s="222"/>
      <c r="DF79" s="222"/>
      <c r="DG79" s="222"/>
      <c r="DH79" s="222"/>
      <c r="DI79" s="222"/>
      <c r="DJ79" s="222"/>
      <c r="DK79" s="222"/>
      <c r="DL79" s="222"/>
      <c r="DM79" s="222"/>
      <c r="DN79" s="222"/>
      <c r="DO79" s="222"/>
      <c r="DP79" s="222"/>
      <c r="DQ79" s="222"/>
      <c r="DR79" s="222"/>
      <c r="DS79" s="222"/>
      <c r="DT79" s="222"/>
      <c r="DU79" s="222"/>
      <c r="DV79" s="222"/>
      <c r="DW79" s="222"/>
      <c r="DX79" s="222"/>
      <c r="DY79" s="222"/>
      <c r="DZ79" s="222"/>
      <c r="EA79" s="222"/>
      <c r="EB79" s="222"/>
      <c r="EC79" s="222"/>
      <c r="ED79" s="222"/>
      <c r="EE79" s="222"/>
      <c r="EF79" s="222"/>
      <c r="EG79" s="222"/>
      <c r="EH79" s="222"/>
      <c r="EI79" s="222"/>
    </row>
    <row r="80" spans="1:139" ht="12.75">
      <c r="A80" s="222"/>
      <c r="B80" s="251"/>
      <c r="C80" s="222"/>
      <c r="D80" s="222"/>
      <c r="E80" s="222"/>
      <c r="F80" s="222"/>
      <c r="G80" s="222"/>
      <c r="H80" s="222"/>
      <c r="I80" s="222"/>
      <c r="J80" s="222"/>
      <c r="K80" s="222"/>
      <c r="L80" s="222"/>
      <c r="M80" s="222"/>
      <c r="N80" s="222"/>
      <c r="O80" s="222"/>
      <c r="P80" s="222"/>
      <c r="Q80" s="222"/>
      <c r="R80" s="222"/>
      <c r="S80" s="222"/>
      <c r="T80" s="222"/>
      <c r="U80" s="222"/>
      <c r="V80" s="222"/>
      <c r="W80" s="222"/>
      <c r="X80" s="222"/>
      <c r="Y80" s="222"/>
      <c r="Z80" s="222"/>
      <c r="AA80" s="222"/>
      <c r="AB80" s="222"/>
      <c r="AC80" s="222"/>
      <c r="AD80" s="222"/>
      <c r="AE80" s="222"/>
      <c r="AF80" s="222"/>
      <c r="AG80" s="222"/>
      <c r="AH80" s="222"/>
      <c r="AI80" s="222"/>
      <c r="AJ80" s="222"/>
      <c r="AK80" s="222"/>
      <c r="AL80" s="222"/>
      <c r="AM80" s="222"/>
      <c r="AN80" s="222"/>
      <c r="AO80" s="222"/>
      <c r="AP80" s="222"/>
      <c r="AQ80" s="222"/>
      <c r="AR80" s="222"/>
      <c r="AS80" s="222"/>
      <c r="AT80" s="222"/>
      <c r="AU80" s="222"/>
      <c r="AV80" s="222"/>
      <c r="AW80" s="222"/>
      <c r="AX80" s="222"/>
      <c r="AY80" s="222"/>
      <c r="AZ80" s="222"/>
      <c r="BA80" s="222"/>
      <c r="BB80" s="222"/>
      <c r="BC80" s="222"/>
      <c r="BD80" s="222"/>
      <c r="BE80" s="222"/>
      <c r="BF80" s="222"/>
      <c r="BG80" s="222"/>
      <c r="BH80" s="222"/>
      <c r="BI80" s="222"/>
      <c r="BJ80" s="222"/>
      <c r="BK80" s="222"/>
      <c r="BL80" s="222"/>
      <c r="BM80" s="222"/>
      <c r="BN80" s="222"/>
      <c r="BO80" s="222"/>
      <c r="BP80" s="222"/>
      <c r="BQ80" s="222"/>
      <c r="BR80" s="222"/>
      <c r="BS80" s="222"/>
      <c r="BT80" s="222"/>
      <c r="BU80" s="222"/>
      <c r="BV80" s="222"/>
      <c r="BW80" s="222"/>
      <c r="BX80" s="222"/>
      <c r="BY80" s="222"/>
      <c r="BZ80" s="222"/>
      <c r="CA80" s="222"/>
      <c r="CB80" s="222"/>
      <c r="CC80" s="222"/>
      <c r="CD80" s="222"/>
      <c r="CE80" s="222"/>
      <c r="CF80" s="222"/>
      <c r="CG80" s="222"/>
      <c r="CH80" s="222"/>
      <c r="CI80" s="222"/>
      <c r="CJ80" s="222"/>
      <c r="CK80" s="222"/>
      <c r="CL80" s="222"/>
      <c r="CM80" s="222"/>
      <c r="CN80" s="222"/>
      <c r="CO80" s="222"/>
      <c r="CP80" s="222"/>
      <c r="CQ80" s="222"/>
      <c r="CR80" s="222"/>
      <c r="CS80" s="222"/>
      <c r="CT80" s="222"/>
      <c r="CU80" s="222"/>
      <c r="CV80" s="222"/>
      <c r="CW80" s="222"/>
      <c r="CX80" s="222"/>
      <c r="CY80" s="222"/>
      <c r="CZ80" s="222"/>
      <c r="DA80" s="222"/>
      <c r="DB80" s="222"/>
      <c r="DC80" s="222"/>
      <c r="DD80" s="222"/>
      <c r="DE80" s="222"/>
      <c r="DF80" s="222"/>
      <c r="DG80" s="222"/>
      <c r="DH80" s="222"/>
      <c r="DI80" s="222"/>
      <c r="DJ80" s="222"/>
      <c r="DK80" s="222"/>
      <c r="DL80" s="222"/>
      <c r="DM80" s="222"/>
      <c r="DN80" s="222"/>
      <c r="DO80" s="222"/>
      <c r="DP80" s="222"/>
      <c r="DQ80" s="222"/>
      <c r="DR80" s="222"/>
      <c r="DS80" s="222"/>
      <c r="DT80" s="222"/>
      <c r="DU80" s="222"/>
      <c r="DV80" s="222"/>
      <c r="DW80" s="222"/>
      <c r="DX80" s="222"/>
      <c r="DY80" s="222"/>
      <c r="DZ80" s="222"/>
      <c r="EA80" s="222"/>
      <c r="EB80" s="222"/>
      <c r="EC80" s="222"/>
      <c r="ED80" s="222"/>
      <c r="EE80" s="222"/>
      <c r="EF80" s="222"/>
      <c r="EG80" s="222"/>
      <c r="EH80" s="222"/>
      <c r="EI80" s="222"/>
    </row>
    <row r="81" spans="1:139" ht="12.75">
      <c r="A81" s="222"/>
      <c r="B81" s="251"/>
      <c r="C81" s="222"/>
      <c r="D81" s="222"/>
      <c r="E81" s="222"/>
      <c r="F81" s="222"/>
      <c r="G81" s="222"/>
      <c r="H81" s="222"/>
      <c r="I81" s="222"/>
      <c r="J81" s="222"/>
      <c r="K81" s="222"/>
      <c r="L81" s="222"/>
      <c r="M81" s="222"/>
      <c r="N81" s="222"/>
      <c r="O81" s="222"/>
      <c r="P81" s="222"/>
      <c r="Q81" s="222"/>
      <c r="R81" s="222"/>
      <c r="S81" s="222"/>
      <c r="T81" s="222"/>
      <c r="U81" s="222"/>
      <c r="V81" s="222"/>
      <c r="W81" s="222"/>
      <c r="X81" s="222"/>
      <c r="Y81" s="222"/>
      <c r="Z81" s="222"/>
      <c r="AA81" s="222"/>
      <c r="AB81" s="222"/>
      <c r="AC81" s="222"/>
      <c r="AD81" s="222"/>
      <c r="AE81" s="222"/>
      <c r="AF81" s="222"/>
      <c r="AG81" s="222"/>
      <c r="AH81" s="222"/>
      <c r="AI81" s="222"/>
      <c r="AJ81" s="222"/>
      <c r="AK81" s="222"/>
      <c r="AL81" s="222"/>
      <c r="AM81" s="222"/>
      <c r="AN81" s="222"/>
      <c r="AO81" s="222"/>
      <c r="AP81" s="222"/>
      <c r="AQ81" s="222"/>
      <c r="AR81" s="222"/>
      <c r="AS81" s="222"/>
      <c r="AT81" s="222"/>
      <c r="AU81" s="222"/>
      <c r="AV81" s="222"/>
      <c r="AW81" s="222"/>
      <c r="AX81" s="222"/>
      <c r="AY81" s="222"/>
      <c r="AZ81" s="222"/>
      <c r="BA81" s="222"/>
      <c r="BB81" s="222"/>
      <c r="BC81" s="222"/>
      <c r="BD81" s="222"/>
      <c r="BE81" s="222"/>
      <c r="BF81" s="222"/>
      <c r="BG81" s="222"/>
      <c r="BH81" s="222"/>
      <c r="BI81" s="222"/>
      <c r="BJ81" s="222"/>
      <c r="BK81" s="222"/>
      <c r="BL81" s="222"/>
      <c r="BM81" s="222"/>
      <c r="BN81" s="222"/>
      <c r="BO81" s="222"/>
      <c r="BP81" s="222"/>
      <c r="BQ81" s="222"/>
      <c r="BR81" s="222"/>
      <c r="BS81" s="222"/>
      <c r="BT81" s="222"/>
      <c r="BU81" s="222"/>
      <c r="BV81" s="222"/>
      <c r="BW81" s="222"/>
      <c r="BX81" s="222"/>
      <c r="BY81" s="222"/>
      <c r="BZ81" s="222"/>
      <c r="CA81" s="222"/>
      <c r="CB81" s="222"/>
      <c r="CC81" s="222"/>
      <c r="CD81" s="222"/>
      <c r="CE81" s="222"/>
      <c r="CF81" s="222"/>
      <c r="CG81" s="222"/>
      <c r="CH81" s="222"/>
      <c r="CI81" s="222"/>
      <c r="CJ81" s="222"/>
      <c r="CK81" s="222"/>
      <c r="CL81" s="222"/>
      <c r="CM81" s="222"/>
      <c r="CN81" s="222"/>
      <c r="CO81" s="222"/>
      <c r="CP81" s="222"/>
      <c r="CQ81" s="222"/>
      <c r="CR81" s="222"/>
      <c r="CS81" s="222"/>
      <c r="CT81" s="222"/>
      <c r="CU81" s="222"/>
      <c r="CV81" s="222"/>
      <c r="CW81" s="222"/>
      <c r="CX81" s="222"/>
      <c r="CY81" s="222"/>
      <c r="CZ81" s="222"/>
      <c r="DA81" s="222"/>
      <c r="DB81" s="222"/>
      <c r="DC81" s="222"/>
      <c r="DD81" s="222"/>
      <c r="DE81" s="222"/>
      <c r="DF81" s="222"/>
      <c r="DG81" s="222"/>
      <c r="DH81" s="222"/>
      <c r="DI81" s="222"/>
      <c r="DJ81" s="222"/>
      <c r="DK81" s="222"/>
      <c r="DL81" s="222"/>
      <c r="DM81" s="222"/>
      <c r="DN81" s="222"/>
      <c r="DO81" s="222"/>
      <c r="DP81" s="222"/>
      <c r="DQ81" s="222"/>
      <c r="DR81" s="222"/>
      <c r="DS81" s="222"/>
      <c r="DT81" s="222"/>
      <c r="DU81" s="222"/>
      <c r="DV81" s="222"/>
      <c r="DW81" s="222"/>
      <c r="DX81" s="222"/>
      <c r="DY81" s="222"/>
      <c r="DZ81" s="222"/>
      <c r="EA81" s="222"/>
      <c r="EB81" s="222"/>
      <c r="EC81" s="222"/>
      <c r="ED81" s="222"/>
      <c r="EE81" s="222"/>
      <c r="EF81" s="222"/>
      <c r="EG81" s="222"/>
      <c r="EH81" s="222"/>
      <c r="EI81" s="222"/>
    </row>
    <row r="82" spans="1:139" ht="12.75">
      <c r="A82" s="222"/>
      <c r="B82" s="251"/>
      <c r="C82" s="222"/>
      <c r="D82" s="222"/>
      <c r="E82" s="222"/>
      <c r="F82" s="222"/>
      <c r="G82" s="222"/>
      <c r="H82" s="222"/>
      <c r="I82" s="222"/>
      <c r="J82" s="222"/>
      <c r="K82" s="222"/>
      <c r="L82" s="222"/>
      <c r="M82" s="222"/>
      <c r="N82" s="222"/>
      <c r="O82" s="222"/>
      <c r="P82" s="222"/>
      <c r="Q82" s="222"/>
      <c r="R82" s="222"/>
      <c r="S82" s="222"/>
      <c r="T82" s="222"/>
      <c r="U82" s="222"/>
      <c r="V82" s="222"/>
      <c r="W82" s="222"/>
      <c r="X82" s="222"/>
      <c r="Y82" s="222"/>
      <c r="Z82" s="222"/>
      <c r="AA82" s="222"/>
      <c r="AB82" s="222"/>
      <c r="AC82" s="222"/>
      <c r="AD82" s="222"/>
      <c r="AE82" s="222"/>
      <c r="AF82" s="222"/>
      <c r="AG82" s="222"/>
      <c r="AH82" s="222"/>
      <c r="AI82" s="222"/>
      <c r="AJ82" s="222"/>
      <c r="AK82" s="222"/>
      <c r="AL82" s="222"/>
      <c r="AM82" s="222"/>
      <c r="AN82" s="222"/>
      <c r="AO82" s="222"/>
      <c r="AP82" s="222"/>
      <c r="AQ82" s="222"/>
      <c r="AR82" s="222"/>
      <c r="AS82" s="222"/>
      <c r="AT82" s="222"/>
      <c r="AU82" s="222"/>
      <c r="AV82" s="222"/>
      <c r="AW82" s="222"/>
      <c r="AX82" s="222"/>
      <c r="AY82" s="222"/>
      <c r="AZ82" s="222"/>
      <c r="BA82" s="222"/>
      <c r="BB82" s="222"/>
      <c r="BC82" s="222"/>
      <c r="BD82" s="222"/>
      <c r="BE82" s="222"/>
      <c r="BF82" s="222"/>
      <c r="BG82" s="222"/>
      <c r="BH82" s="222"/>
      <c r="BI82" s="222"/>
      <c r="BJ82" s="222"/>
      <c r="BK82" s="222"/>
      <c r="BL82" s="222"/>
      <c r="BM82" s="222"/>
      <c r="BN82" s="222"/>
      <c r="BO82" s="222"/>
      <c r="BP82" s="222"/>
      <c r="BQ82" s="222"/>
      <c r="BR82" s="222"/>
      <c r="BS82" s="222"/>
      <c r="BT82" s="222"/>
      <c r="BU82" s="222"/>
      <c r="BV82" s="222"/>
      <c r="BW82" s="222"/>
      <c r="BX82" s="222"/>
      <c r="BY82" s="222"/>
      <c r="BZ82" s="222"/>
      <c r="CA82" s="222"/>
      <c r="CB82" s="222"/>
      <c r="CC82" s="222"/>
      <c r="CD82" s="222"/>
      <c r="CE82" s="222"/>
      <c r="CF82" s="222"/>
      <c r="CG82" s="222"/>
      <c r="CH82" s="222"/>
      <c r="CI82" s="222"/>
      <c r="CJ82" s="222"/>
      <c r="CK82" s="222"/>
      <c r="CL82" s="222"/>
      <c r="CM82" s="222"/>
      <c r="CN82" s="222"/>
      <c r="CO82" s="222"/>
      <c r="CP82" s="222"/>
      <c r="CQ82" s="222"/>
      <c r="CR82" s="222"/>
      <c r="CS82" s="222"/>
      <c r="CT82" s="222"/>
      <c r="CU82" s="222"/>
      <c r="CV82" s="222"/>
      <c r="CW82" s="222"/>
      <c r="CX82" s="222"/>
      <c r="CY82" s="222"/>
      <c r="CZ82" s="222"/>
      <c r="DA82" s="222"/>
      <c r="DB82" s="222"/>
      <c r="DC82" s="222"/>
      <c r="DD82" s="222"/>
      <c r="DE82" s="222"/>
      <c r="DF82" s="222"/>
      <c r="DG82" s="222"/>
      <c r="DH82" s="222"/>
      <c r="DI82" s="222"/>
      <c r="DJ82" s="222"/>
      <c r="DK82" s="222"/>
      <c r="DL82" s="222"/>
      <c r="DM82" s="222"/>
      <c r="DN82" s="222"/>
      <c r="DO82" s="222"/>
      <c r="DP82" s="222"/>
      <c r="DQ82" s="222"/>
      <c r="DR82" s="222"/>
      <c r="DS82" s="222"/>
      <c r="DT82" s="222"/>
      <c r="DU82" s="222"/>
      <c r="DV82" s="222"/>
      <c r="DW82" s="222"/>
      <c r="DX82" s="222"/>
      <c r="DY82" s="222"/>
      <c r="DZ82" s="222"/>
      <c r="EA82" s="222"/>
      <c r="EB82" s="222"/>
      <c r="EC82" s="222"/>
      <c r="ED82" s="222"/>
      <c r="EE82" s="222"/>
      <c r="EF82" s="222"/>
      <c r="EG82" s="222"/>
      <c r="EH82" s="222"/>
      <c r="EI82" s="222"/>
    </row>
    <row r="83" spans="1:139" ht="12.75">
      <c r="A83" s="222"/>
      <c r="B83" s="251"/>
      <c r="C83" s="222"/>
      <c r="D83" s="222"/>
      <c r="E83" s="222"/>
      <c r="F83" s="222"/>
      <c r="G83" s="222"/>
      <c r="H83" s="222"/>
      <c r="I83" s="222"/>
      <c r="J83" s="222"/>
      <c r="K83" s="222"/>
      <c r="L83" s="222"/>
      <c r="M83" s="222"/>
      <c r="N83" s="222"/>
      <c r="O83" s="222"/>
      <c r="P83" s="222"/>
      <c r="Q83" s="222"/>
      <c r="R83" s="222"/>
      <c r="S83" s="222"/>
      <c r="T83" s="222"/>
      <c r="U83" s="222"/>
      <c r="V83" s="222"/>
      <c r="W83" s="222"/>
      <c r="X83" s="222"/>
      <c r="Y83" s="222"/>
      <c r="Z83" s="222"/>
      <c r="AA83" s="222"/>
      <c r="AB83" s="222"/>
      <c r="AC83" s="222"/>
      <c r="AD83" s="222"/>
      <c r="AE83" s="222"/>
      <c r="AF83" s="222"/>
      <c r="AG83" s="222"/>
      <c r="AH83" s="222"/>
      <c r="AI83" s="222"/>
      <c r="AJ83" s="222"/>
      <c r="AK83" s="222"/>
      <c r="AL83" s="222"/>
      <c r="AM83" s="222"/>
      <c r="AN83" s="222"/>
      <c r="AO83" s="222"/>
      <c r="AP83" s="222"/>
      <c r="AQ83" s="222"/>
      <c r="AR83" s="222"/>
      <c r="AS83" s="222"/>
      <c r="AT83" s="222"/>
      <c r="AU83" s="222"/>
      <c r="AV83" s="222"/>
      <c r="AW83" s="222"/>
      <c r="AX83" s="222"/>
      <c r="AY83" s="222"/>
      <c r="AZ83" s="222"/>
      <c r="BA83" s="222"/>
      <c r="BB83" s="222"/>
      <c r="BC83" s="222"/>
      <c r="BD83" s="222"/>
      <c r="BE83" s="222"/>
      <c r="BF83" s="222"/>
      <c r="BG83" s="222"/>
      <c r="BH83" s="222"/>
      <c r="BI83" s="222"/>
      <c r="BJ83" s="222"/>
      <c r="BK83" s="222"/>
      <c r="BL83" s="222"/>
      <c r="BM83" s="222"/>
      <c r="BN83" s="222"/>
      <c r="BO83" s="222"/>
      <c r="BP83" s="222"/>
      <c r="BQ83" s="222"/>
      <c r="BR83" s="222"/>
      <c r="BS83" s="222"/>
      <c r="BT83" s="222"/>
      <c r="BU83" s="222"/>
      <c r="BV83" s="222"/>
      <c r="BW83" s="222"/>
      <c r="BX83" s="222"/>
      <c r="BY83" s="222"/>
      <c r="BZ83" s="222"/>
      <c r="CA83" s="222"/>
      <c r="CB83" s="222"/>
      <c r="CC83" s="222"/>
      <c r="CD83" s="222"/>
      <c r="CE83" s="222"/>
      <c r="CF83" s="222"/>
      <c r="CG83" s="222"/>
      <c r="CH83" s="222"/>
      <c r="CI83" s="222"/>
      <c r="CJ83" s="222"/>
      <c r="CK83" s="222"/>
      <c r="CL83" s="222"/>
      <c r="CM83" s="222"/>
      <c r="CN83" s="222"/>
      <c r="CO83" s="222"/>
      <c r="CP83" s="222"/>
      <c r="CQ83" s="222"/>
      <c r="CR83" s="222"/>
      <c r="CS83" s="222"/>
      <c r="CT83" s="222"/>
      <c r="CU83" s="222"/>
      <c r="CV83" s="222"/>
      <c r="CW83" s="222"/>
      <c r="CX83" s="222"/>
      <c r="CY83" s="222"/>
      <c r="CZ83" s="222"/>
      <c r="DA83" s="222"/>
      <c r="DB83" s="222"/>
      <c r="DC83" s="222"/>
      <c r="DD83" s="222"/>
      <c r="DE83" s="222"/>
      <c r="DF83" s="222"/>
      <c r="DG83" s="222"/>
      <c r="DH83" s="222"/>
      <c r="DI83" s="222"/>
      <c r="DJ83" s="222"/>
      <c r="DK83" s="222"/>
      <c r="DL83" s="222"/>
      <c r="DM83" s="222"/>
      <c r="DN83" s="222"/>
      <c r="DO83" s="222"/>
      <c r="DP83" s="222"/>
      <c r="DQ83" s="222"/>
      <c r="DR83" s="222"/>
      <c r="DS83" s="222"/>
      <c r="DT83" s="222"/>
      <c r="DU83" s="222"/>
      <c r="DV83" s="222"/>
      <c r="DW83" s="222"/>
      <c r="DX83" s="222"/>
      <c r="DY83" s="222"/>
      <c r="DZ83" s="222"/>
      <c r="EA83" s="222"/>
      <c r="EB83" s="222"/>
      <c r="EC83" s="222"/>
      <c r="ED83" s="222"/>
      <c r="EE83" s="222"/>
      <c r="EF83" s="222"/>
      <c r="EG83" s="222"/>
      <c r="EH83" s="222"/>
      <c r="EI83" s="222"/>
    </row>
    <row r="84" spans="1:139" ht="12.75">
      <c r="A84" s="222"/>
      <c r="B84" s="251"/>
      <c r="C84" s="222"/>
      <c r="D84" s="222"/>
      <c r="E84" s="222"/>
      <c r="F84" s="222"/>
      <c r="G84" s="222"/>
      <c r="H84" s="222"/>
      <c r="I84" s="222"/>
      <c r="J84" s="222"/>
      <c r="K84" s="222"/>
      <c r="L84" s="222"/>
      <c r="M84" s="222"/>
      <c r="N84" s="222"/>
      <c r="O84" s="222"/>
      <c r="P84" s="222"/>
      <c r="Q84" s="222"/>
      <c r="R84" s="222"/>
      <c r="S84" s="222"/>
      <c r="T84" s="222"/>
      <c r="U84" s="222"/>
      <c r="V84" s="222"/>
      <c r="W84" s="222"/>
      <c r="X84" s="222"/>
      <c r="Y84" s="222"/>
      <c r="Z84" s="222"/>
      <c r="AA84" s="222"/>
      <c r="AB84" s="222"/>
      <c r="AC84" s="222"/>
      <c r="AD84" s="222"/>
      <c r="AE84" s="222"/>
      <c r="AF84" s="222"/>
      <c r="AG84" s="222"/>
      <c r="AH84" s="222"/>
      <c r="AI84" s="222"/>
      <c r="AJ84" s="222"/>
      <c r="AK84" s="222"/>
      <c r="AL84" s="222"/>
      <c r="AM84" s="222"/>
      <c r="AN84" s="222"/>
      <c r="AO84" s="222"/>
      <c r="AP84" s="222"/>
      <c r="AQ84" s="222"/>
      <c r="AR84" s="222"/>
      <c r="AS84" s="222"/>
      <c r="AT84" s="222"/>
      <c r="AU84" s="222"/>
      <c r="AV84" s="222"/>
      <c r="AW84" s="222"/>
      <c r="AX84" s="222"/>
      <c r="AY84" s="222"/>
      <c r="AZ84" s="222"/>
      <c r="BA84" s="222"/>
      <c r="BB84" s="222"/>
      <c r="BC84" s="222"/>
      <c r="BD84" s="222"/>
      <c r="BE84" s="222"/>
      <c r="BF84" s="222"/>
      <c r="BG84" s="222"/>
      <c r="BH84" s="222"/>
      <c r="BI84" s="222"/>
      <c r="BJ84" s="222"/>
      <c r="BK84" s="222"/>
      <c r="BL84" s="222"/>
      <c r="BM84" s="222"/>
      <c r="BN84" s="222"/>
      <c r="BO84" s="222"/>
      <c r="BP84" s="222"/>
      <c r="BQ84" s="222"/>
      <c r="BR84" s="222"/>
      <c r="BS84" s="222"/>
      <c r="BT84" s="222"/>
      <c r="BU84" s="222"/>
      <c r="BV84" s="222"/>
      <c r="BW84" s="222"/>
      <c r="BX84" s="222"/>
      <c r="BY84" s="222"/>
      <c r="BZ84" s="222"/>
      <c r="CA84" s="222"/>
      <c r="CB84" s="222"/>
      <c r="CC84" s="222"/>
      <c r="CD84" s="222"/>
      <c r="CE84" s="222"/>
      <c r="CF84" s="222"/>
      <c r="CG84" s="222"/>
      <c r="CH84" s="222"/>
      <c r="CI84" s="222"/>
      <c r="CJ84" s="222"/>
      <c r="CK84" s="222"/>
      <c r="CL84" s="222"/>
      <c r="CM84" s="222"/>
      <c r="CN84" s="222"/>
      <c r="CO84" s="222"/>
      <c r="CP84" s="222"/>
      <c r="CQ84" s="222"/>
      <c r="CR84" s="222"/>
      <c r="CS84" s="222"/>
      <c r="CT84" s="222"/>
      <c r="CU84" s="222"/>
      <c r="CV84" s="222"/>
      <c r="CW84" s="222"/>
      <c r="CX84" s="222"/>
      <c r="CY84" s="222"/>
      <c r="CZ84" s="222"/>
      <c r="DA84" s="222"/>
      <c r="DB84" s="222"/>
      <c r="DC84" s="222"/>
      <c r="DD84" s="222"/>
      <c r="DE84" s="222"/>
      <c r="DF84" s="222"/>
      <c r="DG84" s="222"/>
      <c r="DH84" s="222"/>
      <c r="DI84" s="222"/>
      <c r="DJ84" s="222"/>
      <c r="DK84" s="222"/>
      <c r="DL84" s="222"/>
      <c r="DM84" s="222"/>
      <c r="DN84" s="222"/>
      <c r="DO84" s="222"/>
      <c r="DP84" s="222"/>
      <c r="DQ84" s="222"/>
      <c r="DR84" s="222"/>
      <c r="DS84" s="222"/>
      <c r="DT84" s="222"/>
      <c r="DU84" s="222"/>
      <c r="DV84" s="222"/>
      <c r="DW84" s="222"/>
      <c r="DX84" s="222"/>
      <c r="DY84" s="222"/>
      <c r="DZ84" s="222"/>
      <c r="EA84" s="222"/>
      <c r="EB84" s="222"/>
      <c r="EC84" s="222"/>
      <c r="ED84" s="222"/>
      <c r="EE84" s="222"/>
      <c r="EF84" s="222"/>
      <c r="EG84" s="222"/>
      <c r="EH84" s="222"/>
      <c r="EI84" s="222"/>
    </row>
    <row r="85" spans="1:139" ht="12.75">
      <c r="A85" s="222"/>
      <c r="B85" s="251"/>
      <c r="C85" s="222"/>
      <c r="D85" s="222"/>
      <c r="E85" s="222"/>
      <c r="F85" s="222"/>
      <c r="G85" s="222"/>
      <c r="H85" s="222"/>
      <c r="I85" s="222"/>
      <c r="J85" s="222"/>
      <c r="K85" s="222"/>
      <c r="L85" s="222"/>
      <c r="M85" s="222"/>
      <c r="N85" s="222"/>
      <c r="O85" s="222"/>
      <c r="P85" s="222"/>
      <c r="Q85" s="222"/>
      <c r="R85" s="222"/>
      <c r="S85" s="222"/>
      <c r="T85" s="222"/>
      <c r="U85" s="222"/>
      <c r="V85" s="222"/>
      <c r="W85" s="222"/>
      <c r="X85" s="222"/>
      <c r="Y85" s="222"/>
      <c r="Z85" s="222"/>
      <c r="AA85" s="222"/>
      <c r="AB85" s="222"/>
      <c r="AC85" s="222"/>
      <c r="AD85" s="222"/>
      <c r="AE85" s="222"/>
      <c r="AF85" s="222"/>
      <c r="AG85" s="222"/>
      <c r="AH85" s="222"/>
      <c r="AI85" s="222"/>
      <c r="AJ85" s="222"/>
      <c r="AK85" s="222"/>
      <c r="AL85" s="222"/>
      <c r="AM85" s="222"/>
      <c r="AN85" s="222"/>
      <c r="AO85" s="222"/>
      <c r="AP85" s="222"/>
      <c r="AQ85" s="222"/>
      <c r="AR85" s="222"/>
      <c r="AS85" s="222"/>
      <c r="AT85" s="222"/>
      <c r="AU85" s="222"/>
      <c r="AV85" s="222"/>
      <c r="AW85" s="222"/>
      <c r="AX85" s="222"/>
      <c r="AY85" s="222"/>
      <c r="AZ85" s="222"/>
      <c r="BA85" s="222"/>
      <c r="BB85" s="222"/>
      <c r="BC85" s="222"/>
      <c r="BD85" s="222"/>
      <c r="BE85" s="222"/>
      <c r="BF85" s="222"/>
      <c r="BG85" s="222"/>
      <c r="BH85" s="222"/>
      <c r="BI85" s="222"/>
      <c r="BJ85" s="222"/>
      <c r="BK85" s="222"/>
      <c r="BL85" s="222"/>
      <c r="BM85" s="222"/>
      <c r="BN85" s="222"/>
      <c r="BO85" s="222"/>
      <c r="BP85" s="222"/>
      <c r="BQ85" s="222"/>
      <c r="BR85" s="222"/>
      <c r="BS85" s="222"/>
      <c r="BT85" s="222"/>
      <c r="BU85" s="222"/>
      <c r="BV85" s="222"/>
      <c r="BW85" s="222"/>
      <c r="BX85" s="222"/>
      <c r="BY85" s="222"/>
      <c r="BZ85" s="222"/>
      <c r="CA85" s="222"/>
      <c r="CB85" s="222"/>
      <c r="CC85" s="222"/>
      <c r="CD85" s="222"/>
      <c r="CE85" s="222"/>
      <c r="CF85" s="222"/>
      <c r="CG85" s="222"/>
      <c r="CH85" s="222"/>
      <c r="CI85" s="222"/>
      <c r="CJ85" s="222"/>
      <c r="CK85" s="222"/>
      <c r="CL85" s="222"/>
      <c r="CM85" s="222"/>
      <c r="CN85" s="222"/>
      <c r="CO85" s="222"/>
      <c r="CP85" s="222"/>
      <c r="CQ85" s="222"/>
      <c r="CR85" s="222"/>
      <c r="CS85" s="222"/>
      <c r="CT85" s="222"/>
      <c r="CU85" s="222"/>
      <c r="CV85" s="222"/>
      <c r="CW85" s="222"/>
      <c r="CX85" s="222"/>
      <c r="CY85" s="222"/>
      <c r="CZ85" s="222"/>
      <c r="DA85" s="222"/>
      <c r="DB85" s="222"/>
      <c r="DC85" s="222"/>
      <c r="DD85" s="222"/>
      <c r="DE85" s="222"/>
      <c r="DF85" s="222"/>
      <c r="DG85" s="222"/>
      <c r="DH85" s="222"/>
      <c r="DI85" s="222"/>
      <c r="DJ85" s="222"/>
      <c r="DK85" s="222"/>
      <c r="DL85" s="222"/>
      <c r="DM85" s="222"/>
      <c r="DN85" s="222"/>
      <c r="DO85" s="222"/>
      <c r="DP85" s="222"/>
      <c r="DQ85" s="222"/>
      <c r="DR85" s="222"/>
      <c r="DS85" s="222"/>
      <c r="DT85" s="222"/>
      <c r="DU85" s="222"/>
      <c r="DV85" s="222"/>
      <c r="DW85" s="222"/>
      <c r="DX85" s="222"/>
      <c r="DY85" s="222"/>
      <c r="DZ85" s="222"/>
      <c r="EA85" s="222"/>
      <c r="EB85" s="222"/>
      <c r="EC85" s="222"/>
      <c r="ED85" s="222"/>
      <c r="EE85" s="222"/>
      <c r="EF85" s="222"/>
      <c r="EG85" s="222"/>
      <c r="EH85" s="222"/>
      <c r="EI85" s="222"/>
    </row>
    <row r="86" spans="1:139" ht="12.75">
      <c r="A86" s="222"/>
      <c r="B86" s="251"/>
      <c r="C86" s="222"/>
      <c r="D86" s="222"/>
      <c r="E86" s="222"/>
      <c r="F86" s="222"/>
      <c r="G86" s="222"/>
      <c r="H86" s="222"/>
      <c r="I86" s="222"/>
      <c r="J86" s="222"/>
      <c r="K86" s="222"/>
      <c r="L86" s="222"/>
      <c r="M86" s="222"/>
      <c r="N86" s="222"/>
      <c r="O86" s="222"/>
      <c r="P86" s="222"/>
      <c r="Q86" s="222"/>
      <c r="R86" s="222"/>
      <c r="S86" s="222"/>
      <c r="T86" s="222"/>
      <c r="U86" s="222"/>
      <c r="V86" s="222"/>
      <c r="W86" s="222"/>
      <c r="X86" s="222"/>
      <c r="Y86" s="222"/>
      <c r="Z86" s="222"/>
      <c r="AA86" s="222"/>
      <c r="AB86" s="222"/>
      <c r="AC86" s="222"/>
      <c r="AD86" s="222"/>
      <c r="AE86" s="222"/>
      <c r="AF86" s="222"/>
      <c r="AG86" s="222"/>
      <c r="AH86" s="222"/>
      <c r="AI86" s="222"/>
      <c r="AJ86" s="222"/>
      <c r="AK86" s="222"/>
      <c r="AL86" s="222"/>
      <c r="AM86" s="222"/>
      <c r="AN86" s="222"/>
      <c r="AO86" s="222"/>
      <c r="AP86" s="222"/>
      <c r="AQ86" s="222"/>
      <c r="AR86" s="222"/>
      <c r="AS86" s="222"/>
      <c r="AT86" s="222"/>
      <c r="AU86" s="222"/>
      <c r="AV86" s="222"/>
      <c r="AW86" s="222"/>
      <c r="AX86" s="222"/>
      <c r="AY86" s="222"/>
      <c r="AZ86" s="222"/>
      <c r="BA86" s="222"/>
      <c r="BB86" s="222"/>
      <c r="BC86" s="222"/>
      <c r="BD86" s="222"/>
      <c r="BE86" s="222"/>
      <c r="BF86" s="222"/>
      <c r="BG86" s="222"/>
      <c r="BH86" s="222"/>
      <c r="BI86" s="222"/>
      <c r="BJ86" s="222"/>
      <c r="BK86" s="222"/>
      <c r="BL86" s="222"/>
      <c r="BM86" s="222"/>
      <c r="BN86" s="222"/>
      <c r="BO86" s="222"/>
      <c r="BP86" s="222"/>
      <c r="BQ86" s="222"/>
      <c r="BR86" s="222"/>
      <c r="BS86" s="222"/>
      <c r="BT86" s="222"/>
      <c r="BU86" s="222"/>
      <c r="BV86" s="222"/>
      <c r="BW86" s="222"/>
      <c r="BX86" s="222"/>
      <c r="BY86" s="222"/>
      <c r="BZ86" s="222"/>
      <c r="CA86" s="222"/>
      <c r="CB86" s="222"/>
      <c r="CC86" s="222"/>
      <c r="CD86" s="222"/>
      <c r="CE86" s="222"/>
      <c r="CF86" s="222"/>
      <c r="CG86" s="222"/>
      <c r="CH86" s="222"/>
      <c r="CI86" s="222"/>
      <c r="CJ86" s="222"/>
      <c r="CK86" s="222"/>
      <c r="CL86" s="222"/>
      <c r="CM86" s="222"/>
      <c r="CN86" s="222"/>
      <c r="CO86" s="222"/>
      <c r="CP86" s="222"/>
      <c r="CQ86" s="222"/>
      <c r="CR86" s="222"/>
      <c r="CS86" s="222"/>
      <c r="CT86" s="222"/>
      <c r="CU86" s="222"/>
      <c r="CV86" s="222"/>
      <c r="CW86" s="222"/>
      <c r="CX86" s="222"/>
      <c r="CY86" s="222"/>
      <c r="CZ86" s="222"/>
      <c r="DA86" s="222"/>
      <c r="DB86" s="222"/>
      <c r="DC86" s="222"/>
      <c r="DD86" s="222"/>
      <c r="DE86" s="222"/>
      <c r="DF86" s="222"/>
      <c r="DG86" s="222"/>
      <c r="DH86" s="222"/>
      <c r="DI86" s="222"/>
      <c r="DJ86" s="222"/>
      <c r="DK86" s="222"/>
      <c r="DL86" s="222"/>
      <c r="DM86" s="222"/>
      <c r="DN86" s="222"/>
      <c r="DO86" s="222"/>
      <c r="DP86" s="222"/>
      <c r="DQ86" s="222"/>
      <c r="DR86" s="222"/>
      <c r="DS86" s="222"/>
      <c r="DT86" s="222"/>
      <c r="DU86" s="222"/>
      <c r="DV86" s="222"/>
      <c r="DW86" s="222"/>
      <c r="DX86" s="222"/>
      <c r="DY86" s="222"/>
      <c r="DZ86" s="222"/>
      <c r="EA86" s="222"/>
      <c r="EB86" s="222"/>
      <c r="EC86" s="222"/>
      <c r="ED86" s="222"/>
      <c r="EE86" s="222"/>
      <c r="EF86" s="222"/>
      <c r="EG86" s="222"/>
      <c r="EH86" s="222"/>
      <c r="EI86" s="222"/>
    </row>
    <row r="87" spans="1:139" ht="12.75">
      <c r="A87" s="222"/>
      <c r="B87" s="251"/>
      <c r="C87" s="222"/>
      <c r="D87" s="222"/>
      <c r="E87" s="222"/>
      <c r="F87" s="222"/>
      <c r="G87" s="222"/>
      <c r="H87" s="222"/>
      <c r="I87" s="222"/>
      <c r="J87" s="222"/>
      <c r="K87" s="222"/>
      <c r="L87" s="222"/>
      <c r="M87" s="222"/>
      <c r="N87" s="222"/>
      <c r="O87" s="222"/>
      <c r="P87" s="222"/>
      <c r="Q87" s="222"/>
      <c r="R87" s="222"/>
      <c r="S87" s="222"/>
      <c r="T87" s="222"/>
      <c r="U87" s="222"/>
      <c r="V87" s="222"/>
      <c r="W87" s="222"/>
      <c r="X87" s="222"/>
      <c r="Y87" s="222"/>
      <c r="Z87" s="222"/>
      <c r="AA87" s="222"/>
      <c r="AB87" s="222"/>
      <c r="AC87" s="222"/>
      <c r="AD87" s="222"/>
      <c r="AE87" s="222"/>
      <c r="AF87" s="222"/>
      <c r="AG87" s="222"/>
      <c r="AH87" s="222"/>
      <c r="AI87" s="222"/>
      <c r="AJ87" s="222"/>
      <c r="AK87" s="222"/>
      <c r="AL87" s="222"/>
      <c r="AM87" s="222"/>
      <c r="AN87" s="222"/>
      <c r="AO87" s="222"/>
      <c r="AP87" s="222"/>
      <c r="AQ87" s="222"/>
      <c r="AR87" s="222"/>
      <c r="AS87" s="222"/>
      <c r="AT87" s="222"/>
      <c r="AU87" s="222"/>
      <c r="AV87" s="222"/>
      <c r="AW87" s="222"/>
      <c r="AX87" s="222"/>
      <c r="AY87" s="222"/>
      <c r="AZ87" s="222"/>
      <c r="BA87" s="222"/>
      <c r="BB87" s="222"/>
      <c r="BC87" s="222"/>
      <c r="BD87" s="222"/>
      <c r="BE87" s="222"/>
      <c r="BF87" s="222"/>
      <c r="BG87" s="222"/>
      <c r="BH87" s="222"/>
      <c r="BI87" s="222"/>
      <c r="BJ87" s="222"/>
      <c r="BK87" s="222"/>
      <c r="BL87" s="222"/>
      <c r="BM87" s="222"/>
      <c r="BN87" s="222"/>
      <c r="BO87" s="222"/>
      <c r="BP87" s="222"/>
      <c r="BQ87" s="222"/>
      <c r="BR87" s="222"/>
      <c r="BS87" s="222"/>
      <c r="BT87" s="222"/>
      <c r="BU87" s="222"/>
      <c r="BV87" s="222"/>
      <c r="BW87" s="222"/>
      <c r="BX87" s="222"/>
      <c r="BY87" s="222"/>
      <c r="BZ87" s="222"/>
      <c r="CA87" s="222"/>
      <c r="CB87" s="222"/>
      <c r="CC87" s="222"/>
      <c r="CD87" s="222"/>
      <c r="CE87" s="222"/>
      <c r="CF87" s="222"/>
      <c r="CG87" s="222"/>
      <c r="CH87" s="222"/>
      <c r="CI87" s="222"/>
      <c r="CJ87" s="222"/>
      <c r="CK87" s="222"/>
      <c r="CL87" s="222"/>
      <c r="CM87" s="222"/>
      <c r="CN87" s="222"/>
      <c r="CO87" s="222"/>
      <c r="CP87" s="222"/>
      <c r="CQ87" s="222"/>
      <c r="CR87" s="222"/>
      <c r="CS87" s="222"/>
      <c r="CT87" s="222"/>
      <c r="CU87" s="222"/>
      <c r="CV87" s="222"/>
      <c r="CW87" s="222"/>
      <c r="CX87" s="222"/>
      <c r="CY87" s="222"/>
      <c r="CZ87" s="222"/>
      <c r="DA87" s="222"/>
      <c r="DB87" s="222"/>
      <c r="DC87" s="222"/>
      <c r="DD87" s="222"/>
      <c r="DE87" s="222"/>
      <c r="DF87" s="222"/>
      <c r="DG87" s="222"/>
      <c r="DH87" s="222"/>
      <c r="DI87" s="222"/>
      <c r="DJ87" s="222"/>
      <c r="DK87" s="222"/>
      <c r="DL87" s="222"/>
      <c r="DM87" s="222"/>
      <c r="DN87" s="222"/>
      <c r="DO87" s="222"/>
      <c r="DP87" s="222"/>
      <c r="DQ87" s="222"/>
      <c r="DR87" s="222"/>
      <c r="DS87" s="222"/>
      <c r="DT87" s="222"/>
      <c r="DU87" s="222"/>
      <c r="DV87" s="222"/>
      <c r="DW87" s="222"/>
      <c r="DX87" s="222"/>
      <c r="DY87" s="222"/>
      <c r="DZ87" s="222"/>
      <c r="EA87" s="222"/>
      <c r="EB87" s="222"/>
      <c r="EC87" s="222"/>
      <c r="ED87" s="222"/>
      <c r="EE87" s="222"/>
      <c r="EF87" s="222"/>
      <c r="EG87" s="222"/>
      <c r="EH87" s="222"/>
      <c r="EI87" s="222"/>
    </row>
    <row r="88" spans="1:139" ht="12.75">
      <c r="A88" s="222"/>
      <c r="B88" s="251"/>
      <c r="C88" s="222"/>
      <c r="D88" s="222"/>
      <c r="E88" s="222"/>
      <c r="F88" s="222"/>
      <c r="G88" s="222"/>
      <c r="H88" s="222"/>
      <c r="I88" s="222"/>
      <c r="J88" s="222"/>
      <c r="K88" s="222"/>
      <c r="L88" s="222"/>
      <c r="M88" s="222"/>
      <c r="N88" s="222"/>
      <c r="O88" s="222"/>
      <c r="P88" s="222"/>
      <c r="Q88" s="222"/>
      <c r="R88" s="222"/>
      <c r="S88" s="222"/>
      <c r="T88" s="222"/>
      <c r="U88" s="222"/>
      <c r="V88" s="222"/>
      <c r="W88" s="222"/>
      <c r="X88" s="222"/>
      <c r="Y88" s="222"/>
      <c r="Z88" s="222"/>
      <c r="AA88" s="222"/>
      <c r="AB88" s="222"/>
      <c r="AC88" s="222"/>
      <c r="AD88" s="222"/>
      <c r="AE88" s="222"/>
      <c r="AF88" s="222"/>
      <c r="AG88" s="222"/>
      <c r="AH88" s="222"/>
      <c r="AI88" s="222"/>
      <c r="AJ88" s="222"/>
      <c r="AK88" s="222"/>
      <c r="AL88" s="222"/>
      <c r="AM88" s="222"/>
      <c r="AN88" s="222"/>
      <c r="AO88" s="222"/>
      <c r="AP88" s="222"/>
      <c r="AQ88" s="222"/>
      <c r="AR88" s="222"/>
      <c r="AS88" s="222"/>
      <c r="AT88" s="222"/>
      <c r="AU88" s="222"/>
      <c r="AV88" s="222"/>
      <c r="AW88" s="222"/>
      <c r="AX88" s="222"/>
      <c r="AY88" s="222"/>
      <c r="AZ88" s="222"/>
      <c r="BA88" s="222"/>
      <c r="BB88" s="222"/>
      <c r="BC88" s="222"/>
      <c r="BD88" s="222"/>
      <c r="BE88" s="222"/>
      <c r="BF88" s="222"/>
      <c r="BG88" s="222"/>
      <c r="BH88" s="222"/>
      <c r="BI88" s="222"/>
      <c r="BJ88" s="222"/>
      <c r="BK88" s="222"/>
      <c r="BL88" s="222"/>
      <c r="BM88" s="222"/>
      <c r="BN88" s="222"/>
      <c r="BO88" s="222"/>
      <c r="BP88" s="222"/>
      <c r="BQ88" s="222"/>
      <c r="BR88" s="222"/>
      <c r="BS88" s="222"/>
      <c r="BT88" s="222"/>
      <c r="BU88" s="222"/>
      <c r="BV88" s="222"/>
      <c r="BW88" s="222"/>
      <c r="BX88" s="222"/>
      <c r="BY88" s="222"/>
      <c r="BZ88" s="222"/>
      <c r="CA88" s="222"/>
      <c r="CB88" s="222"/>
      <c r="CC88" s="222"/>
      <c r="CD88" s="222"/>
      <c r="CE88" s="222"/>
      <c r="CF88" s="222"/>
      <c r="CG88" s="222"/>
      <c r="CH88" s="222"/>
      <c r="CI88" s="222"/>
      <c r="CJ88" s="222"/>
      <c r="CK88" s="222"/>
      <c r="CL88" s="222"/>
      <c r="CM88" s="222"/>
      <c r="CN88" s="222"/>
      <c r="CO88" s="222"/>
      <c r="CP88" s="222"/>
      <c r="CQ88" s="222"/>
      <c r="CR88" s="222"/>
      <c r="CS88" s="222"/>
      <c r="CT88" s="222"/>
      <c r="CU88" s="222"/>
      <c r="CV88" s="222"/>
      <c r="CW88" s="222"/>
      <c r="CX88" s="222"/>
      <c r="CY88" s="222"/>
      <c r="CZ88" s="222"/>
      <c r="DA88" s="222"/>
      <c r="DB88" s="222"/>
      <c r="DC88" s="222"/>
      <c r="DD88" s="222"/>
      <c r="DE88" s="222"/>
      <c r="DF88" s="222"/>
      <c r="DG88" s="222"/>
      <c r="DH88" s="222"/>
      <c r="DI88" s="222"/>
      <c r="DJ88" s="222"/>
      <c r="DK88" s="222"/>
      <c r="DL88" s="222"/>
      <c r="DM88" s="222"/>
      <c r="DN88" s="222"/>
      <c r="DO88" s="222"/>
      <c r="DP88" s="222"/>
      <c r="DQ88" s="222"/>
      <c r="DR88" s="222"/>
      <c r="DS88" s="222"/>
      <c r="DT88" s="222"/>
      <c r="DU88" s="222"/>
      <c r="DV88" s="222"/>
      <c r="DW88" s="222"/>
      <c r="DX88" s="222"/>
      <c r="DY88" s="222"/>
      <c r="DZ88" s="222"/>
      <c r="EA88" s="222"/>
      <c r="EB88" s="222"/>
      <c r="EC88" s="222"/>
      <c r="ED88" s="222"/>
      <c r="EE88" s="222"/>
      <c r="EF88" s="222"/>
      <c r="EG88" s="222"/>
      <c r="EH88" s="222"/>
      <c r="EI88" s="222"/>
    </row>
    <row r="89" spans="1:139" ht="12.75">
      <c r="A89" s="222"/>
      <c r="B89" s="251"/>
      <c r="C89" s="222"/>
      <c r="D89" s="222"/>
      <c r="E89" s="222"/>
      <c r="F89" s="222"/>
      <c r="G89" s="222"/>
      <c r="H89" s="222"/>
      <c r="I89" s="222"/>
      <c r="J89" s="222"/>
      <c r="K89" s="222"/>
      <c r="L89" s="222"/>
      <c r="M89" s="222"/>
      <c r="N89" s="222"/>
      <c r="O89" s="222"/>
      <c r="P89" s="222"/>
      <c r="Q89" s="222"/>
      <c r="R89" s="222"/>
      <c r="S89" s="222"/>
      <c r="T89" s="222"/>
      <c r="U89" s="222"/>
      <c r="V89" s="222"/>
      <c r="W89" s="222"/>
      <c r="X89" s="222"/>
      <c r="Y89" s="222"/>
      <c r="Z89" s="222"/>
      <c r="AA89" s="222"/>
      <c r="AB89" s="222"/>
      <c r="AC89" s="222"/>
      <c r="AD89" s="222"/>
      <c r="AE89" s="222"/>
      <c r="AF89" s="222"/>
      <c r="AG89" s="222"/>
      <c r="AH89" s="222"/>
      <c r="AI89" s="222"/>
      <c r="AJ89" s="222"/>
      <c r="AK89" s="222"/>
      <c r="AL89" s="222"/>
      <c r="AM89" s="222"/>
      <c r="AN89" s="222"/>
      <c r="AO89" s="222"/>
      <c r="AP89" s="222"/>
      <c r="AQ89" s="222"/>
      <c r="AR89" s="222"/>
      <c r="AS89" s="222"/>
      <c r="AT89" s="222"/>
      <c r="AU89" s="222"/>
      <c r="AV89" s="222"/>
      <c r="AW89" s="222"/>
      <c r="AX89" s="222"/>
      <c r="AY89" s="222"/>
      <c r="AZ89" s="222"/>
      <c r="BA89" s="222"/>
      <c r="BB89" s="222"/>
      <c r="BC89" s="222"/>
      <c r="BD89" s="222"/>
      <c r="BE89" s="222"/>
      <c r="BF89" s="222"/>
      <c r="BG89" s="222"/>
      <c r="BH89" s="222"/>
      <c r="BI89" s="222"/>
      <c r="BJ89" s="222"/>
      <c r="BK89" s="222"/>
      <c r="BL89" s="222"/>
      <c r="BM89" s="222"/>
      <c r="BN89" s="222"/>
      <c r="BO89" s="222"/>
      <c r="BP89" s="222"/>
      <c r="BQ89" s="222"/>
      <c r="BR89" s="222"/>
      <c r="BS89" s="222"/>
      <c r="BT89" s="222"/>
      <c r="BU89" s="222"/>
      <c r="BV89" s="222"/>
      <c r="BW89" s="222"/>
      <c r="BX89" s="222"/>
      <c r="BY89" s="222"/>
      <c r="BZ89" s="222"/>
      <c r="CA89" s="222"/>
      <c r="CB89" s="222"/>
      <c r="CC89" s="222"/>
      <c r="CD89" s="222"/>
      <c r="CE89" s="222"/>
      <c r="CF89" s="222"/>
      <c r="CG89" s="222"/>
      <c r="CH89" s="222"/>
      <c r="CI89" s="222"/>
      <c r="CJ89" s="222"/>
      <c r="CK89" s="222"/>
      <c r="CL89" s="222"/>
      <c r="CM89" s="222"/>
      <c r="CN89" s="222"/>
      <c r="CO89" s="222"/>
      <c r="CP89" s="222"/>
      <c r="CQ89" s="222"/>
      <c r="CR89" s="222"/>
      <c r="CS89" s="222"/>
      <c r="CT89" s="222"/>
      <c r="CU89" s="222"/>
      <c r="CV89" s="222"/>
      <c r="CW89" s="222"/>
      <c r="CX89" s="222"/>
      <c r="CY89" s="222"/>
      <c r="CZ89" s="222"/>
      <c r="DA89" s="222"/>
      <c r="DB89" s="222"/>
      <c r="DC89" s="222"/>
      <c r="DD89" s="222"/>
      <c r="DE89" s="222"/>
      <c r="DF89" s="222"/>
      <c r="DG89" s="222"/>
      <c r="DH89" s="222"/>
      <c r="DI89" s="222"/>
      <c r="DJ89" s="222"/>
      <c r="DK89" s="222"/>
      <c r="DL89" s="222"/>
      <c r="DM89" s="222"/>
      <c r="DN89" s="222"/>
      <c r="DO89" s="222"/>
      <c r="DP89" s="222"/>
      <c r="DQ89" s="222"/>
      <c r="DR89" s="222"/>
      <c r="DS89" s="222"/>
      <c r="DT89" s="222"/>
      <c r="DU89" s="222"/>
      <c r="DV89" s="222"/>
      <c r="DW89" s="222"/>
      <c r="DX89" s="222"/>
      <c r="DY89" s="222"/>
      <c r="DZ89" s="222"/>
      <c r="EA89" s="222"/>
      <c r="EB89" s="222"/>
      <c r="EC89" s="222"/>
      <c r="ED89" s="222"/>
      <c r="EE89" s="222"/>
      <c r="EF89" s="222"/>
      <c r="EG89" s="222"/>
      <c r="EH89" s="222"/>
      <c r="EI89" s="222"/>
    </row>
    <row r="90" spans="1:139" ht="12.75">
      <c r="A90" s="222"/>
      <c r="B90" s="251"/>
      <c r="C90" s="222"/>
      <c r="D90" s="222"/>
      <c r="E90" s="222"/>
      <c r="F90" s="222"/>
      <c r="G90" s="222"/>
      <c r="H90" s="222"/>
      <c r="I90" s="222"/>
      <c r="J90" s="222"/>
      <c r="K90" s="222"/>
      <c r="L90" s="222"/>
      <c r="M90" s="222"/>
      <c r="N90" s="222"/>
      <c r="O90" s="222"/>
      <c r="P90" s="222"/>
      <c r="Q90" s="222"/>
      <c r="R90" s="222"/>
      <c r="S90" s="222"/>
      <c r="T90" s="222"/>
      <c r="U90" s="222"/>
      <c r="V90" s="222"/>
      <c r="W90" s="222"/>
      <c r="X90" s="222"/>
      <c r="Y90" s="222"/>
      <c r="Z90" s="222"/>
      <c r="AA90" s="222"/>
      <c r="AB90" s="222"/>
      <c r="AC90" s="222"/>
      <c r="AD90" s="222"/>
      <c r="AE90" s="222"/>
      <c r="AF90" s="222"/>
      <c r="AG90" s="222"/>
      <c r="AH90" s="222"/>
      <c r="AI90" s="222"/>
      <c r="AJ90" s="222"/>
      <c r="AK90" s="222"/>
      <c r="AL90" s="222"/>
      <c r="AM90" s="222"/>
      <c r="AN90" s="222"/>
      <c r="AO90" s="222"/>
      <c r="AP90" s="222"/>
      <c r="AQ90" s="222"/>
      <c r="AR90" s="222"/>
      <c r="AS90" s="222"/>
      <c r="AT90" s="222"/>
      <c r="AU90" s="222"/>
      <c r="AV90" s="222"/>
      <c r="AW90" s="222"/>
      <c r="AX90" s="222"/>
      <c r="AY90" s="222"/>
      <c r="AZ90" s="222"/>
      <c r="BA90" s="222"/>
      <c r="BB90" s="222"/>
      <c r="BC90" s="222"/>
      <c r="BD90" s="222"/>
      <c r="BE90" s="222"/>
      <c r="BF90" s="222"/>
      <c r="BG90" s="222"/>
      <c r="BH90" s="222"/>
      <c r="BI90" s="222"/>
      <c r="BJ90" s="222"/>
      <c r="BK90" s="222"/>
      <c r="BL90" s="222"/>
      <c r="BM90" s="222"/>
      <c r="BN90" s="222"/>
      <c r="BO90" s="222"/>
      <c r="BP90" s="222"/>
      <c r="BQ90" s="222"/>
      <c r="BR90" s="222"/>
      <c r="BS90" s="222"/>
      <c r="BT90" s="222"/>
      <c r="BU90" s="222"/>
      <c r="BV90" s="222"/>
      <c r="BW90" s="222"/>
      <c r="BX90" s="222"/>
      <c r="BY90" s="222"/>
      <c r="BZ90" s="222"/>
      <c r="CA90" s="222"/>
      <c r="CB90" s="222"/>
      <c r="CC90" s="222"/>
      <c r="CD90" s="222"/>
      <c r="CE90" s="222"/>
      <c r="CF90" s="222"/>
      <c r="CG90" s="222"/>
      <c r="CH90" s="222"/>
      <c r="CI90" s="222"/>
      <c r="CJ90" s="222"/>
      <c r="CK90" s="222"/>
      <c r="CL90" s="222"/>
      <c r="CM90" s="222"/>
      <c r="CN90" s="222"/>
      <c r="CO90" s="222"/>
      <c r="CP90" s="222"/>
      <c r="CQ90" s="222"/>
      <c r="CR90" s="222"/>
      <c r="CS90" s="222"/>
      <c r="CT90" s="222"/>
      <c r="CU90" s="222"/>
      <c r="CV90" s="222"/>
      <c r="CW90" s="222"/>
      <c r="CX90" s="222"/>
      <c r="CY90" s="222"/>
      <c r="CZ90" s="222"/>
      <c r="DA90" s="222"/>
      <c r="DB90" s="222"/>
      <c r="DC90" s="222"/>
      <c r="DD90" s="222"/>
      <c r="DE90" s="222"/>
      <c r="DF90" s="222"/>
      <c r="DG90" s="222"/>
      <c r="DH90" s="222"/>
      <c r="DI90" s="222"/>
      <c r="DJ90" s="222"/>
      <c r="DK90" s="222"/>
      <c r="DL90" s="222"/>
      <c r="DM90" s="222"/>
      <c r="DN90" s="222"/>
      <c r="DO90" s="222"/>
      <c r="DP90" s="222"/>
      <c r="DQ90" s="222"/>
      <c r="DR90" s="222"/>
      <c r="DS90" s="222"/>
      <c r="DT90" s="222"/>
      <c r="DU90" s="222"/>
      <c r="DV90" s="222"/>
      <c r="DW90" s="222"/>
      <c r="DX90" s="222"/>
      <c r="DY90" s="222"/>
      <c r="DZ90" s="222"/>
      <c r="EA90" s="222"/>
      <c r="EB90" s="222"/>
      <c r="EC90" s="222"/>
      <c r="ED90" s="222"/>
      <c r="EE90" s="222"/>
      <c r="EF90" s="222"/>
      <c r="EG90" s="222"/>
      <c r="EH90" s="222"/>
      <c r="EI90" s="222"/>
    </row>
    <row r="91" spans="1:139" ht="12.75">
      <c r="A91" s="222"/>
      <c r="B91" s="251"/>
      <c r="C91" s="222"/>
      <c r="D91" s="222"/>
      <c r="E91" s="222"/>
      <c r="F91" s="222"/>
      <c r="G91" s="222"/>
      <c r="H91" s="222"/>
      <c r="I91" s="222"/>
      <c r="J91" s="222"/>
      <c r="K91" s="222"/>
      <c r="L91" s="222"/>
      <c r="M91" s="222"/>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2"/>
      <c r="AY91" s="222"/>
      <c r="AZ91" s="222"/>
      <c r="BA91" s="222"/>
      <c r="BB91" s="222"/>
      <c r="BC91" s="222"/>
      <c r="BD91" s="222"/>
      <c r="BE91" s="222"/>
      <c r="BF91" s="222"/>
      <c r="BG91" s="222"/>
      <c r="BH91" s="222"/>
      <c r="BI91" s="222"/>
      <c r="BJ91" s="222"/>
      <c r="BK91" s="222"/>
      <c r="BL91" s="222"/>
      <c r="BM91" s="222"/>
      <c r="BN91" s="222"/>
      <c r="BO91" s="222"/>
      <c r="BP91" s="222"/>
      <c r="BQ91" s="222"/>
      <c r="BR91" s="222"/>
      <c r="BS91" s="222"/>
      <c r="BT91" s="222"/>
      <c r="BU91" s="222"/>
      <c r="BV91" s="222"/>
      <c r="BW91" s="222"/>
      <c r="BX91" s="222"/>
      <c r="BY91" s="222"/>
      <c r="BZ91" s="222"/>
      <c r="CA91" s="222"/>
      <c r="CB91" s="222"/>
      <c r="CC91" s="222"/>
      <c r="CD91" s="222"/>
      <c r="CE91" s="222"/>
      <c r="CF91" s="222"/>
      <c r="CG91" s="222"/>
      <c r="CH91" s="222"/>
      <c r="CI91" s="222"/>
      <c r="CJ91" s="222"/>
      <c r="CK91" s="222"/>
      <c r="CL91" s="222"/>
      <c r="CM91" s="222"/>
      <c r="CN91" s="222"/>
      <c r="CO91" s="222"/>
      <c r="CP91" s="222"/>
      <c r="CQ91" s="222"/>
      <c r="CR91" s="222"/>
      <c r="CS91" s="222"/>
      <c r="CT91" s="222"/>
      <c r="CU91" s="222"/>
      <c r="CV91" s="222"/>
      <c r="CW91" s="222"/>
      <c r="CX91" s="222"/>
      <c r="CY91" s="222"/>
      <c r="CZ91" s="222"/>
      <c r="DA91" s="222"/>
      <c r="DB91" s="222"/>
      <c r="DC91" s="222"/>
      <c r="DD91" s="222"/>
      <c r="DE91" s="222"/>
      <c r="DF91" s="222"/>
      <c r="DG91" s="222"/>
      <c r="DH91" s="222"/>
      <c r="DI91" s="222"/>
      <c r="DJ91" s="222"/>
      <c r="DK91" s="222"/>
      <c r="DL91" s="222"/>
      <c r="DM91" s="222"/>
      <c r="DN91" s="222"/>
      <c r="DO91" s="222"/>
      <c r="DP91" s="222"/>
      <c r="DQ91" s="222"/>
      <c r="DR91" s="222"/>
      <c r="DS91" s="222"/>
      <c r="DT91" s="222"/>
      <c r="DU91" s="222"/>
      <c r="DV91" s="222"/>
      <c r="DW91" s="222"/>
      <c r="DX91" s="222"/>
      <c r="DY91" s="222"/>
      <c r="DZ91" s="222"/>
      <c r="EA91" s="222"/>
      <c r="EB91" s="222"/>
      <c r="EC91" s="222"/>
      <c r="ED91" s="222"/>
      <c r="EE91" s="222"/>
      <c r="EF91" s="222"/>
      <c r="EG91" s="222"/>
      <c r="EH91" s="222"/>
      <c r="EI91" s="222"/>
    </row>
    <row r="92" spans="1:139" ht="12.75">
      <c r="A92" s="222"/>
      <c r="B92" s="251"/>
      <c r="C92" s="222"/>
      <c r="D92" s="222"/>
      <c r="E92" s="222"/>
      <c r="F92" s="222"/>
      <c r="G92" s="222"/>
      <c r="H92" s="222"/>
      <c r="I92" s="222"/>
      <c r="J92" s="222"/>
      <c r="K92" s="222"/>
      <c r="L92" s="222"/>
      <c r="M92" s="222"/>
      <c r="N92" s="222"/>
      <c r="O92" s="222"/>
      <c r="P92" s="222"/>
      <c r="Q92" s="222"/>
      <c r="R92" s="222"/>
      <c r="S92" s="222"/>
      <c r="T92" s="222"/>
      <c r="U92" s="222"/>
      <c r="V92" s="222"/>
      <c r="W92" s="222"/>
      <c r="X92" s="222"/>
      <c r="Y92" s="222"/>
      <c r="Z92" s="222"/>
      <c r="AA92" s="222"/>
      <c r="AB92" s="222"/>
      <c r="AC92" s="222"/>
      <c r="AD92" s="222"/>
      <c r="AE92" s="222"/>
      <c r="AF92" s="222"/>
      <c r="AG92" s="222"/>
      <c r="AH92" s="222"/>
      <c r="AI92" s="222"/>
      <c r="AJ92" s="222"/>
      <c r="AK92" s="222"/>
      <c r="AL92" s="222"/>
      <c r="AM92" s="222"/>
      <c r="AN92" s="222"/>
      <c r="AO92" s="222"/>
      <c r="AP92" s="222"/>
      <c r="AQ92" s="222"/>
      <c r="AR92" s="222"/>
      <c r="AS92" s="222"/>
      <c r="AT92" s="222"/>
      <c r="AU92" s="222"/>
      <c r="AV92" s="222"/>
      <c r="AW92" s="222"/>
      <c r="AX92" s="222"/>
      <c r="AY92" s="222"/>
      <c r="AZ92" s="222"/>
      <c r="BA92" s="222"/>
      <c r="BB92" s="222"/>
      <c r="BC92" s="222"/>
      <c r="BD92" s="222"/>
      <c r="BE92" s="222"/>
      <c r="BF92" s="222"/>
      <c r="BG92" s="222"/>
      <c r="BH92" s="222"/>
      <c r="BI92" s="222"/>
      <c r="BJ92" s="222"/>
      <c r="BK92" s="222"/>
      <c r="BL92" s="222"/>
      <c r="BM92" s="222"/>
      <c r="BN92" s="222"/>
      <c r="BO92" s="222"/>
      <c r="BP92" s="222"/>
      <c r="BQ92" s="222"/>
      <c r="BR92" s="222"/>
      <c r="BS92" s="222"/>
      <c r="BT92" s="222"/>
      <c r="BU92" s="222"/>
      <c r="BV92" s="222"/>
      <c r="BW92" s="222"/>
      <c r="BX92" s="222"/>
      <c r="BY92" s="222"/>
      <c r="BZ92" s="222"/>
      <c r="CA92" s="222"/>
      <c r="CB92" s="222"/>
      <c r="CC92" s="222"/>
      <c r="CD92" s="222"/>
      <c r="CE92" s="222"/>
      <c r="CF92" s="222"/>
      <c r="CG92" s="222"/>
      <c r="CH92" s="222"/>
      <c r="CI92" s="222"/>
      <c r="CJ92" s="222"/>
      <c r="CK92" s="222"/>
      <c r="CL92" s="222"/>
      <c r="CM92" s="222"/>
      <c r="CN92" s="222"/>
      <c r="CO92" s="222"/>
      <c r="CP92" s="222"/>
      <c r="CQ92" s="222"/>
      <c r="CR92" s="222"/>
      <c r="CS92" s="222"/>
      <c r="CT92" s="222"/>
      <c r="CU92" s="222"/>
      <c r="CV92" s="222"/>
      <c r="CW92" s="222"/>
      <c r="CX92" s="222"/>
      <c r="CY92" s="222"/>
      <c r="CZ92" s="222"/>
      <c r="DA92" s="222"/>
      <c r="DB92" s="222"/>
      <c r="DC92" s="222"/>
      <c r="DD92" s="222"/>
      <c r="DE92" s="222"/>
      <c r="DF92" s="222"/>
      <c r="DG92" s="222"/>
      <c r="DH92" s="222"/>
      <c r="DI92" s="222"/>
      <c r="DJ92" s="222"/>
      <c r="DK92" s="222"/>
      <c r="DL92" s="222"/>
      <c r="DM92" s="222"/>
      <c r="DN92" s="222"/>
      <c r="DO92" s="222"/>
      <c r="DP92" s="222"/>
      <c r="DQ92" s="222"/>
      <c r="DR92" s="222"/>
      <c r="DS92" s="222"/>
      <c r="DT92" s="222"/>
      <c r="DU92" s="222"/>
      <c r="DV92" s="222"/>
      <c r="DW92" s="222"/>
      <c r="DX92" s="222"/>
      <c r="DY92" s="222"/>
      <c r="DZ92" s="222"/>
      <c r="EA92" s="222"/>
      <c r="EB92" s="222"/>
      <c r="EC92" s="222"/>
      <c r="ED92" s="222"/>
      <c r="EE92" s="222"/>
      <c r="EF92" s="222"/>
      <c r="EG92" s="222"/>
      <c r="EH92" s="222"/>
      <c r="EI92" s="222"/>
    </row>
    <row r="93" spans="1:139" ht="12.75">
      <c r="A93" s="222"/>
      <c r="B93" s="251"/>
      <c r="C93" s="222"/>
      <c r="D93" s="222"/>
      <c r="E93" s="222"/>
      <c r="F93" s="222"/>
      <c r="G93" s="222"/>
      <c r="H93" s="222"/>
      <c r="I93" s="222"/>
      <c r="J93" s="222"/>
      <c r="K93" s="222"/>
      <c r="L93" s="222"/>
      <c r="M93" s="222"/>
      <c r="N93" s="222"/>
      <c r="O93" s="222"/>
      <c r="P93" s="222"/>
      <c r="Q93" s="222"/>
      <c r="R93" s="222"/>
      <c r="S93" s="222"/>
      <c r="T93" s="222"/>
      <c r="U93" s="222"/>
      <c r="V93" s="222"/>
      <c r="W93" s="222"/>
      <c r="X93" s="222"/>
      <c r="Y93" s="222"/>
      <c r="Z93" s="222"/>
      <c r="AA93" s="222"/>
      <c r="AB93" s="222"/>
      <c r="AC93" s="222"/>
      <c r="AD93" s="222"/>
      <c r="AE93" s="222"/>
      <c r="AF93" s="222"/>
      <c r="AG93" s="222"/>
      <c r="AH93" s="222"/>
      <c r="AI93" s="222"/>
      <c r="AJ93" s="222"/>
      <c r="AK93" s="222"/>
      <c r="AL93" s="222"/>
      <c r="AM93" s="222"/>
      <c r="AN93" s="222"/>
      <c r="AO93" s="222"/>
      <c r="AP93" s="222"/>
      <c r="AQ93" s="222"/>
      <c r="AR93" s="222"/>
      <c r="AS93" s="222"/>
      <c r="AT93" s="222"/>
      <c r="AU93" s="222"/>
      <c r="AV93" s="222"/>
      <c r="AW93" s="222"/>
      <c r="AX93" s="222"/>
      <c r="AY93" s="222"/>
      <c r="AZ93" s="222"/>
      <c r="BA93" s="222"/>
      <c r="BB93" s="222"/>
      <c r="BC93" s="222"/>
      <c r="BD93" s="222"/>
      <c r="BE93" s="222"/>
      <c r="BF93" s="222"/>
      <c r="BG93" s="222"/>
      <c r="BH93" s="222"/>
      <c r="BI93" s="222"/>
      <c r="BJ93" s="222"/>
      <c r="BK93" s="222"/>
      <c r="BL93" s="222"/>
      <c r="BM93" s="222"/>
      <c r="BN93" s="222"/>
      <c r="BO93" s="222"/>
      <c r="BP93" s="222"/>
      <c r="BQ93" s="222"/>
      <c r="BR93" s="222"/>
      <c r="BS93" s="222"/>
      <c r="BT93" s="222"/>
      <c r="BU93" s="222"/>
      <c r="BV93" s="222"/>
      <c r="BW93" s="222"/>
      <c r="BX93" s="222"/>
      <c r="BY93" s="222"/>
      <c r="BZ93" s="222"/>
      <c r="CA93" s="222"/>
      <c r="CB93" s="222"/>
      <c r="CC93" s="222"/>
      <c r="CD93" s="222"/>
      <c r="CE93" s="222"/>
      <c r="CF93" s="222"/>
      <c r="CG93" s="222"/>
      <c r="CH93" s="222"/>
      <c r="CI93" s="222"/>
      <c r="CJ93" s="222"/>
      <c r="CK93" s="222"/>
      <c r="CL93" s="222"/>
      <c r="CM93" s="222"/>
      <c r="CN93" s="222"/>
      <c r="CO93" s="222"/>
      <c r="CP93" s="222"/>
      <c r="CQ93" s="222"/>
      <c r="CR93" s="222"/>
      <c r="CS93" s="222"/>
      <c r="CT93" s="222"/>
      <c r="CU93" s="222"/>
      <c r="CV93" s="222"/>
      <c r="CW93" s="222"/>
      <c r="CX93" s="222"/>
      <c r="CY93" s="222"/>
      <c r="CZ93" s="222"/>
      <c r="DA93" s="222"/>
      <c r="DB93" s="222"/>
      <c r="DC93" s="222"/>
      <c r="DD93" s="222"/>
      <c r="DE93" s="222"/>
      <c r="DF93" s="222"/>
      <c r="DG93" s="222"/>
      <c r="DH93" s="222"/>
      <c r="DI93" s="222"/>
      <c r="DJ93" s="222"/>
      <c r="DK93" s="222"/>
      <c r="DL93" s="222"/>
      <c r="DM93" s="222"/>
      <c r="DN93" s="222"/>
      <c r="DO93" s="222"/>
      <c r="DP93" s="222"/>
      <c r="DQ93" s="222"/>
      <c r="DR93" s="222"/>
      <c r="DS93" s="222"/>
      <c r="DT93" s="222"/>
      <c r="DU93" s="222"/>
      <c r="DV93" s="222"/>
      <c r="DW93" s="222"/>
      <c r="DX93" s="222"/>
      <c r="DY93" s="222"/>
      <c r="DZ93" s="222"/>
      <c r="EA93" s="222"/>
      <c r="EB93" s="222"/>
      <c r="EC93" s="222"/>
      <c r="ED93" s="222"/>
      <c r="EE93" s="222"/>
      <c r="EF93" s="222"/>
      <c r="EG93" s="222"/>
      <c r="EH93" s="222"/>
      <c r="EI93" s="222"/>
    </row>
    <row r="94" spans="1:139" ht="12.75">
      <c r="A94" s="222"/>
      <c r="B94" s="251"/>
      <c r="C94" s="222"/>
      <c r="D94" s="222"/>
      <c r="E94" s="222"/>
      <c r="F94" s="222"/>
      <c r="G94" s="222"/>
      <c r="H94" s="222"/>
      <c r="I94" s="222"/>
      <c r="J94" s="222"/>
      <c r="K94" s="222"/>
      <c r="L94" s="222"/>
      <c r="M94" s="222"/>
      <c r="N94" s="222"/>
      <c r="O94" s="222"/>
      <c r="P94" s="222"/>
      <c r="Q94" s="222"/>
      <c r="R94" s="222"/>
      <c r="S94" s="222"/>
      <c r="T94" s="222"/>
      <c r="U94" s="222"/>
      <c r="V94" s="222"/>
      <c r="W94" s="222"/>
      <c r="X94" s="222"/>
      <c r="Y94" s="222"/>
      <c r="Z94" s="222"/>
      <c r="AA94" s="222"/>
      <c r="AB94" s="222"/>
      <c r="AC94" s="222"/>
      <c r="AD94" s="222"/>
      <c r="AE94" s="222"/>
      <c r="AF94" s="222"/>
      <c r="AG94" s="222"/>
      <c r="AH94" s="222"/>
      <c r="AI94" s="222"/>
      <c r="AJ94" s="222"/>
      <c r="AK94" s="222"/>
      <c r="AL94" s="222"/>
      <c r="AM94" s="222"/>
      <c r="AN94" s="222"/>
      <c r="AO94" s="222"/>
      <c r="AP94" s="222"/>
      <c r="AQ94" s="222"/>
      <c r="AR94" s="222"/>
      <c r="AS94" s="222"/>
      <c r="AT94" s="222"/>
      <c r="AU94" s="222"/>
      <c r="AV94" s="222"/>
      <c r="AW94" s="222"/>
      <c r="AX94" s="222"/>
      <c r="AY94" s="222"/>
      <c r="AZ94" s="222"/>
      <c r="BA94" s="222"/>
      <c r="BB94" s="222"/>
      <c r="BC94" s="222"/>
      <c r="BD94" s="222"/>
      <c r="BE94" s="222"/>
      <c r="BF94" s="222"/>
      <c r="BG94" s="222"/>
      <c r="BH94" s="222"/>
      <c r="BI94" s="222"/>
      <c r="BJ94" s="222"/>
      <c r="BK94" s="222"/>
      <c r="BL94" s="222"/>
      <c r="BM94" s="222"/>
      <c r="BN94" s="222"/>
      <c r="BO94" s="222"/>
      <c r="BP94" s="222"/>
      <c r="BQ94" s="222"/>
      <c r="BR94" s="222"/>
      <c r="BS94" s="222"/>
      <c r="BT94" s="222"/>
      <c r="BU94" s="222"/>
      <c r="BV94" s="222"/>
      <c r="BW94" s="222"/>
      <c r="BX94" s="222"/>
      <c r="BY94" s="222"/>
      <c r="BZ94" s="222"/>
      <c r="CA94" s="222"/>
      <c r="CB94" s="222"/>
      <c r="CC94" s="222"/>
      <c r="CD94" s="222"/>
      <c r="CE94" s="222"/>
      <c r="CF94" s="222"/>
      <c r="CG94" s="222"/>
      <c r="CH94" s="222"/>
      <c r="CI94" s="222"/>
      <c r="CJ94" s="222"/>
      <c r="CK94" s="222"/>
      <c r="CL94" s="222"/>
      <c r="CM94" s="222"/>
      <c r="CN94" s="222"/>
      <c r="CO94" s="222"/>
      <c r="CP94" s="222"/>
      <c r="CQ94" s="222"/>
      <c r="CR94" s="222"/>
      <c r="CS94" s="222"/>
      <c r="CT94" s="222"/>
      <c r="CU94" s="222"/>
      <c r="CV94" s="222"/>
      <c r="CW94" s="222"/>
      <c r="CX94" s="222"/>
      <c r="CY94" s="222"/>
      <c r="CZ94" s="222"/>
      <c r="DA94" s="222"/>
      <c r="DB94" s="222"/>
      <c r="DC94" s="222"/>
      <c r="DD94" s="222"/>
      <c r="DE94" s="222"/>
      <c r="DF94" s="222"/>
      <c r="DG94" s="222"/>
      <c r="DH94" s="222"/>
      <c r="DI94" s="222"/>
      <c r="DJ94" s="222"/>
      <c r="DK94" s="222"/>
      <c r="DL94" s="222"/>
      <c r="DM94" s="222"/>
      <c r="DN94" s="222"/>
      <c r="DO94" s="222"/>
      <c r="DP94" s="222"/>
      <c r="DQ94" s="222"/>
      <c r="DR94" s="222"/>
      <c r="DS94" s="222"/>
      <c r="DT94" s="222"/>
      <c r="DU94" s="222"/>
      <c r="DV94" s="222"/>
      <c r="DW94" s="222"/>
      <c r="DX94" s="222"/>
      <c r="DY94" s="222"/>
      <c r="DZ94" s="222"/>
      <c r="EA94" s="222"/>
      <c r="EB94" s="222"/>
      <c r="EC94" s="222"/>
      <c r="ED94" s="222"/>
      <c r="EE94" s="222"/>
      <c r="EF94" s="222"/>
      <c r="EG94" s="222"/>
      <c r="EH94" s="222"/>
      <c r="EI94" s="222"/>
    </row>
    <row r="95" spans="1:139" ht="12.75">
      <c r="A95" s="222"/>
      <c r="B95" s="251"/>
      <c r="C95" s="222"/>
      <c r="D95" s="222"/>
      <c r="E95" s="222"/>
      <c r="F95" s="222"/>
      <c r="G95" s="222"/>
      <c r="H95" s="222"/>
      <c r="I95" s="222"/>
      <c r="J95" s="222"/>
      <c r="K95" s="222"/>
      <c r="L95" s="222"/>
      <c r="M95" s="222"/>
      <c r="N95" s="222"/>
      <c r="O95" s="222"/>
      <c r="P95" s="222"/>
      <c r="Q95" s="222"/>
      <c r="R95" s="222"/>
      <c r="S95" s="222"/>
      <c r="T95" s="222"/>
      <c r="U95" s="222"/>
      <c r="V95" s="222"/>
      <c r="W95" s="222"/>
      <c r="X95" s="222"/>
      <c r="Y95" s="222"/>
      <c r="Z95" s="222"/>
      <c r="AA95" s="222"/>
      <c r="AB95" s="222"/>
      <c r="AC95" s="222"/>
      <c r="AD95" s="222"/>
      <c r="AE95" s="222"/>
      <c r="AF95" s="222"/>
      <c r="AG95" s="222"/>
      <c r="AH95" s="222"/>
      <c r="AI95" s="222"/>
      <c r="AJ95" s="222"/>
      <c r="AK95" s="222"/>
      <c r="AL95" s="222"/>
      <c r="AM95" s="222"/>
      <c r="AN95" s="222"/>
      <c r="AO95" s="222"/>
      <c r="AP95" s="222"/>
      <c r="AQ95" s="222"/>
      <c r="AR95" s="222"/>
      <c r="AS95" s="222"/>
      <c r="AT95" s="222"/>
      <c r="AU95" s="222"/>
      <c r="AV95" s="222"/>
      <c r="AW95" s="222"/>
      <c r="AX95" s="222"/>
      <c r="AY95" s="222"/>
      <c r="AZ95" s="222"/>
      <c r="BA95" s="222"/>
      <c r="BB95" s="222"/>
      <c r="BC95" s="222"/>
      <c r="BD95" s="222"/>
      <c r="BE95" s="222"/>
      <c r="BF95" s="222"/>
      <c r="BG95" s="222"/>
      <c r="BH95" s="222"/>
      <c r="BI95" s="222"/>
      <c r="BJ95" s="222"/>
      <c r="BK95" s="222"/>
      <c r="BL95" s="222"/>
      <c r="BM95" s="222"/>
      <c r="BN95" s="222"/>
      <c r="BO95" s="222"/>
      <c r="BP95" s="222"/>
      <c r="BQ95" s="222"/>
      <c r="BR95" s="222"/>
      <c r="BS95" s="222"/>
      <c r="BT95" s="222"/>
      <c r="BU95" s="222"/>
      <c r="BV95" s="222"/>
      <c r="BW95" s="222"/>
      <c r="BX95" s="222"/>
      <c r="BY95" s="222"/>
      <c r="BZ95" s="222"/>
      <c r="CA95" s="222"/>
      <c r="CB95" s="222"/>
      <c r="CC95" s="222"/>
      <c r="CD95" s="222"/>
      <c r="CE95" s="222"/>
      <c r="CF95" s="222"/>
      <c r="CG95" s="222"/>
      <c r="CH95" s="222"/>
      <c r="CI95" s="222"/>
      <c r="CJ95" s="222"/>
      <c r="CK95" s="222"/>
      <c r="CL95" s="222"/>
      <c r="CM95" s="222"/>
      <c r="CN95" s="222"/>
      <c r="CO95" s="222"/>
      <c r="CP95" s="222"/>
      <c r="CQ95" s="222"/>
      <c r="CR95" s="222"/>
      <c r="CS95" s="222"/>
      <c r="CT95" s="222"/>
      <c r="CU95" s="222"/>
      <c r="CV95" s="222"/>
      <c r="CW95" s="222"/>
      <c r="CX95" s="222"/>
      <c r="CY95" s="222"/>
      <c r="CZ95" s="222"/>
      <c r="DA95" s="222"/>
      <c r="DB95" s="222"/>
      <c r="DC95" s="222"/>
      <c r="DD95" s="222"/>
      <c r="DE95" s="222"/>
      <c r="DF95" s="222"/>
      <c r="DG95" s="222"/>
      <c r="DH95" s="222"/>
      <c r="DI95" s="222"/>
      <c r="DJ95" s="222"/>
      <c r="DK95" s="222"/>
      <c r="DL95" s="222"/>
      <c r="DM95" s="222"/>
      <c r="DN95" s="222"/>
      <c r="DO95" s="222"/>
      <c r="DP95" s="222"/>
      <c r="DQ95" s="222"/>
      <c r="DR95" s="222"/>
      <c r="DS95" s="222"/>
      <c r="DT95" s="222"/>
      <c r="DU95" s="222"/>
      <c r="DV95" s="222"/>
      <c r="DW95" s="222"/>
      <c r="DX95" s="222"/>
      <c r="DY95" s="222"/>
      <c r="DZ95" s="222"/>
      <c r="EA95" s="222"/>
      <c r="EB95" s="222"/>
      <c r="EC95" s="222"/>
      <c r="ED95" s="222"/>
      <c r="EE95" s="222"/>
      <c r="EF95" s="222"/>
      <c r="EG95" s="222"/>
      <c r="EH95" s="222"/>
      <c r="EI95" s="222"/>
    </row>
    <row r="96" spans="1:139" ht="12.75">
      <c r="A96" s="222"/>
      <c r="B96" s="251"/>
      <c r="C96" s="222"/>
      <c r="D96" s="222"/>
      <c r="E96" s="222"/>
      <c r="F96" s="222"/>
      <c r="G96" s="222"/>
      <c r="H96" s="222"/>
      <c r="I96" s="222"/>
      <c r="J96" s="222"/>
      <c r="K96" s="222"/>
      <c r="L96" s="222"/>
      <c r="M96" s="222"/>
      <c r="N96" s="222"/>
      <c r="O96" s="222"/>
      <c r="P96" s="222"/>
      <c r="Q96" s="222"/>
      <c r="R96" s="222"/>
      <c r="S96" s="222"/>
      <c r="T96" s="222"/>
      <c r="U96" s="222"/>
      <c r="V96" s="222"/>
      <c r="W96" s="222"/>
      <c r="X96" s="222"/>
      <c r="Y96" s="222"/>
      <c r="Z96" s="222"/>
      <c r="AA96" s="222"/>
      <c r="AB96" s="222"/>
      <c r="AC96" s="222"/>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2"/>
      <c r="BA96" s="222"/>
      <c r="BB96" s="222"/>
      <c r="BC96" s="222"/>
      <c r="BD96" s="222"/>
      <c r="BE96" s="222"/>
      <c r="BF96" s="222"/>
      <c r="BG96" s="222"/>
      <c r="BH96" s="222"/>
      <c r="BI96" s="222"/>
      <c r="BJ96" s="222"/>
      <c r="BK96" s="222"/>
      <c r="BL96" s="222"/>
      <c r="BM96" s="222"/>
      <c r="BN96" s="222"/>
      <c r="BO96" s="222"/>
      <c r="BP96" s="222"/>
      <c r="BQ96" s="222"/>
      <c r="BR96" s="222"/>
      <c r="BS96" s="222"/>
      <c r="BT96" s="222"/>
      <c r="BU96" s="222"/>
      <c r="BV96" s="222"/>
      <c r="BW96" s="222"/>
      <c r="BX96" s="222"/>
      <c r="BY96" s="222"/>
      <c r="BZ96" s="222"/>
      <c r="CA96" s="222"/>
      <c r="CB96" s="222"/>
      <c r="CC96" s="222"/>
      <c r="CD96" s="222"/>
      <c r="CE96" s="222"/>
      <c r="CF96" s="222"/>
      <c r="CG96" s="222"/>
      <c r="CH96" s="222"/>
      <c r="CI96" s="222"/>
      <c r="CJ96" s="222"/>
      <c r="CK96" s="222"/>
      <c r="CL96" s="222"/>
      <c r="CM96" s="222"/>
      <c r="CN96" s="222"/>
      <c r="CO96" s="222"/>
      <c r="CP96" s="222"/>
      <c r="CQ96" s="222"/>
      <c r="CR96" s="222"/>
      <c r="CS96" s="222"/>
      <c r="CT96" s="222"/>
      <c r="CU96" s="222"/>
      <c r="CV96" s="222"/>
      <c r="CW96" s="222"/>
      <c r="CX96" s="222"/>
      <c r="CY96" s="222"/>
      <c r="CZ96" s="222"/>
      <c r="DA96" s="222"/>
      <c r="DB96" s="222"/>
      <c r="DC96" s="222"/>
      <c r="DD96" s="222"/>
      <c r="DE96" s="222"/>
      <c r="DF96" s="222"/>
      <c r="DG96" s="222"/>
      <c r="DH96" s="222"/>
      <c r="DI96" s="222"/>
      <c r="DJ96" s="222"/>
      <c r="DK96" s="222"/>
      <c r="DL96" s="222"/>
      <c r="DM96" s="222"/>
      <c r="DN96" s="222"/>
      <c r="DO96" s="222"/>
      <c r="DP96" s="222"/>
      <c r="DQ96" s="222"/>
      <c r="DR96" s="222"/>
      <c r="DS96" s="222"/>
      <c r="DT96" s="222"/>
      <c r="DU96" s="222"/>
      <c r="DV96" s="222"/>
      <c r="DW96" s="222"/>
      <c r="DX96" s="222"/>
      <c r="DY96" s="222"/>
      <c r="DZ96" s="222"/>
      <c r="EA96" s="222"/>
      <c r="EB96" s="222"/>
      <c r="EC96" s="222"/>
      <c r="ED96" s="222"/>
      <c r="EE96" s="222"/>
      <c r="EF96" s="222"/>
      <c r="EG96" s="222"/>
      <c r="EH96" s="222"/>
      <c r="EI96" s="222"/>
    </row>
    <row r="97" spans="1:139" ht="12.75">
      <c r="A97" s="222"/>
      <c r="B97" s="251"/>
      <c r="C97" s="222"/>
      <c r="D97" s="222"/>
      <c r="E97" s="222"/>
      <c r="F97" s="222"/>
      <c r="G97" s="222"/>
      <c r="H97" s="222"/>
      <c r="I97" s="222"/>
      <c r="J97" s="222"/>
      <c r="K97" s="222"/>
      <c r="L97" s="222"/>
      <c r="M97" s="222"/>
      <c r="N97" s="222"/>
      <c r="O97" s="222"/>
      <c r="P97" s="222"/>
      <c r="Q97" s="222"/>
      <c r="R97" s="222"/>
      <c r="S97" s="222"/>
      <c r="T97" s="222"/>
      <c r="U97" s="222"/>
      <c r="V97" s="222"/>
      <c r="W97" s="222"/>
      <c r="X97" s="222"/>
      <c r="Y97" s="222"/>
      <c r="Z97" s="222"/>
      <c r="AA97" s="222"/>
      <c r="AB97" s="222"/>
      <c r="AC97" s="222"/>
      <c r="AD97" s="222"/>
      <c r="AE97" s="222"/>
      <c r="AF97" s="222"/>
      <c r="AG97" s="222"/>
      <c r="AH97" s="222"/>
      <c r="AI97" s="222"/>
      <c r="AJ97" s="222"/>
      <c r="AK97" s="222"/>
      <c r="AL97" s="222"/>
      <c r="AM97" s="222"/>
      <c r="AN97" s="222"/>
      <c r="AO97" s="222"/>
      <c r="AP97" s="222"/>
      <c r="AQ97" s="222"/>
      <c r="AR97" s="222"/>
      <c r="AS97" s="222"/>
      <c r="AT97" s="222"/>
      <c r="AU97" s="222"/>
      <c r="AV97" s="222"/>
      <c r="AW97" s="222"/>
      <c r="AX97" s="222"/>
      <c r="AY97" s="222"/>
      <c r="AZ97" s="222"/>
      <c r="BA97" s="222"/>
      <c r="BB97" s="222"/>
      <c r="BC97" s="222"/>
      <c r="BD97" s="222"/>
      <c r="BE97" s="222"/>
      <c r="BF97" s="222"/>
      <c r="BG97" s="222"/>
      <c r="BH97" s="222"/>
      <c r="BI97" s="222"/>
      <c r="BJ97" s="222"/>
      <c r="BK97" s="222"/>
      <c r="BL97" s="222"/>
      <c r="BM97" s="222"/>
      <c r="BN97" s="222"/>
      <c r="BO97" s="222"/>
      <c r="BP97" s="222"/>
      <c r="BQ97" s="222"/>
      <c r="BR97" s="222"/>
      <c r="BS97" s="222"/>
      <c r="BT97" s="222"/>
      <c r="BU97" s="222"/>
      <c r="BV97" s="222"/>
      <c r="BW97" s="222"/>
      <c r="BX97" s="222"/>
      <c r="BY97" s="222"/>
      <c r="BZ97" s="222"/>
      <c r="CA97" s="222"/>
      <c r="CB97" s="222"/>
      <c r="CC97" s="222"/>
      <c r="CD97" s="222"/>
      <c r="CE97" s="222"/>
      <c r="CF97" s="222"/>
      <c r="CG97" s="222"/>
      <c r="CH97" s="222"/>
      <c r="CI97" s="222"/>
      <c r="CJ97" s="222"/>
      <c r="CK97" s="222"/>
      <c r="CL97" s="222"/>
      <c r="CM97" s="222"/>
      <c r="CN97" s="222"/>
      <c r="CO97" s="222"/>
      <c r="CP97" s="222"/>
      <c r="CQ97" s="222"/>
      <c r="CR97" s="222"/>
      <c r="CS97" s="222"/>
      <c r="CT97" s="222"/>
      <c r="CU97" s="222"/>
      <c r="CV97" s="222"/>
      <c r="CW97" s="222"/>
      <c r="CX97" s="222"/>
      <c r="CY97" s="222"/>
      <c r="CZ97" s="222"/>
      <c r="DA97" s="222"/>
      <c r="DB97" s="222"/>
      <c r="DC97" s="222"/>
      <c r="DD97" s="222"/>
      <c r="DE97" s="222"/>
      <c r="DF97" s="222"/>
      <c r="DG97" s="222"/>
      <c r="DH97" s="222"/>
      <c r="DI97" s="222"/>
      <c r="DJ97" s="222"/>
      <c r="DK97" s="222"/>
      <c r="DL97" s="222"/>
      <c r="DM97" s="222"/>
      <c r="DN97" s="222"/>
      <c r="DO97" s="222"/>
      <c r="DP97" s="222"/>
      <c r="DQ97" s="222"/>
      <c r="DR97" s="222"/>
      <c r="DS97" s="222"/>
      <c r="DT97" s="222"/>
      <c r="DU97" s="222"/>
      <c r="DV97" s="222"/>
      <c r="DW97" s="222"/>
      <c r="DX97" s="222"/>
      <c r="DY97" s="222"/>
      <c r="DZ97" s="222"/>
      <c r="EA97" s="222"/>
      <c r="EB97" s="222"/>
      <c r="EC97" s="222"/>
      <c r="ED97" s="222"/>
      <c r="EE97" s="222"/>
      <c r="EF97" s="222"/>
      <c r="EG97" s="222"/>
      <c r="EH97" s="222"/>
      <c r="EI97" s="222"/>
    </row>
    <row r="98" spans="1:139" ht="12.75">
      <c r="A98" s="222"/>
      <c r="B98" s="251"/>
      <c r="C98" s="222"/>
      <c r="D98" s="222"/>
      <c r="E98" s="222"/>
      <c r="F98" s="222"/>
      <c r="G98" s="222"/>
      <c r="H98" s="222"/>
      <c r="I98" s="222"/>
      <c r="J98" s="222"/>
      <c r="K98" s="222"/>
      <c r="L98" s="222"/>
      <c r="M98" s="222"/>
      <c r="N98" s="222"/>
      <c r="O98" s="222"/>
      <c r="P98" s="222"/>
      <c r="Q98" s="222"/>
      <c r="R98" s="222"/>
      <c r="S98" s="222"/>
      <c r="T98" s="222"/>
      <c r="U98" s="222"/>
      <c r="V98" s="222"/>
      <c r="W98" s="222"/>
      <c r="X98" s="222"/>
      <c r="Y98" s="222"/>
      <c r="Z98" s="222"/>
      <c r="AA98" s="222"/>
      <c r="AB98" s="222"/>
      <c r="AC98" s="222"/>
      <c r="AD98" s="222"/>
      <c r="AE98" s="222"/>
      <c r="AF98" s="222"/>
      <c r="AG98" s="222"/>
      <c r="AH98" s="222"/>
      <c r="AI98" s="222"/>
      <c r="AJ98" s="222"/>
      <c r="AK98" s="222"/>
      <c r="AL98" s="222"/>
      <c r="AM98" s="222"/>
      <c r="AN98" s="222"/>
      <c r="AO98" s="222"/>
      <c r="AP98" s="222"/>
      <c r="AQ98" s="222"/>
      <c r="AR98" s="222"/>
      <c r="AS98" s="222"/>
      <c r="AT98" s="222"/>
      <c r="AU98" s="222"/>
      <c r="AV98" s="222"/>
      <c r="AW98" s="222"/>
      <c r="AX98" s="222"/>
      <c r="AY98" s="222"/>
      <c r="AZ98" s="222"/>
      <c r="BA98" s="222"/>
      <c r="BB98" s="222"/>
      <c r="BC98" s="222"/>
      <c r="BD98" s="222"/>
      <c r="BE98" s="222"/>
      <c r="BF98" s="222"/>
      <c r="BG98" s="222"/>
      <c r="BH98" s="222"/>
      <c r="BI98" s="222"/>
      <c r="BJ98" s="222"/>
      <c r="BK98" s="222"/>
      <c r="BL98" s="222"/>
      <c r="BM98" s="222"/>
      <c r="BN98" s="222"/>
      <c r="BO98" s="222"/>
      <c r="BP98" s="222"/>
      <c r="BQ98" s="222"/>
      <c r="BR98" s="222"/>
      <c r="BS98" s="222"/>
      <c r="BT98" s="222"/>
      <c r="BU98" s="222"/>
      <c r="BV98" s="222"/>
      <c r="BW98" s="222"/>
      <c r="BX98" s="222"/>
      <c r="BY98" s="222"/>
      <c r="BZ98" s="222"/>
      <c r="CA98" s="222"/>
      <c r="CB98" s="222"/>
      <c r="CC98" s="222"/>
      <c r="CD98" s="222"/>
      <c r="CE98" s="222"/>
      <c r="CF98" s="222"/>
      <c r="CG98" s="222"/>
      <c r="CH98" s="222"/>
      <c r="CI98" s="222"/>
      <c r="CJ98" s="222"/>
      <c r="CK98" s="222"/>
      <c r="CL98" s="222"/>
      <c r="CM98" s="222"/>
      <c r="CN98" s="222"/>
      <c r="CO98" s="222"/>
      <c r="CP98" s="222"/>
      <c r="CQ98" s="222"/>
      <c r="CR98" s="222"/>
      <c r="CS98" s="222"/>
      <c r="CT98" s="222"/>
      <c r="CU98" s="222"/>
      <c r="CV98" s="222"/>
      <c r="CW98" s="222"/>
      <c r="CX98" s="222"/>
      <c r="CY98" s="222"/>
      <c r="CZ98" s="222"/>
      <c r="DA98" s="222"/>
      <c r="DB98" s="222"/>
      <c r="DC98" s="222"/>
      <c r="DD98" s="222"/>
      <c r="DE98" s="222"/>
      <c r="DF98" s="222"/>
      <c r="DG98" s="222"/>
      <c r="DH98" s="222"/>
      <c r="DI98" s="222"/>
      <c r="DJ98" s="222"/>
      <c r="DK98" s="222"/>
      <c r="DL98" s="222"/>
      <c r="DM98" s="222"/>
      <c r="DN98" s="222"/>
      <c r="DO98" s="222"/>
      <c r="DP98" s="222"/>
      <c r="DQ98" s="222"/>
      <c r="DR98" s="222"/>
      <c r="DS98" s="222"/>
      <c r="DT98" s="222"/>
      <c r="DU98" s="222"/>
      <c r="DV98" s="222"/>
      <c r="DW98" s="222"/>
      <c r="DX98" s="222"/>
      <c r="DY98" s="222"/>
      <c r="DZ98" s="222"/>
      <c r="EA98" s="222"/>
      <c r="EB98" s="222"/>
      <c r="EC98" s="222"/>
      <c r="ED98" s="222"/>
      <c r="EE98" s="222"/>
      <c r="EF98" s="222"/>
      <c r="EG98" s="222"/>
      <c r="EH98" s="222"/>
      <c r="EI98" s="222"/>
    </row>
    <row r="99" spans="1:139" ht="12.75">
      <c r="A99" s="222"/>
      <c r="B99" s="251"/>
      <c r="C99" s="222"/>
      <c r="D99" s="222"/>
      <c r="E99" s="222"/>
      <c r="F99" s="222"/>
      <c r="G99" s="222"/>
      <c r="H99" s="222"/>
      <c r="I99" s="222"/>
      <c r="J99" s="222"/>
      <c r="K99" s="222"/>
      <c r="L99" s="222"/>
      <c r="M99" s="222"/>
      <c r="N99" s="222"/>
      <c r="O99" s="222"/>
      <c r="P99" s="222"/>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2"/>
      <c r="AP99" s="222"/>
      <c r="AQ99" s="222"/>
      <c r="AR99" s="222"/>
      <c r="AS99" s="222"/>
      <c r="AT99" s="222"/>
      <c r="AU99" s="222"/>
      <c r="AV99" s="222"/>
      <c r="AW99" s="222"/>
      <c r="AX99" s="222"/>
      <c r="AY99" s="222"/>
      <c r="AZ99" s="222"/>
      <c r="BA99" s="222"/>
      <c r="BB99" s="222"/>
      <c r="BC99" s="222"/>
      <c r="BD99" s="222"/>
      <c r="BE99" s="222"/>
      <c r="BF99" s="222"/>
      <c r="BG99" s="222"/>
      <c r="BH99" s="222"/>
      <c r="BI99" s="222"/>
      <c r="BJ99" s="222"/>
      <c r="BK99" s="222"/>
      <c r="BL99" s="222"/>
      <c r="BM99" s="222"/>
      <c r="BN99" s="222"/>
      <c r="BO99" s="222"/>
      <c r="BP99" s="222"/>
      <c r="BQ99" s="222"/>
      <c r="BR99" s="222"/>
      <c r="BS99" s="222"/>
      <c r="BT99" s="222"/>
      <c r="BU99" s="222"/>
      <c r="BV99" s="222"/>
      <c r="BW99" s="222"/>
      <c r="BX99" s="222"/>
      <c r="BY99" s="222"/>
      <c r="BZ99" s="222"/>
      <c r="CA99" s="222"/>
      <c r="CB99" s="222"/>
      <c r="CC99" s="222"/>
      <c r="CD99" s="222"/>
      <c r="CE99" s="222"/>
      <c r="CF99" s="222"/>
      <c r="CG99" s="222"/>
      <c r="CH99" s="222"/>
      <c r="CI99" s="222"/>
      <c r="CJ99" s="222"/>
      <c r="CK99" s="222"/>
      <c r="CL99" s="222"/>
      <c r="CM99" s="222"/>
      <c r="CN99" s="222"/>
      <c r="CO99" s="222"/>
      <c r="CP99" s="222"/>
      <c r="CQ99" s="222"/>
      <c r="CR99" s="222"/>
      <c r="CS99" s="222"/>
      <c r="CT99" s="222"/>
      <c r="CU99" s="222"/>
      <c r="CV99" s="222"/>
      <c r="CW99" s="222"/>
      <c r="CX99" s="222"/>
      <c r="CY99" s="222"/>
      <c r="CZ99" s="222"/>
      <c r="DA99" s="222"/>
      <c r="DB99" s="222"/>
      <c r="DC99" s="222"/>
      <c r="DD99" s="222"/>
      <c r="DE99" s="222"/>
      <c r="DF99" s="222"/>
      <c r="DG99" s="222"/>
      <c r="DH99" s="222"/>
      <c r="DI99" s="222"/>
      <c r="DJ99" s="222"/>
      <c r="DK99" s="222"/>
      <c r="DL99" s="222"/>
      <c r="DM99" s="222"/>
      <c r="DN99" s="222"/>
      <c r="DO99" s="222"/>
      <c r="DP99" s="222"/>
      <c r="DQ99" s="222"/>
      <c r="DR99" s="222"/>
      <c r="DS99" s="222"/>
      <c r="DT99" s="222"/>
      <c r="DU99" s="222"/>
      <c r="DV99" s="222"/>
      <c r="DW99" s="222"/>
      <c r="DX99" s="222"/>
      <c r="DY99" s="222"/>
      <c r="DZ99" s="222"/>
      <c r="EA99" s="222"/>
      <c r="EB99" s="222"/>
      <c r="EC99" s="222"/>
      <c r="ED99" s="222"/>
      <c r="EE99" s="222"/>
      <c r="EF99" s="222"/>
      <c r="EG99" s="222"/>
      <c r="EH99" s="222"/>
      <c r="EI99" s="222"/>
    </row>
    <row r="100" spans="1:139" ht="12.75">
      <c r="A100" s="222"/>
      <c r="B100" s="251"/>
      <c r="C100" s="222"/>
      <c r="D100" s="222"/>
      <c r="E100" s="222"/>
      <c r="F100" s="222"/>
      <c r="G100" s="222"/>
      <c r="H100" s="222"/>
      <c r="I100" s="222"/>
      <c r="J100" s="222"/>
      <c r="K100" s="222"/>
      <c r="L100" s="222"/>
      <c r="M100" s="222"/>
      <c r="N100" s="222"/>
      <c r="O100" s="222"/>
      <c r="P100" s="222"/>
      <c r="Q100" s="222"/>
      <c r="R100" s="222"/>
      <c r="S100" s="222"/>
      <c r="T100" s="222"/>
      <c r="U100" s="222"/>
      <c r="V100" s="222"/>
      <c r="W100" s="222"/>
      <c r="X100" s="222"/>
      <c r="Y100" s="222"/>
      <c r="Z100" s="222"/>
      <c r="AA100" s="222"/>
      <c r="AB100" s="222"/>
      <c r="AC100" s="222"/>
      <c r="AD100" s="222"/>
      <c r="AE100" s="222"/>
      <c r="AF100" s="222"/>
      <c r="AG100" s="222"/>
      <c r="AH100" s="222"/>
      <c r="AI100" s="222"/>
      <c r="AJ100" s="222"/>
      <c r="AK100" s="222"/>
      <c r="AL100" s="222"/>
      <c r="AM100" s="222"/>
      <c r="AN100" s="222"/>
      <c r="AO100" s="222"/>
      <c r="AP100" s="222"/>
      <c r="AQ100" s="222"/>
      <c r="AR100" s="222"/>
      <c r="AS100" s="222"/>
      <c r="AT100" s="222"/>
      <c r="AU100" s="222"/>
      <c r="AV100" s="222"/>
      <c r="AW100" s="222"/>
      <c r="AX100" s="222"/>
      <c r="AY100" s="222"/>
      <c r="AZ100" s="222"/>
      <c r="BA100" s="222"/>
      <c r="BB100" s="222"/>
      <c r="BC100" s="222"/>
      <c r="BD100" s="222"/>
      <c r="BE100" s="222"/>
      <c r="BF100" s="222"/>
      <c r="BG100" s="222"/>
      <c r="BH100" s="222"/>
      <c r="BI100" s="222"/>
      <c r="BJ100" s="222"/>
      <c r="BK100" s="222"/>
      <c r="BL100" s="222"/>
      <c r="BM100" s="222"/>
      <c r="BN100" s="222"/>
      <c r="BO100" s="222"/>
      <c r="BP100" s="222"/>
      <c r="BQ100" s="222"/>
      <c r="BR100" s="222"/>
      <c r="BS100" s="222"/>
      <c r="BT100" s="222"/>
      <c r="BU100" s="222"/>
      <c r="BV100" s="222"/>
      <c r="BW100" s="222"/>
      <c r="BX100" s="222"/>
      <c r="BY100" s="222"/>
      <c r="BZ100" s="222"/>
      <c r="CA100" s="222"/>
      <c r="CB100" s="222"/>
      <c r="CC100" s="222"/>
      <c r="CD100" s="222"/>
      <c r="CE100" s="222"/>
      <c r="CF100" s="222"/>
      <c r="CG100" s="222"/>
      <c r="CH100" s="222"/>
      <c r="CI100" s="222"/>
      <c r="CJ100" s="222"/>
      <c r="CK100" s="222"/>
      <c r="CL100" s="222"/>
      <c r="CM100" s="222"/>
      <c r="CN100" s="222"/>
      <c r="CO100" s="222"/>
      <c r="CP100" s="222"/>
      <c r="CQ100" s="222"/>
      <c r="CR100" s="222"/>
      <c r="CS100" s="222"/>
      <c r="CT100" s="222"/>
      <c r="CU100" s="222"/>
      <c r="CV100" s="222"/>
      <c r="CW100" s="222"/>
      <c r="CX100" s="222"/>
      <c r="CY100" s="222"/>
      <c r="CZ100" s="222"/>
      <c r="DA100" s="222"/>
      <c r="DB100" s="222"/>
      <c r="DC100" s="222"/>
      <c r="DD100" s="222"/>
      <c r="DE100" s="222"/>
      <c r="DF100" s="222"/>
      <c r="DG100" s="222"/>
      <c r="DH100" s="222"/>
      <c r="DI100" s="222"/>
      <c r="DJ100" s="222"/>
      <c r="DK100" s="222"/>
      <c r="DL100" s="222"/>
      <c r="DM100" s="222"/>
      <c r="DN100" s="222"/>
      <c r="DO100" s="222"/>
      <c r="DP100" s="222"/>
      <c r="DQ100" s="222"/>
      <c r="DR100" s="222"/>
      <c r="DS100" s="222"/>
      <c r="DT100" s="222"/>
      <c r="DU100" s="222"/>
      <c r="DV100" s="222"/>
      <c r="DW100" s="222"/>
      <c r="DX100" s="222"/>
      <c r="DY100" s="222"/>
      <c r="DZ100" s="222"/>
      <c r="EA100" s="222"/>
      <c r="EB100" s="222"/>
      <c r="EC100" s="222"/>
      <c r="ED100" s="222"/>
      <c r="EE100" s="222"/>
      <c r="EF100" s="222"/>
      <c r="EG100" s="222"/>
      <c r="EH100" s="222"/>
      <c r="EI100" s="222"/>
    </row>
    <row r="101" spans="1:139" ht="12.75">
      <c r="A101" s="222"/>
      <c r="B101" s="251"/>
      <c r="C101" s="222"/>
      <c r="D101" s="222"/>
      <c r="E101" s="222"/>
      <c r="F101" s="222"/>
      <c r="G101" s="222"/>
      <c r="H101" s="222"/>
      <c r="I101" s="222"/>
      <c r="J101" s="222"/>
      <c r="K101" s="222"/>
      <c r="L101" s="222"/>
      <c r="M101" s="222"/>
      <c r="N101" s="222"/>
      <c r="O101" s="222"/>
      <c r="P101" s="222"/>
      <c r="Q101" s="222"/>
      <c r="R101" s="222"/>
      <c r="S101" s="222"/>
      <c r="T101" s="222"/>
      <c r="U101" s="222"/>
      <c r="V101" s="222"/>
      <c r="W101" s="222"/>
      <c r="X101" s="222"/>
      <c r="Y101" s="222"/>
      <c r="Z101" s="222"/>
      <c r="AA101" s="222"/>
      <c r="AB101" s="222"/>
      <c r="AC101" s="222"/>
      <c r="AD101" s="222"/>
      <c r="AE101" s="222"/>
      <c r="AF101" s="222"/>
      <c r="AG101" s="222"/>
      <c r="AH101" s="222"/>
      <c r="AI101" s="222"/>
      <c r="AJ101" s="222"/>
      <c r="AK101" s="222"/>
      <c r="AL101" s="222"/>
      <c r="AM101" s="222"/>
      <c r="AN101" s="222"/>
      <c r="AO101" s="222"/>
      <c r="AP101" s="222"/>
      <c r="AQ101" s="222"/>
      <c r="AR101" s="222"/>
      <c r="AS101" s="222"/>
      <c r="AT101" s="222"/>
      <c r="AU101" s="222"/>
      <c r="AV101" s="222"/>
      <c r="AW101" s="222"/>
      <c r="AX101" s="222"/>
      <c r="AY101" s="222"/>
      <c r="AZ101" s="222"/>
      <c r="BA101" s="222"/>
      <c r="BB101" s="222"/>
      <c r="BC101" s="222"/>
      <c r="BD101" s="222"/>
      <c r="BE101" s="222"/>
      <c r="BF101" s="222"/>
      <c r="BG101" s="222"/>
      <c r="BH101" s="222"/>
      <c r="BI101" s="222"/>
      <c r="BJ101" s="222"/>
      <c r="BK101" s="222"/>
      <c r="BL101" s="222"/>
      <c r="BM101" s="222"/>
      <c r="BN101" s="222"/>
      <c r="BO101" s="222"/>
      <c r="BP101" s="222"/>
      <c r="BQ101" s="222"/>
      <c r="BR101" s="222"/>
      <c r="BS101" s="222"/>
      <c r="BT101" s="222"/>
      <c r="BU101" s="222"/>
      <c r="BV101" s="222"/>
      <c r="BW101" s="222"/>
      <c r="BX101" s="222"/>
      <c r="BY101" s="222"/>
      <c r="BZ101" s="222"/>
      <c r="CA101" s="222"/>
      <c r="CB101" s="222"/>
      <c r="CC101" s="222"/>
      <c r="CD101" s="222"/>
      <c r="CE101" s="222"/>
      <c r="CF101" s="222"/>
      <c r="CG101" s="222"/>
      <c r="CH101" s="222"/>
      <c r="CI101" s="222"/>
      <c r="CJ101" s="222"/>
      <c r="CK101" s="222"/>
      <c r="CL101" s="222"/>
      <c r="CM101" s="222"/>
      <c r="CN101" s="222"/>
      <c r="CO101" s="222"/>
      <c r="CP101" s="222"/>
      <c r="CQ101" s="222"/>
      <c r="CR101" s="222"/>
      <c r="CS101" s="222"/>
      <c r="CT101" s="222"/>
      <c r="CU101" s="222"/>
      <c r="CV101" s="222"/>
      <c r="CW101" s="222"/>
      <c r="CX101" s="222"/>
      <c r="CY101" s="222"/>
      <c r="CZ101" s="222"/>
      <c r="DA101" s="222"/>
      <c r="DB101" s="222"/>
      <c r="DC101" s="222"/>
      <c r="DD101" s="222"/>
      <c r="DE101" s="222"/>
      <c r="DF101" s="222"/>
      <c r="DG101" s="222"/>
      <c r="DH101" s="222"/>
      <c r="DI101" s="222"/>
      <c r="DJ101" s="222"/>
      <c r="DK101" s="222"/>
      <c r="DL101" s="222"/>
      <c r="DM101" s="222"/>
      <c r="DN101" s="222"/>
      <c r="DO101" s="222"/>
      <c r="DP101" s="222"/>
      <c r="DQ101" s="222"/>
      <c r="DR101" s="222"/>
      <c r="DS101" s="222"/>
      <c r="DT101" s="222"/>
      <c r="DU101" s="222"/>
      <c r="DV101" s="222"/>
      <c r="DW101" s="222"/>
      <c r="DX101" s="222"/>
      <c r="DY101" s="222"/>
      <c r="DZ101" s="222"/>
      <c r="EA101" s="222"/>
      <c r="EB101" s="222"/>
      <c r="EC101" s="222"/>
      <c r="ED101" s="222"/>
      <c r="EE101" s="222"/>
      <c r="EF101" s="222"/>
      <c r="EG101" s="222"/>
      <c r="EH101" s="222"/>
      <c r="EI101" s="222"/>
    </row>
    <row r="102" spans="1:139" ht="12.75">
      <c r="A102" s="222"/>
      <c r="B102" s="251"/>
      <c r="C102" s="222"/>
      <c r="D102" s="222"/>
      <c r="E102" s="222"/>
      <c r="F102" s="222"/>
      <c r="G102" s="222"/>
      <c r="H102" s="222"/>
      <c r="I102" s="222"/>
      <c r="J102" s="222"/>
      <c r="K102" s="222"/>
      <c r="L102" s="222"/>
      <c r="M102" s="222"/>
      <c r="N102" s="222"/>
      <c r="O102" s="222"/>
      <c r="P102" s="222"/>
      <c r="Q102" s="222"/>
      <c r="R102" s="222"/>
      <c r="S102" s="222"/>
      <c r="T102" s="222"/>
      <c r="U102" s="222"/>
      <c r="V102" s="222"/>
      <c r="W102" s="222"/>
      <c r="X102" s="222"/>
      <c r="Y102" s="222"/>
      <c r="Z102" s="222"/>
      <c r="AA102" s="222"/>
      <c r="AB102" s="222"/>
      <c r="AC102" s="222"/>
      <c r="AD102" s="222"/>
      <c r="AE102" s="222"/>
      <c r="AF102" s="222"/>
      <c r="AG102" s="222"/>
      <c r="AH102" s="222"/>
      <c r="AI102" s="222"/>
      <c r="AJ102" s="222"/>
      <c r="AK102" s="222"/>
      <c r="AL102" s="222"/>
      <c r="AM102" s="222"/>
      <c r="AN102" s="222"/>
      <c r="AO102" s="222"/>
      <c r="AP102" s="222"/>
      <c r="AQ102" s="222"/>
      <c r="AR102" s="222"/>
      <c r="AS102" s="222"/>
      <c r="AT102" s="222"/>
      <c r="AU102" s="222"/>
      <c r="AV102" s="222"/>
      <c r="AW102" s="222"/>
      <c r="AX102" s="222"/>
      <c r="AY102" s="222"/>
      <c r="AZ102" s="222"/>
      <c r="BA102" s="222"/>
      <c r="BB102" s="222"/>
      <c r="BC102" s="222"/>
      <c r="BD102" s="222"/>
      <c r="BE102" s="222"/>
      <c r="BF102" s="222"/>
      <c r="BG102" s="222"/>
      <c r="BH102" s="222"/>
      <c r="BI102" s="222"/>
      <c r="BJ102" s="222"/>
      <c r="BK102" s="222"/>
      <c r="BL102" s="222"/>
      <c r="BM102" s="222"/>
      <c r="BN102" s="222"/>
      <c r="BO102" s="222"/>
      <c r="BP102" s="222"/>
      <c r="BQ102" s="222"/>
      <c r="BR102" s="222"/>
      <c r="BS102" s="222"/>
      <c r="BT102" s="222"/>
      <c r="BU102" s="222"/>
      <c r="BV102" s="222"/>
      <c r="BW102" s="222"/>
      <c r="BX102" s="222"/>
      <c r="BY102" s="222"/>
      <c r="BZ102" s="222"/>
      <c r="CA102" s="222"/>
      <c r="CB102" s="222"/>
      <c r="CC102" s="222"/>
      <c r="CD102" s="222"/>
      <c r="CE102" s="222"/>
      <c r="CF102" s="222"/>
      <c r="CG102" s="222"/>
      <c r="CH102" s="222"/>
      <c r="CI102" s="222"/>
      <c r="CJ102" s="222"/>
      <c r="CK102" s="222"/>
      <c r="CL102" s="222"/>
      <c r="CM102" s="222"/>
      <c r="CN102" s="222"/>
      <c r="CO102" s="222"/>
      <c r="CP102" s="222"/>
      <c r="CQ102" s="222"/>
      <c r="CR102" s="222"/>
      <c r="CS102" s="222"/>
      <c r="CT102" s="222"/>
      <c r="CU102" s="222"/>
      <c r="CV102" s="222"/>
      <c r="CW102" s="222"/>
      <c r="CX102" s="222"/>
      <c r="CY102" s="222"/>
      <c r="CZ102" s="222"/>
      <c r="DA102" s="222"/>
      <c r="DB102" s="222"/>
      <c r="DC102" s="222"/>
      <c r="DD102" s="222"/>
      <c r="DE102" s="222"/>
      <c r="DF102" s="222"/>
      <c r="DG102" s="222"/>
      <c r="DH102" s="222"/>
      <c r="DI102" s="222"/>
      <c r="DJ102" s="222"/>
      <c r="DK102" s="222"/>
      <c r="DL102" s="222"/>
      <c r="DM102" s="222"/>
      <c r="DN102" s="222"/>
      <c r="DO102" s="222"/>
      <c r="DP102" s="222"/>
      <c r="DQ102" s="222"/>
      <c r="DR102" s="222"/>
      <c r="DS102" s="222"/>
      <c r="DT102" s="222"/>
      <c r="DU102" s="222"/>
      <c r="DV102" s="222"/>
      <c r="DW102" s="222"/>
      <c r="DX102" s="222"/>
      <c r="DY102" s="222"/>
      <c r="DZ102" s="222"/>
      <c r="EA102" s="222"/>
      <c r="EB102" s="222"/>
      <c r="EC102" s="222"/>
      <c r="ED102" s="222"/>
      <c r="EE102" s="222"/>
      <c r="EF102" s="222"/>
      <c r="EG102" s="222"/>
      <c r="EH102" s="222"/>
      <c r="EI102" s="222"/>
    </row>
    <row r="103" spans="1:139" ht="12.75">
      <c r="A103" s="222"/>
      <c r="B103" s="251"/>
      <c r="C103" s="222"/>
      <c r="D103" s="222"/>
      <c r="E103" s="222"/>
      <c r="F103" s="222"/>
      <c r="G103" s="222"/>
      <c r="H103" s="222"/>
      <c r="I103" s="222"/>
      <c r="J103" s="222"/>
      <c r="K103" s="222"/>
      <c r="L103" s="222"/>
      <c r="M103" s="222"/>
      <c r="N103" s="222"/>
      <c r="O103" s="222"/>
      <c r="P103" s="222"/>
      <c r="Q103" s="222"/>
      <c r="R103" s="222"/>
      <c r="S103" s="222"/>
      <c r="T103" s="222"/>
      <c r="U103" s="222"/>
      <c r="V103" s="222"/>
      <c r="W103" s="222"/>
      <c r="X103" s="222"/>
      <c r="Y103" s="222"/>
      <c r="Z103" s="222"/>
      <c r="AA103" s="222"/>
      <c r="AB103" s="222"/>
      <c r="AC103" s="222"/>
      <c r="AD103" s="222"/>
      <c r="AE103" s="222"/>
      <c r="AF103" s="222"/>
      <c r="AG103" s="222"/>
      <c r="AH103" s="222"/>
      <c r="AI103" s="222"/>
      <c r="AJ103" s="222"/>
      <c r="AK103" s="222"/>
      <c r="AL103" s="222"/>
      <c r="AM103" s="222"/>
      <c r="AN103" s="222"/>
      <c r="AO103" s="222"/>
      <c r="AP103" s="222"/>
      <c r="AQ103" s="222"/>
      <c r="AR103" s="222"/>
      <c r="AS103" s="222"/>
      <c r="AT103" s="222"/>
      <c r="AU103" s="222"/>
      <c r="AV103" s="222"/>
      <c r="AW103" s="222"/>
      <c r="AX103" s="222"/>
      <c r="AY103" s="222"/>
      <c r="AZ103" s="222"/>
      <c r="BA103" s="222"/>
      <c r="BB103" s="222"/>
      <c r="BC103" s="222"/>
      <c r="BD103" s="222"/>
      <c r="BE103" s="222"/>
      <c r="BF103" s="222"/>
      <c r="BG103" s="222"/>
      <c r="BH103" s="222"/>
      <c r="BI103" s="222"/>
      <c r="BJ103" s="222"/>
      <c r="BK103" s="222"/>
      <c r="BL103" s="222"/>
      <c r="BM103" s="222"/>
      <c r="BN103" s="222"/>
      <c r="BO103" s="222"/>
      <c r="BP103" s="222"/>
      <c r="BQ103" s="222"/>
      <c r="BR103" s="222"/>
      <c r="BS103" s="222"/>
      <c r="BT103" s="222"/>
      <c r="BU103" s="222"/>
      <c r="BV103" s="222"/>
      <c r="BW103" s="222"/>
      <c r="BX103" s="222"/>
      <c r="BY103" s="222"/>
      <c r="BZ103" s="222"/>
      <c r="CA103" s="222"/>
      <c r="CB103" s="222"/>
      <c r="CC103" s="222"/>
      <c r="CD103" s="222"/>
      <c r="CE103" s="222"/>
      <c r="CF103" s="222"/>
      <c r="CG103" s="222"/>
      <c r="CH103" s="222"/>
      <c r="CI103" s="222"/>
      <c r="CJ103" s="222"/>
      <c r="CK103" s="222"/>
      <c r="CL103" s="222"/>
      <c r="CM103" s="222"/>
      <c r="CN103" s="222"/>
      <c r="CO103" s="222"/>
      <c r="CP103" s="222"/>
      <c r="CQ103" s="222"/>
      <c r="CR103" s="222"/>
      <c r="CS103" s="222"/>
      <c r="CT103" s="222"/>
      <c r="CU103" s="222"/>
      <c r="CV103" s="222"/>
      <c r="CW103" s="222"/>
      <c r="CX103" s="222"/>
      <c r="CY103" s="222"/>
      <c r="CZ103" s="222"/>
      <c r="DA103" s="222"/>
      <c r="DB103" s="222"/>
      <c r="DC103" s="222"/>
      <c r="DD103" s="222"/>
      <c r="DE103" s="222"/>
      <c r="DF103" s="222"/>
      <c r="DG103" s="222"/>
      <c r="DH103" s="222"/>
      <c r="DI103" s="222"/>
      <c r="DJ103" s="222"/>
      <c r="DK103" s="222"/>
      <c r="DL103" s="222"/>
      <c r="DM103" s="222"/>
      <c r="DN103" s="222"/>
      <c r="DO103" s="222"/>
      <c r="DP103" s="222"/>
      <c r="DQ103" s="222"/>
      <c r="DR103" s="222"/>
      <c r="DS103" s="222"/>
      <c r="DT103" s="222"/>
      <c r="DU103" s="222"/>
      <c r="DV103" s="222"/>
      <c r="DW103" s="222"/>
      <c r="DX103" s="222"/>
      <c r="DY103" s="222"/>
      <c r="DZ103" s="222"/>
      <c r="EA103" s="222"/>
      <c r="EB103" s="222"/>
      <c r="EC103" s="222"/>
      <c r="ED103" s="222"/>
      <c r="EE103" s="222"/>
      <c r="EF103" s="222"/>
      <c r="EG103" s="222"/>
      <c r="EH103" s="222"/>
      <c r="EI103" s="222"/>
    </row>
    <row r="104" spans="1:139" ht="12.75">
      <c r="A104" s="222"/>
      <c r="B104" s="251"/>
      <c r="C104" s="222"/>
      <c r="D104" s="222"/>
      <c r="E104" s="222"/>
      <c r="F104" s="222"/>
      <c r="G104" s="222"/>
      <c r="H104" s="222"/>
      <c r="I104" s="222"/>
      <c r="J104" s="222"/>
      <c r="K104" s="222"/>
      <c r="L104" s="222"/>
      <c r="M104" s="222"/>
      <c r="N104" s="222"/>
      <c r="O104" s="222"/>
      <c r="P104" s="222"/>
      <c r="Q104" s="222"/>
      <c r="R104" s="222"/>
      <c r="S104" s="222"/>
      <c r="T104" s="222"/>
      <c r="U104" s="222"/>
      <c r="V104" s="222"/>
      <c r="W104" s="222"/>
      <c r="X104" s="222"/>
      <c r="Y104" s="222"/>
      <c r="Z104" s="222"/>
      <c r="AA104" s="222"/>
      <c r="AB104" s="222"/>
      <c r="AC104" s="222"/>
      <c r="AD104" s="222"/>
      <c r="AE104" s="222"/>
      <c r="AF104" s="222"/>
      <c r="AG104" s="222"/>
      <c r="AH104" s="222"/>
      <c r="AI104" s="222"/>
      <c r="AJ104" s="222"/>
      <c r="AK104" s="222"/>
      <c r="AL104" s="222"/>
      <c r="AM104" s="222"/>
      <c r="AN104" s="222"/>
      <c r="AO104" s="222"/>
      <c r="AP104" s="222"/>
      <c r="AQ104" s="222"/>
      <c r="AR104" s="222"/>
      <c r="AS104" s="222"/>
      <c r="AT104" s="222"/>
      <c r="AU104" s="222"/>
      <c r="AV104" s="222"/>
      <c r="AW104" s="222"/>
      <c r="AX104" s="222"/>
      <c r="AY104" s="222"/>
      <c r="AZ104" s="222"/>
      <c r="BA104" s="222"/>
      <c r="BB104" s="222"/>
      <c r="BC104" s="222"/>
      <c r="BD104" s="222"/>
      <c r="BE104" s="222"/>
      <c r="BF104" s="222"/>
      <c r="BG104" s="222"/>
      <c r="BH104" s="222"/>
      <c r="BI104" s="222"/>
      <c r="BJ104" s="222"/>
      <c r="BK104" s="222"/>
      <c r="BL104" s="222"/>
      <c r="BM104" s="222"/>
      <c r="BN104" s="222"/>
      <c r="BO104" s="222"/>
      <c r="BP104" s="222"/>
      <c r="BQ104" s="222"/>
      <c r="BR104" s="222"/>
      <c r="BS104" s="222"/>
      <c r="BT104" s="222"/>
      <c r="BU104" s="222"/>
      <c r="BV104" s="222"/>
      <c r="BW104" s="222"/>
      <c r="BX104" s="222"/>
      <c r="BY104" s="222"/>
      <c r="BZ104" s="222"/>
      <c r="CA104" s="222"/>
      <c r="CB104" s="222"/>
      <c r="CC104" s="222"/>
      <c r="CD104" s="222"/>
      <c r="CE104" s="222"/>
      <c r="CF104" s="222"/>
      <c r="CG104" s="222"/>
      <c r="CH104" s="222"/>
      <c r="CI104" s="222"/>
      <c r="CJ104" s="222"/>
      <c r="CK104" s="222"/>
      <c r="CL104" s="222"/>
      <c r="CM104" s="222"/>
      <c r="CN104" s="222"/>
      <c r="CO104" s="222"/>
      <c r="CP104" s="222"/>
      <c r="CQ104" s="222"/>
      <c r="CR104" s="222"/>
      <c r="CS104" s="222"/>
      <c r="CT104" s="222"/>
      <c r="CU104" s="222"/>
      <c r="CV104" s="222"/>
      <c r="CW104" s="222"/>
      <c r="CX104" s="222"/>
      <c r="CY104" s="222"/>
      <c r="CZ104" s="222"/>
      <c r="DA104" s="222"/>
      <c r="DB104" s="222"/>
      <c r="DC104" s="222"/>
      <c r="DD104" s="222"/>
      <c r="DE104" s="222"/>
      <c r="DF104" s="222"/>
      <c r="DG104" s="222"/>
      <c r="DH104" s="222"/>
      <c r="DI104" s="222"/>
      <c r="DJ104" s="222"/>
      <c r="DK104" s="222"/>
      <c r="DL104" s="222"/>
      <c r="DM104" s="222"/>
      <c r="DN104" s="222"/>
      <c r="DO104" s="222"/>
      <c r="DP104" s="222"/>
      <c r="DQ104" s="222"/>
      <c r="DR104" s="222"/>
      <c r="DS104" s="222"/>
      <c r="DT104" s="222"/>
      <c r="DU104" s="222"/>
      <c r="DV104" s="222"/>
      <c r="DW104" s="222"/>
      <c r="DX104" s="222"/>
      <c r="DY104" s="222"/>
      <c r="DZ104" s="222"/>
      <c r="EA104" s="222"/>
      <c r="EB104" s="222"/>
      <c r="EC104" s="222"/>
      <c r="ED104" s="222"/>
      <c r="EE104" s="222"/>
      <c r="EF104" s="222"/>
      <c r="EG104" s="222"/>
      <c r="EH104" s="222"/>
      <c r="EI104" s="222"/>
    </row>
    <row r="105" spans="1:139" ht="12.75">
      <c r="A105" s="222"/>
      <c r="B105" s="251"/>
      <c r="C105" s="222"/>
      <c r="D105" s="222"/>
      <c r="E105" s="222"/>
      <c r="F105" s="222"/>
      <c r="G105" s="222"/>
      <c r="H105" s="222"/>
      <c r="I105" s="222"/>
      <c r="J105" s="222"/>
      <c r="K105" s="222"/>
      <c r="L105" s="222"/>
      <c r="M105" s="222"/>
      <c r="N105" s="222"/>
      <c r="O105" s="222"/>
      <c r="P105" s="222"/>
      <c r="Q105" s="222"/>
      <c r="R105" s="222"/>
      <c r="S105" s="222"/>
      <c r="T105" s="222"/>
      <c r="U105" s="222"/>
      <c r="V105" s="222"/>
      <c r="W105" s="222"/>
      <c r="X105" s="222"/>
      <c r="Y105" s="222"/>
      <c r="Z105" s="222"/>
      <c r="AA105" s="222"/>
      <c r="AB105" s="222"/>
      <c r="AC105" s="222"/>
      <c r="AD105" s="222"/>
      <c r="AE105" s="222"/>
      <c r="AF105" s="222"/>
      <c r="AG105" s="222"/>
      <c r="AH105" s="222"/>
      <c r="AI105" s="222"/>
      <c r="AJ105" s="222"/>
      <c r="AK105" s="222"/>
      <c r="AL105" s="222"/>
      <c r="AM105" s="222"/>
      <c r="AN105" s="222"/>
      <c r="AO105" s="222"/>
      <c r="AP105" s="222"/>
      <c r="AQ105" s="222"/>
      <c r="AR105" s="222"/>
      <c r="AS105" s="222"/>
      <c r="AT105" s="222"/>
      <c r="AU105" s="222"/>
      <c r="AV105" s="222"/>
      <c r="AW105" s="222"/>
      <c r="AX105" s="222"/>
      <c r="AY105" s="222"/>
      <c r="AZ105" s="222"/>
      <c r="BA105" s="222"/>
      <c r="BB105" s="222"/>
      <c r="BC105" s="222"/>
      <c r="BD105" s="222"/>
      <c r="BE105" s="222"/>
      <c r="BF105" s="222"/>
      <c r="BG105" s="222"/>
      <c r="BH105" s="222"/>
      <c r="BI105" s="222"/>
      <c r="BJ105" s="222"/>
      <c r="BK105" s="222"/>
      <c r="BL105" s="222"/>
      <c r="BM105" s="222"/>
      <c r="BN105" s="222"/>
      <c r="BO105" s="222"/>
      <c r="BP105" s="222"/>
      <c r="BQ105" s="222"/>
      <c r="BR105" s="222"/>
      <c r="BS105" s="222"/>
      <c r="BT105" s="222"/>
      <c r="BU105" s="222"/>
      <c r="BV105" s="222"/>
      <c r="BW105" s="222"/>
      <c r="BX105" s="222"/>
      <c r="BY105" s="222"/>
      <c r="BZ105" s="222"/>
      <c r="CA105" s="222"/>
      <c r="CB105" s="222"/>
      <c r="CC105" s="222"/>
      <c r="CD105" s="222"/>
      <c r="CE105" s="222"/>
      <c r="CF105" s="222"/>
      <c r="CG105" s="222"/>
      <c r="CH105" s="222"/>
      <c r="CI105" s="222"/>
      <c r="CJ105" s="222"/>
      <c r="CK105" s="222"/>
      <c r="CL105" s="222"/>
      <c r="CM105" s="222"/>
      <c r="CN105" s="222"/>
      <c r="CO105" s="222"/>
      <c r="CP105" s="222"/>
      <c r="CQ105" s="222"/>
      <c r="CR105" s="222"/>
      <c r="CS105" s="222"/>
      <c r="CT105" s="222"/>
      <c r="CU105" s="222"/>
      <c r="CV105" s="222"/>
      <c r="CW105" s="222"/>
      <c r="CX105" s="222"/>
      <c r="CY105" s="222"/>
      <c r="CZ105" s="222"/>
      <c r="DA105" s="222"/>
      <c r="DB105" s="222"/>
      <c r="DC105" s="222"/>
      <c r="DD105" s="222"/>
      <c r="DE105" s="222"/>
      <c r="DF105" s="222"/>
      <c r="DG105" s="222"/>
      <c r="DH105" s="222"/>
      <c r="DI105" s="222"/>
      <c r="DJ105" s="222"/>
      <c r="DK105" s="222"/>
      <c r="DL105" s="222"/>
      <c r="DM105" s="222"/>
      <c r="DN105" s="222"/>
      <c r="DO105" s="222"/>
      <c r="DP105" s="222"/>
      <c r="DQ105" s="222"/>
      <c r="DR105" s="222"/>
      <c r="DS105" s="222"/>
      <c r="DT105" s="222"/>
      <c r="DU105" s="222"/>
      <c r="DV105" s="222"/>
      <c r="DW105" s="222"/>
      <c r="DX105" s="222"/>
      <c r="DY105" s="222"/>
      <c r="DZ105" s="222"/>
      <c r="EA105" s="222"/>
      <c r="EB105" s="222"/>
      <c r="EC105" s="222"/>
      <c r="ED105" s="222"/>
      <c r="EE105" s="222"/>
      <c r="EF105" s="222"/>
      <c r="EG105" s="222"/>
      <c r="EH105" s="222"/>
      <c r="EI105" s="222"/>
    </row>
    <row r="106" spans="1:139" ht="12.75">
      <c r="A106" s="222"/>
      <c r="B106" s="251"/>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22"/>
      <c r="BR106" s="222"/>
      <c r="BS106" s="222"/>
      <c r="BT106" s="222"/>
      <c r="BU106" s="222"/>
      <c r="BV106" s="222"/>
      <c r="BW106" s="222"/>
      <c r="BX106" s="222"/>
      <c r="BY106" s="222"/>
      <c r="BZ106" s="222"/>
      <c r="CA106" s="222"/>
      <c r="CB106" s="222"/>
      <c r="CC106" s="222"/>
      <c r="CD106" s="222"/>
      <c r="CE106" s="222"/>
      <c r="CF106" s="222"/>
      <c r="CG106" s="222"/>
      <c r="CH106" s="222"/>
      <c r="CI106" s="222"/>
      <c r="CJ106" s="222"/>
      <c r="CK106" s="222"/>
      <c r="CL106" s="222"/>
      <c r="CM106" s="222"/>
      <c r="CN106" s="222"/>
      <c r="CO106" s="222"/>
      <c r="CP106" s="222"/>
      <c r="CQ106" s="222"/>
      <c r="CR106" s="222"/>
      <c r="CS106" s="222"/>
      <c r="CT106" s="222"/>
      <c r="CU106" s="222"/>
      <c r="CV106" s="222"/>
      <c r="CW106" s="222"/>
      <c r="CX106" s="222"/>
      <c r="CY106" s="222"/>
      <c r="CZ106" s="222"/>
      <c r="DA106" s="222"/>
      <c r="DB106" s="222"/>
      <c r="DC106" s="222"/>
      <c r="DD106" s="222"/>
      <c r="DE106" s="222"/>
      <c r="DF106" s="222"/>
      <c r="DG106" s="222"/>
      <c r="DH106" s="222"/>
      <c r="DI106" s="222"/>
      <c r="DJ106" s="222"/>
      <c r="DK106" s="222"/>
      <c r="DL106" s="222"/>
      <c r="DM106" s="222"/>
      <c r="DN106" s="222"/>
      <c r="DO106" s="222"/>
      <c r="DP106" s="222"/>
      <c r="DQ106" s="222"/>
      <c r="DR106" s="222"/>
      <c r="DS106" s="222"/>
      <c r="DT106" s="222"/>
      <c r="DU106" s="222"/>
      <c r="DV106" s="222"/>
      <c r="DW106" s="222"/>
      <c r="DX106" s="222"/>
      <c r="DY106" s="222"/>
      <c r="DZ106" s="222"/>
      <c r="EA106" s="222"/>
      <c r="EB106" s="222"/>
      <c r="EC106" s="222"/>
      <c r="ED106" s="222"/>
      <c r="EE106" s="222"/>
      <c r="EF106" s="222"/>
      <c r="EG106" s="222"/>
      <c r="EH106" s="222"/>
      <c r="EI106" s="222"/>
    </row>
    <row r="107" spans="1:139" ht="12.75">
      <c r="A107" s="222"/>
      <c r="B107" s="251"/>
      <c r="C107" s="222"/>
      <c r="D107" s="222"/>
      <c r="E107" s="222"/>
      <c r="F107" s="222"/>
      <c r="G107" s="222"/>
      <c r="H107" s="222"/>
      <c r="I107" s="222"/>
      <c r="J107" s="222"/>
      <c r="K107" s="222"/>
      <c r="L107" s="222"/>
      <c r="M107" s="222"/>
      <c r="N107" s="222"/>
      <c r="O107" s="222"/>
      <c r="P107" s="222"/>
      <c r="Q107" s="222"/>
      <c r="R107" s="222"/>
      <c r="S107" s="222"/>
      <c r="T107" s="222"/>
      <c r="U107" s="222"/>
      <c r="V107" s="222"/>
      <c r="W107" s="222"/>
      <c r="X107" s="222"/>
      <c r="Y107" s="222"/>
      <c r="Z107" s="222"/>
      <c r="AA107" s="222"/>
      <c r="AB107" s="222"/>
      <c r="AC107" s="222"/>
      <c r="AD107" s="222"/>
      <c r="AE107" s="222"/>
      <c r="AF107" s="222"/>
      <c r="AG107" s="222"/>
      <c r="AH107" s="222"/>
      <c r="AI107" s="222"/>
      <c r="AJ107" s="222"/>
      <c r="AK107" s="222"/>
      <c r="AL107" s="222"/>
      <c r="AM107" s="222"/>
      <c r="AN107" s="222"/>
      <c r="AO107" s="222"/>
      <c r="AP107" s="222"/>
      <c r="AQ107" s="222"/>
      <c r="AR107" s="222"/>
      <c r="AS107" s="222"/>
      <c r="AT107" s="222"/>
      <c r="AU107" s="222"/>
      <c r="AV107" s="222"/>
      <c r="AW107" s="222"/>
      <c r="AX107" s="222"/>
      <c r="AY107" s="222"/>
      <c r="AZ107" s="222"/>
      <c r="BA107" s="222"/>
      <c r="BB107" s="222"/>
      <c r="BC107" s="222"/>
      <c r="BD107" s="222"/>
      <c r="BE107" s="222"/>
      <c r="BF107" s="222"/>
      <c r="BG107" s="222"/>
      <c r="BH107" s="222"/>
      <c r="BI107" s="222"/>
      <c r="BJ107" s="222"/>
      <c r="BK107" s="222"/>
      <c r="BL107" s="222"/>
      <c r="BM107" s="222"/>
      <c r="BN107" s="222"/>
      <c r="BO107" s="222"/>
      <c r="BP107" s="222"/>
      <c r="BQ107" s="222"/>
      <c r="BR107" s="222"/>
      <c r="BS107" s="222"/>
      <c r="BT107" s="222"/>
      <c r="BU107" s="222"/>
      <c r="BV107" s="222"/>
      <c r="BW107" s="222"/>
      <c r="BX107" s="222"/>
      <c r="BY107" s="222"/>
      <c r="BZ107" s="222"/>
      <c r="CA107" s="222"/>
      <c r="CB107" s="222"/>
      <c r="CC107" s="222"/>
      <c r="CD107" s="222"/>
      <c r="CE107" s="222"/>
      <c r="CF107" s="222"/>
      <c r="CG107" s="222"/>
      <c r="CH107" s="222"/>
      <c r="CI107" s="222"/>
      <c r="CJ107" s="222"/>
      <c r="CK107" s="222"/>
      <c r="CL107" s="222"/>
      <c r="CM107" s="222"/>
      <c r="CN107" s="222"/>
      <c r="CO107" s="222"/>
      <c r="CP107" s="222"/>
      <c r="CQ107" s="222"/>
      <c r="CR107" s="222"/>
      <c r="CS107" s="222"/>
      <c r="CT107" s="222"/>
      <c r="CU107" s="222"/>
      <c r="CV107" s="222"/>
      <c r="CW107" s="222"/>
      <c r="CX107" s="222"/>
      <c r="CY107" s="222"/>
      <c r="CZ107" s="222"/>
      <c r="DA107" s="222"/>
      <c r="DB107" s="222"/>
      <c r="DC107" s="222"/>
      <c r="DD107" s="222"/>
      <c r="DE107" s="222"/>
      <c r="DF107" s="222"/>
      <c r="DG107" s="222"/>
      <c r="DH107" s="222"/>
      <c r="DI107" s="222"/>
      <c r="DJ107" s="222"/>
      <c r="DK107" s="222"/>
      <c r="DL107" s="222"/>
      <c r="DM107" s="222"/>
      <c r="DN107" s="222"/>
      <c r="DO107" s="222"/>
      <c r="DP107" s="222"/>
      <c r="DQ107" s="222"/>
      <c r="DR107" s="222"/>
      <c r="DS107" s="222"/>
      <c r="DT107" s="222"/>
      <c r="DU107" s="222"/>
      <c r="DV107" s="222"/>
      <c r="DW107" s="222"/>
      <c r="DX107" s="222"/>
      <c r="DY107" s="222"/>
      <c r="DZ107" s="222"/>
      <c r="EA107" s="222"/>
      <c r="EB107" s="222"/>
      <c r="EC107" s="222"/>
      <c r="ED107" s="222"/>
      <c r="EE107" s="222"/>
      <c r="EF107" s="222"/>
      <c r="EG107" s="222"/>
      <c r="EH107" s="222"/>
      <c r="EI107" s="222"/>
    </row>
    <row r="108" spans="1:139" ht="12.75">
      <c r="A108" s="222"/>
      <c r="B108" s="251"/>
      <c r="C108" s="222"/>
      <c r="D108" s="222"/>
      <c r="E108" s="222"/>
      <c r="F108" s="222"/>
      <c r="G108" s="222"/>
      <c r="H108" s="222"/>
      <c r="I108" s="222"/>
      <c r="J108" s="222"/>
      <c r="K108" s="222"/>
      <c r="L108" s="222"/>
      <c r="M108" s="222"/>
      <c r="N108" s="222"/>
      <c r="O108" s="222"/>
      <c r="P108" s="222"/>
      <c r="Q108" s="222"/>
      <c r="R108" s="222"/>
      <c r="S108" s="222"/>
      <c r="T108" s="222"/>
      <c r="U108" s="222"/>
      <c r="V108" s="222"/>
      <c r="W108" s="222"/>
      <c r="X108" s="222"/>
      <c r="Y108" s="222"/>
      <c r="Z108" s="222"/>
      <c r="AA108" s="222"/>
      <c r="AB108" s="222"/>
      <c r="AC108" s="222"/>
      <c r="AD108" s="222"/>
      <c r="AE108" s="222"/>
      <c r="AF108" s="222"/>
      <c r="AG108" s="222"/>
      <c r="AH108" s="222"/>
      <c r="AI108" s="222"/>
      <c r="AJ108" s="222"/>
      <c r="AK108" s="222"/>
      <c r="AL108" s="222"/>
      <c r="AM108" s="222"/>
      <c r="AN108" s="222"/>
      <c r="AO108" s="222"/>
      <c r="AP108" s="222"/>
      <c r="AQ108" s="222"/>
      <c r="AR108" s="222"/>
      <c r="AS108" s="222"/>
      <c r="AT108" s="222"/>
      <c r="AU108" s="222"/>
      <c r="AV108" s="222"/>
      <c r="AW108" s="222"/>
      <c r="AX108" s="222"/>
      <c r="AY108" s="222"/>
      <c r="AZ108" s="222"/>
      <c r="BA108" s="222"/>
      <c r="BB108" s="222"/>
      <c r="BC108" s="222"/>
      <c r="BD108" s="222"/>
      <c r="BE108" s="222"/>
      <c r="BF108" s="222"/>
      <c r="BG108" s="222"/>
      <c r="BH108" s="222"/>
      <c r="BI108" s="222"/>
      <c r="BJ108" s="222"/>
      <c r="BK108" s="222"/>
      <c r="BL108" s="222"/>
      <c r="BM108" s="222"/>
      <c r="BN108" s="222"/>
      <c r="BO108" s="222"/>
      <c r="BP108" s="222"/>
      <c r="BQ108" s="222"/>
      <c r="BR108" s="222"/>
      <c r="BS108" s="222"/>
      <c r="BT108" s="222"/>
      <c r="BU108" s="222"/>
      <c r="BV108" s="222"/>
      <c r="BW108" s="222"/>
      <c r="BX108" s="222"/>
      <c r="BY108" s="222"/>
      <c r="BZ108" s="222"/>
      <c r="CA108" s="222"/>
      <c r="CB108" s="222"/>
      <c r="CC108" s="222"/>
      <c r="CD108" s="222"/>
      <c r="CE108" s="222"/>
      <c r="CF108" s="222"/>
      <c r="CG108" s="222"/>
      <c r="CH108" s="222"/>
      <c r="CI108" s="222"/>
      <c r="CJ108" s="222"/>
      <c r="CK108" s="222"/>
      <c r="CL108" s="222"/>
      <c r="CM108" s="222"/>
      <c r="CN108" s="222"/>
      <c r="CO108" s="222"/>
      <c r="CP108" s="222"/>
      <c r="CQ108" s="222"/>
      <c r="CR108" s="222"/>
      <c r="CS108" s="222"/>
      <c r="CT108" s="222"/>
      <c r="CU108" s="222"/>
      <c r="CV108" s="222"/>
      <c r="CW108" s="222"/>
      <c r="CX108" s="222"/>
      <c r="CY108" s="222"/>
      <c r="CZ108" s="222"/>
      <c r="DA108" s="222"/>
      <c r="DB108" s="222"/>
      <c r="DC108" s="222"/>
      <c r="DD108" s="222"/>
      <c r="DE108" s="222"/>
      <c r="DF108" s="222"/>
      <c r="DG108" s="222"/>
      <c r="DH108" s="222"/>
      <c r="DI108" s="222"/>
      <c r="DJ108" s="222"/>
      <c r="DK108" s="222"/>
      <c r="DL108" s="222"/>
      <c r="DM108" s="222"/>
      <c r="DN108" s="222"/>
      <c r="DO108" s="222"/>
      <c r="DP108" s="222"/>
      <c r="DQ108" s="222"/>
      <c r="DR108" s="222"/>
      <c r="DS108" s="222"/>
      <c r="DT108" s="222"/>
      <c r="DU108" s="222"/>
      <c r="DV108" s="222"/>
      <c r="DW108" s="222"/>
      <c r="DX108" s="222"/>
      <c r="DY108" s="222"/>
      <c r="DZ108" s="222"/>
      <c r="EA108" s="222"/>
      <c r="EB108" s="222"/>
      <c r="EC108" s="222"/>
      <c r="ED108" s="222"/>
      <c r="EE108" s="222"/>
      <c r="EF108" s="222"/>
      <c r="EG108" s="222"/>
      <c r="EH108" s="222"/>
      <c r="EI108" s="222"/>
    </row>
    <row r="109" spans="1:139" ht="12.75">
      <c r="A109" s="222"/>
      <c r="B109" s="251"/>
      <c r="C109" s="222"/>
      <c r="D109" s="222"/>
      <c r="E109" s="222"/>
      <c r="F109" s="222"/>
      <c r="G109" s="222"/>
      <c r="H109" s="222"/>
      <c r="I109" s="222"/>
      <c r="J109" s="222"/>
      <c r="K109" s="222"/>
      <c r="L109" s="222"/>
      <c r="M109" s="222"/>
      <c r="N109" s="222"/>
      <c r="O109" s="222"/>
      <c r="P109" s="222"/>
      <c r="Q109" s="222"/>
      <c r="R109" s="222"/>
      <c r="S109" s="222"/>
      <c r="T109" s="222"/>
      <c r="U109" s="222"/>
      <c r="V109" s="222"/>
      <c r="W109" s="222"/>
      <c r="X109" s="222"/>
      <c r="Y109" s="222"/>
      <c r="Z109" s="222"/>
      <c r="AA109" s="222"/>
      <c r="AB109" s="222"/>
      <c r="AC109" s="222"/>
      <c r="AD109" s="222"/>
      <c r="AE109" s="222"/>
      <c r="AF109" s="222"/>
      <c r="AG109" s="222"/>
      <c r="AH109" s="222"/>
      <c r="AI109" s="222"/>
      <c r="AJ109" s="222"/>
      <c r="AK109" s="222"/>
      <c r="AL109" s="222"/>
      <c r="AM109" s="222"/>
      <c r="AN109" s="222"/>
      <c r="AO109" s="222"/>
      <c r="AP109" s="222"/>
      <c r="AQ109" s="222"/>
      <c r="AR109" s="222"/>
      <c r="AS109" s="222"/>
      <c r="AT109" s="222"/>
      <c r="AU109" s="222"/>
      <c r="AV109" s="222"/>
      <c r="AW109" s="222"/>
      <c r="AX109" s="222"/>
      <c r="AY109" s="222"/>
      <c r="AZ109" s="222"/>
      <c r="BA109" s="222"/>
      <c r="BB109" s="222"/>
      <c r="BC109" s="222"/>
      <c r="BD109" s="222"/>
      <c r="BE109" s="222"/>
      <c r="BF109" s="222"/>
      <c r="BG109" s="222"/>
      <c r="BH109" s="222"/>
      <c r="BI109" s="222"/>
      <c r="BJ109" s="222"/>
      <c r="BK109" s="222"/>
      <c r="BL109" s="222"/>
      <c r="BM109" s="222"/>
      <c r="BN109" s="222"/>
      <c r="BO109" s="222"/>
      <c r="BP109" s="222"/>
      <c r="BQ109" s="222"/>
      <c r="BR109" s="222"/>
      <c r="BS109" s="222"/>
      <c r="BT109" s="222"/>
      <c r="BU109" s="222"/>
      <c r="BV109" s="222"/>
      <c r="BW109" s="222"/>
      <c r="BX109" s="222"/>
      <c r="BY109" s="222"/>
      <c r="BZ109" s="222"/>
      <c r="CA109" s="222"/>
      <c r="CB109" s="222"/>
      <c r="CC109" s="222"/>
      <c r="CD109" s="222"/>
      <c r="CE109" s="222"/>
      <c r="CF109" s="222"/>
      <c r="CG109" s="222"/>
      <c r="CH109" s="222"/>
      <c r="CI109" s="222"/>
      <c r="CJ109" s="222"/>
      <c r="CK109" s="222"/>
      <c r="CL109" s="222"/>
      <c r="CM109" s="222"/>
      <c r="CN109" s="222"/>
      <c r="CO109" s="222"/>
      <c r="CP109" s="222"/>
      <c r="CQ109" s="222"/>
      <c r="CR109" s="222"/>
      <c r="CS109" s="222"/>
      <c r="CT109" s="222"/>
      <c r="CU109" s="222"/>
      <c r="CV109" s="222"/>
      <c r="CW109" s="222"/>
      <c r="CX109" s="222"/>
      <c r="CY109" s="222"/>
      <c r="CZ109" s="222"/>
      <c r="DA109" s="222"/>
      <c r="DB109" s="222"/>
      <c r="DC109" s="222"/>
      <c r="DD109" s="222"/>
      <c r="DE109" s="222"/>
      <c r="DF109" s="222"/>
      <c r="DG109" s="222"/>
      <c r="DH109" s="222"/>
      <c r="DI109" s="222"/>
      <c r="DJ109" s="222"/>
      <c r="DK109" s="222"/>
      <c r="DL109" s="222"/>
      <c r="DM109" s="222"/>
      <c r="DN109" s="222"/>
      <c r="DO109" s="222"/>
      <c r="DP109" s="222"/>
      <c r="DQ109" s="222"/>
      <c r="DR109" s="222"/>
      <c r="DS109" s="222"/>
      <c r="DT109" s="222"/>
      <c r="DU109" s="222"/>
      <c r="DV109" s="222"/>
      <c r="DW109" s="222"/>
      <c r="DX109" s="222"/>
      <c r="DY109" s="222"/>
      <c r="DZ109" s="222"/>
      <c r="EA109" s="222"/>
      <c r="EB109" s="222"/>
      <c r="EC109" s="222"/>
      <c r="ED109" s="222"/>
      <c r="EE109" s="222"/>
      <c r="EF109" s="222"/>
      <c r="EG109" s="222"/>
      <c r="EH109" s="222"/>
      <c r="EI109" s="222"/>
    </row>
    <row r="110" spans="1:139" ht="12.75">
      <c r="A110" s="222"/>
      <c r="B110" s="251"/>
      <c r="C110" s="222"/>
      <c r="D110" s="222"/>
      <c r="E110" s="222"/>
      <c r="F110" s="222"/>
      <c r="G110" s="222"/>
      <c r="H110" s="222"/>
      <c r="I110" s="222"/>
      <c r="J110" s="222"/>
      <c r="K110" s="222"/>
      <c r="L110" s="222"/>
      <c r="M110" s="222"/>
      <c r="N110" s="222"/>
      <c r="O110" s="222"/>
      <c r="P110" s="222"/>
      <c r="Q110" s="222"/>
      <c r="R110" s="222"/>
      <c r="S110" s="222"/>
      <c r="T110" s="222"/>
      <c r="U110" s="222"/>
      <c r="V110" s="222"/>
      <c r="W110" s="222"/>
      <c r="X110" s="222"/>
      <c r="Y110" s="222"/>
      <c r="Z110" s="222"/>
      <c r="AA110" s="222"/>
      <c r="AB110" s="222"/>
      <c r="AC110" s="222"/>
      <c r="AD110" s="222"/>
      <c r="AE110" s="222"/>
      <c r="AF110" s="222"/>
      <c r="AG110" s="222"/>
      <c r="AH110" s="222"/>
      <c r="AI110" s="222"/>
      <c r="AJ110" s="222"/>
      <c r="AK110" s="222"/>
      <c r="AL110" s="222"/>
      <c r="AM110" s="222"/>
      <c r="AN110" s="222"/>
      <c r="AO110" s="222"/>
      <c r="AP110" s="222"/>
      <c r="AQ110" s="222"/>
      <c r="AR110" s="222"/>
      <c r="AS110" s="222"/>
      <c r="AT110" s="222"/>
      <c r="AU110" s="222"/>
      <c r="AV110" s="222"/>
      <c r="AW110" s="222"/>
      <c r="AX110" s="222"/>
      <c r="AY110" s="222"/>
      <c r="AZ110" s="222"/>
      <c r="BA110" s="222"/>
      <c r="BB110" s="222"/>
      <c r="BC110" s="222"/>
      <c r="BD110" s="222"/>
      <c r="BE110" s="222"/>
      <c r="BF110" s="222"/>
      <c r="BG110" s="222"/>
      <c r="BH110" s="222"/>
      <c r="BI110" s="222"/>
      <c r="BJ110" s="222"/>
      <c r="BK110" s="222"/>
      <c r="BL110" s="222"/>
      <c r="BM110" s="222"/>
      <c r="BN110" s="222"/>
      <c r="BO110" s="222"/>
      <c r="BP110" s="222"/>
      <c r="BQ110" s="222"/>
      <c r="BR110" s="222"/>
      <c r="BS110" s="222"/>
      <c r="BT110" s="222"/>
      <c r="BU110" s="222"/>
      <c r="BV110" s="222"/>
      <c r="BW110" s="222"/>
      <c r="BX110" s="222"/>
      <c r="BY110" s="222"/>
      <c r="BZ110" s="222"/>
      <c r="CA110" s="222"/>
      <c r="CB110" s="222"/>
      <c r="CC110" s="222"/>
      <c r="CD110" s="222"/>
      <c r="CE110" s="222"/>
      <c r="CF110" s="222"/>
      <c r="CG110" s="222"/>
      <c r="CH110" s="222"/>
      <c r="CI110" s="222"/>
      <c r="CJ110" s="222"/>
      <c r="CK110" s="222"/>
      <c r="CL110" s="222"/>
      <c r="CM110" s="222"/>
      <c r="CN110" s="222"/>
      <c r="CO110" s="222"/>
      <c r="CP110" s="222"/>
      <c r="CQ110" s="222"/>
      <c r="CR110" s="222"/>
      <c r="CS110" s="222"/>
      <c r="CT110" s="222"/>
      <c r="CU110" s="222"/>
      <c r="CV110" s="222"/>
      <c r="CW110" s="222"/>
      <c r="CX110" s="222"/>
      <c r="CY110" s="222"/>
      <c r="CZ110" s="222"/>
      <c r="DA110" s="222"/>
      <c r="DB110" s="222"/>
      <c r="DC110" s="222"/>
      <c r="DD110" s="222"/>
      <c r="DE110" s="222"/>
      <c r="DF110" s="222"/>
      <c r="DG110" s="222"/>
      <c r="DH110" s="222"/>
      <c r="DI110" s="222"/>
      <c r="DJ110" s="222"/>
      <c r="DK110" s="222"/>
      <c r="DL110" s="222"/>
      <c r="DM110" s="222"/>
      <c r="DN110" s="222"/>
      <c r="DO110" s="222"/>
      <c r="DP110" s="222"/>
      <c r="DQ110" s="222"/>
      <c r="DR110" s="222"/>
      <c r="DS110" s="222"/>
      <c r="DT110" s="222"/>
      <c r="DU110" s="222"/>
      <c r="DV110" s="222"/>
      <c r="DW110" s="222"/>
      <c r="DX110" s="222"/>
      <c r="DY110" s="222"/>
      <c r="DZ110" s="222"/>
      <c r="EA110" s="222"/>
      <c r="EB110" s="222"/>
      <c r="EC110" s="222"/>
      <c r="ED110" s="222"/>
      <c r="EE110" s="222"/>
      <c r="EF110" s="222"/>
      <c r="EG110" s="222"/>
      <c r="EH110" s="222"/>
      <c r="EI110" s="222"/>
    </row>
    <row r="111" spans="1:139" ht="12.75">
      <c r="A111" s="222"/>
      <c r="B111" s="251"/>
      <c r="C111" s="222"/>
      <c r="D111" s="222"/>
      <c r="E111" s="222"/>
      <c r="F111" s="222"/>
      <c r="G111" s="222"/>
      <c r="H111" s="222"/>
      <c r="I111" s="222"/>
      <c r="J111" s="222"/>
      <c r="K111" s="222"/>
      <c r="L111" s="222"/>
      <c r="M111" s="222"/>
      <c r="N111" s="222"/>
      <c r="O111" s="222"/>
      <c r="P111" s="222"/>
      <c r="Q111" s="222"/>
      <c r="R111" s="222"/>
      <c r="S111" s="222"/>
      <c r="T111" s="222"/>
      <c r="U111" s="222"/>
      <c r="V111" s="222"/>
      <c r="W111" s="222"/>
      <c r="X111" s="222"/>
      <c r="Y111" s="222"/>
      <c r="Z111" s="222"/>
      <c r="AA111" s="222"/>
      <c r="AB111" s="222"/>
      <c r="AC111" s="222"/>
      <c r="AD111" s="222"/>
      <c r="AE111" s="222"/>
      <c r="AF111" s="222"/>
      <c r="AG111" s="222"/>
      <c r="AH111" s="222"/>
      <c r="AI111" s="222"/>
      <c r="AJ111" s="222"/>
      <c r="AK111" s="222"/>
      <c r="AL111" s="222"/>
      <c r="AM111" s="222"/>
      <c r="AN111" s="222"/>
      <c r="AO111" s="222"/>
      <c r="AP111" s="222"/>
      <c r="AQ111" s="222"/>
      <c r="AR111" s="222"/>
      <c r="AS111" s="222"/>
      <c r="AT111" s="222"/>
      <c r="AU111" s="222"/>
      <c r="AV111" s="222"/>
      <c r="AW111" s="222"/>
      <c r="AX111" s="222"/>
      <c r="AY111" s="222"/>
      <c r="AZ111" s="222"/>
      <c r="BA111" s="222"/>
      <c r="BB111" s="222"/>
      <c r="BC111" s="222"/>
      <c r="BD111" s="222"/>
      <c r="BE111" s="222"/>
      <c r="BF111" s="222"/>
      <c r="BG111" s="222"/>
      <c r="BH111" s="222"/>
      <c r="BI111" s="222"/>
      <c r="BJ111" s="222"/>
      <c r="BK111" s="222"/>
      <c r="BL111" s="222"/>
      <c r="BM111" s="222"/>
      <c r="BN111" s="222"/>
      <c r="BO111" s="222"/>
      <c r="BP111" s="222"/>
      <c r="BQ111" s="222"/>
      <c r="BR111" s="222"/>
      <c r="BS111" s="222"/>
      <c r="BT111" s="222"/>
      <c r="BU111" s="222"/>
      <c r="BV111" s="222"/>
      <c r="BW111" s="222"/>
      <c r="BX111" s="222"/>
      <c r="BY111" s="222"/>
      <c r="BZ111" s="222"/>
      <c r="CA111" s="222"/>
      <c r="CB111" s="222"/>
      <c r="CC111" s="222"/>
      <c r="CD111" s="222"/>
      <c r="CE111" s="222"/>
      <c r="CF111" s="222"/>
      <c r="CG111" s="222"/>
      <c r="CH111" s="222"/>
      <c r="CI111" s="222"/>
      <c r="CJ111" s="222"/>
      <c r="CK111" s="222"/>
      <c r="CL111" s="222"/>
      <c r="CM111" s="222"/>
      <c r="CN111" s="222"/>
      <c r="CO111" s="222"/>
      <c r="CP111" s="222"/>
      <c r="CQ111" s="222"/>
      <c r="CR111" s="222"/>
      <c r="CS111" s="222"/>
      <c r="CT111" s="222"/>
      <c r="CU111" s="222"/>
      <c r="CV111" s="222"/>
      <c r="CW111" s="222"/>
      <c r="CX111" s="222"/>
      <c r="CY111" s="222"/>
      <c r="CZ111" s="222"/>
      <c r="DA111" s="222"/>
      <c r="DB111" s="222"/>
      <c r="DC111" s="222"/>
      <c r="DD111" s="222"/>
      <c r="DE111" s="222"/>
      <c r="DF111" s="222"/>
      <c r="DG111" s="222"/>
      <c r="DH111" s="222"/>
      <c r="DI111" s="222"/>
      <c r="DJ111" s="222"/>
      <c r="DK111" s="222"/>
      <c r="DL111" s="222"/>
      <c r="DM111" s="222"/>
      <c r="DN111" s="222"/>
      <c r="DO111" s="222"/>
      <c r="DP111" s="222"/>
      <c r="DQ111" s="222"/>
      <c r="DR111" s="222"/>
      <c r="DS111" s="222"/>
      <c r="DT111" s="222"/>
      <c r="DU111" s="222"/>
      <c r="DV111" s="222"/>
      <c r="DW111" s="222"/>
      <c r="DX111" s="222"/>
      <c r="DY111" s="222"/>
      <c r="DZ111" s="222"/>
      <c r="EA111" s="222"/>
      <c r="EB111" s="222"/>
      <c r="EC111" s="222"/>
      <c r="ED111" s="222"/>
      <c r="EE111" s="222"/>
      <c r="EF111" s="222"/>
      <c r="EG111" s="222"/>
      <c r="EH111" s="222"/>
      <c r="EI111" s="222"/>
    </row>
    <row r="112" spans="1:139" ht="12.75">
      <c r="A112" s="222"/>
      <c r="B112" s="251"/>
      <c r="C112" s="222"/>
      <c r="D112" s="222"/>
      <c r="E112" s="222"/>
      <c r="F112" s="222"/>
      <c r="G112" s="222"/>
      <c r="H112" s="222"/>
      <c r="I112" s="222"/>
      <c r="J112" s="222"/>
      <c r="K112" s="222"/>
      <c r="L112" s="222"/>
      <c r="M112" s="222"/>
      <c r="N112" s="222"/>
      <c r="O112" s="222"/>
      <c r="P112" s="222"/>
      <c r="Q112" s="222"/>
      <c r="R112" s="222"/>
      <c r="S112" s="222"/>
      <c r="T112" s="222"/>
      <c r="U112" s="222"/>
      <c r="V112" s="222"/>
      <c r="W112" s="222"/>
      <c r="X112" s="222"/>
      <c r="Y112" s="222"/>
      <c r="Z112" s="222"/>
      <c r="AA112" s="222"/>
      <c r="AB112" s="222"/>
      <c r="AC112" s="222"/>
      <c r="AD112" s="222"/>
      <c r="AE112" s="222"/>
      <c r="AF112" s="222"/>
      <c r="AG112" s="222"/>
      <c r="AH112" s="222"/>
      <c r="AI112" s="222"/>
      <c r="AJ112" s="222"/>
      <c r="AK112" s="222"/>
      <c r="AL112" s="222"/>
      <c r="AM112" s="222"/>
      <c r="AN112" s="222"/>
      <c r="AO112" s="222"/>
      <c r="AP112" s="222"/>
      <c r="AQ112" s="222"/>
      <c r="AR112" s="222"/>
      <c r="AS112" s="222"/>
      <c r="AT112" s="222"/>
      <c r="AU112" s="222"/>
      <c r="AV112" s="222"/>
      <c r="AW112" s="222"/>
      <c r="AX112" s="222"/>
      <c r="AY112" s="222"/>
      <c r="AZ112" s="222"/>
      <c r="BA112" s="222"/>
      <c r="BB112" s="222"/>
      <c r="BC112" s="222"/>
      <c r="BD112" s="222"/>
      <c r="BE112" s="222"/>
      <c r="BF112" s="222"/>
      <c r="BG112" s="222"/>
      <c r="BH112" s="222"/>
      <c r="BI112" s="222"/>
      <c r="BJ112" s="222"/>
      <c r="BK112" s="222"/>
      <c r="BL112" s="222"/>
      <c r="BM112" s="222"/>
      <c r="BN112" s="222"/>
      <c r="BO112" s="222"/>
      <c r="BP112" s="222"/>
      <c r="BQ112" s="222"/>
      <c r="BR112" s="222"/>
      <c r="BS112" s="222"/>
      <c r="BT112" s="222"/>
      <c r="BU112" s="222"/>
      <c r="BV112" s="222"/>
      <c r="BW112" s="222"/>
      <c r="BX112" s="222"/>
      <c r="BY112" s="222"/>
      <c r="BZ112" s="222"/>
      <c r="CA112" s="222"/>
      <c r="CB112" s="222"/>
      <c r="CC112" s="222"/>
      <c r="CD112" s="222"/>
      <c r="CE112" s="222"/>
      <c r="CF112" s="222"/>
      <c r="CG112" s="222"/>
      <c r="CH112" s="222"/>
      <c r="CI112" s="222"/>
      <c r="CJ112" s="222"/>
      <c r="CK112" s="222"/>
      <c r="CL112" s="222"/>
      <c r="CM112" s="222"/>
      <c r="CN112" s="222"/>
      <c r="CO112" s="222"/>
      <c r="CP112" s="222"/>
      <c r="CQ112" s="222"/>
      <c r="CR112" s="222"/>
      <c r="CS112" s="222"/>
      <c r="CT112" s="222"/>
      <c r="CU112" s="222"/>
      <c r="CV112" s="222"/>
      <c r="CW112" s="222"/>
      <c r="CX112" s="222"/>
      <c r="CY112" s="222"/>
      <c r="CZ112" s="222"/>
      <c r="DA112" s="222"/>
      <c r="DB112" s="222"/>
      <c r="DC112" s="222"/>
      <c r="DD112" s="222"/>
      <c r="DE112" s="222"/>
      <c r="DF112" s="222"/>
      <c r="DG112" s="222"/>
      <c r="DH112" s="222"/>
      <c r="DI112" s="222"/>
      <c r="DJ112" s="222"/>
      <c r="DK112" s="222"/>
      <c r="DL112" s="222"/>
      <c r="DM112" s="222"/>
      <c r="DN112" s="222"/>
      <c r="DO112" s="222"/>
      <c r="DP112" s="222"/>
      <c r="DQ112" s="222"/>
      <c r="DR112" s="222"/>
      <c r="DS112" s="222"/>
      <c r="DT112" s="222"/>
      <c r="DU112" s="222"/>
      <c r="DV112" s="222"/>
      <c r="DW112" s="222"/>
      <c r="DX112" s="222"/>
      <c r="DY112" s="222"/>
      <c r="DZ112" s="222"/>
      <c r="EA112" s="222"/>
      <c r="EB112" s="222"/>
      <c r="EC112" s="222"/>
      <c r="ED112" s="222"/>
      <c r="EE112" s="222"/>
      <c r="EF112" s="222"/>
      <c r="EG112" s="222"/>
      <c r="EH112" s="222"/>
      <c r="EI112" s="222"/>
    </row>
    <row r="113" spans="1:139" ht="12.75">
      <c r="A113" s="222"/>
      <c r="B113" s="251"/>
      <c r="C113" s="222"/>
      <c r="D113" s="222"/>
      <c r="E113" s="222"/>
      <c r="F113" s="222"/>
      <c r="G113" s="222"/>
      <c r="H113" s="222"/>
      <c r="I113" s="222"/>
      <c r="J113" s="222"/>
      <c r="K113" s="222"/>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222"/>
      <c r="AM113" s="222"/>
      <c r="AN113" s="222"/>
      <c r="AO113" s="222"/>
      <c r="AP113" s="222"/>
      <c r="AQ113" s="222"/>
      <c r="AR113" s="222"/>
      <c r="AS113" s="222"/>
      <c r="AT113" s="222"/>
      <c r="AU113" s="222"/>
      <c r="AV113" s="222"/>
      <c r="AW113" s="222"/>
      <c r="AX113" s="222"/>
      <c r="AY113" s="222"/>
      <c r="AZ113" s="222"/>
      <c r="BA113" s="222"/>
      <c r="BB113" s="222"/>
      <c r="BC113" s="222"/>
      <c r="BD113" s="222"/>
      <c r="BE113" s="222"/>
      <c r="BF113" s="222"/>
      <c r="BG113" s="222"/>
      <c r="BH113" s="222"/>
      <c r="BI113" s="222"/>
      <c r="BJ113" s="222"/>
      <c r="BK113" s="222"/>
      <c r="BL113" s="222"/>
      <c r="BM113" s="222"/>
      <c r="BN113" s="222"/>
      <c r="BO113" s="222"/>
      <c r="BP113" s="222"/>
      <c r="BQ113" s="222"/>
      <c r="BR113" s="222"/>
      <c r="BS113" s="222"/>
      <c r="BT113" s="222"/>
      <c r="BU113" s="222"/>
      <c r="BV113" s="222"/>
      <c r="BW113" s="222"/>
      <c r="BX113" s="222"/>
      <c r="BY113" s="222"/>
      <c r="BZ113" s="222"/>
      <c r="CA113" s="222"/>
      <c r="CB113" s="222"/>
      <c r="CC113" s="222"/>
      <c r="CD113" s="222"/>
      <c r="CE113" s="222"/>
      <c r="CF113" s="222"/>
      <c r="CG113" s="222"/>
      <c r="CH113" s="222"/>
      <c r="CI113" s="222"/>
      <c r="CJ113" s="222"/>
      <c r="CK113" s="222"/>
      <c r="CL113" s="222"/>
      <c r="CM113" s="222"/>
      <c r="CN113" s="222"/>
      <c r="CO113" s="222"/>
      <c r="CP113" s="222"/>
      <c r="CQ113" s="222"/>
      <c r="CR113" s="222"/>
      <c r="CS113" s="222"/>
      <c r="CT113" s="222"/>
      <c r="CU113" s="222"/>
      <c r="CV113" s="222"/>
      <c r="CW113" s="222"/>
      <c r="CX113" s="222"/>
      <c r="CY113" s="222"/>
      <c r="CZ113" s="222"/>
      <c r="DA113" s="222"/>
      <c r="DB113" s="222"/>
      <c r="DC113" s="222"/>
      <c r="DD113" s="222"/>
      <c r="DE113" s="222"/>
      <c r="DF113" s="222"/>
      <c r="DG113" s="222"/>
      <c r="DH113" s="222"/>
      <c r="DI113" s="222"/>
      <c r="DJ113" s="222"/>
      <c r="DK113" s="222"/>
      <c r="DL113" s="222"/>
      <c r="DM113" s="222"/>
      <c r="DN113" s="222"/>
      <c r="DO113" s="222"/>
      <c r="DP113" s="222"/>
      <c r="DQ113" s="222"/>
      <c r="DR113" s="222"/>
      <c r="DS113" s="222"/>
      <c r="DT113" s="222"/>
      <c r="DU113" s="222"/>
      <c r="DV113" s="222"/>
      <c r="DW113" s="222"/>
      <c r="DX113" s="222"/>
      <c r="DY113" s="222"/>
      <c r="DZ113" s="222"/>
      <c r="EA113" s="222"/>
      <c r="EB113" s="222"/>
      <c r="EC113" s="222"/>
      <c r="ED113" s="222"/>
      <c r="EE113" s="222"/>
      <c r="EF113" s="222"/>
      <c r="EG113" s="222"/>
      <c r="EH113" s="222"/>
      <c r="EI113" s="222"/>
    </row>
    <row r="114" spans="1:139" ht="12.75">
      <c r="A114" s="222"/>
      <c r="B114" s="251"/>
      <c r="C114" s="222"/>
      <c r="D114" s="222"/>
      <c r="E114" s="222"/>
      <c r="F114" s="222"/>
      <c r="G114" s="222"/>
      <c r="H114" s="222"/>
      <c r="I114" s="222"/>
      <c r="J114" s="222"/>
      <c r="K114" s="222"/>
      <c r="L114" s="222"/>
      <c r="M114" s="222"/>
      <c r="N114" s="222"/>
      <c r="O114" s="222"/>
      <c r="P114" s="222"/>
      <c r="Q114" s="222"/>
      <c r="R114" s="222"/>
      <c r="S114" s="222"/>
      <c r="T114" s="222"/>
      <c r="U114" s="222"/>
      <c r="V114" s="222"/>
      <c r="W114" s="222"/>
      <c r="X114" s="222"/>
      <c r="Y114" s="222"/>
      <c r="Z114" s="222"/>
      <c r="AA114" s="222"/>
      <c r="AB114" s="222"/>
      <c r="AC114" s="222"/>
      <c r="AD114" s="222"/>
      <c r="AE114" s="222"/>
      <c r="AF114" s="222"/>
      <c r="AG114" s="222"/>
      <c r="AH114" s="222"/>
      <c r="AI114" s="222"/>
      <c r="AJ114" s="222"/>
      <c r="AK114" s="222"/>
      <c r="AL114" s="222"/>
      <c r="AM114" s="222"/>
      <c r="AN114" s="222"/>
      <c r="AO114" s="222"/>
      <c r="AP114" s="222"/>
      <c r="AQ114" s="222"/>
      <c r="AR114" s="222"/>
      <c r="AS114" s="222"/>
      <c r="AT114" s="222"/>
      <c r="AU114" s="222"/>
      <c r="AV114" s="222"/>
      <c r="AW114" s="222"/>
      <c r="AX114" s="222"/>
      <c r="AY114" s="222"/>
      <c r="AZ114" s="222"/>
      <c r="BA114" s="222"/>
      <c r="BB114" s="222"/>
      <c r="BC114" s="222"/>
      <c r="BD114" s="222"/>
      <c r="BE114" s="222"/>
      <c r="BF114" s="222"/>
      <c r="BG114" s="222"/>
      <c r="BH114" s="222"/>
      <c r="BI114" s="222"/>
      <c r="BJ114" s="222"/>
      <c r="BK114" s="222"/>
      <c r="BL114" s="222"/>
      <c r="BM114" s="222"/>
      <c r="BN114" s="222"/>
      <c r="BO114" s="222"/>
      <c r="BP114" s="222"/>
      <c r="BQ114" s="222"/>
      <c r="BR114" s="222"/>
      <c r="BS114" s="222"/>
      <c r="BT114" s="222"/>
      <c r="BU114" s="222"/>
      <c r="BV114" s="222"/>
      <c r="BW114" s="222"/>
      <c r="BX114" s="222"/>
      <c r="BY114" s="222"/>
      <c r="BZ114" s="222"/>
      <c r="CA114" s="222"/>
      <c r="CB114" s="222"/>
      <c r="CC114" s="222"/>
      <c r="CD114" s="222"/>
      <c r="CE114" s="222"/>
      <c r="CF114" s="222"/>
      <c r="CG114" s="222"/>
      <c r="CH114" s="222"/>
      <c r="CI114" s="222"/>
      <c r="CJ114" s="222"/>
      <c r="CK114" s="222"/>
      <c r="CL114" s="222"/>
      <c r="CM114" s="222"/>
      <c r="CN114" s="222"/>
      <c r="CO114" s="222"/>
      <c r="CP114" s="222"/>
      <c r="CQ114" s="222"/>
      <c r="CR114" s="222"/>
      <c r="CS114" s="222"/>
      <c r="CT114" s="222"/>
      <c r="CU114" s="222"/>
      <c r="CV114" s="222"/>
      <c r="CW114" s="222"/>
      <c r="CX114" s="222"/>
      <c r="CY114" s="222"/>
      <c r="CZ114" s="222"/>
      <c r="DA114" s="222"/>
      <c r="DB114" s="222"/>
      <c r="DC114" s="222"/>
      <c r="DD114" s="222"/>
      <c r="DE114" s="222"/>
      <c r="DF114" s="222"/>
      <c r="DG114" s="222"/>
      <c r="DH114" s="222"/>
      <c r="DI114" s="222"/>
      <c r="DJ114" s="222"/>
      <c r="DK114" s="222"/>
      <c r="DL114" s="222"/>
      <c r="DM114" s="222"/>
      <c r="DN114" s="222"/>
      <c r="DO114" s="222"/>
      <c r="DP114" s="222"/>
      <c r="DQ114" s="222"/>
      <c r="DR114" s="222"/>
      <c r="DS114" s="222"/>
      <c r="DT114" s="222"/>
      <c r="DU114" s="222"/>
      <c r="DV114" s="222"/>
      <c r="DW114" s="222"/>
      <c r="DX114" s="222"/>
      <c r="DY114" s="222"/>
      <c r="DZ114" s="222"/>
      <c r="EA114" s="222"/>
      <c r="EB114" s="222"/>
      <c r="EC114" s="222"/>
      <c r="ED114" s="222"/>
      <c r="EE114" s="222"/>
      <c r="EF114" s="222"/>
      <c r="EG114" s="222"/>
      <c r="EH114" s="222"/>
      <c r="EI114" s="222"/>
    </row>
    <row r="115" spans="1:139" ht="12.75">
      <c r="A115" s="222"/>
      <c r="B115" s="251"/>
      <c r="C115" s="222"/>
      <c r="D115" s="222"/>
      <c r="E115" s="222"/>
      <c r="F115" s="222"/>
      <c r="G115" s="222"/>
      <c r="H115" s="222"/>
      <c r="I115" s="222"/>
      <c r="J115" s="222"/>
      <c r="K115" s="222"/>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222"/>
      <c r="AM115" s="222"/>
      <c r="AN115" s="222"/>
      <c r="AO115" s="222"/>
      <c r="AP115" s="222"/>
      <c r="AQ115" s="222"/>
      <c r="AR115" s="222"/>
      <c r="AS115" s="222"/>
      <c r="AT115" s="222"/>
      <c r="AU115" s="222"/>
      <c r="AV115" s="222"/>
      <c r="AW115" s="222"/>
      <c r="AX115" s="222"/>
      <c r="AY115" s="222"/>
      <c r="AZ115" s="222"/>
      <c r="BA115" s="222"/>
      <c r="BB115" s="222"/>
      <c r="BC115" s="222"/>
      <c r="BD115" s="222"/>
      <c r="BE115" s="222"/>
      <c r="BF115" s="222"/>
      <c r="BG115" s="222"/>
      <c r="BH115" s="222"/>
      <c r="BI115" s="222"/>
      <c r="BJ115" s="222"/>
      <c r="BK115" s="222"/>
      <c r="BL115" s="222"/>
      <c r="BM115" s="222"/>
      <c r="BN115" s="222"/>
      <c r="BO115" s="222"/>
      <c r="BP115" s="222"/>
      <c r="BQ115" s="222"/>
      <c r="BR115" s="222"/>
      <c r="BS115" s="222"/>
      <c r="BT115" s="222"/>
      <c r="BU115" s="222"/>
      <c r="BV115" s="222"/>
      <c r="BW115" s="222"/>
      <c r="BX115" s="222"/>
      <c r="BY115" s="222"/>
      <c r="BZ115" s="222"/>
      <c r="CA115" s="222"/>
      <c r="CB115" s="222"/>
      <c r="CC115" s="222"/>
      <c r="CD115" s="222"/>
      <c r="CE115" s="222"/>
      <c r="CF115" s="222"/>
      <c r="CG115" s="222"/>
      <c r="CH115" s="222"/>
      <c r="CI115" s="222"/>
      <c r="CJ115" s="222"/>
      <c r="CK115" s="222"/>
      <c r="CL115" s="222"/>
      <c r="CM115" s="222"/>
      <c r="CN115" s="222"/>
      <c r="CO115" s="222"/>
      <c r="CP115" s="222"/>
      <c r="CQ115" s="222"/>
      <c r="CR115" s="222"/>
      <c r="CS115" s="222"/>
      <c r="CT115" s="222"/>
      <c r="CU115" s="222"/>
      <c r="CV115" s="222"/>
      <c r="CW115" s="222"/>
      <c r="CX115" s="222"/>
      <c r="CY115" s="222"/>
      <c r="CZ115" s="222"/>
      <c r="DA115" s="222"/>
      <c r="DB115" s="222"/>
      <c r="DC115" s="222"/>
      <c r="DD115" s="222"/>
      <c r="DE115" s="222"/>
      <c r="DF115" s="222"/>
      <c r="DG115" s="222"/>
      <c r="DH115" s="222"/>
      <c r="DI115" s="222"/>
      <c r="DJ115" s="222"/>
      <c r="DK115" s="222"/>
      <c r="DL115" s="222"/>
      <c r="DM115" s="222"/>
      <c r="DN115" s="222"/>
      <c r="DO115" s="222"/>
      <c r="DP115" s="222"/>
      <c r="DQ115" s="222"/>
      <c r="DR115" s="222"/>
      <c r="DS115" s="222"/>
      <c r="DT115" s="222"/>
      <c r="DU115" s="222"/>
      <c r="DV115" s="222"/>
      <c r="DW115" s="222"/>
      <c r="DX115" s="222"/>
      <c r="DY115" s="222"/>
      <c r="DZ115" s="222"/>
      <c r="EA115" s="222"/>
      <c r="EB115" s="222"/>
      <c r="EC115" s="222"/>
      <c r="ED115" s="222"/>
      <c r="EE115" s="222"/>
      <c r="EF115" s="222"/>
      <c r="EG115" s="222"/>
      <c r="EH115" s="222"/>
      <c r="EI115" s="222"/>
    </row>
    <row r="116" spans="1:139" ht="12.75">
      <c r="A116" s="222"/>
      <c r="B116" s="251"/>
      <c r="C116" s="222"/>
      <c r="D116" s="222"/>
      <c r="E116" s="222"/>
      <c r="F116" s="222"/>
      <c r="G116" s="222"/>
      <c r="H116" s="222"/>
      <c r="I116" s="222"/>
      <c r="J116" s="222"/>
      <c r="K116" s="222"/>
      <c r="L116" s="222"/>
      <c r="M116" s="222"/>
      <c r="N116" s="222"/>
      <c r="O116" s="222"/>
      <c r="P116" s="222"/>
      <c r="Q116" s="222"/>
      <c r="R116" s="222"/>
      <c r="S116" s="222"/>
      <c r="T116" s="222"/>
      <c r="U116" s="222"/>
      <c r="V116" s="222"/>
      <c r="W116" s="222"/>
      <c r="X116" s="222"/>
      <c r="Y116" s="222"/>
      <c r="Z116" s="222"/>
      <c r="AA116" s="222"/>
      <c r="AB116" s="222"/>
      <c r="AC116" s="222"/>
      <c r="AD116" s="222"/>
      <c r="AE116" s="222"/>
      <c r="AF116" s="222"/>
      <c r="AG116" s="222"/>
      <c r="AH116" s="222"/>
      <c r="AI116" s="222"/>
      <c r="AJ116" s="222"/>
      <c r="AK116" s="222"/>
      <c r="AL116" s="222"/>
      <c r="AM116" s="222"/>
      <c r="AN116" s="222"/>
      <c r="AO116" s="222"/>
      <c r="AP116" s="222"/>
      <c r="AQ116" s="222"/>
      <c r="AR116" s="222"/>
      <c r="AS116" s="222"/>
      <c r="AT116" s="222"/>
      <c r="AU116" s="222"/>
      <c r="AV116" s="222"/>
      <c r="AW116" s="222"/>
      <c r="AX116" s="222"/>
      <c r="AY116" s="222"/>
      <c r="AZ116" s="222"/>
      <c r="BA116" s="222"/>
      <c r="BB116" s="222"/>
      <c r="BC116" s="222"/>
      <c r="BD116" s="222"/>
      <c r="BE116" s="222"/>
      <c r="BF116" s="222"/>
      <c r="BG116" s="222"/>
      <c r="BH116" s="222"/>
      <c r="BI116" s="222"/>
      <c r="BJ116" s="222"/>
      <c r="BK116" s="222"/>
      <c r="BL116" s="222"/>
      <c r="BM116" s="222"/>
      <c r="BN116" s="222"/>
      <c r="BO116" s="222"/>
      <c r="BP116" s="222"/>
      <c r="BQ116" s="222"/>
      <c r="BR116" s="222"/>
      <c r="BS116" s="222"/>
      <c r="BT116" s="222"/>
      <c r="BU116" s="222"/>
      <c r="BV116" s="222"/>
      <c r="BW116" s="222"/>
      <c r="BX116" s="222"/>
      <c r="BY116" s="222"/>
      <c r="BZ116" s="222"/>
      <c r="CA116" s="222"/>
      <c r="CB116" s="222"/>
      <c r="CC116" s="222"/>
      <c r="CD116" s="222"/>
      <c r="CE116" s="222"/>
      <c r="CF116" s="222"/>
      <c r="CG116" s="222"/>
      <c r="CH116" s="222"/>
      <c r="CI116" s="222"/>
      <c r="CJ116" s="222"/>
      <c r="CK116" s="222"/>
      <c r="CL116" s="222"/>
      <c r="CM116" s="222"/>
      <c r="CN116" s="222"/>
      <c r="CO116" s="222"/>
      <c r="CP116" s="222"/>
      <c r="CQ116" s="222"/>
      <c r="CR116" s="222"/>
      <c r="CS116" s="222"/>
      <c r="CT116" s="222"/>
      <c r="CU116" s="222"/>
      <c r="CV116" s="222"/>
      <c r="CW116" s="222"/>
      <c r="CX116" s="222"/>
      <c r="CY116" s="222"/>
      <c r="CZ116" s="222"/>
      <c r="DA116" s="222"/>
      <c r="DB116" s="222"/>
      <c r="DC116" s="222"/>
      <c r="DD116" s="222"/>
      <c r="DE116" s="222"/>
      <c r="DF116" s="222"/>
      <c r="DG116" s="222"/>
      <c r="DH116" s="222"/>
      <c r="DI116" s="222"/>
      <c r="DJ116" s="222"/>
      <c r="DK116" s="222"/>
      <c r="DL116" s="222"/>
      <c r="DM116" s="222"/>
      <c r="DN116" s="222"/>
      <c r="DO116" s="222"/>
      <c r="DP116" s="222"/>
      <c r="DQ116" s="222"/>
      <c r="DR116" s="222"/>
      <c r="DS116" s="222"/>
      <c r="DT116" s="222"/>
      <c r="DU116" s="222"/>
      <c r="DV116" s="222"/>
      <c r="DW116" s="222"/>
      <c r="DX116" s="222"/>
      <c r="DY116" s="222"/>
      <c r="DZ116" s="222"/>
      <c r="EA116" s="222"/>
      <c r="EB116" s="222"/>
      <c r="EC116" s="222"/>
      <c r="ED116" s="222"/>
      <c r="EE116" s="222"/>
      <c r="EF116" s="222"/>
      <c r="EG116" s="222"/>
      <c r="EH116" s="222"/>
      <c r="EI116" s="222"/>
    </row>
    <row r="117" spans="1:139" ht="12.75">
      <c r="A117" s="222"/>
      <c r="B117" s="251"/>
      <c r="C117" s="222"/>
      <c r="D117" s="222"/>
      <c r="E117" s="222"/>
      <c r="F117" s="222"/>
      <c r="G117" s="222"/>
      <c r="H117" s="222"/>
      <c r="I117" s="222"/>
      <c r="J117" s="222"/>
      <c r="K117" s="222"/>
      <c r="L117" s="222"/>
      <c r="M117" s="222"/>
      <c r="N117" s="222"/>
      <c r="O117" s="222"/>
      <c r="P117" s="222"/>
      <c r="Q117" s="222"/>
      <c r="R117" s="222"/>
      <c r="S117" s="222"/>
      <c r="T117" s="222"/>
      <c r="U117" s="222"/>
      <c r="V117" s="222"/>
      <c r="W117" s="222"/>
      <c r="X117" s="222"/>
      <c r="Y117" s="222"/>
      <c r="Z117" s="222"/>
      <c r="AA117" s="222"/>
      <c r="AB117" s="222"/>
      <c r="AC117" s="222"/>
      <c r="AD117" s="222"/>
      <c r="AE117" s="222"/>
      <c r="AF117" s="222"/>
      <c r="AG117" s="222"/>
      <c r="AH117" s="222"/>
      <c r="AI117" s="222"/>
      <c r="AJ117" s="222"/>
      <c r="AK117" s="222"/>
      <c r="AL117" s="222"/>
      <c r="AM117" s="222"/>
      <c r="AN117" s="222"/>
      <c r="AO117" s="222"/>
      <c r="AP117" s="222"/>
      <c r="AQ117" s="222"/>
      <c r="AR117" s="222"/>
      <c r="AS117" s="222"/>
      <c r="AT117" s="222"/>
      <c r="AU117" s="222"/>
      <c r="AV117" s="222"/>
      <c r="AW117" s="222"/>
      <c r="AX117" s="222"/>
      <c r="AY117" s="222"/>
      <c r="AZ117" s="222"/>
      <c r="BA117" s="222"/>
      <c r="BB117" s="222"/>
      <c r="BC117" s="222"/>
      <c r="BD117" s="222"/>
      <c r="BE117" s="222"/>
      <c r="BF117" s="222"/>
      <c r="BG117" s="222"/>
      <c r="BH117" s="222"/>
      <c r="BI117" s="222"/>
      <c r="BJ117" s="222"/>
      <c r="BK117" s="222"/>
      <c r="BL117" s="222"/>
      <c r="BM117" s="222"/>
      <c r="BN117" s="222"/>
      <c r="BO117" s="222"/>
      <c r="BP117" s="222"/>
      <c r="BQ117" s="222"/>
      <c r="BR117" s="222"/>
      <c r="BS117" s="222"/>
      <c r="BT117" s="222"/>
      <c r="BU117" s="222"/>
      <c r="BV117" s="222"/>
      <c r="BW117" s="222"/>
      <c r="BX117" s="222"/>
      <c r="BY117" s="222"/>
      <c r="BZ117" s="222"/>
      <c r="CA117" s="222"/>
      <c r="CB117" s="222"/>
      <c r="CC117" s="222"/>
      <c r="CD117" s="222"/>
      <c r="CE117" s="222"/>
      <c r="CF117" s="222"/>
      <c r="CG117" s="222"/>
      <c r="CH117" s="222"/>
      <c r="CI117" s="222"/>
      <c r="CJ117" s="222"/>
      <c r="CK117" s="222"/>
      <c r="CL117" s="222"/>
      <c r="CM117" s="222"/>
      <c r="CN117" s="222"/>
      <c r="CO117" s="222"/>
      <c r="CP117" s="222"/>
      <c r="CQ117" s="222"/>
      <c r="CR117" s="222"/>
      <c r="CS117" s="222"/>
      <c r="CT117" s="222"/>
      <c r="CU117" s="222"/>
      <c r="CV117" s="222"/>
      <c r="CW117" s="222"/>
      <c r="CX117" s="222"/>
      <c r="CY117" s="222"/>
      <c r="CZ117" s="222"/>
      <c r="DA117" s="222"/>
      <c r="DB117" s="222"/>
      <c r="DC117" s="222"/>
      <c r="DD117" s="222"/>
      <c r="DE117" s="222"/>
      <c r="DF117" s="222"/>
      <c r="DG117" s="222"/>
      <c r="DH117" s="222"/>
      <c r="DI117" s="222"/>
      <c r="DJ117" s="222"/>
      <c r="DK117" s="222"/>
      <c r="DL117" s="222"/>
      <c r="DM117" s="222"/>
      <c r="DN117" s="222"/>
      <c r="DO117" s="222"/>
      <c r="DP117" s="222"/>
      <c r="DQ117" s="222"/>
      <c r="DR117" s="222"/>
      <c r="DS117" s="222"/>
      <c r="DT117" s="222"/>
      <c r="DU117" s="222"/>
      <c r="DV117" s="222"/>
      <c r="DW117" s="222"/>
      <c r="DX117" s="222"/>
      <c r="DY117" s="222"/>
      <c r="DZ117" s="222"/>
      <c r="EA117" s="222"/>
      <c r="EB117" s="222"/>
      <c r="EC117" s="222"/>
      <c r="ED117" s="222"/>
      <c r="EE117" s="222"/>
      <c r="EF117" s="222"/>
      <c r="EG117" s="222"/>
      <c r="EH117" s="222"/>
      <c r="EI117" s="222"/>
    </row>
    <row r="118" spans="1:139" ht="12.75">
      <c r="A118" s="222"/>
      <c r="B118" s="251"/>
      <c r="C118" s="222"/>
      <c r="D118" s="222"/>
      <c r="E118" s="222"/>
      <c r="F118" s="222"/>
      <c r="G118" s="222"/>
      <c r="H118" s="222"/>
      <c r="I118" s="222"/>
      <c r="J118" s="222"/>
      <c r="K118" s="222"/>
      <c r="L118" s="222"/>
      <c r="M118" s="222"/>
      <c r="N118" s="222"/>
      <c r="O118" s="222"/>
      <c r="P118" s="222"/>
      <c r="Q118" s="222"/>
      <c r="R118" s="222"/>
      <c r="S118" s="222"/>
      <c r="T118" s="222"/>
      <c r="U118" s="222"/>
      <c r="V118" s="222"/>
      <c r="W118" s="222"/>
      <c r="X118" s="222"/>
      <c r="Y118" s="222"/>
      <c r="Z118" s="222"/>
      <c r="AA118" s="222"/>
      <c r="AB118" s="222"/>
      <c r="AC118" s="222"/>
      <c r="AD118" s="222"/>
      <c r="AE118" s="222"/>
      <c r="AF118" s="222"/>
      <c r="AG118" s="222"/>
      <c r="AH118" s="222"/>
      <c r="AI118" s="222"/>
      <c r="AJ118" s="222"/>
      <c r="AK118" s="222"/>
      <c r="AL118" s="222"/>
      <c r="AM118" s="222"/>
      <c r="AN118" s="222"/>
      <c r="AO118" s="222"/>
      <c r="AP118" s="222"/>
      <c r="AQ118" s="222"/>
      <c r="AR118" s="222"/>
      <c r="AS118" s="222"/>
      <c r="AT118" s="222"/>
      <c r="AU118" s="222"/>
      <c r="AV118" s="222"/>
      <c r="AW118" s="222"/>
      <c r="AX118" s="222"/>
      <c r="AY118" s="222"/>
      <c r="AZ118" s="222"/>
      <c r="BA118" s="222"/>
      <c r="BB118" s="222"/>
      <c r="BC118" s="222"/>
      <c r="BD118" s="222"/>
      <c r="BE118" s="222"/>
      <c r="BF118" s="222"/>
      <c r="BG118" s="222"/>
      <c r="BH118" s="222"/>
      <c r="BI118" s="222"/>
      <c r="BJ118" s="222"/>
      <c r="BK118" s="222"/>
      <c r="BL118" s="222"/>
      <c r="BM118" s="222"/>
      <c r="BN118" s="222"/>
      <c r="BO118" s="222"/>
      <c r="BP118" s="222"/>
      <c r="BQ118" s="222"/>
      <c r="BR118" s="222"/>
      <c r="BS118" s="222"/>
      <c r="BT118" s="222"/>
      <c r="BU118" s="222"/>
      <c r="BV118" s="222"/>
      <c r="BW118" s="222"/>
      <c r="BX118" s="222"/>
      <c r="BY118" s="222"/>
      <c r="BZ118" s="222"/>
      <c r="CA118" s="222"/>
      <c r="CB118" s="222"/>
      <c r="CC118" s="222"/>
      <c r="CD118" s="222"/>
      <c r="CE118" s="222"/>
      <c r="CF118" s="222"/>
      <c r="CG118" s="222"/>
      <c r="CH118" s="222"/>
      <c r="CI118" s="222"/>
      <c r="CJ118" s="222"/>
      <c r="CK118" s="222"/>
      <c r="CL118" s="222"/>
      <c r="CM118" s="222"/>
      <c r="CN118" s="222"/>
      <c r="CO118" s="222"/>
      <c r="CP118" s="222"/>
      <c r="CQ118" s="222"/>
      <c r="CR118" s="222"/>
      <c r="CS118" s="222"/>
      <c r="CT118" s="222"/>
      <c r="CU118" s="222"/>
      <c r="CV118" s="222"/>
      <c r="CW118" s="222"/>
      <c r="CX118" s="222"/>
      <c r="CY118" s="222"/>
      <c r="CZ118" s="222"/>
      <c r="DA118" s="222"/>
      <c r="DB118" s="222"/>
      <c r="DC118" s="222"/>
      <c r="DD118" s="222"/>
      <c r="DE118" s="222"/>
      <c r="DF118" s="222"/>
      <c r="DG118" s="222"/>
      <c r="DH118" s="222"/>
      <c r="DI118" s="222"/>
      <c r="DJ118" s="222"/>
      <c r="DK118" s="222"/>
      <c r="DL118" s="222"/>
      <c r="DM118" s="222"/>
      <c r="DN118" s="222"/>
      <c r="DO118" s="222"/>
      <c r="DP118" s="222"/>
      <c r="DQ118" s="222"/>
      <c r="DR118" s="222"/>
      <c r="DS118" s="222"/>
      <c r="DT118" s="222"/>
      <c r="DU118" s="222"/>
      <c r="DV118" s="222"/>
      <c r="DW118" s="222"/>
      <c r="DX118" s="222"/>
      <c r="DY118" s="222"/>
      <c r="DZ118" s="222"/>
      <c r="EA118" s="222"/>
      <c r="EB118" s="222"/>
      <c r="EC118" s="222"/>
      <c r="ED118" s="222"/>
      <c r="EE118" s="222"/>
      <c r="EF118" s="222"/>
      <c r="EG118" s="222"/>
      <c r="EH118" s="222"/>
      <c r="EI118" s="222"/>
    </row>
    <row r="119" spans="1:139" ht="12.75">
      <c r="A119" s="222"/>
      <c r="B119" s="251"/>
      <c r="C119" s="222"/>
      <c r="D119" s="222"/>
      <c r="E119" s="222"/>
      <c r="F119" s="222"/>
      <c r="G119" s="222"/>
      <c r="H119" s="222"/>
      <c r="I119" s="222"/>
      <c r="J119" s="222"/>
      <c r="K119" s="222"/>
      <c r="L119" s="222"/>
      <c r="M119" s="222"/>
      <c r="N119" s="222"/>
      <c r="O119" s="222"/>
      <c r="P119" s="222"/>
      <c r="Q119" s="222"/>
      <c r="R119" s="222"/>
      <c r="S119" s="222"/>
      <c r="T119" s="222"/>
      <c r="U119" s="222"/>
      <c r="V119" s="222"/>
      <c r="W119" s="222"/>
      <c r="X119" s="222"/>
      <c r="Y119" s="222"/>
      <c r="Z119" s="222"/>
      <c r="AA119" s="222"/>
      <c r="AB119" s="222"/>
      <c r="AC119" s="222"/>
      <c r="AD119" s="222"/>
      <c r="AE119" s="222"/>
      <c r="AF119" s="222"/>
      <c r="AG119" s="222"/>
      <c r="AH119" s="222"/>
      <c r="AI119" s="222"/>
      <c r="AJ119" s="222"/>
      <c r="AK119" s="222"/>
      <c r="AL119" s="222"/>
      <c r="AM119" s="222"/>
      <c r="AN119" s="222"/>
      <c r="AO119" s="222"/>
      <c r="AP119" s="222"/>
      <c r="AQ119" s="222"/>
      <c r="AR119" s="222"/>
      <c r="AS119" s="222"/>
      <c r="AT119" s="222"/>
      <c r="AU119" s="222"/>
      <c r="AV119" s="222"/>
      <c r="AW119" s="222"/>
      <c r="AX119" s="222"/>
      <c r="AY119" s="222"/>
      <c r="AZ119" s="222"/>
      <c r="BA119" s="222"/>
      <c r="BB119" s="222"/>
      <c r="BC119" s="222"/>
      <c r="BD119" s="222"/>
      <c r="BE119" s="222"/>
      <c r="BF119" s="222"/>
      <c r="BG119" s="222"/>
      <c r="BH119" s="222"/>
      <c r="BI119" s="222"/>
      <c r="BJ119" s="222"/>
      <c r="BK119" s="222"/>
      <c r="BL119" s="222"/>
      <c r="BM119" s="222"/>
      <c r="BN119" s="222"/>
      <c r="BO119" s="222"/>
      <c r="BP119" s="222"/>
      <c r="BQ119" s="222"/>
      <c r="BR119" s="222"/>
      <c r="BS119" s="222"/>
      <c r="BT119" s="222"/>
      <c r="BU119" s="222"/>
      <c r="BV119" s="222"/>
      <c r="BW119" s="222"/>
      <c r="BX119" s="222"/>
      <c r="BY119" s="222"/>
      <c r="BZ119" s="222"/>
      <c r="CA119" s="222"/>
      <c r="CB119" s="222"/>
      <c r="CC119" s="222"/>
      <c r="CD119" s="222"/>
      <c r="CE119" s="222"/>
      <c r="CF119" s="222"/>
      <c r="CG119" s="222"/>
      <c r="CH119" s="222"/>
      <c r="CI119" s="222"/>
      <c r="CJ119" s="222"/>
      <c r="CK119" s="222"/>
      <c r="CL119" s="222"/>
      <c r="CM119" s="222"/>
      <c r="CN119" s="222"/>
      <c r="CO119" s="222"/>
      <c r="CP119" s="222"/>
      <c r="CQ119" s="222"/>
      <c r="CR119" s="222"/>
      <c r="CS119" s="222"/>
      <c r="CT119" s="222"/>
      <c r="CU119" s="222"/>
      <c r="CV119" s="222"/>
      <c r="CW119" s="222"/>
      <c r="CX119" s="222"/>
      <c r="CY119" s="222"/>
      <c r="CZ119" s="222"/>
      <c r="DA119" s="222"/>
      <c r="DB119" s="222"/>
      <c r="DC119" s="222"/>
      <c r="DD119" s="222"/>
      <c r="DE119" s="222"/>
      <c r="DF119" s="222"/>
      <c r="DG119" s="222"/>
      <c r="DH119" s="222"/>
      <c r="DI119" s="222"/>
      <c r="DJ119" s="222"/>
      <c r="DK119" s="222"/>
      <c r="DL119" s="222"/>
      <c r="DM119" s="222"/>
      <c r="DN119" s="222"/>
      <c r="DO119" s="222"/>
      <c r="DP119" s="222"/>
      <c r="DQ119" s="222"/>
      <c r="DR119" s="222"/>
      <c r="DS119" s="222"/>
      <c r="DT119" s="222"/>
      <c r="DU119" s="222"/>
      <c r="DV119" s="222"/>
      <c r="DW119" s="222"/>
      <c r="DX119" s="222"/>
      <c r="DY119" s="222"/>
      <c r="DZ119" s="222"/>
      <c r="EA119" s="222"/>
      <c r="EB119" s="222"/>
      <c r="EC119" s="222"/>
      <c r="ED119" s="222"/>
      <c r="EE119" s="222"/>
      <c r="EF119" s="222"/>
      <c r="EG119" s="222"/>
      <c r="EH119" s="222"/>
      <c r="EI119" s="222"/>
    </row>
    <row r="120" spans="1:139" ht="12.75">
      <c r="A120" s="222"/>
      <c r="B120" s="251"/>
      <c r="C120" s="222"/>
      <c r="D120" s="222"/>
      <c r="E120" s="222"/>
      <c r="F120" s="222"/>
      <c r="G120" s="222"/>
      <c r="H120" s="222"/>
      <c r="I120" s="222"/>
      <c r="J120" s="222"/>
      <c r="K120" s="222"/>
      <c r="L120" s="222"/>
      <c r="M120" s="222"/>
      <c r="N120" s="222"/>
      <c r="O120" s="222"/>
      <c r="P120" s="222"/>
      <c r="Q120" s="222"/>
      <c r="R120" s="222"/>
      <c r="S120" s="222"/>
      <c r="T120" s="222"/>
      <c r="U120" s="222"/>
      <c r="V120" s="222"/>
      <c r="W120" s="222"/>
      <c r="X120" s="222"/>
      <c r="Y120" s="222"/>
      <c r="Z120" s="222"/>
      <c r="AA120" s="222"/>
      <c r="AB120" s="222"/>
      <c r="AC120" s="222"/>
      <c r="AD120" s="222"/>
      <c r="AE120" s="222"/>
      <c r="AF120" s="222"/>
      <c r="AG120" s="222"/>
      <c r="AH120" s="222"/>
      <c r="AI120" s="222"/>
      <c r="AJ120" s="222"/>
      <c r="AK120" s="222"/>
      <c r="AL120" s="222"/>
      <c r="AM120" s="222"/>
      <c r="AN120" s="222"/>
      <c r="AO120" s="222"/>
      <c r="AP120" s="222"/>
      <c r="AQ120" s="222"/>
      <c r="AR120" s="222"/>
      <c r="AS120" s="222"/>
      <c r="AT120" s="222"/>
      <c r="AU120" s="222"/>
      <c r="AV120" s="222"/>
      <c r="AW120" s="222"/>
      <c r="AX120" s="222"/>
      <c r="AY120" s="222"/>
      <c r="AZ120" s="222"/>
      <c r="BA120" s="222"/>
      <c r="BB120" s="222"/>
      <c r="BC120" s="222"/>
      <c r="BD120" s="222"/>
      <c r="BE120" s="222"/>
      <c r="BF120" s="222"/>
      <c r="BG120" s="222"/>
      <c r="BH120" s="222"/>
      <c r="BI120" s="222"/>
      <c r="BJ120" s="222"/>
      <c r="BK120" s="222"/>
      <c r="BL120" s="222"/>
      <c r="BM120" s="222"/>
      <c r="BN120" s="222"/>
      <c r="BO120" s="222"/>
      <c r="BP120" s="222"/>
      <c r="BQ120" s="222"/>
      <c r="BR120" s="222"/>
      <c r="BS120" s="222"/>
      <c r="BT120" s="222"/>
      <c r="BU120" s="222"/>
      <c r="BV120" s="222"/>
      <c r="BW120" s="222"/>
      <c r="BX120" s="222"/>
      <c r="BY120" s="222"/>
      <c r="BZ120" s="222"/>
      <c r="CA120" s="222"/>
      <c r="CB120" s="222"/>
      <c r="CC120" s="222"/>
      <c r="CD120" s="222"/>
      <c r="CE120" s="222"/>
      <c r="CF120" s="222"/>
      <c r="CG120" s="222"/>
      <c r="CH120" s="222"/>
      <c r="CI120" s="222"/>
      <c r="CJ120" s="222"/>
      <c r="CK120" s="222"/>
      <c r="CL120" s="222"/>
      <c r="CM120" s="222"/>
      <c r="CN120" s="222"/>
      <c r="CO120" s="222"/>
      <c r="CP120" s="222"/>
      <c r="CQ120" s="222"/>
      <c r="CR120" s="222"/>
      <c r="CS120" s="222"/>
      <c r="CT120" s="222"/>
      <c r="CU120" s="222"/>
      <c r="CV120" s="222"/>
      <c r="CW120" s="222"/>
      <c r="CX120" s="222"/>
      <c r="CY120" s="222"/>
      <c r="CZ120" s="222"/>
      <c r="DA120" s="222"/>
      <c r="DB120" s="222"/>
      <c r="DC120" s="222"/>
      <c r="DD120" s="222"/>
      <c r="DE120" s="222"/>
      <c r="DF120" s="222"/>
      <c r="DG120" s="222"/>
      <c r="DH120" s="222"/>
      <c r="DI120" s="222"/>
      <c r="DJ120" s="222"/>
      <c r="DK120" s="222"/>
      <c r="DL120" s="222"/>
      <c r="DM120" s="222"/>
      <c r="DN120" s="222"/>
      <c r="DO120" s="222"/>
      <c r="DP120" s="222"/>
      <c r="DQ120" s="222"/>
      <c r="DR120" s="222"/>
      <c r="DS120" s="222"/>
      <c r="DT120" s="222"/>
      <c r="DU120" s="222"/>
      <c r="DV120" s="222"/>
      <c r="DW120" s="222"/>
      <c r="DX120" s="222"/>
      <c r="DY120" s="222"/>
      <c r="DZ120" s="222"/>
      <c r="EA120" s="222"/>
      <c r="EB120" s="222"/>
      <c r="EC120" s="222"/>
      <c r="ED120" s="222"/>
      <c r="EE120" s="222"/>
      <c r="EF120" s="222"/>
      <c r="EG120" s="222"/>
      <c r="EH120" s="222"/>
      <c r="EI120" s="222"/>
    </row>
    <row r="121" spans="1:139" ht="12.75">
      <c r="A121" s="222"/>
      <c r="B121" s="251"/>
      <c r="C121" s="222"/>
      <c r="D121" s="222"/>
      <c r="E121" s="222"/>
      <c r="F121" s="222"/>
      <c r="G121" s="222"/>
      <c r="H121" s="222"/>
      <c r="I121" s="222"/>
      <c r="J121" s="222"/>
      <c r="K121" s="222"/>
      <c r="L121" s="222"/>
      <c r="M121" s="222"/>
      <c r="N121" s="222"/>
      <c r="O121" s="222"/>
      <c r="P121" s="222"/>
      <c r="Q121" s="222"/>
      <c r="R121" s="222"/>
      <c r="S121" s="222"/>
      <c r="T121" s="222"/>
      <c r="U121" s="222"/>
      <c r="V121" s="222"/>
      <c r="W121" s="222"/>
      <c r="X121" s="222"/>
      <c r="Y121" s="222"/>
      <c r="Z121" s="222"/>
      <c r="AA121" s="222"/>
      <c r="AB121" s="222"/>
      <c r="AC121" s="222"/>
      <c r="AD121" s="222"/>
      <c r="AE121" s="222"/>
      <c r="AF121" s="222"/>
      <c r="AG121" s="222"/>
      <c r="AH121" s="222"/>
      <c r="AI121" s="222"/>
      <c r="AJ121" s="222"/>
      <c r="AK121" s="222"/>
      <c r="AL121" s="222"/>
      <c r="AM121" s="222"/>
      <c r="AN121" s="222"/>
      <c r="AO121" s="222"/>
      <c r="AP121" s="222"/>
      <c r="AQ121" s="222"/>
      <c r="AR121" s="222"/>
      <c r="AS121" s="222"/>
      <c r="AT121" s="222"/>
      <c r="AU121" s="222"/>
      <c r="AV121" s="222"/>
      <c r="AW121" s="222"/>
      <c r="AX121" s="222"/>
      <c r="AY121" s="222"/>
      <c r="AZ121" s="222"/>
      <c r="BA121" s="222"/>
      <c r="BB121" s="222"/>
      <c r="BC121" s="222"/>
      <c r="BD121" s="222"/>
      <c r="BE121" s="222"/>
      <c r="BF121" s="222"/>
      <c r="BG121" s="222"/>
      <c r="BH121" s="222"/>
      <c r="BI121" s="222"/>
      <c r="BJ121" s="222"/>
      <c r="BK121" s="222"/>
      <c r="BL121" s="222"/>
      <c r="BM121" s="222"/>
      <c r="BN121" s="222"/>
      <c r="BO121" s="222"/>
      <c r="BP121" s="222"/>
      <c r="BQ121" s="222"/>
      <c r="BR121" s="222"/>
      <c r="BS121" s="222"/>
      <c r="BT121" s="222"/>
      <c r="BU121" s="222"/>
      <c r="BV121" s="222"/>
      <c r="BW121" s="222"/>
      <c r="BX121" s="222"/>
      <c r="BY121" s="222"/>
      <c r="BZ121" s="222"/>
      <c r="CA121" s="222"/>
      <c r="CB121" s="222"/>
      <c r="CC121" s="222"/>
      <c r="CD121" s="222"/>
      <c r="CE121" s="222"/>
      <c r="CF121" s="222"/>
      <c r="CG121" s="222"/>
      <c r="CH121" s="222"/>
      <c r="CI121" s="222"/>
      <c r="CJ121" s="222"/>
      <c r="CK121" s="222"/>
      <c r="CL121" s="222"/>
      <c r="CM121" s="222"/>
      <c r="CN121" s="222"/>
      <c r="CO121" s="222"/>
      <c r="CP121" s="222"/>
      <c r="CQ121" s="222"/>
      <c r="CR121" s="222"/>
      <c r="CS121" s="222"/>
      <c r="CT121" s="222"/>
      <c r="CU121" s="222"/>
      <c r="CV121" s="222"/>
      <c r="CW121" s="222"/>
      <c r="CX121" s="222"/>
      <c r="CY121" s="222"/>
      <c r="CZ121" s="222"/>
      <c r="DA121" s="222"/>
      <c r="DB121" s="222"/>
      <c r="DC121" s="222"/>
      <c r="DD121" s="222"/>
      <c r="DE121" s="222"/>
      <c r="DF121" s="222"/>
      <c r="DG121" s="222"/>
      <c r="DH121" s="222"/>
      <c r="DI121" s="222"/>
      <c r="DJ121" s="222"/>
      <c r="DK121" s="222"/>
      <c r="DL121" s="222"/>
      <c r="DM121" s="222"/>
      <c r="DN121" s="222"/>
      <c r="DO121" s="222"/>
      <c r="DP121" s="222"/>
      <c r="DQ121" s="222"/>
      <c r="DR121" s="222"/>
      <c r="DS121" s="222"/>
      <c r="DT121" s="222"/>
      <c r="DU121" s="222"/>
      <c r="DV121" s="222"/>
      <c r="DW121" s="222"/>
      <c r="DX121" s="222"/>
      <c r="DY121" s="222"/>
      <c r="DZ121" s="222"/>
      <c r="EA121" s="222"/>
      <c r="EB121" s="222"/>
      <c r="EC121" s="222"/>
      <c r="ED121" s="222"/>
      <c r="EE121" s="222"/>
      <c r="EF121" s="222"/>
      <c r="EG121" s="222"/>
      <c r="EH121" s="222"/>
      <c r="EI121" s="222"/>
    </row>
    <row r="122" spans="1:139" ht="12.75">
      <c r="A122" s="222"/>
      <c r="B122" s="251"/>
      <c r="C122" s="222"/>
      <c r="D122" s="222"/>
      <c r="E122" s="222"/>
      <c r="F122" s="222"/>
      <c r="G122" s="222"/>
      <c r="H122" s="222"/>
      <c r="I122" s="222"/>
      <c r="J122" s="222"/>
      <c r="K122" s="222"/>
      <c r="L122" s="222"/>
      <c r="M122" s="222"/>
      <c r="N122" s="222"/>
      <c r="O122" s="222"/>
      <c r="P122" s="222"/>
      <c r="Q122" s="222"/>
      <c r="R122" s="222"/>
      <c r="S122" s="222"/>
      <c r="T122" s="222"/>
      <c r="U122" s="222"/>
      <c r="V122" s="222"/>
      <c r="W122" s="222"/>
      <c r="X122" s="222"/>
      <c r="Y122" s="222"/>
      <c r="Z122" s="222"/>
      <c r="AA122" s="222"/>
      <c r="AB122" s="222"/>
      <c r="AC122" s="222"/>
      <c r="AD122" s="222"/>
      <c r="AE122" s="222"/>
      <c r="AF122" s="222"/>
      <c r="AG122" s="222"/>
      <c r="AH122" s="222"/>
      <c r="AI122" s="222"/>
      <c r="AJ122" s="222"/>
      <c r="AK122" s="222"/>
      <c r="AL122" s="222"/>
      <c r="AM122" s="222"/>
      <c r="AN122" s="222"/>
      <c r="AO122" s="222"/>
      <c r="AP122" s="222"/>
      <c r="AQ122" s="222"/>
      <c r="AR122" s="222"/>
      <c r="AS122" s="222"/>
      <c r="AT122" s="222"/>
      <c r="AU122" s="222"/>
      <c r="AV122" s="222"/>
      <c r="AW122" s="222"/>
      <c r="AX122" s="222"/>
      <c r="AY122" s="222"/>
      <c r="AZ122" s="222"/>
      <c r="BA122" s="222"/>
      <c r="BB122" s="222"/>
      <c r="BC122" s="222"/>
      <c r="BD122" s="222"/>
      <c r="BE122" s="222"/>
      <c r="BF122" s="222"/>
      <c r="BG122" s="222"/>
      <c r="BH122" s="222"/>
      <c r="BI122" s="222"/>
      <c r="BJ122" s="222"/>
      <c r="BK122" s="222"/>
      <c r="BL122" s="222"/>
      <c r="BM122" s="222"/>
      <c r="BN122" s="222"/>
      <c r="BO122" s="222"/>
      <c r="BP122" s="222"/>
      <c r="BQ122" s="222"/>
      <c r="BR122" s="222"/>
      <c r="BS122" s="222"/>
      <c r="BT122" s="222"/>
      <c r="BU122" s="222"/>
      <c r="BV122" s="222"/>
      <c r="BW122" s="222"/>
      <c r="BX122" s="222"/>
      <c r="BY122" s="222"/>
      <c r="BZ122" s="222"/>
      <c r="CA122" s="222"/>
      <c r="CB122" s="222"/>
      <c r="CC122" s="222"/>
      <c r="CD122" s="222"/>
      <c r="CE122" s="222"/>
      <c r="CF122" s="222"/>
      <c r="CG122" s="222"/>
      <c r="CH122" s="222"/>
      <c r="CI122" s="222"/>
      <c r="CJ122" s="222"/>
      <c r="CK122" s="222"/>
      <c r="CL122" s="222"/>
      <c r="CM122" s="222"/>
      <c r="CN122" s="222"/>
      <c r="CO122" s="222"/>
      <c r="CP122" s="222"/>
      <c r="CQ122" s="222"/>
      <c r="CR122" s="222"/>
      <c r="CS122" s="222"/>
      <c r="CT122" s="222"/>
      <c r="CU122" s="222"/>
      <c r="CV122" s="222"/>
      <c r="CW122" s="222"/>
      <c r="CX122" s="222"/>
      <c r="CY122" s="222"/>
      <c r="CZ122" s="222"/>
      <c r="DA122" s="222"/>
      <c r="DB122" s="222"/>
      <c r="DC122" s="222"/>
      <c r="DD122" s="222"/>
      <c r="DE122" s="222"/>
      <c r="DF122" s="222"/>
      <c r="DG122" s="222"/>
      <c r="DH122" s="222"/>
      <c r="DI122" s="222"/>
      <c r="DJ122" s="222"/>
      <c r="DK122" s="222"/>
      <c r="DL122" s="222"/>
      <c r="DM122" s="222"/>
      <c r="DN122" s="222"/>
      <c r="DO122" s="222"/>
      <c r="DP122" s="222"/>
      <c r="DQ122" s="222"/>
      <c r="DR122" s="222"/>
      <c r="DS122" s="222"/>
      <c r="DT122" s="222"/>
      <c r="DU122" s="222"/>
      <c r="DV122" s="222"/>
      <c r="DW122" s="222"/>
      <c r="DX122" s="222"/>
      <c r="DY122" s="222"/>
      <c r="DZ122" s="222"/>
      <c r="EA122" s="222"/>
      <c r="EB122" s="222"/>
      <c r="EC122" s="222"/>
      <c r="ED122" s="222"/>
      <c r="EE122" s="222"/>
      <c r="EF122" s="222"/>
      <c r="EG122" s="222"/>
      <c r="EH122" s="222"/>
      <c r="EI122" s="222"/>
    </row>
    <row r="123" spans="1:139" ht="12.75">
      <c r="A123" s="222"/>
      <c r="B123" s="251"/>
      <c r="C123" s="222"/>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c r="AA123" s="222"/>
      <c r="AB123" s="222"/>
      <c r="AC123" s="222"/>
      <c r="AD123" s="222"/>
      <c r="AE123" s="222"/>
      <c r="AF123" s="222"/>
      <c r="AG123" s="222"/>
      <c r="AH123" s="222"/>
      <c r="AI123" s="222"/>
      <c r="AJ123" s="222"/>
      <c r="AK123" s="222"/>
      <c r="AL123" s="222"/>
      <c r="AM123" s="222"/>
      <c r="AN123" s="222"/>
      <c r="AO123" s="222"/>
      <c r="AP123" s="222"/>
      <c r="AQ123" s="222"/>
      <c r="AR123" s="222"/>
      <c r="AS123" s="222"/>
      <c r="AT123" s="222"/>
      <c r="AU123" s="222"/>
      <c r="AV123" s="222"/>
      <c r="AW123" s="222"/>
      <c r="AX123" s="222"/>
      <c r="AY123" s="222"/>
      <c r="AZ123" s="222"/>
      <c r="BA123" s="222"/>
      <c r="BB123" s="222"/>
      <c r="BC123" s="222"/>
      <c r="BD123" s="222"/>
      <c r="BE123" s="222"/>
      <c r="BF123" s="222"/>
      <c r="BG123" s="222"/>
      <c r="BH123" s="222"/>
      <c r="BI123" s="222"/>
      <c r="BJ123" s="222"/>
      <c r="BK123" s="222"/>
      <c r="BL123" s="222"/>
      <c r="BM123" s="222"/>
      <c r="BN123" s="222"/>
      <c r="BO123" s="222"/>
      <c r="BP123" s="222"/>
      <c r="BQ123" s="222"/>
      <c r="BR123" s="222"/>
      <c r="BS123" s="222"/>
      <c r="BT123" s="222"/>
      <c r="BU123" s="222"/>
      <c r="BV123" s="222"/>
      <c r="BW123" s="222"/>
      <c r="BX123" s="222"/>
      <c r="BY123" s="222"/>
      <c r="BZ123" s="222"/>
      <c r="CA123" s="222"/>
      <c r="CB123" s="222"/>
      <c r="CC123" s="222"/>
      <c r="CD123" s="222"/>
      <c r="CE123" s="222"/>
      <c r="CF123" s="222"/>
      <c r="CG123" s="222"/>
      <c r="CH123" s="222"/>
      <c r="CI123" s="222"/>
      <c r="CJ123" s="222"/>
      <c r="CK123" s="222"/>
      <c r="CL123" s="222"/>
      <c r="CM123" s="222"/>
      <c r="CN123" s="222"/>
      <c r="CO123" s="222"/>
      <c r="CP123" s="222"/>
      <c r="CQ123" s="222"/>
      <c r="CR123" s="222"/>
      <c r="CS123" s="222"/>
      <c r="CT123" s="222"/>
      <c r="CU123" s="222"/>
      <c r="CV123" s="222"/>
      <c r="CW123" s="222"/>
      <c r="CX123" s="222"/>
      <c r="CY123" s="222"/>
      <c r="CZ123" s="222"/>
      <c r="DA123" s="222"/>
      <c r="DB123" s="222"/>
      <c r="DC123" s="222"/>
      <c r="DD123" s="222"/>
      <c r="DE123" s="222"/>
      <c r="DF123" s="222"/>
      <c r="DG123" s="222"/>
      <c r="DH123" s="222"/>
      <c r="DI123" s="222"/>
      <c r="DJ123" s="222"/>
      <c r="DK123" s="222"/>
      <c r="DL123" s="222"/>
      <c r="DM123" s="222"/>
      <c r="DN123" s="222"/>
      <c r="DO123" s="222"/>
      <c r="DP123" s="222"/>
      <c r="DQ123" s="222"/>
      <c r="DR123" s="222"/>
      <c r="DS123" s="222"/>
      <c r="DT123" s="222"/>
      <c r="DU123" s="222"/>
      <c r="DV123" s="222"/>
      <c r="DW123" s="222"/>
      <c r="DX123" s="222"/>
      <c r="DY123" s="222"/>
      <c r="DZ123" s="222"/>
      <c r="EA123" s="222"/>
      <c r="EB123" s="222"/>
      <c r="EC123" s="222"/>
      <c r="ED123" s="222"/>
      <c r="EE123" s="222"/>
      <c r="EF123" s="222"/>
      <c r="EG123" s="222"/>
      <c r="EH123" s="222"/>
      <c r="EI123" s="222"/>
    </row>
    <row r="124" spans="1:139" ht="12.75">
      <c r="A124" s="222"/>
      <c r="B124" s="251"/>
      <c r="C124" s="222"/>
      <c r="D124" s="222"/>
      <c r="E124" s="222"/>
      <c r="F124" s="222"/>
      <c r="G124" s="222"/>
      <c r="H124" s="222"/>
      <c r="I124" s="222"/>
      <c r="J124" s="222"/>
      <c r="K124" s="222"/>
      <c r="L124" s="222"/>
      <c r="M124" s="222"/>
      <c r="N124" s="222"/>
      <c r="O124" s="222"/>
      <c r="P124" s="222"/>
      <c r="Q124" s="222"/>
      <c r="R124" s="222"/>
      <c r="S124" s="222"/>
      <c r="T124" s="222"/>
      <c r="U124" s="222"/>
      <c r="V124" s="222"/>
      <c r="W124" s="222"/>
      <c r="X124" s="222"/>
      <c r="Y124" s="222"/>
      <c r="Z124" s="222"/>
      <c r="AA124" s="222"/>
      <c r="AB124" s="222"/>
      <c r="AC124" s="222"/>
      <c r="AD124" s="222"/>
      <c r="AE124" s="222"/>
      <c r="AF124" s="222"/>
      <c r="AG124" s="222"/>
      <c r="AH124" s="222"/>
      <c r="AI124" s="222"/>
      <c r="AJ124" s="222"/>
      <c r="AK124" s="222"/>
      <c r="AL124" s="222"/>
      <c r="AM124" s="222"/>
      <c r="AN124" s="222"/>
      <c r="AO124" s="222"/>
      <c r="AP124" s="222"/>
      <c r="AQ124" s="222"/>
      <c r="AR124" s="222"/>
      <c r="AS124" s="222"/>
      <c r="AT124" s="222"/>
      <c r="AU124" s="222"/>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2"/>
      <c r="BR124" s="222"/>
      <c r="BS124" s="222"/>
      <c r="BT124" s="222"/>
      <c r="BU124" s="222"/>
      <c r="BV124" s="222"/>
      <c r="BW124" s="222"/>
      <c r="BX124" s="222"/>
      <c r="BY124" s="222"/>
      <c r="BZ124" s="222"/>
      <c r="CA124" s="222"/>
      <c r="CB124" s="222"/>
      <c r="CC124" s="222"/>
      <c r="CD124" s="222"/>
      <c r="CE124" s="222"/>
      <c r="CF124" s="222"/>
      <c r="CG124" s="222"/>
      <c r="CH124" s="222"/>
      <c r="CI124" s="222"/>
      <c r="CJ124" s="222"/>
      <c r="CK124" s="222"/>
      <c r="CL124" s="222"/>
      <c r="CM124" s="222"/>
      <c r="CN124" s="222"/>
      <c r="CO124" s="222"/>
      <c r="CP124" s="222"/>
      <c r="CQ124" s="222"/>
      <c r="CR124" s="222"/>
      <c r="CS124" s="222"/>
      <c r="CT124" s="222"/>
      <c r="CU124" s="222"/>
      <c r="CV124" s="222"/>
      <c r="CW124" s="222"/>
      <c r="CX124" s="222"/>
      <c r="CY124" s="222"/>
      <c r="CZ124" s="222"/>
      <c r="DA124" s="222"/>
      <c r="DB124" s="222"/>
      <c r="DC124" s="222"/>
      <c r="DD124" s="222"/>
      <c r="DE124" s="222"/>
      <c r="DF124" s="222"/>
      <c r="DG124" s="222"/>
      <c r="DH124" s="222"/>
      <c r="DI124" s="222"/>
      <c r="DJ124" s="222"/>
      <c r="DK124" s="222"/>
      <c r="DL124" s="222"/>
      <c r="DM124" s="222"/>
      <c r="DN124" s="222"/>
      <c r="DO124" s="222"/>
      <c r="DP124" s="222"/>
      <c r="DQ124" s="222"/>
      <c r="DR124" s="222"/>
      <c r="DS124" s="222"/>
      <c r="DT124" s="222"/>
      <c r="DU124" s="222"/>
      <c r="DV124" s="222"/>
      <c r="DW124" s="222"/>
      <c r="DX124" s="222"/>
      <c r="DY124" s="222"/>
      <c r="DZ124" s="222"/>
      <c r="EA124" s="222"/>
      <c r="EB124" s="222"/>
      <c r="EC124" s="222"/>
      <c r="ED124" s="222"/>
      <c r="EE124" s="222"/>
      <c r="EF124" s="222"/>
      <c r="EG124" s="222"/>
      <c r="EH124" s="222"/>
      <c r="EI124" s="222"/>
    </row>
    <row r="125" spans="1:139" ht="12.75">
      <c r="A125" s="222"/>
      <c r="B125" s="251"/>
      <c r="C125" s="222"/>
      <c r="D125" s="222"/>
      <c r="E125" s="222"/>
      <c r="F125" s="222"/>
      <c r="G125" s="222"/>
      <c r="H125" s="222"/>
      <c r="I125" s="222"/>
      <c r="J125" s="222"/>
      <c r="K125" s="222"/>
      <c r="L125" s="222"/>
      <c r="M125" s="222"/>
      <c r="N125" s="222"/>
      <c r="O125" s="222"/>
      <c r="P125" s="222"/>
      <c r="Q125" s="222"/>
      <c r="R125" s="222"/>
      <c r="S125" s="222"/>
      <c r="T125" s="222"/>
      <c r="U125" s="222"/>
      <c r="V125" s="222"/>
      <c r="W125" s="222"/>
      <c r="X125" s="222"/>
      <c r="Y125" s="222"/>
      <c r="Z125" s="222"/>
      <c r="AA125" s="222"/>
      <c r="AB125" s="222"/>
      <c r="AC125" s="222"/>
      <c r="AD125" s="222"/>
      <c r="AE125" s="222"/>
      <c r="AF125" s="222"/>
      <c r="AG125" s="222"/>
      <c r="AH125" s="222"/>
      <c r="AI125" s="222"/>
      <c r="AJ125" s="222"/>
      <c r="AK125" s="222"/>
      <c r="AL125" s="222"/>
      <c r="AM125" s="222"/>
      <c r="AN125" s="222"/>
      <c r="AO125" s="222"/>
      <c r="AP125" s="222"/>
      <c r="AQ125" s="222"/>
      <c r="AR125" s="222"/>
      <c r="AS125" s="222"/>
      <c r="AT125" s="222"/>
      <c r="AU125" s="222"/>
      <c r="AV125" s="222"/>
      <c r="AW125" s="222"/>
      <c r="AX125" s="222"/>
      <c r="AY125" s="222"/>
      <c r="AZ125" s="222"/>
      <c r="BA125" s="222"/>
      <c r="BB125" s="222"/>
      <c r="BC125" s="222"/>
      <c r="BD125" s="222"/>
      <c r="BE125" s="222"/>
      <c r="BF125" s="222"/>
      <c r="BG125" s="222"/>
      <c r="BH125" s="222"/>
      <c r="BI125" s="222"/>
      <c r="BJ125" s="222"/>
      <c r="BK125" s="222"/>
      <c r="BL125" s="222"/>
      <c r="BM125" s="222"/>
      <c r="BN125" s="222"/>
      <c r="BO125" s="222"/>
      <c r="BP125" s="222"/>
      <c r="BQ125" s="222"/>
      <c r="BR125" s="222"/>
      <c r="BS125" s="222"/>
      <c r="BT125" s="222"/>
      <c r="BU125" s="222"/>
      <c r="BV125" s="222"/>
      <c r="BW125" s="222"/>
      <c r="BX125" s="222"/>
      <c r="BY125" s="222"/>
      <c r="BZ125" s="222"/>
      <c r="CA125" s="222"/>
      <c r="CB125" s="222"/>
      <c r="CC125" s="222"/>
      <c r="CD125" s="222"/>
      <c r="CE125" s="222"/>
      <c r="CF125" s="222"/>
      <c r="CG125" s="222"/>
      <c r="CH125" s="222"/>
      <c r="CI125" s="222"/>
      <c r="CJ125" s="222"/>
      <c r="CK125" s="222"/>
      <c r="CL125" s="222"/>
      <c r="CM125" s="222"/>
      <c r="CN125" s="222"/>
      <c r="CO125" s="222"/>
      <c r="CP125" s="222"/>
      <c r="CQ125" s="222"/>
      <c r="CR125" s="222"/>
      <c r="CS125" s="222"/>
      <c r="CT125" s="222"/>
      <c r="CU125" s="222"/>
      <c r="CV125" s="222"/>
      <c r="CW125" s="222"/>
      <c r="CX125" s="222"/>
      <c r="CY125" s="222"/>
      <c r="CZ125" s="222"/>
      <c r="DA125" s="222"/>
      <c r="DB125" s="222"/>
      <c r="DC125" s="222"/>
      <c r="DD125" s="222"/>
      <c r="DE125" s="222"/>
      <c r="DF125" s="222"/>
      <c r="DG125" s="222"/>
      <c r="DH125" s="222"/>
      <c r="DI125" s="222"/>
      <c r="DJ125" s="222"/>
      <c r="DK125" s="222"/>
      <c r="DL125" s="222"/>
      <c r="DM125" s="222"/>
      <c r="DN125" s="222"/>
      <c r="DO125" s="222"/>
      <c r="DP125" s="222"/>
      <c r="DQ125" s="222"/>
      <c r="DR125" s="222"/>
      <c r="DS125" s="222"/>
      <c r="DT125" s="222"/>
      <c r="DU125" s="222"/>
      <c r="DV125" s="222"/>
      <c r="DW125" s="222"/>
      <c r="DX125" s="222"/>
      <c r="DY125" s="222"/>
      <c r="DZ125" s="222"/>
      <c r="EA125" s="222"/>
      <c r="EB125" s="222"/>
      <c r="EC125" s="222"/>
      <c r="ED125" s="222"/>
      <c r="EE125" s="222"/>
      <c r="EF125" s="222"/>
      <c r="EG125" s="222"/>
      <c r="EH125" s="222"/>
      <c r="EI125" s="222"/>
    </row>
    <row r="126" spans="1:139" ht="12.75">
      <c r="A126" s="222"/>
      <c r="B126" s="251"/>
      <c r="C126" s="222"/>
      <c r="D126" s="222"/>
      <c r="E126" s="222"/>
      <c r="F126" s="222"/>
      <c r="G126" s="222"/>
      <c r="H126" s="222"/>
      <c r="I126" s="222"/>
      <c r="J126" s="222"/>
      <c r="K126" s="222"/>
      <c r="L126" s="222"/>
      <c r="M126" s="222"/>
      <c r="N126" s="222"/>
      <c r="O126" s="222"/>
      <c r="P126" s="222"/>
      <c r="Q126" s="222"/>
      <c r="R126" s="222"/>
      <c r="S126" s="222"/>
      <c r="T126" s="222"/>
      <c r="U126" s="222"/>
      <c r="V126" s="222"/>
      <c r="W126" s="222"/>
      <c r="X126" s="222"/>
      <c r="Y126" s="222"/>
      <c r="Z126" s="222"/>
      <c r="AA126" s="222"/>
      <c r="AB126" s="222"/>
      <c r="AC126" s="222"/>
      <c r="AD126" s="222"/>
      <c r="AE126" s="222"/>
      <c r="AF126" s="222"/>
      <c r="AG126" s="222"/>
      <c r="AH126" s="222"/>
      <c r="AI126" s="222"/>
      <c r="AJ126" s="222"/>
      <c r="AK126" s="222"/>
      <c r="AL126" s="222"/>
      <c r="AM126" s="222"/>
      <c r="AN126" s="222"/>
      <c r="AO126" s="222"/>
      <c r="AP126" s="222"/>
      <c r="AQ126" s="222"/>
      <c r="AR126" s="222"/>
      <c r="AS126" s="222"/>
      <c r="AT126" s="222"/>
      <c r="AU126" s="222"/>
      <c r="AV126" s="222"/>
      <c r="AW126" s="222"/>
      <c r="AX126" s="222"/>
      <c r="AY126" s="222"/>
      <c r="AZ126" s="222"/>
      <c r="BA126" s="222"/>
      <c r="BB126" s="222"/>
      <c r="BC126" s="222"/>
      <c r="BD126" s="222"/>
      <c r="BE126" s="222"/>
      <c r="BF126" s="222"/>
      <c r="BG126" s="222"/>
      <c r="BH126" s="222"/>
      <c r="BI126" s="222"/>
      <c r="BJ126" s="222"/>
      <c r="BK126" s="222"/>
      <c r="BL126" s="222"/>
      <c r="BM126" s="222"/>
      <c r="BN126" s="222"/>
      <c r="BO126" s="222"/>
      <c r="BP126" s="222"/>
      <c r="BQ126" s="222"/>
      <c r="BR126" s="222"/>
      <c r="BS126" s="222"/>
      <c r="BT126" s="222"/>
      <c r="BU126" s="222"/>
      <c r="BV126" s="222"/>
      <c r="BW126" s="222"/>
      <c r="BX126" s="222"/>
      <c r="BY126" s="222"/>
      <c r="BZ126" s="222"/>
      <c r="CA126" s="222"/>
      <c r="CB126" s="222"/>
      <c r="CC126" s="222"/>
      <c r="CD126" s="222"/>
      <c r="CE126" s="222"/>
      <c r="CF126" s="222"/>
      <c r="CG126" s="222"/>
      <c r="CH126" s="222"/>
      <c r="CI126" s="222"/>
      <c r="CJ126" s="222"/>
      <c r="CK126" s="222"/>
      <c r="CL126" s="222"/>
      <c r="CM126" s="222"/>
      <c r="CN126" s="222"/>
      <c r="CO126" s="222"/>
      <c r="CP126" s="222"/>
      <c r="CQ126" s="222"/>
      <c r="CR126" s="222"/>
      <c r="CS126" s="222"/>
      <c r="CT126" s="222"/>
      <c r="CU126" s="222"/>
      <c r="CV126" s="222"/>
      <c r="CW126" s="222"/>
      <c r="CX126" s="222"/>
      <c r="CY126" s="222"/>
      <c r="CZ126" s="222"/>
      <c r="DA126" s="222"/>
      <c r="DB126" s="222"/>
      <c r="DC126" s="222"/>
      <c r="DD126" s="222"/>
      <c r="DE126" s="222"/>
      <c r="DF126" s="222"/>
      <c r="DG126" s="222"/>
      <c r="DH126" s="222"/>
      <c r="DI126" s="222"/>
      <c r="DJ126" s="222"/>
      <c r="DK126" s="222"/>
      <c r="DL126" s="222"/>
      <c r="DM126" s="222"/>
      <c r="DN126" s="222"/>
      <c r="DO126" s="222"/>
      <c r="DP126" s="222"/>
      <c r="DQ126" s="222"/>
      <c r="DR126" s="222"/>
      <c r="DS126" s="222"/>
      <c r="DT126" s="222"/>
      <c r="DU126" s="222"/>
      <c r="DV126" s="222"/>
      <c r="DW126" s="222"/>
      <c r="DX126" s="222"/>
      <c r="DY126" s="222"/>
      <c r="DZ126" s="222"/>
      <c r="EA126" s="222"/>
      <c r="EB126" s="222"/>
      <c r="EC126" s="222"/>
      <c r="ED126" s="222"/>
      <c r="EE126" s="222"/>
      <c r="EF126" s="222"/>
      <c r="EG126" s="222"/>
      <c r="EH126" s="222"/>
      <c r="EI126" s="222"/>
    </row>
    <row r="127" spans="1:139" ht="12.75">
      <c r="A127" s="222"/>
      <c r="B127" s="251"/>
      <c r="C127" s="222"/>
      <c r="D127" s="222"/>
      <c r="E127" s="222"/>
      <c r="F127" s="222"/>
      <c r="G127" s="222"/>
      <c r="H127" s="222"/>
      <c r="I127" s="222"/>
      <c r="J127" s="222"/>
      <c r="K127" s="222"/>
      <c r="L127" s="222"/>
      <c r="M127" s="222"/>
      <c r="N127" s="222"/>
      <c r="O127" s="222"/>
      <c r="P127" s="222"/>
      <c r="Q127" s="222"/>
      <c r="R127" s="222"/>
      <c r="S127" s="222"/>
      <c r="T127" s="222"/>
      <c r="U127" s="222"/>
      <c r="V127" s="222"/>
      <c r="W127" s="222"/>
      <c r="X127" s="222"/>
      <c r="Y127" s="222"/>
      <c r="Z127" s="222"/>
      <c r="AA127" s="222"/>
      <c r="AB127" s="222"/>
      <c r="AC127" s="222"/>
      <c r="AD127" s="222"/>
      <c r="AE127" s="222"/>
      <c r="AF127" s="222"/>
      <c r="AG127" s="222"/>
      <c r="AH127" s="222"/>
      <c r="AI127" s="222"/>
      <c r="AJ127" s="222"/>
      <c r="AK127" s="222"/>
      <c r="AL127" s="222"/>
      <c r="AM127" s="222"/>
      <c r="AN127" s="222"/>
      <c r="AO127" s="222"/>
      <c r="AP127" s="222"/>
      <c r="AQ127" s="222"/>
      <c r="AR127" s="222"/>
      <c r="AS127" s="222"/>
      <c r="AT127" s="222"/>
      <c r="AU127" s="222"/>
      <c r="AV127" s="222"/>
      <c r="AW127" s="222"/>
      <c r="AX127" s="222"/>
      <c r="AY127" s="222"/>
      <c r="AZ127" s="222"/>
      <c r="BA127" s="222"/>
      <c r="BB127" s="222"/>
      <c r="BC127" s="222"/>
      <c r="BD127" s="222"/>
      <c r="BE127" s="222"/>
      <c r="BF127" s="222"/>
      <c r="BG127" s="222"/>
      <c r="BH127" s="222"/>
      <c r="BI127" s="222"/>
      <c r="BJ127" s="222"/>
      <c r="BK127" s="222"/>
      <c r="BL127" s="222"/>
      <c r="BM127" s="222"/>
      <c r="BN127" s="222"/>
      <c r="BO127" s="222"/>
      <c r="BP127" s="222"/>
      <c r="BQ127" s="222"/>
      <c r="BR127" s="222"/>
      <c r="BS127" s="222"/>
      <c r="BT127" s="222"/>
      <c r="BU127" s="222"/>
      <c r="BV127" s="222"/>
      <c r="BW127" s="222"/>
      <c r="BX127" s="222"/>
      <c r="BY127" s="222"/>
      <c r="BZ127" s="222"/>
      <c r="CA127" s="222"/>
      <c r="CB127" s="222"/>
      <c r="CC127" s="222"/>
      <c r="CD127" s="222"/>
      <c r="CE127" s="222"/>
      <c r="CF127" s="222"/>
      <c r="CG127" s="222"/>
      <c r="CH127" s="222"/>
      <c r="CI127" s="222"/>
      <c r="CJ127" s="222"/>
      <c r="CK127" s="222"/>
      <c r="CL127" s="222"/>
      <c r="CM127" s="222"/>
      <c r="CN127" s="222"/>
      <c r="CO127" s="222"/>
      <c r="CP127" s="222"/>
      <c r="CQ127" s="222"/>
      <c r="CR127" s="222"/>
      <c r="CS127" s="222"/>
      <c r="CT127" s="222"/>
      <c r="CU127" s="222"/>
      <c r="CV127" s="222"/>
      <c r="CW127" s="222"/>
      <c r="CX127" s="222"/>
      <c r="CY127" s="222"/>
      <c r="CZ127" s="222"/>
      <c r="DA127" s="222"/>
      <c r="DB127" s="222"/>
      <c r="DC127" s="222"/>
      <c r="DD127" s="222"/>
      <c r="DE127" s="222"/>
      <c r="DF127" s="222"/>
      <c r="DG127" s="222"/>
      <c r="DH127" s="222"/>
      <c r="DI127" s="222"/>
      <c r="DJ127" s="222"/>
      <c r="DK127" s="222"/>
      <c r="DL127" s="222"/>
      <c r="DM127" s="222"/>
      <c r="DN127" s="222"/>
      <c r="DO127" s="222"/>
      <c r="DP127" s="222"/>
      <c r="DQ127" s="222"/>
      <c r="DR127" s="222"/>
      <c r="DS127" s="222"/>
      <c r="DT127" s="222"/>
      <c r="DU127" s="222"/>
      <c r="DV127" s="222"/>
      <c r="DW127" s="222"/>
      <c r="DX127" s="222"/>
      <c r="DY127" s="222"/>
      <c r="DZ127" s="222"/>
      <c r="EA127" s="222"/>
      <c r="EB127" s="222"/>
      <c r="EC127" s="222"/>
      <c r="ED127" s="222"/>
      <c r="EE127" s="222"/>
      <c r="EF127" s="222"/>
      <c r="EG127" s="222"/>
      <c r="EH127" s="222"/>
      <c r="EI127" s="222"/>
    </row>
    <row r="128" spans="1:139" ht="12.75">
      <c r="A128" s="222"/>
      <c r="B128" s="251"/>
      <c r="C128" s="222"/>
      <c r="D128" s="222"/>
      <c r="E128" s="222"/>
      <c r="F128" s="222"/>
      <c r="G128" s="222"/>
      <c r="H128" s="222"/>
      <c r="I128" s="222"/>
      <c r="J128" s="222"/>
      <c r="K128" s="222"/>
      <c r="L128" s="222"/>
      <c r="M128" s="222"/>
      <c r="N128" s="222"/>
      <c r="O128" s="222"/>
      <c r="P128" s="222"/>
      <c r="Q128" s="222"/>
      <c r="R128" s="222"/>
      <c r="S128" s="222"/>
      <c r="T128" s="222"/>
      <c r="U128" s="222"/>
      <c r="V128" s="222"/>
      <c r="W128" s="222"/>
      <c r="X128" s="222"/>
      <c r="Y128" s="222"/>
      <c r="Z128" s="222"/>
      <c r="AA128" s="222"/>
      <c r="AB128" s="222"/>
      <c r="AC128" s="222"/>
      <c r="AD128" s="222"/>
      <c r="AE128" s="222"/>
      <c r="AF128" s="222"/>
      <c r="AG128" s="222"/>
      <c r="AH128" s="222"/>
      <c r="AI128" s="222"/>
      <c r="AJ128" s="222"/>
      <c r="AK128" s="222"/>
      <c r="AL128" s="222"/>
      <c r="AM128" s="222"/>
      <c r="AN128" s="222"/>
      <c r="AO128" s="222"/>
      <c r="AP128" s="222"/>
      <c r="AQ128" s="222"/>
      <c r="AR128" s="222"/>
      <c r="AS128" s="222"/>
      <c r="AT128" s="222"/>
      <c r="AU128" s="222"/>
      <c r="AV128" s="222"/>
      <c r="AW128" s="222"/>
      <c r="AX128" s="222"/>
      <c r="AY128" s="222"/>
      <c r="AZ128" s="222"/>
      <c r="BA128" s="222"/>
      <c r="BB128" s="222"/>
      <c r="BC128" s="222"/>
      <c r="BD128" s="222"/>
      <c r="BE128" s="222"/>
      <c r="BF128" s="222"/>
      <c r="BG128" s="222"/>
      <c r="BH128" s="222"/>
      <c r="BI128" s="222"/>
      <c r="BJ128" s="222"/>
      <c r="BK128" s="222"/>
      <c r="BL128" s="222"/>
      <c r="BM128" s="222"/>
      <c r="BN128" s="222"/>
      <c r="BO128" s="222"/>
      <c r="BP128" s="222"/>
      <c r="BQ128" s="222"/>
      <c r="BR128" s="222"/>
      <c r="BS128" s="222"/>
      <c r="BT128" s="222"/>
      <c r="BU128" s="222"/>
      <c r="BV128" s="222"/>
      <c r="BW128" s="222"/>
      <c r="BX128" s="222"/>
      <c r="BY128" s="222"/>
      <c r="BZ128" s="222"/>
      <c r="CA128" s="222"/>
      <c r="CB128" s="222"/>
      <c r="CC128" s="222"/>
      <c r="CD128" s="222"/>
      <c r="CE128" s="222"/>
      <c r="CF128" s="222"/>
      <c r="CG128" s="222"/>
      <c r="CH128" s="222"/>
      <c r="CI128" s="222"/>
      <c r="CJ128" s="222"/>
      <c r="CK128" s="222"/>
      <c r="CL128" s="222"/>
      <c r="CM128" s="222"/>
      <c r="CN128" s="222"/>
      <c r="CO128" s="222"/>
      <c r="CP128" s="222"/>
      <c r="CQ128" s="222"/>
      <c r="CR128" s="222"/>
      <c r="CS128" s="222"/>
      <c r="CT128" s="222"/>
      <c r="CU128" s="222"/>
      <c r="CV128" s="222"/>
      <c r="CW128" s="222"/>
      <c r="CX128" s="222"/>
      <c r="CY128" s="222"/>
      <c r="CZ128" s="222"/>
      <c r="DA128" s="222"/>
      <c r="DB128" s="222"/>
      <c r="DC128" s="222"/>
      <c r="DD128" s="222"/>
      <c r="DE128" s="222"/>
      <c r="DF128" s="222"/>
      <c r="DG128" s="222"/>
      <c r="DH128" s="222"/>
      <c r="DI128" s="222"/>
      <c r="DJ128" s="222"/>
      <c r="DK128" s="222"/>
      <c r="DL128" s="222"/>
      <c r="DM128" s="222"/>
      <c r="DN128" s="222"/>
      <c r="DO128" s="222"/>
      <c r="DP128" s="222"/>
      <c r="DQ128" s="222"/>
      <c r="DR128" s="222"/>
      <c r="DS128" s="222"/>
      <c r="DT128" s="222"/>
      <c r="DU128" s="222"/>
      <c r="DV128" s="222"/>
      <c r="DW128" s="222"/>
      <c r="DX128" s="222"/>
      <c r="DY128" s="222"/>
      <c r="DZ128" s="222"/>
      <c r="EA128" s="222"/>
      <c r="EB128" s="222"/>
      <c r="EC128" s="222"/>
      <c r="ED128" s="222"/>
      <c r="EE128" s="222"/>
      <c r="EF128" s="222"/>
      <c r="EG128" s="222"/>
      <c r="EH128" s="222"/>
      <c r="EI128" s="222"/>
    </row>
    <row r="129" spans="1:139" ht="12.75">
      <c r="A129" s="222"/>
      <c r="B129" s="251"/>
      <c r="C129" s="222"/>
      <c r="D129" s="222"/>
      <c r="E129" s="222"/>
      <c r="F129" s="222"/>
      <c r="G129" s="222"/>
      <c r="H129" s="222"/>
      <c r="I129" s="222"/>
      <c r="J129" s="222"/>
      <c r="K129" s="222"/>
      <c r="L129" s="222"/>
      <c r="M129" s="222"/>
      <c r="N129" s="222"/>
      <c r="O129" s="222"/>
      <c r="P129" s="222"/>
      <c r="Q129" s="222"/>
      <c r="R129" s="222"/>
      <c r="S129" s="222"/>
      <c r="T129" s="222"/>
      <c r="U129" s="222"/>
      <c r="V129" s="222"/>
      <c r="W129" s="222"/>
      <c r="X129" s="222"/>
      <c r="Y129" s="222"/>
      <c r="Z129" s="222"/>
      <c r="AA129" s="222"/>
      <c r="AB129" s="222"/>
      <c r="AC129" s="222"/>
      <c r="AD129" s="222"/>
      <c r="AE129" s="222"/>
      <c r="AF129" s="222"/>
      <c r="AG129" s="222"/>
      <c r="AH129" s="222"/>
      <c r="AI129" s="222"/>
      <c r="AJ129" s="222"/>
      <c r="AK129" s="222"/>
      <c r="AL129" s="222"/>
      <c r="AM129" s="222"/>
      <c r="AN129" s="222"/>
      <c r="AO129" s="222"/>
      <c r="AP129" s="222"/>
      <c r="AQ129" s="222"/>
      <c r="AR129" s="222"/>
      <c r="AS129" s="222"/>
      <c r="AT129" s="222"/>
      <c r="AU129" s="222"/>
      <c r="AV129" s="222"/>
      <c r="AW129" s="222"/>
      <c r="AX129" s="222"/>
      <c r="AY129" s="222"/>
      <c r="AZ129" s="222"/>
      <c r="BA129" s="222"/>
      <c r="BB129" s="222"/>
      <c r="BC129" s="222"/>
      <c r="BD129" s="222"/>
      <c r="BE129" s="222"/>
      <c r="BF129" s="222"/>
      <c r="BG129" s="222"/>
      <c r="BH129" s="222"/>
      <c r="BI129" s="222"/>
      <c r="BJ129" s="222"/>
      <c r="BK129" s="222"/>
      <c r="BL129" s="222"/>
      <c r="BM129" s="222"/>
      <c r="BN129" s="222"/>
      <c r="BO129" s="222"/>
      <c r="BP129" s="222"/>
      <c r="BQ129" s="222"/>
      <c r="BR129" s="222"/>
      <c r="BS129" s="222"/>
      <c r="BT129" s="222"/>
      <c r="BU129" s="222"/>
      <c r="BV129" s="222"/>
      <c r="BW129" s="222"/>
      <c r="BX129" s="222"/>
      <c r="BY129" s="222"/>
      <c r="BZ129" s="222"/>
      <c r="CA129" s="222"/>
      <c r="CB129" s="222"/>
      <c r="CC129" s="222"/>
      <c r="CD129" s="222"/>
      <c r="CE129" s="222"/>
      <c r="CF129" s="222"/>
      <c r="CG129" s="222"/>
      <c r="CH129" s="222"/>
      <c r="CI129" s="222"/>
      <c r="CJ129" s="222"/>
      <c r="CK129" s="222"/>
      <c r="CL129" s="222"/>
      <c r="CM129" s="222"/>
      <c r="CN129" s="222"/>
      <c r="CO129" s="222"/>
      <c r="CP129" s="222"/>
      <c r="CQ129" s="222"/>
      <c r="CR129" s="222"/>
      <c r="CS129" s="222"/>
      <c r="CT129" s="222"/>
      <c r="CU129" s="222"/>
      <c r="CV129" s="222"/>
      <c r="CW129" s="222"/>
      <c r="CX129" s="222"/>
      <c r="CY129" s="222"/>
      <c r="CZ129" s="222"/>
      <c r="DA129" s="222"/>
      <c r="DB129" s="222"/>
      <c r="DC129" s="222"/>
      <c r="DD129" s="222"/>
      <c r="DE129" s="222"/>
      <c r="DF129" s="222"/>
      <c r="DG129" s="222"/>
      <c r="DH129" s="222"/>
      <c r="DI129" s="222"/>
      <c r="DJ129" s="222"/>
      <c r="DK129" s="222"/>
      <c r="DL129" s="222"/>
      <c r="DM129" s="222"/>
      <c r="DN129" s="222"/>
      <c r="DO129" s="222"/>
      <c r="DP129" s="222"/>
      <c r="DQ129" s="222"/>
      <c r="DR129" s="222"/>
      <c r="DS129" s="222"/>
      <c r="DT129" s="222"/>
      <c r="DU129" s="222"/>
      <c r="DV129" s="222"/>
      <c r="DW129" s="222"/>
      <c r="DX129" s="222"/>
      <c r="DY129" s="222"/>
      <c r="DZ129" s="222"/>
      <c r="EA129" s="222"/>
      <c r="EB129" s="222"/>
      <c r="EC129" s="222"/>
      <c r="ED129" s="222"/>
      <c r="EE129" s="222"/>
      <c r="EF129" s="222"/>
      <c r="EG129" s="222"/>
      <c r="EH129" s="222"/>
      <c r="EI129" s="222"/>
    </row>
    <row r="130" spans="1:139" ht="12.75">
      <c r="A130" s="222"/>
      <c r="B130" s="251"/>
      <c r="C130" s="222"/>
      <c r="D130" s="222"/>
      <c r="E130" s="222"/>
      <c r="F130" s="222"/>
      <c r="G130" s="222"/>
      <c r="H130" s="222"/>
      <c r="I130" s="222"/>
      <c r="J130" s="222"/>
      <c r="K130" s="222"/>
      <c r="L130" s="222"/>
      <c r="M130" s="222"/>
      <c r="N130" s="222"/>
      <c r="O130" s="222"/>
      <c r="P130" s="222"/>
      <c r="Q130" s="222"/>
      <c r="R130" s="222"/>
      <c r="S130" s="222"/>
      <c r="T130" s="222"/>
      <c r="U130" s="222"/>
      <c r="V130" s="222"/>
      <c r="W130" s="222"/>
      <c r="X130" s="222"/>
      <c r="Y130" s="222"/>
      <c r="Z130" s="222"/>
      <c r="AA130" s="222"/>
      <c r="AB130" s="222"/>
      <c r="AC130" s="222"/>
      <c r="AD130" s="222"/>
      <c r="AE130" s="222"/>
      <c r="AF130" s="222"/>
      <c r="AG130" s="222"/>
      <c r="AH130" s="222"/>
      <c r="AI130" s="222"/>
      <c r="AJ130" s="222"/>
      <c r="AK130" s="222"/>
      <c r="AL130" s="222"/>
      <c r="AM130" s="222"/>
      <c r="AN130" s="222"/>
      <c r="AO130" s="222"/>
      <c r="AP130" s="222"/>
      <c r="AQ130" s="222"/>
      <c r="AR130" s="222"/>
      <c r="AS130" s="222"/>
      <c r="AT130" s="222"/>
      <c r="AU130" s="222"/>
      <c r="AV130" s="222"/>
      <c r="AW130" s="222"/>
      <c r="AX130" s="222"/>
      <c r="AY130" s="222"/>
      <c r="AZ130" s="222"/>
      <c r="BA130" s="222"/>
      <c r="BB130" s="222"/>
      <c r="BC130" s="222"/>
      <c r="BD130" s="222"/>
      <c r="BE130" s="222"/>
      <c r="BF130" s="222"/>
      <c r="BG130" s="222"/>
      <c r="BH130" s="222"/>
      <c r="BI130" s="222"/>
      <c r="BJ130" s="222"/>
      <c r="BK130" s="222"/>
      <c r="BL130" s="222"/>
      <c r="BM130" s="222"/>
      <c r="BN130" s="222"/>
      <c r="BO130" s="222"/>
      <c r="BP130" s="222"/>
      <c r="BQ130" s="222"/>
      <c r="BR130" s="222"/>
      <c r="BS130" s="222"/>
      <c r="BT130" s="222"/>
      <c r="BU130" s="222"/>
      <c r="BV130" s="222"/>
      <c r="BW130" s="222"/>
      <c r="BX130" s="222"/>
      <c r="BY130" s="222"/>
      <c r="BZ130" s="222"/>
      <c r="CA130" s="222"/>
      <c r="CB130" s="222"/>
      <c r="CC130" s="222"/>
      <c r="CD130" s="222"/>
      <c r="CE130" s="222"/>
      <c r="CF130" s="222"/>
      <c r="CG130" s="222"/>
      <c r="CH130" s="222"/>
      <c r="CI130" s="222"/>
      <c r="CJ130" s="222"/>
      <c r="CK130" s="222"/>
      <c r="CL130" s="222"/>
      <c r="CM130" s="222"/>
      <c r="CN130" s="222"/>
      <c r="CO130" s="222"/>
      <c r="CP130" s="222"/>
      <c r="CQ130" s="222"/>
      <c r="CR130" s="222"/>
      <c r="CS130" s="222"/>
      <c r="CT130" s="222"/>
      <c r="CU130" s="222"/>
      <c r="CV130" s="222"/>
      <c r="CW130" s="222"/>
      <c r="CX130" s="222"/>
      <c r="CY130" s="222"/>
      <c r="CZ130" s="222"/>
      <c r="DA130" s="222"/>
      <c r="DB130" s="222"/>
      <c r="DC130" s="222"/>
      <c r="DD130" s="222"/>
      <c r="DE130" s="222"/>
      <c r="DF130" s="222"/>
      <c r="DG130" s="222"/>
      <c r="DH130" s="222"/>
      <c r="DI130" s="222"/>
      <c r="DJ130" s="222"/>
      <c r="DK130" s="222"/>
      <c r="DL130" s="222"/>
      <c r="DM130" s="222"/>
      <c r="DN130" s="222"/>
      <c r="DO130" s="222"/>
      <c r="DP130" s="222"/>
      <c r="DQ130" s="222"/>
      <c r="DR130" s="222"/>
      <c r="DS130" s="222"/>
      <c r="DT130" s="222"/>
      <c r="DU130" s="222"/>
      <c r="DV130" s="222"/>
      <c r="DW130" s="222"/>
      <c r="DX130" s="222"/>
      <c r="DY130" s="222"/>
      <c r="DZ130" s="222"/>
      <c r="EA130" s="222"/>
      <c r="EB130" s="222"/>
      <c r="EC130" s="222"/>
      <c r="ED130" s="222"/>
      <c r="EE130" s="222"/>
      <c r="EF130" s="222"/>
      <c r="EG130" s="222"/>
      <c r="EH130" s="222"/>
      <c r="EI130" s="222"/>
    </row>
    <row r="131" spans="1:139" ht="12.75">
      <c r="A131" s="222"/>
      <c r="B131" s="251"/>
      <c r="C131" s="222"/>
      <c r="D131" s="222"/>
      <c r="E131" s="222"/>
      <c r="F131" s="222"/>
      <c r="G131" s="222"/>
      <c r="H131" s="222"/>
      <c r="I131" s="222"/>
      <c r="J131" s="222"/>
      <c r="K131" s="222"/>
      <c r="L131" s="222"/>
      <c r="M131" s="222"/>
      <c r="N131" s="222"/>
      <c r="O131" s="222"/>
      <c r="P131" s="222"/>
      <c r="Q131" s="222"/>
      <c r="R131" s="222"/>
      <c r="S131" s="222"/>
      <c r="T131" s="222"/>
      <c r="U131" s="222"/>
      <c r="V131" s="222"/>
      <c r="W131" s="222"/>
      <c r="X131" s="222"/>
      <c r="Y131" s="222"/>
      <c r="Z131" s="222"/>
      <c r="AA131" s="222"/>
      <c r="AB131" s="222"/>
      <c r="AC131" s="222"/>
      <c r="AD131" s="222"/>
      <c r="AE131" s="222"/>
      <c r="AF131" s="222"/>
      <c r="AG131" s="222"/>
      <c r="AH131" s="222"/>
      <c r="AI131" s="222"/>
      <c r="AJ131" s="222"/>
      <c r="AK131" s="222"/>
      <c r="AL131" s="222"/>
      <c r="AM131" s="222"/>
      <c r="AN131" s="222"/>
      <c r="AO131" s="222"/>
      <c r="AP131" s="222"/>
      <c r="AQ131" s="222"/>
      <c r="AR131" s="222"/>
      <c r="AS131" s="222"/>
      <c r="AT131" s="222"/>
      <c r="AU131" s="222"/>
      <c r="AV131" s="222"/>
      <c r="AW131" s="222"/>
      <c r="AX131" s="222"/>
      <c r="AY131" s="222"/>
      <c r="AZ131" s="222"/>
      <c r="BA131" s="222"/>
      <c r="BB131" s="222"/>
      <c r="BC131" s="222"/>
      <c r="BD131" s="222"/>
      <c r="BE131" s="222"/>
      <c r="BF131" s="222"/>
      <c r="BG131" s="222"/>
      <c r="BH131" s="222"/>
      <c r="BI131" s="222"/>
      <c r="BJ131" s="222"/>
      <c r="BK131" s="222"/>
      <c r="BL131" s="222"/>
      <c r="BM131" s="222"/>
      <c r="BN131" s="222"/>
      <c r="BO131" s="222"/>
      <c r="BP131" s="222"/>
      <c r="BQ131" s="222"/>
      <c r="BR131" s="222"/>
      <c r="BS131" s="222"/>
      <c r="BT131" s="222"/>
      <c r="BU131" s="222"/>
      <c r="BV131" s="222"/>
      <c r="BW131" s="222"/>
      <c r="BX131" s="222"/>
      <c r="BY131" s="222"/>
      <c r="BZ131" s="222"/>
      <c r="CA131" s="222"/>
      <c r="CB131" s="222"/>
      <c r="CC131" s="222"/>
      <c r="CD131" s="222"/>
      <c r="CE131" s="222"/>
      <c r="CF131" s="222"/>
      <c r="CG131" s="222"/>
      <c r="CH131" s="222"/>
      <c r="CI131" s="222"/>
      <c r="CJ131" s="222"/>
      <c r="CK131" s="222"/>
      <c r="CL131" s="222"/>
      <c r="CM131" s="222"/>
      <c r="CN131" s="222"/>
      <c r="CO131" s="222"/>
      <c r="CP131" s="222"/>
      <c r="CQ131" s="222"/>
      <c r="CR131" s="222"/>
      <c r="CS131" s="222"/>
      <c r="CT131" s="222"/>
      <c r="CU131" s="222"/>
      <c r="CV131" s="222"/>
      <c r="CW131" s="222"/>
      <c r="CX131" s="222"/>
      <c r="CY131" s="222"/>
      <c r="CZ131" s="222"/>
      <c r="DA131" s="222"/>
      <c r="DB131" s="222"/>
      <c r="DC131" s="222"/>
      <c r="DD131" s="222"/>
      <c r="DE131" s="222"/>
      <c r="DF131" s="222"/>
      <c r="DG131" s="222"/>
      <c r="DH131" s="222"/>
      <c r="DI131" s="222"/>
      <c r="DJ131" s="222"/>
      <c r="DK131" s="222"/>
      <c r="DL131" s="222"/>
      <c r="DM131" s="222"/>
      <c r="DN131" s="222"/>
      <c r="DO131" s="222"/>
      <c r="DP131" s="222"/>
      <c r="DQ131" s="222"/>
      <c r="DR131" s="222"/>
      <c r="DS131" s="222"/>
      <c r="DT131" s="222"/>
      <c r="DU131" s="222"/>
      <c r="DV131" s="222"/>
      <c r="DW131" s="222"/>
      <c r="DX131" s="222"/>
      <c r="DY131" s="222"/>
      <c r="DZ131" s="222"/>
      <c r="EA131" s="222"/>
      <c r="EB131" s="222"/>
      <c r="EC131" s="222"/>
      <c r="ED131" s="222"/>
      <c r="EE131" s="222"/>
      <c r="EF131" s="222"/>
      <c r="EG131" s="222"/>
      <c r="EH131" s="222"/>
      <c r="EI131" s="222"/>
    </row>
    <row r="132" spans="1:139" ht="12.75">
      <c r="A132" s="222"/>
      <c r="B132" s="251"/>
      <c r="C132" s="222"/>
      <c r="D132" s="222"/>
      <c r="E132" s="222"/>
      <c r="F132" s="222"/>
      <c r="G132" s="222"/>
      <c r="H132" s="222"/>
      <c r="I132" s="222"/>
      <c r="J132" s="222"/>
      <c r="K132" s="222"/>
      <c r="L132" s="222"/>
      <c r="M132" s="222"/>
      <c r="N132" s="222"/>
      <c r="O132" s="222"/>
      <c r="P132" s="222"/>
      <c r="Q132" s="222"/>
      <c r="R132" s="222"/>
      <c r="S132" s="222"/>
      <c r="T132" s="222"/>
      <c r="U132" s="222"/>
      <c r="V132" s="222"/>
      <c r="W132" s="222"/>
      <c r="X132" s="222"/>
      <c r="Y132" s="222"/>
      <c r="Z132" s="222"/>
      <c r="AA132" s="222"/>
      <c r="AB132" s="222"/>
      <c r="AC132" s="222"/>
      <c r="AD132" s="222"/>
      <c r="AE132" s="222"/>
      <c r="AF132" s="222"/>
      <c r="AG132" s="222"/>
      <c r="AH132" s="222"/>
      <c r="AI132" s="222"/>
      <c r="AJ132" s="222"/>
      <c r="AK132" s="222"/>
      <c r="AL132" s="222"/>
      <c r="AM132" s="222"/>
      <c r="AN132" s="222"/>
      <c r="AO132" s="222"/>
      <c r="AP132" s="222"/>
      <c r="AQ132" s="222"/>
      <c r="AR132" s="222"/>
      <c r="AS132" s="222"/>
      <c r="AT132" s="222"/>
      <c r="AU132" s="222"/>
      <c r="AV132" s="222"/>
      <c r="AW132" s="222"/>
      <c r="AX132" s="222"/>
      <c r="AY132" s="222"/>
      <c r="AZ132" s="222"/>
      <c r="BA132" s="222"/>
      <c r="BB132" s="222"/>
      <c r="BC132" s="222"/>
      <c r="BD132" s="222"/>
      <c r="BE132" s="222"/>
      <c r="BF132" s="222"/>
      <c r="BG132" s="222"/>
      <c r="BH132" s="222"/>
      <c r="BI132" s="222"/>
      <c r="BJ132" s="222"/>
      <c r="BK132" s="222"/>
      <c r="BL132" s="222"/>
      <c r="BM132" s="222"/>
      <c r="BN132" s="222"/>
      <c r="BO132" s="222"/>
      <c r="BP132" s="222"/>
      <c r="BQ132" s="222"/>
      <c r="BR132" s="222"/>
      <c r="BS132" s="222"/>
      <c r="BT132" s="222"/>
      <c r="BU132" s="222"/>
      <c r="BV132" s="222"/>
      <c r="BW132" s="222"/>
      <c r="BX132" s="222"/>
      <c r="BY132" s="222"/>
      <c r="BZ132" s="222"/>
      <c r="CA132" s="222"/>
      <c r="CB132" s="222"/>
      <c r="CC132" s="222"/>
      <c r="CD132" s="222"/>
      <c r="CE132" s="222"/>
      <c r="CF132" s="222"/>
      <c r="CG132" s="222"/>
      <c r="CH132" s="222"/>
      <c r="CI132" s="222"/>
      <c r="CJ132" s="222"/>
      <c r="CK132" s="222"/>
      <c r="CL132" s="222"/>
      <c r="CM132" s="222"/>
      <c r="CN132" s="222"/>
      <c r="CO132" s="222"/>
      <c r="CP132" s="222"/>
      <c r="CQ132" s="222"/>
      <c r="CR132" s="222"/>
      <c r="CS132" s="222"/>
      <c r="CT132" s="222"/>
      <c r="CU132" s="222"/>
      <c r="CV132" s="222"/>
      <c r="CW132" s="222"/>
      <c r="CX132" s="222"/>
      <c r="CY132" s="222"/>
      <c r="CZ132" s="222"/>
      <c r="DA132" s="222"/>
      <c r="DB132" s="222"/>
      <c r="DC132" s="222"/>
      <c r="DD132" s="222"/>
      <c r="DE132" s="222"/>
      <c r="DF132" s="222"/>
      <c r="DG132" s="222"/>
      <c r="DH132" s="222"/>
      <c r="DI132" s="222"/>
      <c r="DJ132" s="222"/>
      <c r="DK132" s="222"/>
      <c r="DL132" s="222"/>
      <c r="DM132" s="222"/>
      <c r="DN132" s="222"/>
      <c r="DO132" s="222"/>
      <c r="DP132" s="222"/>
      <c r="DQ132" s="222"/>
      <c r="DR132" s="222"/>
      <c r="DS132" s="222"/>
      <c r="DT132" s="222"/>
      <c r="DU132" s="222"/>
      <c r="DV132" s="222"/>
      <c r="DW132" s="222"/>
      <c r="DX132" s="222"/>
      <c r="DY132" s="222"/>
      <c r="DZ132" s="222"/>
      <c r="EA132" s="222"/>
      <c r="EB132" s="222"/>
      <c r="EC132" s="222"/>
      <c r="ED132" s="222"/>
      <c r="EE132" s="222"/>
      <c r="EF132" s="222"/>
      <c r="EG132" s="222"/>
      <c r="EH132" s="222"/>
      <c r="EI132" s="222"/>
    </row>
    <row r="133" spans="1:139" ht="12.75">
      <c r="A133" s="222"/>
      <c r="B133" s="251"/>
      <c r="C133" s="222"/>
      <c r="D133" s="222"/>
      <c r="E133" s="222"/>
      <c r="F133" s="222"/>
      <c r="G133" s="222"/>
      <c r="H133" s="222"/>
      <c r="I133" s="222"/>
      <c r="J133" s="222"/>
      <c r="K133" s="222"/>
      <c r="L133" s="222"/>
      <c r="M133" s="222"/>
      <c r="N133" s="222"/>
      <c r="O133" s="222"/>
      <c r="P133" s="222"/>
      <c r="Q133" s="222"/>
      <c r="R133" s="222"/>
      <c r="S133" s="222"/>
      <c r="T133" s="222"/>
      <c r="U133" s="222"/>
      <c r="V133" s="222"/>
      <c r="W133" s="222"/>
      <c r="X133" s="222"/>
      <c r="Y133" s="222"/>
      <c r="Z133" s="222"/>
      <c r="AA133" s="222"/>
      <c r="AB133" s="222"/>
      <c r="AC133" s="222"/>
      <c r="AD133" s="222"/>
      <c r="AE133" s="222"/>
      <c r="AF133" s="222"/>
      <c r="AG133" s="222"/>
      <c r="AH133" s="222"/>
      <c r="AI133" s="222"/>
      <c r="AJ133" s="222"/>
      <c r="AK133" s="222"/>
      <c r="AL133" s="222"/>
      <c r="AM133" s="222"/>
      <c r="AN133" s="222"/>
      <c r="AO133" s="222"/>
      <c r="AP133" s="222"/>
      <c r="AQ133" s="222"/>
      <c r="AR133" s="222"/>
      <c r="AS133" s="222"/>
      <c r="AT133" s="222"/>
      <c r="AU133" s="222"/>
      <c r="AV133" s="222"/>
      <c r="AW133" s="222"/>
      <c r="AX133" s="222"/>
      <c r="AY133" s="222"/>
      <c r="AZ133" s="222"/>
      <c r="BA133" s="222"/>
      <c r="BB133" s="222"/>
      <c r="BC133" s="222"/>
      <c r="BD133" s="222"/>
      <c r="BE133" s="222"/>
      <c r="BF133" s="222"/>
      <c r="BG133" s="222"/>
      <c r="BH133" s="222"/>
      <c r="BI133" s="222"/>
      <c r="BJ133" s="222"/>
      <c r="BK133" s="222"/>
      <c r="BL133" s="222"/>
      <c r="BM133" s="222"/>
      <c r="BN133" s="222"/>
      <c r="BO133" s="222"/>
      <c r="BP133" s="222"/>
      <c r="BQ133" s="222"/>
      <c r="BR133" s="222"/>
      <c r="BS133" s="222"/>
      <c r="BT133" s="222"/>
      <c r="BU133" s="222"/>
      <c r="BV133" s="222"/>
      <c r="BW133" s="222"/>
      <c r="BX133" s="222"/>
      <c r="BY133" s="222"/>
      <c r="BZ133" s="222"/>
      <c r="CA133" s="222"/>
      <c r="CB133" s="222"/>
      <c r="CC133" s="222"/>
      <c r="CD133" s="222"/>
      <c r="CE133" s="222"/>
      <c r="CF133" s="222"/>
      <c r="CG133" s="222"/>
      <c r="CH133" s="222"/>
      <c r="CI133" s="222"/>
      <c r="CJ133" s="222"/>
      <c r="CK133" s="222"/>
      <c r="CL133" s="222"/>
      <c r="CM133" s="222"/>
      <c r="CN133" s="222"/>
      <c r="CO133" s="222"/>
      <c r="CP133" s="222"/>
      <c r="CQ133" s="222"/>
      <c r="CR133" s="222"/>
      <c r="CS133" s="222"/>
      <c r="CT133" s="222"/>
      <c r="CU133" s="222"/>
      <c r="CV133" s="222"/>
      <c r="CW133" s="222"/>
      <c r="CX133" s="222"/>
      <c r="CY133" s="222"/>
      <c r="CZ133" s="222"/>
      <c r="DA133" s="222"/>
      <c r="DB133" s="222"/>
      <c r="DC133" s="222"/>
      <c r="DD133" s="222"/>
      <c r="DE133" s="222"/>
      <c r="DF133" s="222"/>
      <c r="DG133" s="222"/>
      <c r="DH133" s="222"/>
      <c r="DI133" s="222"/>
      <c r="DJ133" s="222"/>
      <c r="DK133" s="222"/>
      <c r="DL133" s="222"/>
      <c r="DM133" s="222"/>
      <c r="DN133" s="222"/>
      <c r="DO133" s="222"/>
      <c r="DP133" s="222"/>
      <c r="DQ133" s="222"/>
      <c r="DR133" s="222"/>
      <c r="DS133" s="222"/>
      <c r="DT133" s="222"/>
      <c r="DU133" s="222"/>
      <c r="DV133" s="222"/>
      <c r="DW133" s="222"/>
      <c r="DX133" s="222"/>
      <c r="DY133" s="222"/>
      <c r="DZ133" s="222"/>
      <c r="EA133" s="222"/>
      <c r="EB133" s="222"/>
      <c r="EC133" s="222"/>
      <c r="ED133" s="222"/>
      <c r="EE133" s="222"/>
      <c r="EF133" s="222"/>
      <c r="EG133" s="222"/>
      <c r="EH133" s="222"/>
      <c r="EI133" s="222"/>
    </row>
    <row r="134" spans="1:139" ht="12.75">
      <c r="A134" s="222"/>
      <c r="B134" s="251"/>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222"/>
      <c r="EB134" s="222"/>
      <c r="EC134" s="222"/>
      <c r="ED134" s="222"/>
      <c r="EE134" s="222"/>
      <c r="EF134" s="222"/>
      <c r="EG134" s="222"/>
      <c r="EH134" s="222"/>
      <c r="EI134" s="222"/>
    </row>
    <row r="135" spans="1:139" ht="12.75">
      <c r="A135" s="222"/>
      <c r="B135" s="251"/>
      <c r="C135" s="222"/>
      <c r="D135" s="222"/>
      <c r="E135" s="222"/>
      <c r="F135" s="222"/>
      <c r="G135" s="222"/>
      <c r="H135" s="222"/>
      <c r="I135" s="222"/>
      <c r="J135" s="222"/>
      <c r="K135" s="222"/>
      <c r="L135" s="222"/>
      <c r="M135" s="222"/>
      <c r="N135" s="222"/>
      <c r="O135" s="222"/>
      <c r="P135" s="222"/>
      <c r="Q135" s="222"/>
      <c r="R135" s="222"/>
      <c r="S135" s="222"/>
      <c r="T135" s="222"/>
      <c r="U135" s="222"/>
      <c r="V135" s="222"/>
      <c r="W135" s="222"/>
      <c r="X135" s="222"/>
      <c r="Y135" s="222"/>
      <c r="Z135" s="222"/>
      <c r="AA135" s="222"/>
      <c r="AB135" s="222"/>
      <c r="AC135" s="222"/>
      <c r="AD135" s="222"/>
      <c r="AE135" s="222"/>
      <c r="AF135" s="222"/>
      <c r="AG135" s="222"/>
      <c r="AH135" s="222"/>
      <c r="AI135" s="222"/>
      <c r="AJ135" s="222"/>
      <c r="AK135" s="222"/>
      <c r="AL135" s="222"/>
      <c r="AM135" s="222"/>
      <c r="AN135" s="222"/>
      <c r="AO135" s="222"/>
      <c r="AP135" s="222"/>
      <c r="AQ135" s="222"/>
      <c r="AR135" s="222"/>
      <c r="AS135" s="222"/>
      <c r="AT135" s="222"/>
      <c r="AU135" s="222"/>
      <c r="AV135" s="222"/>
      <c r="AW135" s="222"/>
      <c r="AX135" s="222"/>
      <c r="AY135" s="222"/>
      <c r="AZ135" s="222"/>
      <c r="BA135" s="222"/>
      <c r="BB135" s="222"/>
      <c r="BC135" s="222"/>
      <c r="BD135" s="222"/>
      <c r="BE135" s="222"/>
      <c r="BF135" s="222"/>
      <c r="BG135" s="222"/>
      <c r="BH135" s="222"/>
      <c r="BI135" s="222"/>
      <c r="BJ135" s="222"/>
      <c r="BK135" s="222"/>
      <c r="BL135" s="222"/>
      <c r="BM135" s="222"/>
      <c r="BN135" s="222"/>
      <c r="BO135" s="222"/>
      <c r="BP135" s="222"/>
      <c r="BQ135" s="222"/>
      <c r="BR135" s="222"/>
      <c r="BS135" s="222"/>
      <c r="BT135" s="222"/>
      <c r="BU135" s="222"/>
      <c r="BV135" s="222"/>
      <c r="BW135" s="222"/>
      <c r="BX135" s="222"/>
      <c r="BY135" s="222"/>
      <c r="BZ135" s="222"/>
      <c r="CA135" s="222"/>
      <c r="CB135" s="222"/>
      <c r="CC135" s="222"/>
      <c r="CD135" s="222"/>
      <c r="CE135" s="222"/>
      <c r="CF135" s="222"/>
      <c r="CG135" s="222"/>
      <c r="CH135" s="222"/>
      <c r="CI135" s="222"/>
      <c r="CJ135" s="222"/>
      <c r="CK135" s="222"/>
      <c r="CL135" s="222"/>
      <c r="CM135" s="222"/>
      <c r="CN135" s="222"/>
      <c r="CO135" s="222"/>
      <c r="CP135" s="222"/>
      <c r="CQ135" s="222"/>
      <c r="CR135" s="222"/>
      <c r="CS135" s="222"/>
      <c r="CT135" s="222"/>
      <c r="CU135" s="222"/>
      <c r="CV135" s="222"/>
      <c r="CW135" s="222"/>
      <c r="CX135" s="222"/>
      <c r="CY135" s="222"/>
      <c r="CZ135" s="222"/>
      <c r="DA135" s="222"/>
      <c r="DB135" s="222"/>
      <c r="DC135" s="222"/>
      <c r="DD135" s="222"/>
      <c r="DE135" s="222"/>
      <c r="DF135" s="222"/>
      <c r="DG135" s="222"/>
      <c r="DH135" s="222"/>
      <c r="DI135" s="222"/>
      <c r="DJ135" s="222"/>
      <c r="DK135" s="222"/>
      <c r="DL135" s="222"/>
      <c r="DM135" s="222"/>
      <c r="DN135" s="222"/>
      <c r="DO135" s="222"/>
      <c r="DP135" s="222"/>
      <c r="DQ135" s="222"/>
      <c r="DR135" s="222"/>
      <c r="DS135" s="222"/>
      <c r="DT135" s="222"/>
      <c r="DU135" s="222"/>
      <c r="DV135" s="222"/>
      <c r="DW135" s="222"/>
      <c r="DX135" s="222"/>
      <c r="DY135" s="222"/>
      <c r="DZ135" s="222"/>
      <c r="EA135" s="222"/>
      <c r="EB135" s="222"/>
      <c r="EC135" s="222"/>
      <c r="ED135" s="222"/>
      <c r="EE135" s="222"/>
      <c r="EF135" s="222"/>
      <c r="EG135" s="222"/>
      <c r="EH135" s="222"/>
      <c r="EI135" s="222"/>
    </row>
    <row r="136" spans="1:139" ht="12.75">
      <c r="A136" s="222"/>
      <c r="B136" s="251"/>
      <c r="C136" s="222"/>
      <c r="D136" s="222"/>
      <c r="E136" s="222"/>
      <c r="F136" s="222"/>
      <c r="G136" s="222"/>
      <c r="H136" s="222"/>
      <c r="I136" s="222"/>
      <c r="J136" s="222"/>
      <c r="K136" s="222"/>
      <c r="L136" s="222"/>
      <c r="M136" s="222"/>
      <c r="N136" s="222"/>
      <c r="O136" s="222"/>
      <c r="P136" s="222"/>
      <c r="Q136" s="222"/>
      <c r="R136" s="222"/>
      <c r="S136" s="222"/>
      <c r="T136" s="222"/>
      <c r="U136" s="222"/>
      <c r="V136" s="222"/>
      <c r="W136" s="222"/>
      <c r="X136" s="222"/>
      <c r="Y136" s="222"/>
      <c r="Z136" s="222"/>
      <c r="AA136" s="222"/>
      <c r="AB136" s="222"/>
      <c r="AC136" s="222"/>
      <c r="AD136" s="222"/>
      <c r="AE136" s="222"/>
      <c r="AF136" s="222"/>
      <c r="AG136" s="222"/>
      <c r="AH136" s="222"/>
      <c r="AI136" s="222"/>
      <c r="AJ136" s="222"/>
      <c r="AK136" s="222"/>
      <c r="AL136" s="222"/>
      <c r="AM136" s="222"/>
      <c r="AN136" s="222"/>
      <c r="AO136" s="222"/>
      <c r="AP136" s="222"/>
      <c r="AQ136" s="222"/>
      <c r="AR136" s="222"/>
      <c r="AS136" s="222"/>
      <c r="AT136" s="222"/>
      <c r="AU136" s="222"/>
      <c r="AV136" s="222"/>
      <c r="AW136" s="222"/>
      <c r="AX136" s="222"/>
      <c r="AY136" s="222"/>
      <c r="AZ136" s="222"/>
      <c r="BA136" s="222"/>
      <c r="BB136" s="222"/>
      <c r="BC136" s="222"/>
      <c r="BD136" s="222"/>
      <c r="BE136" s="222"/>
      <c r="BF136" s="222"/>
      <c r="BG136" s="222"/>
      <c r="BH136" s="222"/>
      <c r="BI136" s="222"/>
      <c r="BJ136" s="222"/>
      <c r="BK136" s="222"/>
      <c r="BL136" s="222"/>
      <c r="BM136" s="222"/>
      <c r="BN136" s="222"/>
      <c r="BO136" s="222"/>
      <c r="BP136" s="222"/>
      <c r="BQ136" s="222"/>
      <c r="BR136" s="222"/>
      <c r="BS136" s="222"/>
      <c r="BT136" s="222"/>
      <c r="BU136" s="222"/>
      <c r="BV136" s="222"/>
      <c r="BW136" s="222"/>
      <c r="BX136" s="222"/>
      <c r="BY136" s="222"/>
      <c r="BZ136" s="222"/>
      <c r="CA136" s="222"/>
      <c r="CB136" s="222"/>
      <c r="CC136" s="222"/>
      <c r="CD136" s="222"/>
      <c r="CE136" s="222"/>
      <c r="CF136" s="222"/>
      <c r="CG136" s="222"/>
      <c r="CH136" s="222"/>
      <c r="CI136" s="222"/>
      <c r="CJ136" s="222"/>
      <c r="CK136" s="222"/>
      <c r="CL136" s="222"/>
      <c r="CM136" s="222"/>
      <c r="CN136" s="222"/>
      <c r="CO136" s="222"/>
      <c r="CP136" s="222"/>
      <c r="CQ136" s="222"/>
      <c r="CR136" s="222"/>
      <c r="CS136" s="222"/>
      <c r="CT136" s="222"/>
      <c r="CU136" s="222"/>
      <c r="CV136" s="222"/>
      <c r="CW136" s="222"/>
      <c r="CX136" s="222"/>
      <c r="CY136" s="222"/>
      <c r="CZ136" s="222"/>
      <c r="DA136" s="222"/>
      <c r="DB136" s="222"/>
      <c r="DC136" s="222"/>
      <c r="DD136" s="222"/>
      <c r="DE136" s="222"/>
      <c r="DF136" s="222"/>
      <c r="DG136" s="222"/>
      <c r="DH136" s="222"/>
      <c r="DI136" s="222"/>
      <c r="DJ136" s="222"/>
      <c r="DK136" s="222"/>
      <c r="DL136" s="222"/>
      <c r="DM136" s="222"/>
      <c r="DN136" s="222"/>
      <c r="DO136" s="222"/>
      <c r="DP136" s="222"/>
      <c r="DQ136" s="222"/>
      <c r="DR136" s="222"/>
      <c r="DS136" s="222"/>
      <c r="DT136" s="222"/>
      <c r="DU136" s="222"/>
      <c r="DV136" s="222"/>
      <c r="DW136" s="222"/>
      <c r="DX136" s="222"/>
      <c r="DY136" s="222"/>
      <c r="DZ136" s="222"/>
      <c r="EA136" s="222"/>
      <c r="EB136" s="222"/>
      <c r="EC136" s="222"/>
      <c r="ED136" s="222"/>
      <c r="EE136" s="222"/>
      <c r="EF136" s="222"/>
      <c r="EG136" s="222"/>
      <c r="EH136" s="222"/>
      <c r="EI136" s="222"/>
    </row>
    <row r="137" spans="1:139" ht="12.75">
      <c r="A137" s="222"/>
      <c r="B137" s="251"/>
      <c r="C137" s="222"/>
      <c r="D137" s="222"/>
      <c r="E137" s="222"/>
      <c r="F137" s="222"/>
      <c r="G137" s="222"/>
      <c r="H137" s="222"/>
      <c r="I137" s="222"/>
      <c r="J137" s="222"/>
      <c r="K137" s="222"/>
      <c r="L137" s="222"/>
      <c r="M137" s="222"/>
      <c r="N137" s="222"/>
      <c r="O137" s="222"/>
      <c r="P137" s="222"/>
      <c r="Q137" s="222"/>
      <c r="R137" s="222"/>
      <c r="S137" s="222"/>
      <c r="T137" s="222"/>
      <c r="U137" s="222"/>
      <c r="V137" s="222"/>
      <c r="W137" s="222"/>
      <c r="X137" s="222"/>
      <c r="Y137" s="222"/>
      <c r="Z137" s="222"/>
      <c r="AA137" s="222"/>
      <c r="AB137" s="222"/>
      <c r="AC137" s="222"/>
      <c r="AD137" s="222"/>
      <c r="AE137" s="222"/>
      <c r="AF137" s="222"/>
      <c r="AG137" s="222"/>
      <c r="AH137" s="222"/>
      <c r="AI137" s="222"/>
      <c r="AJ137" s="222"/>
      <c r="AK137" s="222"/>
      <c r="AL137" s="222"/>
      <c r="AM137" s="222"/>
      <c r="AN137" s="222"/>
      <c r="AO137" s="222"/>
      <c r="AP137" s="222"/>
      <c r="AQ137" s="222"/>
      <c r="AR137" s="222"/>
      <c r="AS137" s="222"/>
      <c r="AT137" s="222"/>
      <c r="AU137" s="222"/>
      <c r="AV137" s="222"/>
      <c r="AW137" s="222"/>
      <c r="AX137" s="222"/>
      <c r="AY137" s="222"/>
      <c r="AZ137" s="222"/>
      <c r="BA137" s="222"/>
      <c r="BB137" s="222"/>
      <c r="BC137" s="222"/>
      <c r="BD137" s="222"/>
      <c r="BE137" s="222"/>
      <c r="BF137" s="222"/>
      <c r="BG137" s="222"/>
      <c r="BH137" s="222"/>
      <c r="BI137" s="222"/>
      <c r="BJ137" s="222"/>
      <c r="BK137" s="222"/>
      <c r="BL137" s="222"/>
      <c r="BM137" s="222"/>
      <c r="BN137" s="222"/>
      <c r="BO137" s="222"/>
      <c r="BP137" s="222"/>
      <c r="BQ137" s="222"/>
      <c r="BR137" s="222"/>
      <c r="BS137" s="222"/>
      <c r="BT137" s="222"/>
      <c r="BU137" s="222"/>
      <c r="BV137" s="222"/>
      <c r="BW137" s="222"/>
      <c r="BX137" s="222"/>
      <c r="BY137" s="222"/>
      <c r="BZ137" s="222"/>
      <c r="CA137" s="222"/>
      <c r="CB137" s="222"/>
      <c r="CC137" s="222"/>
      <c r="CD137" s="222"/>
      <c r="CE137" s="222"/>
      <c r="CF137" s="222"/>
      <c r="CG137" s="222"/>
      <c r="CH137" s="222"/>
      <c r="CI137" s="222"/>
      <c r="CJ137" s="222"/>
      <c r="CK137" s="222"/>
      <c r="CL137" s="222"/>
      <c r="CM137" s="222"/>
      <c r="CN137" s="222"/>
      <c r="CO137" s="222"/>
      <c r="CP137" s="222"/>
      <c r="CQ137" s="222"/>
      <c r="CR137" s="222"/>
      <c r="CS137" s="222"/>
      <c r="CT137" s="222"/>
      <c r="CU137" s="222"/>
      <c r="CV137" s="222"/>
      <c r="CW137" s="222"/>
      <c r="CX137" s="222"/>
      <c r="CY137" s="222"/>
      <c r="CZ137" s="222"/>
      <c r="DA137" s="222"/>
      <c r="DB137" s="222"/>
      <c r="DC137" s="222"/>
      <c r="DD137" s="222"/>
      <c r="DE137" s="222"/>
      <c r="DF137" s="222"/>
      <c r="DG137" s="222"/>
      <c r="DH137" s="222"/>
      <c r="DI137" s="222"/>
      <c r="DJ137" s="222"/>
      <c r="DK137" s="222"/>
      <c r="DL137" s="222"/>
      <c r="DM137" s="222"/>
      <c r="DN137" s="222"/>
      <c r="DO137" s="222"/>
      <c r="DP137" s="222"/>
      <c r="DQ137" s="222"/>
      <c r="DR137" s="222"/>
      <c r="DS137" s="222"/>
      <c r="DT137" s="222"/>
      <c r="DU137" s="222"/>
      <c r="DV137" s="222"/>
      <c r="DW137" s="222"/>
      <c r="DX137" s="222"/>
      <c r="DY137" s="222"/>
      <c r="DZ137" s="222"/>
      <c r="EA137" s="222"/>
      <c r="EB137" s="222"/>
      <c r="EC137" s="222"/>
      <c r="ED137" s="222"/>
      <c r="EE137" s="222"/>
      <c r="EF137" s="222"/>
      <c r="EG137" s="222"/>
      <c r="EH137" s="222"/>
      <c r="EI137" s="222"/>
    </row>
    <row r="138" spans="1:139" ht="12.75">
      <c r="A138" s="222"/>
      <c r="B138" s="251"/>
      <c r="C138" s="222"/>
      <c r="D138" s="222"/>
      <c r="E138" s="222"/>
      <c r="F138" s="222"/>
      <c r="G138" s="222"/>
      <c r="H138" s="222"/>
      <c r="I138" s="222"/>
      <c r="J138" s="222"/>
      <c r="K138" s="222"/>
      <c r="L138" s="222"/>
      <c r="M138" s="222"/>
      <c r="N138" s="222"/>
      <c r="O138" s="222"/>
      <c r="P138" s="222"/>
      <c r="Q138" s="222"/>
      <c r="R138" s="222"/>
      <c r="S138" s="222"/>
      <c r="T138" s="222"/>
      <c r="U138" s="222"/>
      <c r="V138" s="222"/>
      <c r="W138" s="222"/>
      <c r="X138" s="222"/>
      <c r="Y138" s="222"/>
      <c r="Z138" s="222"/>
      <c r="AA138" s="222"/>
      <c r="AB138" s="222"/>
      <c r="AC138" s="222"/>
      <c r="AD138" s="222"/>
      <c r="AE138" s="222"/>
      <c r="AF138" s="222"/>
      <c r="AG138" s="222"/>
      <c r="AH138" s="222"/>
      <c r="AI138" s="222"/>
      <c r="AJ138" s="222"/>
      <c r="AK138" s="222"/>
      <c r="AL138" s="222"/>
      <c r="AM138" s="222"/>
      <c r="AN138" s="222"/>
      <c r="AO138" s="222"/>
      <c r="AP138" s="222"/>
      <c r="AQ138" s="222"/>
      <c r="AR138" s="222"/>
      <c r="AS138" s="222"/>
      <c r="AT138" s="222"/>
      <c r="AU138" s="222"/>
      <c r="AV138" s="222"/>
      <c r="AW138" s="222"/>
      <c r="AX138" s="222"/>
      <c r="AY138" s="222"/>
      <c r="AZ138" s="222"/>
      <c r="BA138" s="222"/>
      <c r="BB138" s="222"/>
      <c r="BC138" s="222"/>
      <c r="BD138" s="222"/>
      <c r="BE138" s="222"/>
      <c r="BF138" s="222"/>
      <c r="BG138" s="222"/>
      <c r="BH138" s="222"/>
      <c r="BI138" s="222"/>
      <c r="BJ138" s="222"/>
      <c r="BK138" s="222"/>
      <c r="BL138" s="222"/>
      <c r="BM138" s="222"/>
      <c r="BN138" s="222"/>
      <c r="BO138" s="222"/>
      <c r="BP138" s="222"/>
      <c r="BQ138" s="222"/>
      <c r="BR138" s="222"/>
      <c r="BS138" s="222"/>
      <c r="BT138" s="222"/>
      <c r="BU138" s="222"/>
      <c r="BV138" s="222"/>
      <c r="BW138" s="222"/>
      <c r="BX138" s="222"/>
      <c r="BY138" s="222"/>
      <c r="BZ138" s="222"/>
      <c r="CA138" s="222"/>
      <c r="CB138" s="222"/>
      <c r="CC138" s="222"/>
      <c r="CD138" s="222"/>
      <c r="CE138" s="222"/>
      <c r="CF138" s="222"/>
      <c r="CG138" s="222"/>
      <c r="CH138" s="222"/>
      <c r="CI138" s="222"/>
      <c r="CJ138" s="222"/>
      <c r="CK138" s="222"/>
      <c r="CL138" s="222"/>
      <c r="CM138" s="222"/>
      <c r="CN138" s="222"/>
      <c r="CO138" s="222"/>
      <c r="CP138" s="222"/>
      <c r="CQ138" s="222"/>
      <c r="CR138" s="222"/>
      <c r="CS138" s="222"/>
      <c r="CT138" s="222"/>
      <c r="CU138" s="222"/>
      <c r="CV138" s="222"/>
      <c r="CW138" s="222"/>
      <c r="CX138" s="222"/>
      <c r="CY138" s="222"/>
      <c r="CZ138" s="222"/>
      <c r="DA138" s="222"/>
      <c r="DB138" s="222"/>
      <c r="DC138" s="222"/>
      <c r="DD138" s="222"/>
      <c r="DE138" s="222"/>
      <c r="DF138" s="222"/>
      <c r="DG138" s="222"/>
      <c r="DH138" s="222"/>
      <c r="DI138" s="222"/>
      <c r="DJ138" s="222"/>
      <c r="DK138" s="222"/>
      <c r="DL138" s="222"/>
      <c r="DM138" s="222"/>
      <c r="DN138" s="222"/>
      <c r="DO138" s="222"/>
      <c r="DP138" s="222"/>
      <c r="DQ138" s="222"/>
      <c r="DR138" s="222"/>
      <c r="DS138" s="222"/>
      <c r="DT138" s="222"/>
      <c r="DU138" s="222"/>
      <c r="DV138" s="222"/>
      <c r="DW138" s="222"/>
      <c r="DX138" s="222"/>
      <c r="DY138" s="222"/>
      <c r="DZ138" s="222"/>
      <c r="EA138" s="222"/>
      <c r="EB138" s="222"/>
      <c r="EC138" s="222"/>
      <c r="ED138" s="222"/>
      <c r="EE138" s="222"/>
      <c r="EF138" s="222"/>
      <c r="EG138" s="222"/>
      <c r="EH138" s="222"/>
      <c r="EI138" s="222"/>
    </row>
    <row r="139" spans="1:139" ht="12.75">
      <c r="A139" s="222"/>
      <c r="B139" s="251"/>
      <c r="C139" s="222"/>
      <c r="D139" s="222"/>
      <c r="E139" s="222"/>
      <c r="F139" s="222"/>
      <c r="G139" s="222"/>
      <c r="H139" s="222"/>
      <c r="I139" s="222"/>
      <c r="J139" s="222"/>
      <c r="K139" s="222"/>
      <c r="L139" s="222"/>
      <c r="M139" s="222"/>
      <c r="N139" s="222"/>
      <c r="O139" s="222"/>
      <c r="P139" s="222"/>
      <c r="Q139" s="222"/>
      <c r="R139" s="222"/>
      <c r="S139" s="222"/>
      <c r="T139" s="222"/>
      <c r="U139" s="222"/>
      <c r="V139" s="222"/>
      <c r="W139" s="222"/>
      <c r="X139" s="222"/>
      <c r="Y139" s="222"/>
      <c r="Z139" s="222"/>
      <c r="AA139" s="222"/>
      <c r="AB139" s="222"/>
      <c r="AC139" s="222"/>
      <c r="AD139" s="222"/>
      <c r="AE139" s="222"/>
      <c r="AF139" s="222"/>
      <c r="AG139" s="222"/>
      <c r="AH139" s="222"/>
      <c r="AI139" s="222"/>
      <c r="AJ139" s="222"/>
      <c r="AK139" s="222"/>
      <c r="AL139" s="222"/>
      <c r="AM139" s="222"/>
      <c r="AN139" s="222"/>
      <c r="AO139" s="222"/>
      <c r="AP139" s="222"/>
      <c r="AQ139" s="222"/>
      <c r="AR139" s="222"/>
      <c r="AS139" s="222"/>
      <c r="AT139" s="222"/>
      <c r="AU139" s="222"/>
      <c r="AV139" s="222"/>
      <c r="AW139" s="222"/>
      <c r="AX139" s="222"/>
      <c r="AY139" s="222"/>
      <c r="AZ139" s="222"/>
      <c r="BA139" s="222"/>
      <c r="BB139" s="222"/>
      <c r="BC139" s="222"/>
      <c r="BD139" s="222"/>
      <c r="BE139" s="222"/>
      <c r="BF139" s="222"/>
      <c r="BG139" s="222"/>
      <c r="BH139" s="222"/>
      <c r="BI139" s="222"/>
      <c r="BJ139" s="222"/>
      <c r="BK139" s="222"/>
      <c r="BL139" s="222"/>
      <c r="BM139" s="222"/>
      <c r="BN139" s="222"/>
      <c r="BO139" s="222"/>
      <c r="BP139" s="222"/>
      <c r="BQ139" s="222"/>
      <c r="BR139" s="222"/>
      <c r="BS139" s="222"/>
      <c r="BT139" s="222"/>
      <c r="BU139" s="222"/>
      <c r="BV139" s="222"/>
      <c r="BW139" s="222"/>
      <c r="BX139" s="222"/>
      <c r="BY139" s="222"/>
      <c r="BZ139" s="222"/>
      <c r="CA139" s="222"/>
      <c r="CB139" s="222"/>
      <c r="CC139" s="222"/>
      <c r="CD139" s="222"/>
      <c r="CE139" s="222"/>
      <c r="CF139" s="222"/>
      <c r="CG139" s="222"/>
      <c r="CH139" s="222"/>
      <c r="CI139" s="222"/>
      <c r="CJ139" s="222"/>
      <c r="CK139" s="222"/>
      <c r="CL139" s="222"/>
      <c r="CM139" s="222"/>
      <c r="CN139" s="222"/>
      <c r="CO139" s="222"/>
      <c r="CP139" s="222"/>
      <c r="CQ139" s="222"/>
      <c r="CR139" s="222"/>
      <c r="CS139" s="222"/>
      <c r="CT139" s="222"/>
      <c r="CU139" s="222"/>
      <c r="CV139" s="222"/>
      <c r="CW139" s="222"/>
      <c r="CX139" s="222"/>
      <c r="CY139" s="222"/>
      <c r="CZ139" s="222"/>
      <c r="DA139" s="222"/>
      <c r="DB139" s="222"/>
      <c r="DC139" s="222"/>
      <c r="DD139" s="222"/>
      <c r="DE139" s="222"/>
      <c r="DF139" s="222"/>
      <c r="DG139" s="222"/>
      <c r="DH139" s="222"/>
      <c r="DI139" s="222"/>
      <c r="DJ139" s="222"/>
      <c r="DK139" s="222"/>
      <c r="DL139" s="222"/>
      <c r="DM139" s="222"/>
      <c r="DN139" s="222"/>
      <c r="DO139" s="222"/>
      <c r="DP139" s="222"/>
      <c r="DQ139" s="222"/>
      <c r="DR139" s="222"/>
      <c r="DS139" s="222"/>
      <c r="DT139" s="222"/>
      <c r="DU139" s="222"/>
      <c r="DV139" s="222"/>
      <c r="DW139" s="222"/>
      <c r="DX139" s="222"/>
      <c r="DY139" s="222"/>
      <c r="DZ139" s="222"/>
      <c r="EA139" s="222"/>
      <c r="EB139" s="222"/>
      <c r="EC139" s="222"/>
      <c r="ED139" s="222"/>
      <c r="EE139" s="222"/>
      <c r="EF139" s="222"/>
      <c r="EG139" s="222"/>
      <c r="EH139" s="222"/>
      <c r="EI139" s="222"/>
    </row>
    <row r="140" spans="1:139" ht="12.75">
      <c r="A140" s="222"/>
      <c r="B140" s="251"/>
      <c r="C140" s="222"/>
      <c r="D140" s="222"/>
      <c r="E140" s="222"/>
      <c r="F140" s="222"/>
      <c r="G140" s="222"/>
      <c r="H140" s="222"/>
      <c r="I140" s="222"/>
      <c r="J140" s="222"/>
      <c r="K140" s="222"/>
      <c r="L140" s="222"/>
      <c r="M140" s="222"/>
      <c r="N140" s="222"/>
      <c r="O140" s="222"/>
      <c r="P140" s="222"/>
      <c r="Q140" s="222"/>
      <c r="R140" s="222"/>
      <c r="S140" s="222"/>
      <c r="T140" s="222"/>
      <c r="U140" s="222"/>
      <c r="V140" s="222"/>
      <c r="W140" s="222"/>
      <c r="X140" s="222"/>
      <c r="Y140" s="222"/>
      <c r="Z140" s="222"/>
      <c r="AA140" s="222"/>
      <c r="AB140" s="222"/>
      <c r="AC140" s="222"/>
      <c r="AD140" s="222"/>
      <c r="AE140" s="222"/>
      <c r="AF140" s="222"/>
      <c r="AG140" s="222"/>
      <c r="AH140" s="222"/>
      <c r="AI140" s="222"/>
      <c r="AJ140" s="222"/>
      <c r="AK140" s="222"/>
      <c r="AL140" s="222"/>
      <c r="AM140" s="222"/>
      <c r="AN140" s="222"/>
      <c r="AO140" s="222"/>
      <c r="AP140" s="222"/>
      <c r="AQ140" s="222"/>
      <c r="AR140" s="222"/>
      <c r="AS140" s="222"/>
      <c r="AT140" s="222"/>
      <c r="AU140" s="222"/>
      <c r="AV140" s="222"/>
      <c r="AW140" s="222"/>
      <c r="AX140" s="222"/>
      <c r="AY140" s="222"/>
      <c r="AZ140" s="222"/>
      <c r="BA140" s="222"/>
      <c r="BB140" s="222"/>
      <c r="BC140" s="222"/>
      <c r="BD140" s="222"/>
      <c r="BE140" s="222"/>
      <c r="BF140" s="222"/>
      <c r="BG140" s="222"/>
      <c r="BH140" s="222"/>
      <c r="BI140" s="222"/>
      <c r="BJ140" s="222"/>
      <c r="BK140" s="222"/>
      <c r="BL140" s="222"/>
      <c r="BM140" s="222"/>
      <c r="BN140" s="222"/>
      <c r="BO140" s="222"/>
      <c r="BP140" s="222"/>
      <c r="BQ140" s="222"/>
      <c r="BR140" s="222"/>
      <c r="BS140" s="222"/>
      <c r="BT140" s="222"/>
      <c r="BU140" s="222"/>
      <c r="BV140" s="222"/>
      <c r="BW140" s="222"/>
      <c r="BX140" s="222"/>
      <c r="BY140" s="222"/>
      <c r="BZ140" s="222"/>
      <c r="CA140" s="222"/>
      <c r="CB140" s="222"/>
      <c r="CC140" s="222"/>
      <c r="CD140" s="222"/>
      <c r="CE140" s="222"/>
      <c r="CF140" s="222"/>
      <c r="CG140" s="222"/>
      <c r="CH140" s="222"/>
      <c r="CI140" s="222"/>
      <c r="CJ140" s="222"/>
      <c r="CK140" s="222"/>
      <c r="CL140" s="222"/>
      <c r="CM140" s="222"/>
      <c r="CN140" s="222"/>
      <c r="CO140" s="222"/>
      <c r="CP140" s="222"/>
      <c r="CQ140" s="222"/>
      <c r="CR140" s="222"/>
      <c r="CS140" s="222"/>
      <c r="CT140" s="222"/>
      <c r="CU140" s="222"/>
      <c r="CV140" s="222"/>
      <c r="CW140" s="222"/>
      <c r="CX140" s="222"/>
      <c r="CY140" s="222"/>
      <c r="CZ140" s="222"/>
      <c r="DA140" s="222"/>
      <c r="DB140" s="222"/>
      <c r="DC140" s="222"/>
      <c r="DD140" s="222"/>
      <c r="DE140" s="222"/>
      <c r="DF140" s="222"/>
      <c r="DG140" s="222"/>
      <c r="DH140" s="222"/>
      <c r="DI140" s="222"/>
      <c r="DJ140" s="222"/>
      <c r="DK140" s="222"/>
      <c r="DL140" s="222"/>
      <c r="DM140" s="222"/>
      <c r="DN140" s="222"/>
      <c r="DO140" s="222"/>
      <c r="DP140" s="222"/>
      <c r="DQ140" s="222"/>
      <c r="DR140" s="222"/>
      <c r="DS140" s="222"/>
      <c r="DT140" s="222"/>
      <c r="DU140" s="222"/>
      <c r="DV140" s="222"/>
      <c r="DW140" s="222"/>
      <c r="DX140" s="222"/>
      <c r="DY140" s="222"/>
      <c r="DZ140" s="222"/>
      <c r="EA140" s="222"/>
      <c r="EB140" s="222"/>
      <c r="EC140" s="222"/>
      <c r="ED140" s="222"/>
      <c r="EE140" s="222"/>
      <c r="EF140" s="222"/>
      <c r="EG140" s="222"/>
      <c r="EH140" s="222"/>
      <c r="EI140" s="222"/>
    </row>
    <row r="141" spans="1:139" ht="12.75">
      <c r="A141" s="222"/>
      <c r="B141" s="251"/>
      <c r="C141" s="222"/>
      <c r="D141" s="222"/>
      <c r="E141" s="222"/>
      <c r="F141" s="222"/>
      <c r="G141" s="222"/>
      <c r="H141" s="222"/>
      <c r="I141" s="222"/>
      <c r="J141" s="222"/>
      <c r="K141" s="222"/>
      <c r="L141" s="222"/>
      <c r="M141" s="222"/>
      <c r="N141" s="222"/>
      <c r="O141" s="222"/>
      <c r="P141" s="222"/>
      <c r="Q141" s="222"/>
      <c r="R141" s="222"/>
      <c r="S141" s="222"/>
      <c r="T141" s="222"/>
      <c r="U141" s="222"/>
      <c r="V141" s="222"/>
      <c r="W141" s="222"/>
      <c r="X141" s="222"/>
      <c r="Y141" s="222"/>
      <c r="Z141" s="222"/>
      <c r="AA141" s="222"/>
      <c r="AB141" s="222"/>
      <c r="AC141" s="222"/>
      <c r="AD141" s="222"/>
      <c r="AE141" s="222"/>
      <c r="AF141" s="222"/>
      <c r="AG141" s="222"/>
      <c r="AH141" s="222"/>
      <c r="AI141" s="222"/>
      <c r="AJ141" s="222"/>
      <c r="AK141" s="222"/>
      <c r="AL141" s="222"/>
      <c r="AM141" s="222"/>
      <c r="AN141" s="222"/>
      <c r="AO141" s="222"/>
      <c r="AP141" s="222"/>
      <c r="AQ141" s="222"/>
      <c r="AR141" s="222"/>
      <c r="AS141" s="222"/>
      <c r="AT141" s="222"/>
      <c r="AU141" s="222"/>
      <c r="AV141" s="222"/>
      <c r="AW141" s="222"/>
      <c r="AX141" s="222"/>
      <c r="AY141" s="222"/>
      <c r="AZ141" s="222"/>
      <c r="BA141" s="222"/>
      <c r="BB141" s="222"/>
      <c r="BC141" s="222"/>
      <c r="BD141" s="222"/>
      <c r="BE141" s="222"/>
      <c r="BF141" s="222"/>
      <c r="BG141" s="222"/>
      <c r="BH141" s="222"/>
      <c r="BI141" s="222"/>
      <c r="BJ141" s="222"/>
      <c r="BK141" s="222"/>
      <c r="BL141" s="222"/>
      <c r="BM141" s="222"/>
      <c r="BN141" s="222"/>
      <c r="BO141" s="222"/>
      <c r="BP141" s="222"/>
      <c r="BQ141" s="222"/>
      <c r="BR141" s="222"/>
      <c r="BS141" s="222"/>
      <c r="BT141" s="222"/>
      <c r="BU141" s="222"/>
      <c r="BV141" s="222"/>
      <c r="BW141" s="222"/>
      <c r="BX141" s="222"/>
      <c r="BY141" s="222"/>
      <c r="BZ141" s="222"/>
      <c r="CA141" s="222"/>
      <c r="CB141" s="222"/>
      <c r="CC141" s="222"/>
      <c r="CD141" s="222"/>
      <c r="CE141" s="222"/>
      <c r="CF141" s="222"/>
      <c r="CG141" s="222"/>
      <c r="CH141" s="222"/>
      <c r="CI141" s="222"/>
      <c r="CJ141" s="222"/>
      <c r="CK141" s="222"/>
      <c r="CL141" s="222"/>
      <c r="CM141" s="222"/>
      <c r="CN141" s="222"/>
      <c r="CO141" s="222"/>
      <c r="CP141" s="222"/>
      <c r="CQ141" s="222"/>
      <c r="CR141" s="222"/>
      <c r="CS141" s="222"/>
      <c r="CT141" s="222"/>
      <c r="CU141" s="222"/>
      <c r="CV141" s="222"/>
      <c r="CW141" s="222"/>
      <c r="CX141" s="222"/>
      <c r="CY141" s="222"/>
      <c r="CZ141" s="222"/>
      <c r="DA141" s="222"/>
      <c r="DB141" s="222"/>
      <c r="DC141" s="222"/>
      <c r="DD141" s="222"/>
      <c r="DE141" s="222"/>
      <c r="DF141" s="222"/>
      <c r="DG141" s="222"/>
      <c r="DH141" s="222"/>
      <c r="DI141" s="222"/>
      <c r="DJ141" s="222"/>
      <c r="DK141" s="222"/>
      <c r="DL141" s="222"/>
      <c r="DM141" s="222"/>
      <c r="DN141" s="222"/>
      <c r="DO141" s="222"/>
      <c r="DP141" s="222"/>
      <c r="DQ141" s="222"/>
      <c r="DR141" s="222"/>
      <c r="DS141" s="222"/>
      <c r="DT141" s="222"/>
      <c r="DU141" s="222"/>
      <c r="DV141" s="222"/>
      <c r="DW141" s="222"/>
      <c r="DX141" s="222"/>
      <c r="DY141" s="222"/>
      <c r="DZ141" s="222"/>
      <c r="EA141" s="222"/>
      <c r="EB141" s="222"/>
      <c r="EC141" s="222"/>
      <c r="ED141" s="222"/>
      <c r="EE141" s="222"/>
      <c r="EF141" s="222"/>
      <c r="EG141" s="222"/>
      <c r="EH141" s="222"/>
      <c r="EI141" s="222"/>
    </row>
    <row r="142" spans="1:139" ht="12.75">
      <c r="A142" s="222"/>
      <c r="B142" s="251"/>
      <c r="C142" s="222"/>
      <c r="D142" s="222"/>
      <c r="E142" s="222"/>
      <c r="F142" s="222"/>
      <c r="G142" s="222"/>
      <c r="H142" s="222"/>
      <c r="I142" s="222"/>
      <c r="J142" s="222"/>
      <c r="K142" s="222"/>
      <c r="L142" s="222"/>
      <c r="M142" s="222"/>
      <c r="N142" s="222"/>
      <c r="O142" s="222"/>
      <c r="P142" s="222"/>
      <c r="Q142" s="222"/>
      <c r="R142" s="222"/>
      <c r="S142" s="222"/>
      <c r="T142" s="222"/>
      <c r="U142" s="222"/>
      <c r="V142" s="222"/>
      <c r="W142" s="222"/>
      <c r="X142" s="222"/>
      <c r="Y142" s="222"/>
      <c r="Z142" s="222"/>
      <c r="AA142" s="222"/>
      <c r="AB142" s="222"/>
      <c r="AC142" s="222"/>
      <c r="AD142" s="222"/>
      <c r="AE142" s="222"/>
      <c r="AF142" s="222"/>
      <c r="AG142" s="222"/>
      <c r="AH142" s="222"/>
      <c r="AI142" s="222"/>
      <c r="AJ142" s="222"/>
      <c r="AK142" s="222"/>
      <c r="AL142" s="222"/>
      <c r="AM142" s="222"/>
      <c r="AN142" s="222"/>
      <c r="AO142" s="222"/>
      <c r="AP142" s="222"/>
      <c r="AQ142" s="222"/>
      <c r="AR142" s="222"/>
      <c r="AS142" s="222"/>
      <c r="AT142" s="222"/>
      <c r="AU142" s="222"/>
      <c r="AV142" s="222"/>
      <c r="AW142" s="222"/>
      <c r="AX142" s="222"/>
      <c r="AY142" s="222"/>
      <c r="AZ142" s="222"/>
      <c r="BA142" s="222"/>
      <c r="BB142" s="222"/>
      <c r="BC142" s="222"/>
      <c r="BD142" s="222"/>
      <c r="BE142" s="222"/>
      <c r="BF142" s="222"/>
      <c r="BG142" s="222"/>
      <c r="BH142" s="222"/>
      <c r="BI142" s="222"/>
      <c r="BJ142" s="222"/>
      <c r="BK142" s="222"/>
      <c r="BL142" s="222"/>
      <c r="BM142" s="222"/>
      <c r="BN142" s="222"/>
      <c r="BO142" s="222"/>
      <c r="BP142" s="222"/>
      <c r="BQ142" s="222"/>
      <c r="BR142" s="222"/>
      <c r="BS142" s="222"/>
      <c r="BT142" s="222"/>
      <c r="BU142" s="222"/>
      <c r="BV142" s="222"/>
      <c r="BW142" s="222"/>
      <c r="BX142" s="222"/>
      <c r="BY142" s="222"/>
      <c r="BZ142" s="222"/>
      <c r="CA142" s="222"/>
      <c r="CB142" s="222"/>
      <c r="CC142" s="222"/>
      <c r="CD142" s="222"/>
      <c r="CE142" s="222"/>
      <c r="CF142" s="222"/>
      <c r="CG142" s="222"/>
      <c r="CH142" s="222"/>
      <c r="CI142" s="222"/>
      <c r="CJ142" s="222"/>
      <c r="CK142" s="222"/>
      <c r="CL142" s="222"/>
      <c r="CM142" s="222"/>
      <c r="CN142" s="222"/>
      <c r="CO142" s="222"/>
      <c r="CP142" s="222"/>
      <c r="CQ142" s="222"/>
      <c r="CR142" s="222"/>
      <c r="CS142" s="222"/>
      <c r="CT142" s="222"/>
      <c r="CU142" s="222"/>
      <c r="CV142" s="222"/>
      <c r="CW142" s="222"/>
      <c r="CX142" s="222"/>
      <c r="CY142" s="222"/>
      <c r="CZ142" s="222"/>
      <c r="DA142" s="222"/>
      <c r="DB142" s="222"/>
      <c r="DC142" s="222"/>
      <c r="DD142" s="222"/>
      <c r="DE142" s="222"/>
      <c r="DF142" s="222"/>
      <c r="DG142" s="222"/>
      <c r="DH142" s="222"/>
      <c r="DI142" s="222"/>
      <c r="DJ142" s="222"/>
      <c r="DK142" s="222"/>
      <c r="DL142" s="222"/>
      <c r="DM142" s="222"/>
      <c r="DN142" s="222"/>
      <c r="DO142" s="222"/>
      <c r="DP142" s="222"/>
      <c r="DQ142" s="222"/>
      <c r="DR142" s="222"/>
      <c r="DS142" s="222"/>
      <c r="DT142" s="222"/>
      <c r="DU142" s="222"/>
      <c r="DV142" s="222"/>
      <c r="DW142" s="222"/>
      <c r="DX142" s="222"/>
      <c r="DY142" s="222"/>
      <c r="DZ142" s="222"/>
      <c r="EA142" s="222"/>
      <c r="EB142" s="222"/>
      <c r="EC142" s="222"/>
      <c r="ED142" s="222"/>
      <c r="EE142" s="222"/>
      <c r="EF142" s="222"/>
      <c r="EG142" s="222"/>
      <c r="EH142" s="222"/>
      <c r="EI142" s="222"/>
    </row>
    <row r="143" spans="1:139" ht="12.75">
      <c r="A143" s="222"/>
      <c r="B143" s="251"/>
      <c r="C143" s="222"/>
      <c r="D143" s="222"/>
      <c r="E143" s="222"/>
      <c r="F143" s="222"/>
      <c r="G143" s="222"/>
      <c r="H143" s="222"/>
      <c r="I143" s="222"/>
      <c r="J143" s="222"/>
      <c r="K143" s="222"/>
      <c r="L143" s="222"/>
      <c r="M143" s="222"/>
      <c r="N143" s="222"/>
      <c r="O143" s="222"/>
      <c r="P143" s="222"/>
      <c r="Q143" s="222"/>
      <c r="R143" s="222"/>
      <c r="S143" s="222"/>
      <c r="T143" s="222"/>
      <c r="U143" s="222"/>
      <c r="V143" s="222"/>
      <c r="W143" s="222"/>
      <c r="X143" s="222"/>
      <c r="Y143" s="222"/>
      <c r="Z143" s="222"/>
      <c r="AA143" s="222"/>
      <c r="AB143" s="222"/>
      <c r="AC143" s="222"/>
      <c r="AD143" s="222"/>
      <c r="AE143" s="222"/>
      <c r="AF143" s="222"/>
      <c r="AG143" s="222"/>
      <c r="AH143" s="222"/>
      <c r="AI143" s="222"/>
      <c r="AJ143" s="222"/>
      <c r="AK143" s="222"/>
      <c r="AL143" s="222"/>
      <c r="AM143" s="222"/>
      <c r="AN143" s="222"/>
      <c r="AO143" s="222"/>
      <c r="AP143" s="222"/>
      <c r="AQ143" s="222"/>
      <c r="AR143" s="222"/>
      <c r="AS143" s="222"/>
      <c r="AT143" s="222"/>
      <c r="AU143" s="222"/>
      <c r="AV143" s="222"/>
      <c r="AW143" s="222"/>
      <c r="AX143" s="222"/>
      <c r="AY143" s="222"/>
      <c r="AZ143" s="222"/>
      <c r="BA143" s="222"/>
      <c r="BB143" s="222"/>
      <c r="BC143" s="222"/>
      <c r="BD143" s="222"/>
      <c r="BE143" s="222"/>
      <c r="BF143" s="222"/>
      <c r="BG143" s="222"/>
      <c r="BH143" s="222"/>
      <c r="BI143" s="222"/>
      <c r="BJ143" s="222"/>
      <c r="BK143" s="222"/>
      <c r="BL143" s="222"/>
      <c r="BM143" s="222"/>
      <c r="BN143" s="222"/>
      <c r="BO143" s="222"/>
      <c r="BP143" s="222"/>
      <c r="BQ143" s="222"/>
      <c r="BR143" s="222"/>
      <c r="BS143" s="222"/>
      <c r="BT143" s="222"/>
      <c r="BU143" s="222"/>
      <c r="BV143" s="222"/>
      <c r="BW143" s="222"/>
      <c r="BX143" s="222"/>
      <c r="BY143" s="222"/>
      <c r="BZ143" s="222"/>
      <c r="CA143" s="222"/>
      <c r="CB143" s="222"/>
      <c r="CC143" s="222"/>
      <c r="CD143" s="222"/>
      <c r="CE143" s="222"/>
      <c r="CF143" s="222"/>
      <c r="CG143" s="222"/>
      <c r="CH143" s="222"/>
      <c r="CI143" s="222"/>
      <c r="CJ143" s="222"/>
      <c r="CK143" s="222"/>
      <c r="CL143" s="222"/>
      <c r="CM143" s="222"/>
      <c r="CN143" s="222"/>
      <c r="CO143" s="222"/>
      <c r="CP143" s="222"/>
      <c r="CQ143" s="222"/>
      <c r="CR143" s="222"/>
      <c r="CS143" s="222"/>
      <c r="CT143" s="222"/>
      <c r="CU143" s="222"/>
      <c r="CV143" s="222"/>
      <c r="CW143" s="222"/>
      <c r="CX143" s="222"/>
      <c r="CY143" s="222"/>
      <c r="CZ143" s="222"/>
      <c r="DA143" s="222"/>
      <c r="DB143" s="222"/>
      <c r="DC143" s="222"/>
      <c r="DD143" s="222"/>
      <c r="DE143" s="222"/>
      <c r="DF143" s="222"/>
      <c r="DG143" s="222"/>
      <c r="DH143" s="222"/>
      <c r="DI143" s="222"/>
      <c r="DJ143" s="222"/>
      <c r="DK143" s="222"/>
      <c r="DL143" s="222"/>
      <c r="DM143" s="222"/>
      <c r="DN143" s="222"/>
      <c r="DO143" s="222"/>
      <c r="DP143" s="222"/>
      <c r="DQ143" s="222"/>
      <c r="DR143" s="222"/>
      <c r="DS143" s="222"/>
      <c r="DT143" s="222"/>
      <c r="DU143" s="222"/>
      <c r="DV143" s="222"/>
      <c r="DW143" s="222"/>
      <c r="DX143" s="222"/>
      <c r="DY143" s="222"/>
      <c r="DZ143" s="222"/>
      <c r="EA143" s="222"/>
      <c r="EB143" s="222"/>
      <c r="EC143" s="222"/>
      <c r="ED143" s="222"/>
      <c r="EE143" s="222"/>
      <c r="EF143" s="222"/>
      <c r="EG143" s="222"/>
      <c r="EH143" s="222"/>
      <c r="EI143" s="222"/>
    </row>
    <row r="144" spans="1:139" ht="12.75">
      <c r="A144" s="222"/>
      <c r="B144" s="251"/>
      <c r="C144" s="222"/>
      <c r="D144" s="222"/>
      <c r="E144" s="222"/>
      <c r="F144" s="222"/>
      <c r="G144" s="222"/>
      <c r="H144" s="222"/>
      <c r="I144" s="222"/>
      <c r="J144" s="222"/>
      <c r="K144" s="222"/>
      <c r="L144" s="222"/>
      <c r="M144" s="222"/>
      <c r="N144" s="222"/>
      <c r="O144" s="222"/>
      <c r="P144" s="222"/>
      <c r="Q144" s="222"/>
      <c r="R144" s="222"/>
      <c r="S144" s="222"/>
      <c r="T144" s="222"/>
      <c r="U144" s="222"/>
      <c r="V144" s="222"/>
      <c r="W144" s="222"/>
      <c r="X144" s="222"/>
      <c r="Y144" s="222"/>
      <c r="Z144" s="222"/>
      <c r="AA144" s="222"/>
      <c r="AB144" s="222"/>
      <c r="AC144" s="222"/>
      <c r="AD144" s="222"/>
      <c r="AE144" s="222"/>
      <c r="AF144" s="222"/>
      <c r="AG144" s="222"/>
      <c r="AH144" s="222"/>
      <c r="AI144" s="222"/>
      <c r="AJ144" s="222"/>
      <c r="AK144" s="222"/>
      <c r="AL144" s="222"/>
      <c r="AM144" s="222"/>
      <c r="AN144" s="222"/>
      <c r="AO144" s="222"/>
      <c r="AP144" s="222"/>
      <c r="AQ144" s="222"/>
      <c r="AR144" s="222"/>
      <c r="AS144" s="222"/>
      <c r="AT144" s="222"/>
      <c r="AU144" s="222"/>
      <c r="AV144" s="222"/>
      <c r="AW144" s="222"/>
      <c r="AX144" s="222"/>
      <c r="AY144" s="222"/>
      <c r="AZ144" s="222"/>
      <c r="BA144" s="222"/>
      <c r="BB144" s="222"/>
      <c r="BC144" s="222"/>
      <c r="BD144" s="222"/>
      <c r="BE144" s="222"/>
      <c r="BF144" s="222"/>
      <c r="BG144" s="222"/>
      <c r="BH144" s="222"/>
      <c r="BI144" s="222"/>
      <c r="BJ144" s="222"/>
      <c r="BK144" s="222"/>
      <c r="BL144" s="222"/>
      <c r="BM144" s="222"/>
      <c r="BN144" s="222"/>
      <c r="BO144" s="222"/>
      <c r="BP144" s="222"/>
      <c r="BQ144" s="222"/>
      <c r="BR144" s="222"/>
      <c r="BS144" s="222"/>
      <c r="BT144" s="222"/>
      <c r="BU144" s="222"/>
      <c r="BV144" s="222"/>
      <c r="BW144" s="222"/>
      <c r="BX144" s="222"/>
      <c r="BY144" s="222"/>
      <c r="BZ144" s="222"/>
      <c r="CA144" s="222"/>
      <c r="CB144" s="222"/>
      <c r="CC144" s="222"/>
      <c r="CD144" s="222"/>
      <c r="CE144" s="222"/>
      <c r="CF144" s="222"/>
      <c r="CG144" s="222"/>
      <c r="CH144" s="222"/>
      <c r="CI144" s="222"/>
      <c r="CJ144" s="222"/>
      <c r="CK144" s="222"/>
      <c r="CL144" s="222"/>
      <c r="CM144" s="222"/>
      <c r="CN144" s="222"/>
      <c r="CO144" s="222"/>
      <c r="CP144" s="222"/>
      <c r="CQ144" s="222"/>
      <c r="CR144" s="222"/>
      <c r="CS144" s="222"/>
      <c r="CT144" s="222"/>
      <c r="CU144" s="222"/>
      <c r="CV144" s="222"/>
      <c r="CW144" s="222"/>
      <c r="CX144" s="222"/>
      <c r="CY144" s="222"/>
      <c r="CZ144" s="222"/>
      <c r="DA144" s="222"/>
      <c r="DB144" s="222"/>
      <c r="DC144" s="222"/>
      <c r="DD144" s="222"/>
      <c r="DE144" s="222"/>
      <c r="DF144" s="222"/>
      <c r="DG144" s="222"/>
      <c r="DH144" s="222"/>
      <c r="DI144" s="222"/>
      <c r="DJ144" s="222"/>
      <c r="DK144" s="222"/>
      <c r="DL144" s="222"/>
      <c r="DM144" s="222"/>
      <c r="DN144" s="222"/>
      <c r="DO144" s="222"/>
      <c r="DP144" s="222"/>
      <c r="DQ144" s="222"/>
      <c r="DR144" s="222"/>
      <c r="DS144" s="222"/>
      <c r="DT144" s="222"/>
      <c r="DU144" s="222"/>
      <c r="DV144" s="222"/>
      <c r="DW144" s="222"/>
      <c r="DX144" s="222"/>
      <c r="DY144" s="222"/>
      <c r="DZ144" s="222"/>
      <c r="EA144" s="222"/>
      <c r="EB144" s="222"/>
      <c r="EC144" s="222"/>
      <c r="ED144" s="222"/>
      <c r="EE144" s="222"/>
      <c r="EF144" s="222"/>
      <c r="EG144" s="222"/>
      <c r="EH144" s="222"/>
      <c r="EI144" s="222"/>
    </row>
    <row r="145" spans="1:139" ht="12.75">
      <c r="A145" s="222"/>
      <c r="B145" s="251"/>
      <c r="C145" s="222"/>
      <c r="D145" s="222"/>
      <c r="E145" s="222"/>
      <c r="F145" s="222"/>
      <c r="G145" s="222"/>
      <c r="H145" s="222"/>
      <c r="I145" s="222"/>
      <c r="J145" s="222"/>
      <c r="K145" s="222"/>
      <c r="L145" s="222"/>
      <c r="M145" s="222"/>
      <c r="N145" s="222"/>
      <c r="O145" s="222"/>
      <c r="P145" s="222"/>
      <c r="Q145" s="222"/>
      <c r="R145" s="222"/>
      <c r="S145" s="222"/>
      <c r="T145" s="222"/>
      <c r="U145" s="222"/>
      <c r="V145" s="222"/>
      <c r="W145" s="222"/>
      <c r="X145" s="222"/>
      <c r="Y145" s="222"/>
      <c r="Z145" s="222"/>
      <c r="AA145" s="222"/>
      <c r="AB145" s="222"/>
      <c r="AC145" s="222"/>
      <c r="AD145" s="222"/>
      <c r="AE145" s="222"/>
      <c r="AF145" s="222"/>
      <c r="AG145" s="222"/>
      <c r="AH145" s="222"/>
      <c r="AI145" s="222"/>
      <c r="AJ145" s="222"/>
      <c r="AK145" s="222"/>
      <c r="AL145" s="222"/>
      <c r="AM145" s="222"/>
      <c r="AN145" s="222"/>
      <c r="AO145" s="222"/>
      <c r="AP145" s="222"/>
      <c r="AQ145" s="222"/>
      <c r="AR145" s="222"/>
      <c r="AS145" s="222"/>
      <c r="AT145" s="222"/>
      <c r="AU145" s="222"/>
      <c r="AV145" s="222"/>
      <c r="AW145" s="222"/>
      <c r="AX145" s="222"/>
      <c r="AY145" s="222"/>
      <c r="AZ145" s="222"/>
      <c r="BA145" s="222"/>
      <c r="BB145" s="222"/>
      <c r="BC145" s="222"/>
      <c r="BD145" s="222"/>
      <c r="BE145" s="222"/>
      <c r="BF145" s="222"/>
      <c r="BG145" s="222"/>
      <c r="BH145" s="222"/>
      <c r="BI145" s="222"/>
      <c r="BJ145" s="222"/>
      <c r="BK145" s="222"/>
      <c r="BL145" s="222"/>
      <c r="BM145" s="222"/>
      <c r="BN145" s="222"/>
      <c r="BO145" s="222"/>
      <c r="BP145" s="222"/>
      <c r="BQ145" s="222"/>
      <c r="BR145" s="222"/>
      <c r="BS145" s="222"/>
      <c r="BT145" s="222"/>
      <c r="BU145" s="222"/>
      <c r="BV145" s="222"/>
      <c r="BW145" s="222"/>
      <c r="BX145" s="222"/>
      <c r="BY145" s="222"/>
      <c r="BZ145" s="222"/>
      <c r="CA145" s="222"/>
      <c r="CB145" s="222"/>
      <c r="CC145" s="222"/>
      <c r="CD145" s="222"/>
      <c r="CE145" s="222"/>
      <c r="CF145" s="222"/>
      <c r="CG145" s="222"/>
      <c r="CH145" s="222"/>
      <c r="CI145" s="222"/>
      <c r="CJ145" s="222"/>
      <c r="CK145" s="222"/>
      <c r="CL145" s="222"/>
      <c r="CM145" s="222"/>
      <c r="CN145" s="222"/>
      <c r="CO145" s="222"/>
      <c r="CP145" s="222"/>
      <c r="CQ145" s="222"/>
      <c r="CR145" s="222"/>
      <c r="CS145" s="222"/>
      <c r="CT145" s="222"/>
      <c r="CU145" s="222"/>
      <c r="CV145" s="222"/>
      <c r="CW145" s="222"/>
      <c r="CX145" s="222"/>
      <c r="CY145" s="222"/>
      <c r="CZ145" s="222"/>
      <c r="DA145" s="222"/>
      <c r="DB145" s="222"/>
      <c r="DC145" s="222"/>
      <c r="DD145" s="222"/>
      <c r="DE145" s="222"/>
      <c r="DF145" s="222"/>
      <c r="DG145" s="222"/>
      <c r="DH145" s="222"/>
      <c r="DI145" s="222"/>
      <c r="DJ145" s="222"/>
      <c r="DK145" s="222"/>
      <c r="DL145" s="222"/>
      <c r="DM145" s="222"/>
      <c r="DN145" s="222"/>
      <c r="DO145" s="222"/>
      <c r="DP145" s="222"/>
      <c r="DQ145" s="222"/>
      <c r="DR145" s="222"/>
      <c r="DS145" s="222"/>
      <c r="DT145" s="222"/>
      <c r="DU145" s="222"/>
      <c r="DV145" s="222"/>
      <c r="DW145" s="222"/>
      <c r="DX145" s="222"/>
      <c r="DY145" s="222"/>
      <c r="DZ145" s="222"/>
      <c r="EA145" s="222"/>
      <c r="EB145" s="222"/>
      <c r="EC145" s="222"/>
      <c r="ED145" s="222"/>
      <c r="EE145" s="222"/>
      <c r="EF145" s="222"/>
      <c r="EG145" s="222"/>
      <c r="EH145" s="222"/>
      <c r="EI145" s="222"/>
    </row>
    <row r="146" spans="1:139" ht="12.75">
      <c r="A146" s="222"/>
      <c r="B146" s="251"/>
      <c r="C146" s="222"/>
      <c r="D146" s="222"/>
      <c r="E146" s="222"/>
      <c r="F146" s="222"/>
      <c r="G146" s="222"/>
      <c r="H146" s="222"/>
      <c r="I146" s="222"/>
      <c r="J146" s="222"/>
      <c r="K146" s="222"/>
      <c r="L146" s="222"/>
      <c r="M146" s="222"/>
      <c r="N146" s="222"/>
      <c r="O146" s="222"/>
      <c r="P146" s="222"/>
      <c r="Q146" s="222"/>
      <c r="R146" s="222"/>
      <c r="S146" s="222"/>
      <c r="T146" s="222"/>
      <c r="U146" s="222"/>
      <c r="V146" s="222"/>
      <c r="W146" s="222"/>
      <c r="X146" s="222"/>
      <c r="Y146" s="222"/>
      <c r="Z146" s="222"/>
      <c r="AA146" s="222"/>
      <c r="AB146" s="222"/>
      <c r="AC146" s="222"/>
      <c r="AD146" s="222"/>
      <c r="AE146" s="222"/>
      <c r="AF146" s="222"/>
      <c r="AG146" s="222"/>
      <c r="AH146" s="222"/>
      <c r="AI146" s="222"/>
      <c r="AJ146" s="222"/>
      <c r="AK146" s="222"/>
      <c r="AL146" s="222"/>
      <c r="AM146" s="222"/>
      <c r="AN146" s="222"/>
      <c r="AO146" s="222"/>
      <c r="AP146" s="222"/>
      <c r="AQ146" s="222"/>
      <c r="AR146" s="222"/>
      <c r="AS146" s="222"/>
      <c r="AT146" s="222"/>
      <c r="AU146" s="222"/>
      <c r="AV146" s="222"/>
      <c r="AW146" s="222"/>
      <c r="AX146" s="222"/>
      <c r="AY146" s="222"/>
      <c r="AZ146" s="222"/>
      <c r="BA146" s="222"/>
      <c r="BB146" s="222"/>
      <c r="BC146" s="222"/>
      <c r="BD146" s="222"/>
      <c r="BE146" s="222"/>
      <c r="BF146" s="222"/>
      <c r="BG146" s="222"/>
      <c r="BH146" s="222"/>
      <c r="BI146" s="222"/>
      <c r="BJ146" s="222"/>
      <c r="BK146" s="222"/>
      <c r="BL146" s="222"/>
      <c r="BM146" s="222"/>
      <c r="BN146" s="222"/>
      <c r="BO146" s="222"/>
      <c r="BP146" s="222"/>
      <c r="BQ146" s="222"/>
      <c r="BR146" s="222"/>
      <c r="BS146" s="222"/>
      <c r="BT146" s="222"/>
      <c r="BU146" s="222"/>
      <c r="BV146" s="222"/>
      <c r="BW146" s="222"/>
      <c r="BX146" s="222"/>
      <c r="BY146" s="222"/>
      <c r="BZ146" s="222"/>
      <c r="CA146" s="222"/>
      <c r="CB146" s="222"/>
      <c r="CC146" s="222"/>
      <c r="CD146" s="222"/>
      <c r="CE146" s="222"/>
      <c r="CF146" s="222"/>
      <c r="CG146" s="222"/>
      <c r="CH146" s="222"/>
      <c r="CI146" s="222"/>
      <c r="CJ146" s="222"/>
      <c r="CK146" s="222"/>
      <c r="CL146" s="222"/>
      <c r="CM146" s="222"/>
      <c r="CN146" s="222"/>
      <c r="CO146" s="222"/>
      <c r="CP146" s="222"/>
      <c r="CQ146" s="222"/>
      <c r="CR146" s="222"/>
      <c r="CS146" s="222"/>
      <c r="CT146" s="222"/>
      <c r="CU146" s="222"/>
      <c r="CV146" s="222"/>
      <c r="CW146" s="222"/>
      <c r="CX146" s="222"/>
      <c r="CY146" s="222"/>
      <c r="CZ146" s="222"/>
      <c r="DA146" s="222"/>
      <c r="DB146" s="222"/>
      <c r="DC146" s="222"/>
      <c r="DD146" s="222"/>
      <c r="DE146" s="222"/>
      <c r="DF146" s="222"/>
      <c r="DG146" s="222"/>
      <c r="DH146" s="222"/>
      <c r="DI146" s="222"/>
      <c r="DJ146" s="222"/>
      <c r="DK146" s="222"/>
      <c r="DL146" s="222"/>
      <c r="DM146" s="222"/>
      <c r="DN146" s="222"/>
      <c r="DO146" s="222"/>
      <c r="DP146" s="222"/>
      <c r="DQ146" s="222"/>
      <c r="DR146" s="222"/>
      <c r="DS146" s="222"/>
      <c r="DT146" s="222"/>
      <c r="DU146" s="222"/>
      <c r="DV146" s="222"/>
      <c r="DW146" s="222"/>
      <c r="DX146" s="222"/>
      <c r="DY146" s="222"/>
      <c r="DZ146" s="222"/>
      <c r="EA146" s="222"/>
      <c r="EB146" s="222"/>
      <c r="EC146" s="222"/>
      <c r="ED146" s="222"/>
      <c r="EE146" s="222"/>
      <c r="EF146" s="222"/>
      <c r="EG146" s="222"/>
      <c r="EH146" s="222"/>
      <c r="EI146" s="222"/>
    </row>
    <row r="147" spans="1:139" ht="12.75">
      <c r="A147" s="222"/>
      <c r="B147" s="251"/>
      <c r="C147" s="222"/>
      <c r="D147" s="222"/>
      <c r="E147" s="222"/>
      <c r="F147" s="222"/>
      <c r="G147" s="222"/>
      <c r="H147" s="222"/>
      <c r="I147" s="222"/>
      <c r="J147" s="222"/>
      <c r="K147" s="222"/>
      <c r="L147" s="222"/>
      <c r="M147" s="222"/>
      <c r="N147" s="222"/>
      <c r="O147" s="222"/>
      <c r="P147" s="222"/>
      <c r="Q147" s="222"/>
      <c r="R147" s="222"/>
      <c r="S147" s="222"/>
      <c r="T147" s="222"/>
      <c r="U147" s="222"/>
      <c r="V147" s="222"/>
      <c r="W147" s="222"/>
      <c r="X147" s="222"/>
      <c r="Y147" s="222"/>
      <c r="Z147" s="222"/>
      <c r="AA147" s="222"/>
      <c r="AB147" s="222"/>
      <c r="AC147" s="222"/>
      <c r="AD147" s="222"/>
      <c r="AE147" s="222"/>
      <c r="AF147" s="222"/>
      <c r="AG147" s="222"/>
      <c r="AH147" s="222"/>
      <c r="AI147" s="222"/>
      <c r="AJ147" s="222"/>
      <c r="AK147" s="222"/>
      <c r="AL147" s="222"/>
      <c r="AM147" s="222"/>
      <c r="AN147" s="222"/>
      <c r="AO147" s="222"/>
      <c r="AP147" s="222"/>
      <c r="AQ147" s="222"/>
      <c r="AR147" s="222"/>
      <c r="AS147" s="222"/>
      <c r="AT147" s="222"/>
      <c r="AU147" s="222"/>
      <c r="AV147" s="222"/>
      <c r="AW147" s="222"/>
      <c r="AX147" s="222"/>
      <c r="AY147" s="222"/>
      <c r="AZ147" s="222"/>
      <c r="BA147" s="222"/>
      <c r="BB147" s="222"/>
      <c r="BC147" s="222"/>
      <c r="BD147" s="222"/>
      <c r="BE147" s="222"/>
      <c r="BF147" s="222"/>
      <c r="BG147" s="222"/>
      <c r="BH147" s="222"/>
      <c r="BI147" s="222"/>
      <c r="BJ147" s="222"/>
      <c r="BK147" s="222"/>
      <c r="BL147" s="222"/>
      <c r="BM147" s="222"/>
      <c r="BN147" s="222"/>
      <c r="BO147" s="222"/>
      <c r="BP147" s="222"/>
      <c r="BQ147" s="222"/>
      <c r="BR147" s="222"/>
      <c r="BS147" s="222"/>
      <c r="BT147" s="222"/>
      <c r="BU147" s="222"/>
      <c r="BV147" s="222"/>
      <c r="BW147" s="222"/>
      <c r="BX147" s="222"/>
      <c r="BY147" s="222"/>
      <c r="BZ147" s="222"/>
      <c r="CA147" s="222"/>
      <c r="CB147" s="222"/>
      <c r="CC147" s="222"/>
      <c r="CD147" s="222"/>
      <c r="CE147" s="222"/>
      <c r="CF147" s="222"/>
      <c r="CG147" s="222"/>
      <c r="CH147" s="222"/>
      <c r="CI147" s="222"/>
      <c r="CJ147" s="222"/>
      <c r="CK147" s="222"/>
      <c r="CL147" s="222"/>
      <c r="CM147" s="222"/>
      <c r="CN147" s="222"/>
      <c r="CO147" s="222"/>
      <c r="CP147" s="222"/>
      <c r="CQ147" s="222"/>
      <c r="CR147" s="222"/>
      <c r="CS147" s="222"/>
      <c r="CT147" s="222"/>
      <c r="CU147" s="222"/>
      <c r="CV147" s="222"/>
      <c r="CW147" s="222"/>
      <c r="CX147" s="222"/>
      <c r="CY147" s="222"/>
      <c r="CZ147" s="222"/>
      <c r="DA147" s="222"/>
      <c r="DB147" s="222"/>
      <c r="DC147" s="222"/>
      <c r="DD147" s="222"/>
      <c r="DE147" s="222"/>
      <c r="DF147" s="222"/>
      <c r="DG147" s="222"/>
      <c r="DH147" s="222"/>
      <c r="DI147" s="222"/>
      <c r="DJ147" s="222"/>
      <c r="DK147" s="222"/>
      <c r="DL147" s="222"/>
      <c r="DM147" s="222"/>
      <c r="DN147" s="222"/>
      <c r="DO147" s="222"/>
      <c r="DP147" s="222"/>
      <c r="DQ147" s="222"/>
      <c r="DR147" s="222"/>
      <c r="DS147" s="222"/>
      <c r="DT147" s="222"/>
      <c r="DU147" s="222"/>
      <c r="DV147" s="222"/>
      <c r="DW147" s="222"/>
      <c r="DX147" s="222"/>
      <c r="DY147" s="222"/>
      <c r="DZ147" s="222"/>
      <c r="EA147" s="222"/>
      <c r="EB147" s="222"/>
      <c r="EC147" s="222"/>
      <c r="ED147" s="222"/>
      <c r="EE147" s="222"/>
      <c r="EF147" s="222"/>
      <c r="EG147" s="222"/>
      <c r="EH147" s="222"/>
      <c r="EI147" s="222"/>
    </row>
    <row r="148" spans="1:139" ht="12.75">
      <c r="A148" s="222"/>
      <c r="B148" s="251"/>
      <c r="C148" s="222"/>
      <c r="D148" s="222"/>
      <c r="E148" s="222"/>
      <c r="F148" s="222"/>
      <c r="G148" s="222"/>
      <c r="H148" s="222"/>
      <c r="I148" s="222"/>
      <c r="J148" s="222"/>
      <c r="K148" s="222"/>
      <c r="L148" s="222"/>
      <c r="M148" s="222"/>
      <c r="N148" s="222"/>
      <c r="O148" s="222"/>
      <c r="P148" s="222"/>
      <c r="Q148" s="222"/>
      <c r="R148" s="222"/>
      <c r="S148" s="222"/>
      <c r="T148" s="222"/>
      <c r="U148" s="222"/>
      <c r="V148" s="222"/>
      <c r="W148" s="222"/>
      <c r="X148" s="222"/>
      <c r="Y148" s="222"/>
      <c r="Z148" s="222"/>
      <c r="AA148" s="222"/>
      <c r="AB148" s="222"/>
      <c r="AC148" s="222"/>
      <c r="AD148" s="222"/>
      <c r="AE148" s="222"/>
      <c r="AF148" s="222"/>
      <c r="AG148" s="222"/>
      <c r="AH148" s="222"/>
      <c r="AI148" s="222"/>
      <c r="AJ148" s="222"/>
      <c r="AK148" s="222"/>
      <c r="AL148" s="222"/>
      <c r="AM148" s="222"/>
      <c r="AN148" s="222"/>
      <c r="AO148" s="222"/>
      <c r="AP148" s="222"/>
      <c r="AQ148" s="222"/>
      <c r="AR148" s="222"/>
      <c r="AS148" s="222"/>
      <c r="AT148" s="222"/>
      <c r="AU148" s="222"/>
      <c r="AV148" s="222"/>
      <c r="AW148" s="222"/>
      <c r="AX148" s="222"/>
      <c r="AY148" s="222"/>
      <c r="AZ148" s="222"/>
      <c r="BA148" s="222"/>
      <c r="BB148" s="222"/>
      <c r="BC148" s="222"/>
      <c r="BD148" s="222"/>
      <c r="BE148" s="222"/>
      <c r="BF148" s="222"/>
      <c r="BG148" s="222"/>
      <c r="BH148" s="222"/>
      <c r="BI148" s="222"/>
      <c r="BJ148" s="222"/>
      <c r="BK148" s="222"/>
      <c r="BL148" s="222"/>
      <c r="BM148" s="222"/>
      <c r="BN148" s="222"/>
      <c r="BO148" s="222"/>
      <c r="BP148" s="222"/>
      <c r="BQ148" s="222"/>
      <c r="BR148" s="222"/>
      <c r="BS148" s="222"/>
      <c r="BT148" s="222"/>
      <c r="BU148" s="222"/>
      <c r="BV148" s="222"/>
      <c r="BW148" s="222"/>
      <c r="BX148" s="222"/>
      <c r="BY148" s="222"/>
      <c r="BZ148" s="222"/>
      <c r="CA148" s="222"/>
      <c r="CB148" s="222"/>
      <c r="CC148" s="222"/>
      <c r="CD148" s="222"/>
      <c r="CE148" s="222"/>
      <c r="CF148" s="222"/>
      <c r="CG148" s="222"/>
      <c r="CH148" s="222"/>
      <c r="CI148" s="222"/>
      <c r="CJ148" s="222"/>
      <c r="CK148" s="222"/>
      <c r="CL148" s="222"/>
      <c r="CM148" s="222"/>
      <c r="CN148" s="222"/>
      <c r="CO148" s="222"/>
      <c r="CP148" s="222"/>
      <c r="CQ148" s="222"/>
      <c r="CR148" s="222"/>
      <c r="CS148" s="222"/>
      <c r="CT148" s="222"/>
      <c r="CU148" s="222"/>
      <c r="CV148" s="222"/>
      <c r="CW148" s="222"/>
      <c r="CX148" s="222"/>
      <c r="CY148" s="222"/>
      <c r="CZ148" s="222"/>
      <c r="DA148" s="222"/>
      <c r="DB148" s="222"/>
      <c r="DC148" s="222"/>
      <c r="DD148" s="222"/>
      <c r="DE148" s="222"/>
      <c r="DF148" s="222"/>
      <c r="DG148" s="222"/>
      <c r="DH148" s="222"/>
      <c r="DI148" s="222"/>
      <c r="DJ148" s="222"/>
      <c r="DK148" s="222"/>
      <c r="DL148" s="222"/>
      <c r="DM148" s="222"/>
      <c r="DN148" s="222"/>
      <c r="DO148" s="222"/>
      <c r="DP148" s="222"/>
      <c r="DQ148" s="222"/>
      <c r="DR148" s="222"/>
      <c r="DS148" s="222"/>
      <c r="DT148" s="222"/>
      <c r="DU148" s="222"/>
      <c r="DV148" s="222"/>
      <c r="DW148" s="222"/>
      <c r="DX148" s="222"/>
      <c r="DY148" s="222"/>
      <c r="DZ148" s="222"/>
      <c r="EA148" s="222"/>
      <c r="EB148" s="222"/>
      <c r="EC148" s="222"/>
      <c r="ED148" s="222"/>
      <c r="EE148" s="222"/>
      <c r="EF148" s="222"/>
      <c r="EG148" s="222"/>
      <c r="EH148" s="222"/>
      <c r="EI148" s="222"/>
    </row>
    <row r="149" spans="1:139" ht="12.75">
      <c r="A149" s="222"/>
      <c r="B149" s="251"/>
      <c r="C149" s="222"/>
      <c r="D149" s="222"/>
      <c r="E149" s="222"/>
      <c r="F149" s="222"/>
      <c r="G149" s="222"/>
      <c r="H149" s="222"/>
      <c r="I149" s="222"/>
      <c r="J149" s="222"/>
      <c r="K149" s="222"/>
      <c r="L149" s="222"/>
      <c r="M149" s="222"/>
      <c r="N149" s="222"/>
      <c r="O149" s="222"/>
      <c r="P149" s="222"/>
      <c r="Q149" s="222"/>
      <c r="R149" s="222"/>
      <c r="S149" s="222"/>
      <c r="T149" s="222"/>
      <c r="U149" s="222"/>
      <c r="V149" s="222"/>
      <c r="W149" s="222"/>
      <c r="X149" s="222"/>
      <c r="Y149" s="222"/>
      <c r="Z149" s="222"/>
      <c r="AA149" s="222"/>
      <c r="AB149" s="222"/>
      <c r="AC149" s="222"/>
      <c r="AD149" s="222"/>
      <c r="AE149" s="222"/>
      <c r="AF149" s="222"/>
      <c r="AG149" s="222"/>
      <c r="AH149" s="222"/>
      <c r="AI149" s="222"/>
      <c r="AJ149" s="222"/>
      <c r="AK149" s="222"/>
      <c r="AL149" s="222"/>
      <c r="AM149" s="222"/>
      <c r="AN149" s="222"/>
      <c r="AO149" s="222"/>
      <c r="AP149" s="222"/>
      <c r="AQ149" s="222"/>
      <c r="AR149" s="222"/>
      <c r="AS149" s="222"/>
      <c r="AT149" s="222"/>
      <c r="AU149" s="222"/>
      <c r="AV149" s="222"/>
      <c r="AW149" s="222"/>
      <c r="AX149" s="222"/>
      <c r="AY149" s="222"/>
      <c r="AZ149" s="222"/>
      <c r="BA149" s="222"/>
      <c r="BB149" s="222"/>
      <c r="BC149" s="222"/>
      <c r="BD149" s="222"/>
      <c r="BE149" s="222"/>
      <c r="BF149" s="222"/>
      <c r="BG149" s="222"/>
      <c r="BH149" s="222"/>
      <c r="BI149" s="222"/>
      <c r="BJ149" s="222"/>
      <c r="BK149" s="222"/>
      <c r="BL149" s="222"/>
      <c r="BM149" s="222"/>
      <c r="BN149" s="222"/>
      <c r="BO149" s="222"/>
      <c r="BP149" s="222"/>
      <c r="BQ149" s="222"/>
      <c r="BR149" s="222"/>
      <c r="BS149" s="222"/>
      <c r="BT149" s="222"/>
      <c r="BU149" s="222"/>
      <c r="BV149" s="222"/>
      <c r="BW149" s="222"/>
      <c r="BX149" s="222"/>
      <c r="BY149" s="222"/>
      <c r="BZ149" s="222"/>
      <c r="CA149" s="222"/>
      <c r="CB149" s="222"/>
      <c r="CC149" s="222"/>
      <c r="CD149" s="222"/>
      <c r="CE149" s="222"/>
      <c r="CF149" s="222"/>
      <c r="CG149" s="222"/>
      <c r="CH149" s="222"/>
      <c r="CI149" s="222"/>
      <c r="CJ149" s="222"/>
      <c r="CK149" s="222"/>
      <c r="CL149" s="222"/>
      <c r="CM149" s="222"/>
      <c r="CN149" s="222"/>
      <c r="CO149" s="222"/>
      <c r="CP149" s="222"/>
      <c r="CQ149" s="222"/>
      <c r="CR149" s="222"/>
      <c r="CS149" s="222"/>
      <c r="CT149" s="222"/>
      <c r="CU149" s="222"/>
      <c r="CV149" s="222"/>
      <c r="CW149" s="222"/>
      <c r="CX149" s="222"/>
      <c r="CY149" s="222"/>
      <c r="CZ149" s="222"/>
      <c r="DA149" s="222"/>
      <c r="DB149" s="222"/>
      <c r="DC149" s="222"/>
      <c r="DD149" s="222"/>
      <c r="DE149" s="222"/>
      <c r="DF149" s="222"/>
      <c r="DG149" s="222"/>
      <c r="DH149" s="222"/>
      <c r="DI149" s="222"/>
      <c r="DJ149" s="222"/>
      <c r="DK149" s="222"/>
      <c r="DL149" s="222"/>
      <c r="DM149" s="222"/>
      <c r="DN149" s="222"/>
      <c r="DO149" s="222"/>
      <c r="DP149" s="222"/>
      <c r="DQ149" s="222"/>
      <c r="DR149" s="222"/>
      <c r="DS149" s="222"/>
      <c r="DT149" s="222"/>
      <c r="DU149" s="222"/>
      <c r="DV149" s="222"/>
      <c r="DW149" s="222"/>
      <c r="DX149" s="222"/>
      <c r="DY149" s="222"/>
      <c r="DZ149" s="222"/>
      <c r="EA149" s="222"/>
      <c r="EB149" s="222"/>
      <c r="EC149" s="222"/>
      <c r="ED149" s="222"/>
      <c r="EE149" s="222"/>
      <c r="EF149" s="222"/>
      <c r="EG149" s="222"/>
      <c r="EH149" s="222"/>
      <c r="EI149" s="222"/>
    </row>
    <row r="150" spans="1:139" ht="12.75">
      <c r="A150" s="222"/>
      <c r="B150" s="251"/>
      <c r="C150" s="222"/>
      <c r="D150" s="222"/>
      <c r="E150" s="222"/>
      <c r="F150" s="222"/>
      <c r="G150" s="222"/>
      <c r="H150" s="222"/>
      <c r="I150" s="222"/>
      <c r="J150" s="222"/>
      <c r="K150" s="222"/>
      <c r="L150" s="222"/>
      <c r="M150" s="222"/>
      <c r="N150" s="222"/>
      <c r="O150" s="222"/>
      <c r="P150" s="222"/>
      <c r="Q150" s="222"/>
      <c r="R150" s="222"/>
      <c r="S150" s="222"/>
      <c r="T150" s="222"/>
      <c r="U150" s="222"/>
      <c r="V150" s="222"/>
      <c r="W150" s="222"/>
      <c r="X150" s="222"/>
      <c r="Y150" s="222"/>
      <c r="Z150" s="222"/>
      <c r="AA150" s="222"/>
      <c r="AB150" s="222"/>
      <c r="AC150" s="222"/>
      <c r="AD150" s="222"/>
      <c r="AE150" s="222"/>
      <c r="AF150" s="222"/>
      <c r="AG150" s="222"/>
      <c r="AH150" s="222"/>
      <c r="AI150" s="222"/>
      <c r="AJ150" s="222"/>
      <c r="AK150" s="222"/>
      <c r="AL150" s="222"/>
      <c r="AM150" s="222"/>
      <c r="AN150" s="222"/>
      <c r="AO150" s="222"/>
      <c r="AP150" s="222"/>
      <c r="AQ150" s="222"/>
      <c r="AR150" s="222"/>
      <c r="AS150" s="222"/>
      <c r="AT150" s="222"/>
      <c r="AU150" s="222"/>
      <c r="AV150" s="222"/>
      <c r="AW150" s="222"/>
      <c r="AX150" s="222"/>
      <c r="AY150" s="222"/>
      <c r="AZ150" s="222"/>
      <c r="BA150" s="222"/>
      <c r="BB150" s="222"/>
      <c r="BC150" s="222"/>
      <c r="BD150" s="222"/>
      <c r="BE150" s="222"/>
      <c r="BF150" s="222"/>
      <c r="BG150" s="222"/>
      <c r="BH150" s="222"/>
      <c r="BI150" s="222"/>
      <c r="BJ150" s="222"/>
      <c r="BK150" s="222"/>
      <c r="BL150" s="222"/>
      <c r="BM150" s="222"/>
      <c r="BN150" s="222"/>
      <c r="BO150" s="222"/>
      <c r="BP150" s="222"/>
      <c r="BQ150" s="222"/>
      <c r="BR150" s="222"/>
      <c r="BS150" s="222"/>
      <c r="BT150" s="222"/>
      <c r="BU150" s="222"/>
      <c r="BV150" s="222"/>
      <c r="BW150" s="222"/>
      <c r="BX150" s="222"/>
      <c r="BY150" s="222"/>
      <c r="BZ150" s="222"/>
      <c r="CA150" s="222"/>
      <c r="CB150" s="222"/>
      <c r="CC150" s="222"/>
      <c r="CD150" s="222"/>
      <c r="CE150" s="222"/>
      <c r="CF150" s="222"/>
      <c r="CG150" s="222"/>
      <c r="CH150" s="222"/>
      <c r="CI150" s="222"/>
      <c r="CJ150" s="222"/>
      <c r="CK150" s="222"/>
      <c r="CL150" s="222"/>
      <c r="CM150" s="222"/>
      <c r="CN150" s="222"/>
      <c r="CO150" s="222"/>
      <c r="CP150" s="222"/>
      <c r="CQ150" s="222"/>
      <c r="CR150" s="222"/>
      <c r="CS150" s="222"/>
      <c r="CT150" s="222"/>
      <c r="CU150" s="222"/>
      <c r="CV150" s="222"/>
      <c r="CW150" s="222"/>
      <c r="CX150" s="222"/>
      <c r="CY150" s="222"/>
      <c r="CZ150" s="222"/>
      <c r="DA150" s="222"/>
      <c r="DB150" s="222"/>
      <c r="DC150" s="222"/>
      <c r="DD150" s="222"/>
      <c r="DE150" s="222"/>
      <c r="DF150" s="222"/>
      <c r="DG150" s="222"/>
      <c r="DH150" s="222"/>
      <c r="DI150" s="222"/>
      <c r="DJ150" s="222"/>
      <c r="DK150" s="222"/>
      <c r="DL150" s="222"/>
      <c r="DM150" s="222"/>
      <c r="DN150" s="222"/>
      <c r="DO150" s="222"/>
      <c r="DP150" s="222"/>
      <c r="DQ150" s="222"/>
      <c r="DR150" s="222"/>
      <c r="DS150" s="222"/>
      <c r="DT150" s="222"/>
      <c r="DU150" s="222"/>
      <c r="DV150" s="222"/>
      <c r="DW150" s="222"/>
      <c r="DX150" s="222"/>
      <c r="DY150" s="222"/>
      <c r="DZ150" s="222"/>
      <c r="EA150" s="222"/>
      <c r="EB150" s="222"/>
      <c r="EC150" s="222"/>
      <c r="ED150" s="222"/>
      <c r="EE150" s="222"/>
      <c r="EF150" s="222"/>
      <c r="EG150" s="222"/>
      <c r="EH150" s="222"/>
      <c r="EI150" s="222"/>
    </row>
    <row r="151" spans="1:139" ht="12.75">
      <c r="A151" s="222"/>
      <c r="B151" s="251"/>
      <c r="C151" s="222"/>
      <c r="D151" s="222"/>
      <c r="E151" s="222"/>
      <c r="F151" s="222"/>
      <c r="G151" s="222"/>
      <c r="H151" s="222"/>
      <c r="I151" s="222"/>
      <c r="J151" s="222"/>
      <c r="K151" s="222"/>
      <c r="L151" s="222"/>
      <c r="M151" s="222"/>
      <c r="N151" s="222"/>
      <c r="O151" s="222"/>
      <c r="P151" s="222"/>
      <c r="Q151" s="222"/>
      <c r="R151" s="222"/>
      <c r="S151" s="222"/>
      <c r="T151" s="222"/>
      <c r="U151" s="222"/>
      <c r="V151" s="222"/>
      <c r="W151" s="222"/>
      <c r="X151" s="222"/>
      <c r="Y151" s="222"/>
      <c r="Z151" s="222"/>
      <c r="AA151" s="222"/>
      <c r="AB151" s="222"/>
      <c r="AC151" s="222"/>
      <c r="AD151" s="222"/>
      <c r="AE151" s="222"/>
      <c r="AF151" s="222"/>
      <c r="AG151" s="222"/>
      <c r="AH151" s="222"/>
      <c r="AI151" s="222"/>
      <c r="AJ151" s="222"/>
      <c r="AK151" s="222"/>
      <c r="AL151" s="222"/>
      <c r="AM151" s="222"/>
      <c r="AN151" s="222"/>
      <c r="AO151" s="222"/>
      <c r="AP151" s="222"/>
      <c r="AQ151" s="222"/>
      <c r="AR151" s="222"/>
      <c r="AS151" s="222"/>
      <c r="AT151" s="222"/>
      <c r="AU151" s="222"/>
      <c r="AV151" s="222"/>
      <c r="AW151" s="222"/>
      <c r="AX151" s="222"/>
      <c r="AY151" s="222"/>
      <c r="AZ151" s="222"/>
      <c r="BA151" s="222"/>
      <c r="BB151" s="222"/>
      <c r="BC151" s="222"/>
      <c r="BD151" s="222"/>
      <c r="BE151" s="222"/>
      <c r="BF151" s="222"/>
      <c r="BG151" s="222"/>
      <c r="BH151" s="222"/>
      <c r="BI151" s="222"/>
      <c r="BJ151" s="222"/>
      <c r="BK151" s="222"/>
      <c r="BL151" s="222"/>
      <c r="BM151" s="222"/>
      <c r="BN151" s="222"/>
      <c r="BO151" s="222"/>
      <c r="BP151" s="222"/>
      <c r="BQ151" s="222"/>
      <c r="BR151" s="222"/>
      <c r="BS151" s="222"/>
      <c r="BT151" s="222"/>
      <c r="BU151" s="222"/>
      <c r="BV151" s="222"/>
      <c r="BW151" s="222"/>
      <c r="BX151" s="222"/>
      <c r="BY151" s="222"/>
      <c r="BZ151" s="222"/>
      <c r="CA151" s="222"/>
      <c r="CB151" s="222"/>
      <c r="CC151" s="222"/>
      <c r="CD151" s="222"/>
      <c r="CE151" s="222"/>
      <c r="CF151" s="222"/>
      <c r="CG151" s="222"/>
      <c r="CH151" s="222"/>
      <c r="CI151" s="222"/>
      <c r="CJ151" s="222"/>
      <c r="CK151" s="222"/>
      <c r="CL151" s="222"/>
      <c r="CM151" s="222"/>
      <c r="CN151" s="222"/>
      <c r="CO151" s="222"/>
      <c r="CP151" s="222"/>
      <c r="CQ151" s="222"/>
      <c r="CR151" s="222"/>
      <c r="CS151" s="222"/>
      <c r="CT151" s="222"/>
      <c r="CU151" s="222"/>
      <c r="CV151" s="222"/>
      <c r="CW151" s="222"/>
      <c r="CX151" s="222"/>
      <c r="CY151" s="222"/>
      <c r="CZ151" s="222"/>
      <c r="DA151" s="222"/>
      <c r="DB151" s="222"/>
      <c r="DC151" s="222"/>
      <c r="DD151" s="222"/>
      <c r="DE151" s="222"/>
      <c r="DF151" s="222"/>
      <c r="DG151" s="222"/>
      <c r="DH151" s="222"/>
      <c r="DI151" s="222"/>
      <c r="DJ151" s="222"/>
      <c r="DK151" s="222"/>
      <c r="DL151" s="222"/>
      <c r="DM151" s="222"/>
      <c r="DN151" s="222"/>
      <c r="DO151" s="222"/>
      <c r="DP151" s="222"/>
      <c r="DQ151" s="222"/>
      <c r="DR151" s="222"/>
      <c r="DS151" s="222"/>
      <c r="DT151" s="222"/>
      <c r="DU151" s="222"/>
      <c r="DV151" s="222"/>
      <c r="DW151" s="222"/>
      <c r="DX151" s="222"/>
      <c r="DY151" s="222"/>
      <c r="DZ151" s="222"/>
      <c r="EA151" s="222"/>
      <c r="EB151" s="222"/>
      <c r="EC151" s="222"/>
      <c r="ED151" s="222"/>
      <c r="EE151" s="222"/>
      <c r="EF151" s="222"/>
      <c r="EG151" s="222"/>
      <c r="EH151" s="222"/>
      <c r="EI151" s="222"/>
    </row>
    <row r="152" spans="1:139" ht="12.75">
      <c r="A152" s="222"/>
      <c r="B152" s="251"/>
      <c r="C152" s="222"/>
      <c r="D152" s="222"/>
      <c r="E152" s="222"/>
      <c r="F152" s="222"/>
      <c r="G152" s="222"/>
      <c r="H152" s="222"/>
      <c r="I152" s="222"/>
      <c r="J152" s="222"/>
      <c r="K152" s="222"/>
      <c r="L152" s="222"/>
      <c r="M152" s="222"/>
      <c r="N152" s="222"/>
      <c r="O152" s="222"/>
      <c r="P152" s="222"/>
      <c r="Q152" s="222"/>
      <c r="R152" s="222"/>
      <c r="S152" s="222"/>
      <c r="T152" s="222"/>
      <c r="U152" s="222"/>
      <c r="V152" s="222"/>
      <c r="W152" s="222"/>
      <c r="X152" s="222"/>
      <c r="Y152" s="222"/>
      <c r="Z152" s="222"/>
      <c r="AA152" s="222"/>
      <c r="AB152" s="222"/>
      <c r="AC152" s="222"/>
      <c r="AD152" s="222"/>
      <c r="AE152" s="222"/>
      <c r="AF152" s="222"/>
      <c r="AG152" s="222"/>
      <c r="AH152" s="222"/>
      <c r="AI152" s="222"/>
      <c r="AJ152" s="222"/>
      <c r="AK152" s="222"/>
      <c r="AL152" s="222"/>
      <c r="AM152" s="222"/>
      <c r="AN152" s="222"/>
      <c r="AO152" s="222"/>
      <c r="AP152" s="222"/>
      <c r="AQ152" s="222"/>
      <c r="AR152" s="222"/>
      <c r="AS152" s="222"/>
      <c r="AT152" s="222"/>
      <c r="AU152" s="222"/>
      <c r="AV152" s="222"/>
      <c r="AW152" s="222"/>
      <c r="AX152" s="222"/>
      <c r="AY152" s="222"/>
      <c r="AZ152" s="222"/>
      <c r="BA152" s="222"/>
      <c r="BB152" s="222"/>
      <c r="BC152" s="222"/>
      <c r="BD152" s="222"/>
      <c r="BE152" s="222"/>
      <c r="BF152" s="222"/>
      <c r="BG152" s="222"/>
      <c r="BH152" s="222"/>
      <c r="BI152" s="222"/>
      <c r="BJ152" s="222"/>
      <c r="BK152" s="222"/>
      <c r="BL152" s="222"/>
      <c r="BM152" s="222"/>
      <c r="BN152" s="222"/>
      <c r="BO152" s="222"/>
      <c r="BP152" s="222"/>
      <c r="BQ152" s="222"/>
      <c r="BR152" s="222"/>
      <c r="BS152" s="222"/>
      <c r="BT152" s="222"/>
      <c r="BU152" s="222"/>
      <c r="BV152" s="222"/>
      <c r="BW152" s="222"/>
      <c r="BX152" s="222"/>
      <c r="BY152" s="222"/>
      <c r="BZ152" s="222"/>
      <c r="CA152" s="222"/>
      <c r="CB152" s="222"/>
      <c r="CC152" s="222"/>
      <c r="CD152" s="222"/>
      <c r="CE152" s="222"/>
      <c r="CF152" s="222"/>
      <c r="CG152" s="222"/>
      <c r="CH152" s="222"/>
      <c r="CI152" s="222"/>
      <c r="CJ152" s="222"/>
      <c r="CK152" s="222"/>
      <c r="CL152" s="222"/>
      <c r="CM152" s="222"/>
      <c r="CN152" s="222"/>
      <c r="CO152" s="222"/>
      <c r="CP152" s="222"/>
      <c r="CQ152" s="222"/>
      <c r="CR152" s="222"/>
      <c r="CS152" s="222"/>
      <c r="CT152" s="222"/>
      <c r="CU152" s="222"/>
      <c r="CV152" s="222"/>
      <c r="CW152" s="222"/>
      <c r="CX152" s="222"/>
      <c r="CY152" s="222"/>
      <c r="CZ152" s="222"/>
      <c r="DA152" s="222"/>
      <c r="DB152" s="222"/>
      <c r="DC152" s="222"/>
      <c r="DD152" s="222"/>
      <c r="DE152" s="222"/>
      <c r="DF152" s="222"/>
      <c r="DG152" s="222"/>
      <c r="DH152" s="222"/>
      <c r="DI152" s="222"/>
      <c r="DJ152" s="222"/>
      <c r="DK152" s="222"/>
      <c r="DL152" s="222"/>
      <c r="DM152" s="222"/>
      <c r="DN152" s="222"/>
      <c r="DO152" s="222"/>
      <c r="DP152" s="222"/>
      <c r="DQ152" s="222"/>
      <c r="DR152" s="222"/>
      <c r="DS152" s="222"/>
      <c r="DT152" s="222"/>
      <c r="DU152" s="222"/>
      <c r="DV152" s="222"/>
      <c r="DW152" s="222"/>
      <c r="DX152" s="222"/>
      <c r="DY152" s="222"/>
      <c r="DZ152" s="222"/>
      <c r="EA152" s="222"/>
      <c r="EB152" s="222"/>
      <c r="EC152" s="222"/>
      <c r="ED152" s="222"/>
      <c r="EE152" s="222"/>
      <c r="EF152" s="222"/>
      <c r="EG152" s="222"/>
      <c r="EH152" s="222"/>
      <c r="EI152" s="222"/>
    </row>
    <row r="153" spans="1:139" ht="12.75">
      <c r="A153" s="222"/>
      <c r="B153" s="251"/>
      <c r="C153" s="222"/>
      <c r="D153" s="222"/>
      <c r="E153" s="222"/>
      <c r="F153" s="222"/>
      <c r="G153" s="222"/>
      <c r="H153" s="222"/>
      <c r="I153" s="222"/>
      <c r="J153" s="222"/>
      <c r="K153" s="222"/>
      <c r="L153" s="222"/>
      <c r="M153" s="222"/>
      <c r="N153" s="222"/>
      <c r="O153" s="222"/>
      <c r="P153" s="222"/>
      <c r="Q153" s="222"/>
      <c r="R153" s="222"/>
      <c r="S153" s="222"/>
      <c r="T153" s="222"/>
      <c r="U153" s="222"/>
      <c r="V153" s="222"/>
      <c r="W153" s="222"/>
      <c r="X153" s="222"/>
      <c r="Y153" s="222"/>
      <c r="Z153" s="222"/>
      <c r="AA153" s="222"/>
      <c r="AB153" s="222"/>
      <c r="AC153" s="222"/>
      <c r="AD153" s="222"/>
      <c r="AE153" s="222"/>
      <c r="AF153" s="222"/>
      <c r="AG153" s="222"/>
      <c r="AH153" s="222"/>
      <c r="AI153" s="222"/>
      <c r="AJ153" s="222"/>
      <c r="AK153" s="222"/>
      <c r="AL153" s="222"/>
      <c r="AM153" s="222"/>
      <c r="AN153" s="222"/>
      <c r="AO153" s="222"/>
      <c r="AP153" s="222"/>
      <c r="AQ153" s="222"/>
      <c r="AR153" s="222"/>
      <c r="AS153" s="222"/>
      <c r="AT153" s="222"/>
      <c r="AU153" s="222"/>
      <c r="AV153" s="222"/>
      <c r="AW153" s="222"/>
      <c r="AX153" s="222"/>
      <c r="AY153" s="222"/>
      <c r="AZ153" s="222"/>
      <c r="BA153" s="222"/>
      <c r="BB153" s="222"/>
      <c r="BC153" s="222"/>
      <c r="BD153" s="222"/>
      <c r="BE153" s="222"/>
      <c r="BF153" s="222"/>
      <c r="BG153" s="222"/>
      <c r="BH153" s="222"/>
      <c r="BI153" s="222"/>
      <c r="BJ153" s="222"/>
      <c r="BK153" s="222"/>
      <c r="BL153" s="222"/>
      <c r="BM153" s="222"/>
      <c r="BN153" s="222"/>
      <c r="BO153" s="222"/>
      <c r="BP153" s="222"/>
      <c r="BQ153" s="222"/>
      <c r="BR153" s="222"/>
      <c r="BS153" s="222"/>
      <c r="BT153" s="222"/>
      <c r="BU153" s="222"/>
      <c r="BV153" s="222"/>
      <c r="BW153" s="222"/>
      <c r="BX153" s="222"/>
      <c r="BY153" s="222"/>
      <c r="BZ153" s="222"/>
      <c r="CA153" s="222"/>
      <c r="CB153" s="222"/>
      <c r="CC153" s="222"/>
      <c r="CD153" s="222"/>
      <c r="CE153" s="222"/>
      <c r="CF153" s="222"/>
      <c r="CG153" s="222"/>
      <c r="CH153" s="222"/>
      <c r="CI153" s="222"/>
      <c r="CJ153" s="222"/>
      <c r="CK153" s="222"/>
      <c r="CL153" s="222"/>
      <c r="CM153" s="222"/>
      <c r="CN153" s="222"/>
      <c r="CO153" s="222"/>
      <c r="CP153" s="222"/>
      <c r="CQ153" s="222"/>
      <c r="CR153" s="222"/>
      <c r="CS153" s="222"/>
      <c r="CT153" s="222"/>
      <c r="CU153" s="222"/>
      <c r="CV153" s="222"/>
      <c r="CW153" s="222"/>
      <c r="CX153" s="222"/>
      <c r="CY153" s="222"/>
      <c r="CZ153" s="222"/>
      <c r="DA153" s="222"/>
      <c r="DB153" s="222"/>
      <c r="DC153" s="222"/>
      <c r="DD153" s="222"/>
      <c r="DE153" s="222"/>
      <c r="DF153" s="222"/>
      <c r="DG153" s="222"/>
      <c r="DH153" s="222"/>
      <c r="DI153" s="222"/>
      <c r="DJ153" s="222"/>
      <c r="DK153" s="222"/>
      <c r="DL153" s="222"/>
      <c r="DM153" s="222"/>
      <c r="DN153" s="222"/>
      <c r="DO153" s="222"/>
      <c r="DP153" s="222"/>
      <c r="DQ153" s="222"/>
      <c r="DR153" s="222"/>
      <c r="DS153" s="222"/>
      <c r="DT153" s="222"/>
      <c r="DU153" s="222"/>
      <c r="DV153" s="222"/>
      <c r="DW153" s="222"/>
      <c r="DX153" s="222"/>
      <c r="DY153" s="222"/>
      <c r="DZ153" s="222"/>
      <c r="EA153" s="222"/>
      <c r="EB153" s="222"/>
      <c r="EC153" s="222"/>
      <c r="ED153" s="222"/>
      <c r="EE153" s="222"/>
      <c r="EF153" s="222"/>
      <c r="EG153" s="222"/>
      <c r="EH153" s="222"/>
      <c r="EI153" s="222"/>
    </row>
    <row r="154" spans="1:139" ht="12.75">
      <c r="A154" s="222"/>
      <c r="B154" s="251"/>
      <c r="C154" s="222"/>
      <c r="D154" s="222"/>
      <c r="E154" s="222"/>
      <c r="F154" s="222"/>
      <c r="G154" s="222"/>
      <c r="H154" s="222"/>
      <c r="I154" s="222"/>
      <c r="J154" s="222"/>
      <c r="K154" s="222"/>
      <c r="L154" s="222"/>
      <c r="M154" s="222"/>
      <c r="N154" s="222"/>
      <c r="O154" s="222"/>
      <c r="P154" s="222"/>
      <c r="Q154" s="222"/>
      <c r="R154" s="222"/>
      <c r="S154" s="222"/>
      <c r="T154" s="222"/>
      <c r="U154" s="222"/>
      <c r="V154" s="222"/>
      <c r="W154" s="222"/>
      <c r="X154" s="222"/>
      <c r="Y154" s="222"/>
      <c r="Z154" s="222"/>
      <c r="AA154" s="222"/>
      <c r="AB154" s="222"/>
      <c r="AC154" s="222"/>
      <c r="AD154" s="222"/>
      <c r="AE154" s="222"/>
      <c r="AF154" s="222"/>
      <c r="AG154" s="222"/>
      <c r="AH154" s="222"/>
      <c r="AI154" s="222"/>
      <c r="AJ154" s="222"/>
      <c r="AK154" s="222"/>
      <c r="AL154" s="222"/>
      <c r="AM154" s="222"/>
      <c r="AN154" s="222"/>
      <c r="AO154" s="222"/>
      <c r="AP154" s="222"/>
      <c r="AQ154" s="222"/>
      <c r="AR154" s="222"/>
      <c r="AS154" s="222"/>
      <c r="AT154" s="222"/>
      <c r="AU154" s="222"/>
      <c r="AV154" s="222"/>
      <c r="AW154" s="222"/>
      <c r="AX154" s="222"/>
      <c r="AY154" s="222"/>
      <c r="AZ154" s="222"/>
      <c r="BA154" s="222"/>
      <c r="BB154" s="222"/>
      <c r="BC154" s="222"/>
      <c r="BD154" s="222"/>
      <c r="BE154" s="222"/>
      <c r="BF154" s="222"/>
      <c r="BG154" s="222"/>
      <c r="BH154" s="222"/>
      <c r="BI154" s="222"/>
      <c r="BJ154" s="222"/>
      <c r="BK154" s="222"/>
      <c r="BL154" s="222"/>
      <c r="BM154" s="222"/>
      <c r="BN154" s="222"/>
      <c r="BO154" s="222"/>
      <c r="BP154" s="222"/>
      <c r="BQ154" s="222"/>
      <c r="BR154" s="222"/>
      <c r="BS154" s="222"/>
      <c r="BT154" s="222"/>
      <c r="BU154" s="222"/>
      <c r="BV154" s="222"/>
      <c r="BW154" s="222"/>
      <c r="BX154" s="222"/>
      <c r="BY154" s="222"/>
      <c r="BZ154" s="222"/>
      <c r="CA154" s="222"/>
      <c r="CB154" s="222"/>
      <c r="CC154" s="222"/>
      <c r="CD154" s="222"/>
      <c r="CE154" s="222"/>
      <c r="CF154" s="222"/>
      <c r="CG154" s="222"/>
      <c r="CH154" s="222"/>
      <c r="CI154" s="222"/>
      <c r="CJ154" s="222"/>
      <c r="CK154" s="222"/>
      <c r="CL154" s="222"/>
      <c r="CM154" s="222"/>
      <c r="CN154" s="222"/>
      <c r="CO154" s="222"/>
      <c r="CP154" s="222"/>
      <c r="CQ154" s="222"/>
      <c r="CR154" s="222"/>
      <c r="CS154" s="222"/>
      <c r="CT154" s="222"/>
      <c r="CU154" s="222"/>
      <c r="CV154" s="222"/>
      <c r="CW154" s="222"/>
      <c r="CX154" s="222"/>
      <c r="CY154" s="222"/>
      <c r="CZ154" s="222"/>
      <c r="DA154" s="222"/>
      <c r="DB154" s="222"/>
      <c r="DC154" s="222"/>
      <c r="DD154" s="222"/>
      <c r="DE154" s="222"/>
      <c r="DF154" s="222"/>
      <c r="DG154" s="222"/>
      <c r="DH154" s="222"/>
      <c r="DI154" s="222"/>
      <c r="DJ154" s="222"/>
      <c r="DK154" s="222"/>
      <c r="DL154" s="222"/>
      <c r="DM154" s="222"/>
      <c r="DN154" s="222"/>
      <c r="DO154" s="222"/>
      <c r="DP154" s="222"/>
      <c r="DQ154" s="222"/>
      <c r="DR154" s="222"/>
      <c r="DS154" s="222"/>
      <c r="DT154" s="222"/>
      <c r="DU154" s="222"/>
      <c r="DV154" s="222"/>
      <c r="DW154" s="222"/>
      <c r="DX154" s="222"/>
      <c r="DY154" s="222"/>
      <c r="DZ154" s="222"/>
      <c r="EA154" s="222"/>
      <c r="EB154" s="222"/>
      <c r="EC154" s="222"/>
      <c r="ED154" s="222"/>
      <c r="EE154" s="222"/>
      <c r="EF154" s="222"/>
      <c r="EG154" s="222"/>
      <c r="EH154" s="222"/>
      <c r="EI154" s="222"/>
    </row>
    <row r="155" spans="1:139" ht="12.75">
      <c r="A155" s="222"/>
      <c r="B155" s="251"/>
      <c r="C155" s="222"/>
      <c r="D155" s="222"/>
      <c r="E155" s="222"/>
      <c r="F155" s="222"/>
      <c r="G155" s="222"/>
      <c r="H155" s="222"/>
      <c r="I155" s="222"/>
      <c r="J155" s="222"/>
      <c r="K155" s="222"/>
      <c r="L155" s="222"/>
      <c r="M155" s="222"/>
      <c r="N155" s="222"/>
      <c r="O155" s="222"/>
      <c r="P155" s="222"/>
      <c r="Q155" s="222"/>
      <c r="R155" s="222"/>
      <c r="S155" s="222"/>
      <c r="T155" s="222"/>
      <c r="U155" s="222"/>
      <c r="V155" s="222"/>
      <c r="W155" s="222"/>
      <c r="X155" s="222"/>
      <c r="Y155" s="222"/>
      <c r="Z155" s="222"/>
      <c r="AA155" s="222"/>
      <c r="AB155" s="222"/>
      <c r="AC155" s="222"/>
      <c r="AD155" s="222"/>
      <c r="AE155" s="222"/>
      <c r="AF155" s="222"/>
      <c r="AG155" s="222"/>
      <c r="AH155" s="222"/>
      <c r="AI155" s="222"/>
      <c r="AJ155" s="222"/>
      <c r="AK155" s="222"/>
      <c r="AL155" s="222"/>
      <c r="AM155" s="222"/>
      <c r="AN155" s="222"/>
      <c r="AO155" s="222"/>
      <c r="AP155" s="222"/>
      <c r="AQ155" s="222"/>
      <c r="AR155" s="222"/>
      <c r="AS155" s="222"/>
      <c r="AT155" s="222"/>
      <c r="AU155" s="222"/>
      <c r="AV155" s="222"/>
      <c r="AW155" s="222"/>
      <c r="AX155" s="222"/>
      <c r="AY155" s="222"/>
      <c r="AZ155" s="222"/>
      <c r="BA155" s="222"/>
      <c r="BB155" s="222"/>
      <c r="BC155" s="222"/>
      <c r="BD155" s="222"/>
      <c r="BE155" s="222"/>
      <c r="BF155" s="222"/>
      <c r="BG155" s="222"/>
      <c r="BH155" s="222"/>
      <c r="BI155" s="222"/>
      <c r="BJ155" s="222"/>
      <c r="BK155" s="222"/>
      <c r="BL155" s="222"/>
      <c r="BM155" s="222"/>
      <c r="BN155" s="222"/>
      <c r="BO155" s="222"/>
      <c r="BP155" s="222"/>
      <c r="BQ155" s="222"/>
      <c r="BR155" s="222"/>
      <c r="BS155" s="222"/>
      <c r="BT155" s="222"/>
      <c r="BU155" s="222"/>
      <c r="BV155" s="222"/>
      <c r="BW155" s="222"/>
      <c r="BX155" s="222"/>
      <c r="BY155" s="222"/>
      <c r="BZ155" s="222"/>
      <c r="CA155" s="222"/>
      <c r="CB155" s="222"/>
      <c r="CC155" s="222"/>
      <c r="CD155" s="222"/>
      <c r="CE155" s="222"/>
      <c r="CF155" s="222"/>
      <c r="CG155" s="222"/>
      <c r="CH155" s="222"/>
      <c r="CI155" s="222"/>
      <c r="CJ155" s="222"/>
      <c r="CK155" s="222"/>
      <c r="CL155" s="222"/>
      <c r="CM155" s="222"/>
      <c r="CN155" s="222"/>
      <c r="CO155" s="222"/>
      <c r="CP155" s="222"/>
      <c r="CQ155" s="222"/>
      <c r="CR155" s="222"/>
      <c r="CS155" s="222"/>
      <c r="CT155" s="222"/>
      <c r="CU155" s="222"/>
      <c r="CV155" s="222"/>
      <c r="CW155" s="222"/>
      <c r="CX155" s="222"/>
      <c r="CY155" s="222"/>
      <c r="CZ155" s="222"/>
      <c r="DA155" s="222"/>
      <c r="DB155" s="222"/>
      <c r="DC155" s="222"/>
      <c r="DD155" s="222"/>
      <c r="DE155" s="222"/>
      <c r="DF155" s="222"/>
      <c r="DG155" s="222"/>
      <c r="DH155" s="222"/>
      <c r="DI155" s="222"/>
      <c r="DJ155" s="222"/>
      <c r="DK155" s="222"/>
      <c r="DL155" s="222"/>
      <c r="DM155" s="222"/>
      <c r="DN155" s="222"/>
      <c r="DO155" s="222"/>
      <c r="DP155" s="222"/>
      <c r="DQ155" s="222"/>
      <c r="DR155" s="222"/>
      <c r="DS155" s="222"/>
      <c r="DT155" s="222"/>
      <c r="DU155" s="222"/>
      <c r="DV155" s="222"/>
      <c r="DW155" s="222"/>
      <c r="DX155" s="222"/>
      <c r="DY155" s="222"/>
      <c r="DZ155" s="222"/>
      <c r="EA155" s="222"/>
      <c r="EB155" s="222"/>
      <c r="EC155" s="222"/>
      <c r="ED155" s="222"/>
      <c r="EE155" s="222"/>
      <c r="EF155" s="222"/>
      <c r="EG155" s="222"/>
      <c r="EH155" s="222"/>
      <c r="EI155" s="222"/>
    </row>
    <row r="156" spans="1:139" ht="12.75">
      <c r="A156" s="222"/>
      <c r="B156" s="251"/>
      <c r="C156" s="222"/>
      <c r="D156" s="222"/>
      <c r="E156" s="222"/>
      <c r="F156" s="222"/>
      <c r="G156" s="222"/>
      <c r="H156" s="222"/>
      <c r="I156" s="222"/>
      <c r="J156" s="222"/>
      <c r="K156" s="222"/>
      <c r="L156" s="222"/>
      <c r="M156" s="222"/>
      <c r="N156" s="222"/>
      <c r="O156" s="222"/>
      <c r="P156" s="222"/>
      <c r="Q156" s="222"/>
      <c r="R156" s="222"/>
      <c r="S156" s="222"/>
      <c r="T156" s="222"/>
      <c r="U156" s="222"/>
      <c r="V156" s="222"/>
      <c r="W156" s="222"/>
      <c r="X156" s="222"/>
      <c r="Y156" s="222"/>
      <c r="Z156" s="222"/>
      <c r="AA156" s="222"/>
      <c r="AB156" s="222"/>
      <c r="AC156" s="222"/>
      <c r="AD156" s="222"/>
      <c r="AE156" s="222"/>
      <c r="AF156" s="222"/>
      <c r="AG156" s="222"/>
      <c r="AH156" s="222"/>
      <c r="AI156" s="222"/>
      <c r="AJ156" s="222"/>
      <c r="AK156" s="222"/>
      <c r="AL156" s="222"/>
      <c r="AM156" s="222"/>
      <c r="AN156" s="222"/>
      <c r="AO156" s="222"/>
      <c r="AP156" s="222"/>
      <c r="AQ156" s="222"/>
      <c r="AR156" s="222"/>
      <c r="AS156" s="222"/>
      <c r="AT156" s="222"/>
      <c r="AU156" s="222"/>
      <c r="AV156" s="222"/>
      <c r="AW156" s="222"/>
      <c r="AX156" s="222"/>
      <c r="AY156" s="222"/>
      <c r="AZ156" s="222"/>
      <c r="BA156" s="222"/>
      <c r="BB156" s="222"/>
      <c r="BC156" s="222"/>
      <c r="BD156" s="222"/>
      <c r="BE156" s="222"/>
      <c r="BF156" s="222"/>
      <c r="BG156" s="222"/>
      <c r="BH156" s="222"/>
      <c r="BI156" s="222"/>
      <c r="BJ156" s="222"/>
      <c r="BK156" s="222"/>
      <c r="BL156" s="222"/>
      <c r="BM156" s="222"/>
      <c r="BN156" s="222"/>
      <c r="BO156" s="222"/>
      <c r="BP156" s="222"/>
      <c r="BQ156" s="222"/>
      <c r="BR156" s="222"/>
      <c r="BS156" s="222"/>
      <c r="BT156" s="222"/>
      <c r="BU156" s="222"/>
      <c r="BV156" s="222"/>
      <c r="BW156" s="222"/>
      <c r="BX156" s="222"/>
      <c r="BY156" s="222"/>
      <c r="BZ156" s="222"/>
      <c r="CA156" s="222"/>
      <c r="CB156" s="222"/>
      <c r="CC156" s="222"/>
      <c r="CD156" s="222"/>
      <c r="CE156" s="222"/>
      <c r="CF156" s="222"/>
      <c r="CG156" s="222"/>
      <c r="CH156" s="222"/>
      <c r="CI156" s="222"/>
      <c r="CJ156" s="222"/>
      <c r="CK156" s="222"/>
      <c r="CL156" s="222"/>
      <c r="CM156" s="222"/>
      <c r="CN156" s="222"/>
      <c r="CO156" s="222"/>
      <c r="CP156" s="222"/>
      <c r="CQ156" s="222"/>
      <c r="CR156" s="222"/>
      <c r="CS156" s="222"/>
      <c r="CT156" s="222"/>
      <c r="CU156" s="222"/>
      <c r="CV156" s="222"/>
      <c r="CW156" s="222"/>
      <c r="CX156" s="222"/>
      <c r="CY156" s="222"/>
      <c r="CZ156" s="222"/>
      <c r="DA156" s="222"/>
      <c r="DB156" s="222"/>
      <c r="DC156" s="222"/>
      <c r="DD156" s="222"/>
      <c r="DE156" s="222"/>
      <c r="DF156" s="222"/>
      <c r="DG156" s="222"/>
      <c r="DH156" s="222"/>
      <c r="DI156" s="222"/>
      <c r="DJ156" s="222"/>
      <c r="DK156" s="222"/>
      <c r="DL156" s="222"/>
      <c r="DM156" s="222"/>
      <c r="DN156" s="222"/>
      <c r="DO156" s="222"/>
      <c r="DP156" s="222"/>
      <c r="DQ156" s="222"/>
      <c r="DR156" s="222"/>
      <c r="DS156" s="222"/>
      <c r="DT156" s="222"/>
      <c r="DU156" s="222"/>
      <c r="DV156" s="222"/>
      <c r="DW156" s="222"/>
      <c r="DX156" s="222"/>
      <c r="DY156" s="222"/>
      <c r="DZ156" s="222"/>
      <c r="EA156" s="222"/>
      <c r="EB156" s="222"/>
      <c r="EC156" s="222"/>
      <c r="ED156" s="222"/>
      <c r="EE156" s="222"/>
      <c r="EF156" s="222"/>
      <c r="EG156" s="222"/>
      <c r="EH156" s="222"/>
      <c r="EI156" s="222"/>
    </row>
    <row r="157" spans="1:139" ht="12.75">
      <c r="A157" s="222"/>
      <c r="B157" s="251"/>
      <c r="C157" s="222"/>
      <c r="D157" s="222"/>
      <c r="E157" s="222"/>
      <c r="F157" s="222"/>
      <c r="G157" s="222"/>
      <c r="H157" s="222"/>
      <c r="I157" s="222"/>
      <c r="J157" s="222"/>
      <c r="K157" s="222"/>
      <c r="L157" s="222"/>
      <c r="M157" s="222"/>
      <c r="N157" s="222"/>
      <c r="O157" s="222"/>
      <c r="P157" s="222"/>
      <c r="Q157" s="222"/>
      <c r="R157" s="222"/>
      <c r="S157" s="222"/>
      <c r="T157" s="222"/>
      <c r="U157" s="222"/>
      <c r="V157" s="222"/>
      <c r="W157" s="222"/>
      <c r="X157" s="222"/>
      <c r="Y157" s="222"/>
      <c r="Z157" s="222"/>
      <c r="AA157" s="222"/>
      <c r="AB157" s="222"/>
      <c r="AC157" s="222"/>
      <c r="AD157" s="222"/>
      <c r="AE157" s="222"/>
      <c r="AF157" s="222"/>
      <c r="AG157" s="222"/>
      <c r="AH157" s="222"/>
      <c r="AI157" s="222"/>
      <c r="AJ157" s="222"/>
      <c r="AK157" s="222"/>
      <c r="AL157" s="222"/>
      <c r="AM157" s="222"/>
      <c r="AN157" s="222"/>
      <c r="AO157" s="222"/>
      <c r="AP157" s="222"/>
      <c r="AQ157" s="222"/>
      <c r="AR157" s="222"/>
      <c r="AS157" s="222"/>
      <c r="AT157" s="222"/>
      <c r="AU157" s="222"/>
      <c r="AV157" s="222"/>
      <c r="AW157" s="222"/>
      <c r="AX157" s="222"/>
      <c r="AY157" s="222"/>
      <c r="AZ157" s="222"/>
      <c r="BA157" s="222"/>
      <c r="BB157" s="222"/>
      <c r="BC157" s="222"/>
      <c r="BD157" s="222"/>
      <c r="BE157" s="222"/>
      <c r="BF157" s="222"/>
      <c r="BG157" s="222"/>
      <c r="BH157" s="222"/>
      <c r="BI157" s="222"/>
      <c r="BJ157" s="222"/>
      <c r="BK157" s="222"/>
      <c r="BL157" s="222"/>
      <c r="BM157" s="222"/>
      <c r="BN157" s="222"/>
      <c r="BO157" s="222"/>
      <c r="BP157" s="222"/>
      <c r="BQ157" s="222"/>
      <c r="BR157" s="222"/>
      <c r="BS157" s="222"/>
      <c r="BT157" s="222"/>
      <c r="BU157" s="222"/>
      <c r="BV157" s="222"/>
      <c r="BW157" s="222"/>
      <c r="BX157" s="222"/>
      <c r="BY157" s="222"/>
      <c r="BZ157" s="222"/>
      <c r="CA157" s="222"/>
      <c r="CB157" s="222"/>
      <c r="CC157" s="222"/>
      <c r="CD157" s="222"/>
      <c r="CE157" s="222"/>
      <c r="CF157" s="222"/>
      <c r="CG157" s="222"/>
      <c r="CH157" s="222"/>
      <c r="CI157" s="222"/>
      <c r="CJ157" s="222"/>
      <c r="CK157" s="222"/>
      <c r="CL157" s="222"/>
      <c r="CM157" s="222"/>
      <c r="CN157" s="222"/>
      <c r="CO157" s="222"/>
      <c r="CP157" s="222"/>
      <c r="CQ157" s="222"/>
      <c r="CR157" s="222"/>
      <c r="CS157" s="222"/>
      <c r="CT157" s="222"/>
      <c r="CU157" s="222"/>
      <c r="CV157" s="222"/>
      <c r="CW157" s="222"/>
      <c r="CX157" s="222"/>
      <c r="CY157" s="222"/>
      <c r="CZ157" s="222"/>
      <c r="DA157" s="222"/>
      <c r="DB157" s="222"/>
      <c r="DC157" s="222"/>
      <c r="DD157" s="222"/>
      <c r="DE157" s="222"/>
      <c r="DF157" s="222"/>
      <c r="DG157" s="222"/>
      <c r="DH157" s="222"/>
      <c r="DI157" s="222"/>
      <c r="DJ157" s="222"/>
      <c r="DK157" s="222"/>
      <c r="DL157" s="222"/>
      <c r="DM157" s="222"/>
      <c r="DN157" s="222"/>
      <c r="DO157" s="222"/>
      <c r="DP157" s="222"/>
      <c r="DQ157" s="222"/>
      <c r="DR157" s="222"/>
      <c r="DS157" s="222"/>
      <c r="DT157" s="222"/>
      <c r="DU157" s="222"/>
      <c r="DV157" s="222"/>
      <c r="DW157" s="222"/>
      <c r="DX157" s="222"/>
      <c r="DY157" s="222"/>
      <c r="DZ157" s="222"/>
      <c r="EA157" s="222"/>
      <c r="EB157" s="222"/>
      <c r="EC157" s="222"/>
      <c r="ED157" s="222"/>
      <c r="EE157" s="222"/>
      <c r="EF157" s="222"/>
      <c r="EG157" s="222"/>
      <c r="EH157" s="222"/>
      <c r="EI157" s="222"/>
    </row>
    <row r="158" spans="1:139" ht="12.75">
      <c r="A158" s="222"/>
      <c r="B158" s="251"/>
      <c r="C158" s="222"/>
      <c r="D158" s="222"/>
      <c r="E158" s="222"/>
      <c r="F158" s="222"/>
      <c r="G158" s="222"/>
      <c r="H158" s="222"/>
      <c r="I158" s="222"/>
      <c r="J158" s="222"/>
      <c r="K158" s="222"/>
      <c r="L158" s="222"/>
      <c r="M158" s="222"/>
      <c r="N158" s="222"/>
      <c r="O158" s="222"/>
      <c r="P158" s="222"/>
      <c r="Q158" s="222"/>
      <c r="R158" s="222"/>
      <c r="S158" s="222"/>
      <c r="T158" s="222"/>
      <c r="U158" s="222"/>
      <c r="V158" s="222"/>
      <c r="W158" s="222"/>
      <c r="X158" s="222"/>
      <c r="Y158" s="222"/>
      <c r="Z158" s="222"/>
      <c r="AA158" s="222"/>
      <c r="AB158" s="222"/>
      <c r="AC158" s="222"/>
      <c r="AD158" s="222"/>
      <c r="AE158" s="222"/>
      <c r="AF158" s="222"/>
      <c r="AG158" s="222"/>
      <c r="AH158" s="222"/>
      <c r="AI158" s="222"/>
      <c r="AJ158" s="222"/>
      <c r="AK158" s="222"/>
      <c r="AL158" s="222"/>
      <c r="AM158" s="222"/>
      <c r="AN158" s="222"/>
      <c r="AO158" s="222"/>
      <c r="AP158" s="222"/>
      <c r="AQ158" s="222"/>
      <c r="AR158" s="222"/>
      <c r="AS158" s="222"/>
      <c r="AT158" s="222"/>
      <c r="AU158" s="222"/>
      <c r="AV158" s="222"/>
      <c r="AW158" s="222"/>
      <c r="AX158" s="222"/>
      <c r="AY158" s="222"/>
      <c r="AZ158" s="222"/>
      <c r="BA158" s="222"/>
      <c r="BB158" s="222"/>
      <c r="BC158" s="222"/>
      <c r="BD158" s="222"/>
      <c r="BE158" s="222"/>
      <c r="BF158" s="222"/>
      <c r="BG158" s="222"/>
      <c r="BH158" s="222"/>
      <c r="BI158" s="222"/>
      <c r="BJ158" s="222"/>
      <c r="BK158" s="222"/>
      <c r="BL158" s="222"/>
      <c r="BM158" s="222"/>
      <c r="BN158" s="222"/>
      <c r="BO158" s="222"/>
      <c r="BP158" s="222"/>
      <c r="BQ158" s="222"/>
      <c r="BR158" s="222"/>
      <c r="BS158" s="222"/>
      <c r="BT158" s="222"/>
      <c r="BU158" s="222"/>
      <c r="BV158" s="222"/>
      <c r="BW158" s="222"/>
      <c r="BX158" s="222"/>
      <c r="BY158" s="222"/>
      <c r="BZ158" s="222"/>
      <c r="CA158" s="222"/>
      <c r="CB158" s="222"/>
      <c r="CC158" s="222"/>
      <c r="CD158" s="222"/>
      <c r="CE158" s="222"/>
      <c r="CF158" s="222"/>
      <c r="CG158" s="222"/>
      <c r="CH158" s="222"/>
      <c r="CI158" s="222"/>
      <c r="CJ158" s="222"/>
      <c r="CK158" s="222"/>
      <c r="CL158" s="222"/>
      <c r="CM158" s="222"/>
      <c r="CN158" s="222"/>
      <c r="CO158" s="222"/>
      <c r="CP158" s="222"/>
      <c r="CQ158" s="222"/>
      <c r="CR158" s="222"/>
      <c r="CS158" s="222"/>
      <c r="CT158" s="222"/>
      <c r="CU158" s="222"/>
      <c r="CV158" s="222"/>
      <c r="CW158" s="222"/>
      <c r="CX158" s="222"/>
      <c r="CY158" s="222"/>
      <c r="CZ158" s="222"/>
      <c r="DA158" s="222"/>
      <c r="DB158" s="222"/>
      <c r="DC158" s="222"/>
      <c r="DD158" s="222"/>
      <c r="DE158" s="222"/>
      <c r="DF158" s="222"/>
      <c r="DG158" s="222"/>
      <c r="DH158" s="222"/>
      <c r="DI158" s="222"/>
      <c r="DJ158" s="222"/>
      <c r="DK158" s="222"/>
      <c r="DL158" s="222"/>
      <c r="DM158" s="222"/>
      <c r="DN158" s="222"/>
      <c r="DO158" s="222"/>
      <c r="DP158" s="222"/>
      <c r="DQ158" s="222"/>
      <c r="DR158" s="222"/>
      <c r="DS158" s="222"/>
      <c r="DT158" s="222"/>
      <c r="DU158" s="222"/>
      <c r="DV158" s="222"/>
      <c r="DW158" s="222"/>
      <c r="DX158" s="222"/>
      <c r="DY158" s="222"/>
      <c r="DZ158" s="222"/>
      <c r="EA158" s="222"/>
      <c r="EB158" s="222"/>
      <c r="EC158" s="222"/>
      <c r="ED158" s="222"/>
      <c r="EE158" s="222"/>
      <c r="EF158" s="222"/>
      <c r="EG158" s="222"/>
      <c r="EH158" s="222"/>
      <c r="EI158" s="222"/>
    </row>
    <row r="159" spans="1:139" ht="12.75">
      <c r="A159" s="222"/>
      <c r="B159" s="251"/>
      <c r="C159" s="222"/>
      <c r="D159" s="222"/>
      <c r="E159" s="222"/>
      <c r="F159" s="222"/>
      <c r="G159" s="222"/>
      <c r="H159" s="222"/>
      <c r="I159" s="222"/>
      <c r="J159" s="222"/>
      <c r="K159" s="222"/>
      <c r="L159" s="222"/>
      <c r="M159" s="222"/>
      <c r="N159" s="222"/>
      <c r="O159" s="222"/>
      <c r="P159" s="222"/>
      <c r="Q159" s="222"/>
      <c r="R159" s="222"/>
      <c r="S159" s="222"/>
      <c r="T159" s="222"/>
      <c r="U159" s="222"/>
      <c r="V159" s="222"/>
      <c r="W159" s="222"/>
      <c r="X159" s="222"/>
      <c r="Y159" s="222"/>
      <c r="Z159" s="222"/>
      <c r="AA159" s="222"/>
      <c r="AB159" s="222"/>
      <c r="AC159" s="222"/>
      <c r="AD159" s="222"/>
      <c r="AE159" s="222"/>
      <c r="AF159" s="222"/>
      <c r="AG159" s="222"/>
      <c r="AH159" s="222"/>
      <c r="AI159" s="222"/>
      <c r="AJ159" s="222"/>
      <c r="AK159" s="222"/>
      <c r="AL159" s="222"/>
      <c r="AM159" s="222"/>
      <c r="AN159" s="222"/>
      <c r="AO159" s="222"/>
      <c r="AP159" s="222"/>
      <c r="AQ159" s="222"/>
      <c r="AR159" s="222"/>
      <c r="AS159" s="222"/>
      <c r="AT159" s="222"/>
      <c r="AU159" s="222"/>
      <c r="AV159" s="222"/>
      <c r="AW159" s="222"/>
      <c r="AX159" s="222"/>
      <c r="AY159" s="222"/>
      <c r="AZ159" s="222"/>
      <c r="BA159" s="222"/>
      <c r="BB159" s="222"/>
      <c r="BC159" s="222"/>
      <c r="BD159" s="222"/>
      <c r="BE159" s="222"/>
      <c r="BF159" s="222"/>
      <c r="BG159" s="222"/>
      <c r="BH159" s="222"/>
      <c r="BI159" s="222"/>
      <c r="BJ159" s="222"/>
      <c r="BK159" s="222"/>
      <c r="BL159" s="222"/>
      <c r="BM159" s="222"/>
      <c r="BN159" s="222"/>
      <c r="BO159" s="222"/>
      <c r="BP159" s="222"/>
      <c r="BQ159" s="222"/>
      <c r="BR159" s="222"/>
      <c r="BS159" s="222"/>
      <c r="BT159" s="222"/>
      <c r="BU159" s="222"/>
      <c r="BV159" s="222"/>
      <c r="BW159" s="222"/>
      <c r="BX159" s="222"/>
      <c r="BY159" s="222"/>
      <c r="BZ159" s="222"/>
      <c r="CA159" s="222"/>
      <c r="CB159" s="222"/>
      <c r="CC159" s="222"/>
      <c r="CD159" s="222"/>
      <c r="CE159" s="222"/>
      <c r="CF159" s="222"/>
      <c r="CG159" s="222"/>
      <c r="CH159" s="222"/>
      <c r="CI159" s="222"/>
      <c r="CJ159" s="222"/>
      <c r="CK159" s="222"/>
      <c r="CL159" s="222"/>
      <c r="CM159" s="222"/>
      <c r="CN159" s="222"/>
      <c r="CO159" s="222"/>
      <c r="CP159" s="222"/>
      <c r="CQ159" s="222"/>
      <c r="CR159" s="222"/>
      <c r="CS159" s="222"/>
      <c r="CT159" s="222"/>
      <c r="CU159" s="222"/>
      <c r="CV159" s="222"/>
      <c r="CW159" s="222"/>
      <c r="CX159" s="222"/>
      <c r="CY159" s="222"/>
      <c r="CZ159" s="222"/>
      <c r="DA159" s="222"/>
      <c r="DB159" s="222"/>
      <c r="DC159" s="222"/>
      <c r="DD159" s="222"/>
      <c r="DE159" s="222"/>
      <c r="DF159" s="222"/>
      <c r="DG159" s="222"/>
      <c r="DH159" s="222"/>
      <c r="DI159" s="222"/>
      <c r="DJ159" s="222"/>
      <c r="DK159" s="222"/>
      <c r="DL159" s="222"/>
      <c r="DM159" s="222"/>
      <c r="DN159" s="222"/>
      <c r="DO159" s="222"/>
      <c r="DP159" s="222"/>
      <c r="DQ159" s="222"/>
      <c r="DR159" s="222"/>
      <c r="DS159" s="222"/>
      <c r="DT159" s="222"/>
      <c r="DU159" s="222"/>
      <c r="DV159" s="222"/>
      <c r="DW159" s="222"/>
      <c r="DX159" s="222"/>
      <c r="DY159" s="222"/>
      <c r="DZ159" s="222"/>
      <c r="EA159" s="222"/>
      <c r="EB159" s="222"/>
      <c r="EC159" s="222"/>
      <c r="ED159" s="222"/>
      <c r="EE159" s="222"/>
      <c r="EF159" s="222"/>
      <c r="EG159" s="222"/>
      <c r="EH159" s="222"/>
      <c r="EI159" s="222"/>
    </row>
    <row r="160" spans="1:139" ht="12.75">
      <c r="A160" s="222"/>
      <c r="B160" s="251"/>
      <c r="C160" s="222"/>
      <c r="D160" s="222"/>
      <c r="E160" s="222"/>
      <c r="F160" s="222"/>
      <c r="G160" s="222"/>
      <c r="H160" s="222"/>
      <c r="I160" s="222"/>
      <c r="J160" s="222"/>
      <c r="K160" s="222"/>
      <c r="L160" s="222"/>
      <c r="M160" s="222"/>
      <c r="N160" s="222"/>
      <c r="O160" s="222"/>
      <c r="P160" s="222"/>
      <c r="Q160" s="222"/>
      <c r="R160" s="222"/>
      <c r="S160" s="222"/>
      <c r="T160" s="222"/>
      <c r="U160" s="222"/>
      <c r="V160" s="222"/>
      <c r="W160" s="222"/>
      <c r="X160" s="222"/>
      <c r="Y160" s="222"/>
      <c r="Z160" s="222"/>
      <c r="AA160" s="222"/>
      <c r="AB160" s="222"/>
      <c r="AC160" s="222"/>
      <c r="AD160" s="222"/>
      <c r="AE160" s="222"/>
      <c r="AF160" s="222"/>
      <c r="AG160" s="222"/>
      <c r="AH160" s="222"/>
      <c r="AI160" s="222"/>
      <c r="AJ160" s="222"/>
      <c r="AK160" s="222"/>
      <c r="AL160" s="222"/>
      <c r="AM160" s="222"/>
      <c r="AN160" s="222"/>
      <c r="AO160" s="222"/>
      <c r="AP160" s="222"/>
      <c r="AQ160" s="222"/>
      <c r="AR160" s="222"/>
      <c r="AS160" s="222"/>
      <c r="AT160" s="222"/>
      <c r="AU160" s="222"/>
      <c r="AV160" s="222"/>
      <c r="AW160" s="222"/>
      <c r="AX160" s="222"/>
      <c r="AY160" s="222"/>
      <c r="AZ160" s="222"/>
      <c r="BA160" s="222"/>
      <c r="BB160" s="222"/>
      <c r="BC160" s="222"/>
      <c r="BD160" s="222"/>
      <c r="BE160" s="222"/>
      <c r="BF160" s="222"/>
      <c r="BG160" s="222"/>
      <c r="BH160" s="222"/>
      <c r="BI160" s="222"/>
      <c r="BJ160" s="222"/>
      <c r="BK160" s="222"/>
      <c r="BL160" s="222"/>
      <c r="BM160" s="222"/>
      <c r="BN160" s="222"/>
      <c r="BO160" s="222"/>
      <c r="BP160" s="222"/>
      <c r="BQ160" s="222"/>
      <c r="BR160" s="222"/>
      <c r="BS160" s="222"/>
      <c r="BT160" s="222"/>
      <c r="BU160" s="222"/>
      <c r="BV160" s="222"/>
      <c r="BW160" s="222"/>
      <c r="BX160" s="222"/>
      <c r="BY160" s="222"/>
      <c r="BZ160" s="222"/>
      <c r="CA160" s="222"/>
      <c r="CB160" s="222"/>
      <c r="CC160" s="222"/>
      <c r="CD160" s="222"/>
      <c r="CE160" s="222"/>
      <c r="CF160" s="222"/>
      <c r="CG160" s="222"/>
      <c r="CH160" s="222"/>
      <c r="CI160" s="222"/>
      <c r="CJ160" s="222"/>
      <c r="CK160" s="222"/>
      <c r="CL160" s="222"/>
      <c r="CM160" s="222"/>
      <c r="CN160" s="222"/>
      <c r="CO160" s="222"/>
      <c r="CP160" s="222"/>
      <c r="CQ160" s="222"/>
      <c r="CR160" s="222"/>
      <c r="CS160" s="222"/>
      <c r="CT160" s="222"/>
      <c r="CU160" s="222"/>
      <c r="CV160" s="222"/>
      <c r="CW160" s="222"/>
      <c r="CX160" s="222"/>
      <c r="CY160" s="222"/>
      <c r="CZ160" s="222"/>
      <c r="DA160" s="222"/>
      <c r="DB160" s="222"/>
      <c r="DC160" s="222"/>
      <c r="DD160" s="222"/>
      <c r="DE160" s="222"/>
      <c r="DF160" s="222"/>
      <c r="DG160" s="222"/>
      <c r="DH160" s="222"/>
      <c r="DI160" s="222"/>
      <c r="DJ160" s="222"/>
      <c r="DK160" s="222"/>
      <c r="DL160" s="222"/>
      <c r="DM160" s="222"/>
      <c r="DN160" s="222"/>
      <c r="DO160" s="222"/>
      <c r="DP160" s="222"/>
      <c r="DQ160" s="222"/>
      <c r="DR160" s="222"/>
      <c r="DS160" s="222"/>
      <c r="DT160" s="222"/>
      <c r="DU160" s="222"/>
      <c r="DV160" s="222"/>
      <c r="DW160" s="222"/>
      <c r="DX160" s="222"/>
      <c r="DY160" s="222"/>
      <c r="DZ160" s="222"/>
      <c r="EA160" s="222"/>
      <c r="EB160" s="222"/>
      <c r="EC160" s="222"/>
      <c r="ED160" s="222"/>
      <c r="EE160" s="222"/>
      <c r="EF160" s="222"/>
      <c r="EG160" s="222"/>
      <c r="EH160" s="222"/>
      <c r="EI160" s="222"/>
    </row>
    <row r="161" spans="1:139" ht="12.75">
      <c r="A161" s="222"/>
      <c r="B161" s="251"/>
      <c r="C161" s="222"/>
      <c r="D161" s="222"/>
      <c r="E161" s="222"/>
      <c r="F161" s="222"/>
      <c r="G161" s="222"/>
      <c r="H161" s="222"/>
      <c r="I161" s="222"/>
      <c r="J161" s="222"/>
      <c r="K161" s="222"/>
      <c r="L161" s="222"/>
      <c r="M161" s="222"/>
      <c r="N161" s="222"/>
      <c r="O161" s="222"/>
      <c r="P161" s="222"/>
      <c r="Q161" s="222"/>
      <c r="R161" s="222"/>
      <c r="S161" s="222"/>
      <c r="T161" s="222"/>
      <c r="U161" s="222"/>
      <c r="V161" s="222"/>
      <c r="W161" s="222"/>
      <c r="X161" s="222"/>
      <c r="Y161" s="222"/>
      <c r="Z161" s="222"/>
      <c r="AA161" s="222"/>
      <c r="AB161" s="222"/>
      <c r="AC161" s="222"/>
      <c r="AD161" s="222"/>
      <c r="AE161" s="222"/>
      <c r="AF161" s="222"/>
      <c r="AG161" s="222"/>
      <c r="AH161" s="222"/>
      <c r="AI161" s="222"/>
      <c r="AJ161" s="222"/>
      <c r="AK161" s="222"/>
      <c r="AL161" s="222"/>
      <c r="AM161" s="222"/>
      <c r="AN161" s="222"/>
      <c r="AO161" s="222"/>
      <c r="AP161" s="222"/>
      <c r="AQ161" s="222"/>
      <c r="AR161" s="222"/>
      <c r="AS161" s="222"/>
      <c r="AT161" s="222"/>
      <c r="AU161" s="222"/>
      <c r="AV161" s="222"/>
      <c r="AW161" s="222"/>
      <c r="AX161" s="222"/>
      <c r="AY161" s="222"/>
      <c r="AZ161" s="222"/>
      <c r="BA161" s="222"/>
      <c r="BB161" s="222"/>
      <c r="BC161" s="222"/>
      <c r="BD161" s="222"/>
      <c r="BE161" s="222"/>
      <c r="BF161" s="222"/>
      <c r="BG161" s="222"/>
      <c r="BH161" s="222"/>
      <c r="BI161" s="222"/>
      <c r="BJ161" s="222"/>
      <c r="BK161" s="222"/>
      <c r="BL161" s="222"/>
      <c r="BM161" s="222"/>
      <c r="BN161" s="222"/>
      <c r="BO161" s="222"/>
      <c r="BP161" s="222"/>
      <c r="BQ161" s="222"/>
      <c r="BR161" s="222"/>
      <c r="BS161" s="222"/>
      <c r="BT161" s="222"/>
      <c r="BU161" s="222"/>
      <c r="BV161" s="222"/>
      <c r="BW161" s="222"/>
      <c r="BX161" s="222"/>
      <c r="BY161" s="222"/>
      <c r="BZ161" s="222"/>
      <c r="CA161" s="222"/>
      <c r="CB161" s="222"/>
      <c r="CC161" s="222"/>
      <c r="CD161" s="222"/>
      <c r="CE161" s="222"/>
      <c r="CF161" s="222"/>
      <c r="CG161" s="222"/>
      <c r="CH161" s="222"/>
      <c r="CI161" s="222"/>
      <c r="CJ161" s="222"/>
      <c r="CK161" s="222"/>
      <c r="CL161" s="222"/>
      <c r="CM161" s="222"/>
      <c r="CN161" s="222"/>
      <c r="CO161" s="222"/>
      <c r="CP161" s="222"/>
      <c r="CQ161" s="222"/>
      <c r="CR161" s="222"/>
      <c r="CS161" s="222"/>
      <c r="CT161" s="222"/>
      <c r="CU161" s="222"/>
      <c r="CV161" s="222"/>
      <c r="CW161" s="222"/>
      <c r="CX161" s="222"/>
      <c r="CY161" s="222"/>
      <c r="CZ161" s="222"/>
      <c r="DA161" s="222"/>
      <c r="DB161" s="222"/>
      <c r="DC161" s="222"/>
      <c r="DD161" s="222"/>
      <c r="DE161" s="222"/>
      <c r="DF161" s="222"/>
      <c r="DG161" s="222"/>
      <c r="DH161" s="222"/>
      <c r="DI161" s="222"/>
      <c r="DJ161" s="222"/>
      <c r="DK161" s="222"/>
      <c r="DL161" s="222"/>
      <c r="DM161" s="222"/>
      <c r="DN161" s="222"/>
      <c r="DO161" s="222"/>
      <c r="DP161" s="222"/>
      <c r="DQ161" s="222"/>
      <c r="DR161" s="222"/>
      <c r="DS161" s="222"/>
      <c r="DT161" s="222"/>
      <c r="DU161" s="222"/>
      <c r="DV161" s="222"/>
      <c r="DW161" s="222"/>
      <c r="DX161" s="222"/>
      <c r="DY161" s="222"/>
      <c r="DZ161" s="222"/>
      <c r="EA161" s="222"/>
      <c r="EB161" s="222"/>
      <c r="EC161" s="222"/>
      <c r="ED161" s="222"/>
      <c r="EE161" s="222"/>
      <c r="EF161" s="222"/>
      <c r="EG161" s="222"/>
      <c r="EH161" s="222"/>
      <c r="EI161" s="222"/>
    </row>
    <row r="162" spans="1:139" ht="12.75">
      <c r="A162" s="222"/>
      <c r="B162" s="251"/>
      <c r="C162" s="222"/>
      <c r="D162" s="222"/>
      <c r="E162" s="222"/>
      <c r="F162" s="222"/>
      <c r="G162" s="222"/>
      <c r="H162" s="222"/>
      <c r="I162" s="222"/>
      <c r="J162" s="222"/>
      <c r="K162" s="222"/>
      <c r="L162" s="222"/>
      <c r="M162" s="222"/>
      <c r="N162" s="222"/>
      <c r="O162" s="222"/>
      <c r="P162" s="222"/>
      <c r="Q162" s="222"/>
      <c r="R162" s="222"/>
      <c r="S162" s="222"/>
      <c r="T162" s="222"/>
      <c r="U162" s="222"/>
      <c r="V162" s="222"/>
      <c r="W162" s="222"/>
      <c r="X162" s="222"/>
      <c r="Y162" s="222"/>
      <c r="Z162" s="222"/>
      <c r="AA162" s="222"/>
      <c r="AB162" s="222"/>
      <c r="AC162" s="222"/>
      <c r="AD162" s="222"/>
      <c r="AE162" s="222"/>
      <c r="AF162" s="222"/>
      <c r="AG162" s="222"/>
      <c r="AH162" s="222"/>
      <c r="AI162" s="222"/>
      <c r="AJ162" s="222"/>
      <c r="AK162" s="222"/>
      <c r="AL162" s="222"/>
      <c r="AM162" s="222"/>
      <c r="AN162" s="222"/>
      <c r="AO162" s="222"/>
      <c r="AP162" s="222"/>
      <c r="AQ162" s="222"/>
      <c r="AR162" s="222"/>
      <c r="AS162" s="222"/>
      <c r="AT162" s="222"/>
      <c r="AU162" s="222"/>
      <c r="AV162" s="222"/>
      <c r="AW162" s="222"/>
      <c r="AX162" s="222"/>
      <c r="AY162" s="222"/>
      <c r="AZ162" s="222"/>
      <c r="BA162" s="222"/>
      <c r="BB162" s="222"/>
      <c r="BC162" s="222"/>
      <c r="BD162" s="222"/>
      <c r="BE162" s="222"/>
      <c r="BF162" s="222"/>
      <c r="BG162" s="222"/>
      <c r="BH162" s="222"/>
      <c r="BI162" s="222"/>
      <c r="BJ162" s="222"/>
      <c r="BK162" s="222"/>
      <c r="BL162" s="222"/>
      <c r="BM162" s="222"/>
      <c r="BN162" s="222"/>
      <c r="BO162" s="222"/>
      <c r="BP162" s="222"/>
      <c r="BQ162" s="222"/>
      <c r="BR162" s="222"/>
      <c r="BS162" s="222"/>
      <c r="BT162" s="222"/>
      <c r="BU162" s="222"/>
      <c r="BV162" s="222"/>
      <c r="BW162" s="222"/>
      <c r="BX162" s="222"/>
      <c r="BY162" s="222"/>
      <c r="BZ162" s="222"/>
      <c r="CA162" s="222"/>
      <c r="CB162" s="222"/>
      <c r="CC162" s="222"/>
      <c r="CD162" s="222"/>
      <c r="CE162" s="222"/>
      <c r="CF162" s="222"/>
      <c r="CG162" s="222"/>
      <c r="CH162" s="222"/>
      <c r="CI162" s="222"/>
      <c r="CJ162" s="222"/>
      <c r="CK162" s="222"/>
      <c r="CL162" s="222"/>
      <c r="CM162" s="222"/>
      <c r="CN162" s="222"/>
      <c r="CO162" s="222"/>
      <c r="CP162" s="222"/>
      <c r="CQ162" s="222"/>
      <c r="CR162" s="222"/>
      <c r="CS162" s="222"/>
      <c r="CT162" s="222"/>
      <c r="CU162" s="222"/>
      <c r="CV162" s="222"/>
      <c r="CW162" s="222"/>
      <c r="CX162" s="222"/>
      <c r="CY162" s="222"/>
      <c r="CZ162" s="222"/>
      <c r="DA162" s="222"/>
      <c r="DB162" s="222"/>
      <c r="DC162" s="222"/>
      <c r="DD162" s="222"/>
      <c r="DE162" s="222"/>
      <c r="DF162" s="222"/>
      <c r="DG162" s="222"/>
      <c r="DH162" s="222"/>
      <c r="DI162" s="222"/>
      <c r="DJ162" s="222"/>
      <c r="DK162" s="222"/>
      <c r="DL162" s="222"/>
      <c r="DM162" s="222"/>
      <c r="DN162" s="222"/>
      <c r="DO162" s="222"/>
      <c r="DP162" s="222"/>
      <c r="DQ162" s="222"/>
      <c r="DR162" s="222"/>
      <c r="DS162" s="222"/>
      <c r="DT162" s="222"/>
      <c r="DU162" s="222"/>
      <c r="DV162" s="222"/>
      <c r="DW162" s="222"/>
      <c r="DX162" s="222"/>
      <c r="DY162" s="222"/>
      <c r="DZ162" s="222"/>
      <c r="EA162" s="222"/>
      <c r="EB162" s="222"/>
      <c r="EC162" s="222"/>
      <c r="ED162" s="222"/>
      <c r="EE162" s="222"/>
      <c r="EF162" s="222"/>
      <c r="EG162" s="222"/>
      <c r="EH162" s="222"/>
      <c r="EI162" s="222"/>
    </row>
    <row r="163" spans="1:139" ht="12.75">
      <c r="A163" s="222"/>
      <c r="B163" s="251"/>
      <c r="C163" s="222"/>
      <c r="D163" s="222"/>
      <c r="E163" s="222"/>
      <c r="F163" s="222"/>
      <c r="G163" s="222"/>
      <c r="H163" s="222"/>
      <c r="I163" s="222"/>
      <c r="J163" s="222"/>
      <c r="K163" s="222"/>
      <c r="L163" s="222"/>
      <c r="M163" s="222"/>
      <c r="N163" s="222"/>
      <c r="O163" s="222"/>
      <c r="P163" s="222"/>
      <c r="Q163" s="222"/>
      <c r="R163" s="222"/>
      <c r="S163" s="222"/>
      <c r="T163" s="222"/>
      <c r="U163" s="222"/>
      <c r="V163" s="222"/>
      <c r="W163" s="222"/>
      <c r="X163" s="222"/>
      <c r="Y163" s="222"/>
      <c r="Z163" s="222"/>
      <c r="AA163" s="222"/>
      <c r="AB163" s="222"/>
      <c r="AC163" s="222"/>
      <c r="AD163" s="222"/>
      <c r="AE163" s="222"/>
      <c r="AF163" s="222"/>
      <c r="AG163" s="222"/>
      <c r="AH163" s="222"/>
      <c r="AI163" s="222"/>
      <c r="AJ163" s="222"/>
      <c r="AK163" s="222"/>
      <c r="AL163" s="222"/>
      <c r="AM163" s="222"/>
      <c r="AN163" s="222"/>
      <c r="AO163" s="222"/>
      <c r="AP163" s="222"/>
      <c r="AQ163" s="222"/>
      <c r="AR163" s="222"/>
      <c r="AS163" s="222"/>
      <c r="AT163" s="222"/>
      <c r="AU163" s="222"/>
      <c r="AV163" s="222"/>
      <c r="AW163" s="222"/>
      <c r="AX163" s="222"/>
      <c r="AY163" s="222"/>
      <c r="AZ163" s="222"/>
      <c r="BA163" s="222"/>
      <c r="BB163" s="222"/>
      <c r="BC163" s="222"/>
      <c r="BD163" s="222"/>
      <c r="BE163" s="222"/>
      <c r="BF163" s="222"/>
      <c r="BG163" s="222"/>
      <c r="BH163" s="222"/>
      <c r="BI163" s="222"/>
      <c r="BJ163" s="222"/>
      <c r="BK163" s="222"/>
      <c r="BL163" s="222"/>
      <c r="BM163" s="222"/>
      <c r="BN163" s="222"/>
      <c r="BO163" s="222"/>
      <c r="BP163" s="222"/>
      <c r="BQ163" s="222"/>
      <c r="BR163" s="222"/>
      <c r="BS163" s="222"/>
      <c r="BT163" s="222"/>
      <c r="BU163" s="222"/>
      <c r="BV163" s="222"/>
      <c r="BW163" s="222"/>
      <c r="BX163" s="222"/>
      <c r="BY163" s="222"/>
      <c r="BZ163" s="222"/>
      <c r="CA163" s="222"/>
      <c r="CB163" s="222"/>
      <c r="CC163" s="222"/>
      <c r="CD163" s="222"/>
      <c r="CE163" s="222"/>
      <c r="CF163" s="222"/>
      <c r="CG163" s="222"/>
      <c r="CH163" s="222"/>
      <c r="CI163" s="222"/>
      <c r="CJ163" s="222"/>
      <c r="CK163" s="222"/>
      <c r="CL163" s="222"/>
      <c r="CM163" s="222"/>
      <c r="CN163" s="222"/>
      <c r="CO163" s="222"/>
      <c r="CP163" s="222"/>
      <c r="CQ163" s="222"/>
      <c r="CR163" s="222"/>
      <c r="CS163" s="222"/>
      <c r="CT163" s="222"/>
      <c r="CU163" s="222"/>
      <c r="CV163" s="222"/>
      <c r="CW163" s="222"/>
      <c r="CX163" s="222"/>
      <c r="CY163" s="222"/>
      <c r="CZ163" s="222"/>
      <c r="DA163" s="222"/>
      <c r="DB163" s="222"/>
      <c r="DC163" s="222"/>
      <c r="DD163" s="222"/>
      <c r="DE163" s="222"/>
      <c r="DF163" s="222"/>
      <c r="DG163" s="222"/>
      <c r="DH163" s="222"/>
      <c r="DI163" s="222"/>
      <c r="DJ163" s="222"/>
      <c r="DK163" s="222"/>
      <c r="DL163" s="222"/>
      <c r="DM163" s="222"/>
      <c r="DN163" s="222"/>
      <c r="DO163" s="222"/>
      <c r="DP163" s="222"/>
      <c r="DQ163" s="222"/>
      <c r="DR163" s="222"/>
      <c r="DS163" s="222"/>
      <c r="DT163" s="222"/>
      <c r="DU163" s="222"/>
      <c r="DV163" s="222"/>
      <c r="DW163" s="222"/>
      <c r="DX163" s="222"/>
      <c r="DY163" s="222"/>
      <c r="DZ163" s="222"/>
      <c r="EA163" s="222"/>
      <c r="EB163" s="222"/>
      <c r="EC163" s="222"/>
      <c r="ED163" s="222"/>
      <c r="EE163" s="222"/>
      <c r="EF163" s="222"/>
      <c r="EG163" s="222"/>
      <c r="EH163" s="222"/>
      <c r="EI163" s="222"/>
    </row>
    <row r="164" spans="1:139" ht="12.75">
      <c r="A164" s="222"/>
      <c r="B164" s="251"/>
      <c r="C164" s="222"/>
      <c r="D164" s="222"/>
      <c r="E164" s="222"/>
      <c r="F164" s="222"/>
      <c r="G164" s="222"/>
      <c r="H164" s="222"/>
      <c r="I164" s="222"/>
      <c r="J164" s="222"/>
      <c r="K164" s="222"/>
      <c r="L164" s="222"/>
      <c r="M164" s="222"/>
      <c r="N164" s="222"/>
      <c r="O164" s="222"/>
      <c r="P164" s="222"/>
      <c r="Q164" s="222"/>
      <c r="R164" s="222"/>
      <c r="S164" s="222"/>
      <c r="T164" s="222"/>
      <c r="U164" s="222"/>
      <c r="V164" s="222"/>
      <c r="W164" s="222"/>
      <c r="X164" s="222"/>
      <c r="Y164" s="222"/>
      <c r="Z164" s="222"/>
      <c r="AA164" s="222"/>
      <c r="AB164" s="222"/>
      <c r="AC164" s="222"/>
      <c r="AD164" s="222"/>
      <c r="AE164" s="222"/>
      <c r="AF164" s="222"/>
      <c r="AG164" s="222"/>
      <c r="AH164" s="222"/>
      <c r="AI164" s="222"/>
      <c r="AJ164" s="222"/>
      <c r="AK164" s="222"/>
      <c r="AL164" s="222"/>
      <c r="AM164" s="222"/>
      <c r="AN164" s="222"/>
      <c r="AO164" s="222"/>
      <c r="AP164" s="222"/>
      <c r="AQ164" s="222"/>
      <c r="AR164" s="222"/>
      <c r="AS164" s="222"/>
      <c r="AT164" s="222"/>
      <c r="AU164" s="222"/>
      <c r="AV164" s="222"/>
      <c r="AW164" s="222"/>
      <c r="AX164" s="222"/>
      <c r="AY164" s="222"/>
      <c r="AZ164" s="222"/>
      <c r="BA164" s="222"/>
      <c r="BB164" s="222"/>
      <c r="BC164" s="222"/>
      <c r="BD164" s="222"/>
      <c r="BE164" s="222"/>
      <c r="BF164" s="222"/>
      <c r="BG164" s="222"/>
      <c r="BH164" s="222"/>
      <c r="BI164" s="222"/>
      <c r="BJ164" s="222"/>
      <c r="BK164" s="222"/>
      <c r="BL164" s="222"/>
      <c r="BM164" s="222"/>
      <c r="BN164" s="222"/>
      <c r="BO164" s="222"/>
      <c r="BP164" s="222"/>
      <c r="BQ164" s="222"/>
      <c r="BR164" s="222"/>
      <c r="BS164" s="222"/>
      <c r="BT164" s="222"/>
      <c r="BU164" s="222"/>
      <c r="BV164" s="222"/>
      <c r="BW164" s="222"/>
      <c r="BX164" s="222"/>
      <c r="BY164" s="222"/>
      <c r="BZ164" s="222"/>
      <c r="CA164" s="222"/>
      <c r="CB164" s="222"/>
      <c r="CC164" s="222"/>
      <c r="CD164" s="222"/>
      <c r="CE164" s="222"/>
      <c r="CF164" s="222"/>
      <c r="CG164" s="222"/>
      <c r="CH164" s="222"/>
      <c r="CI164" s="222"/>
      <c r="CJ164" s="222"/>
      <c r="CK164" s="222"/>
      <c r="CL164" s="222"/>
      <c r="CM164" s="222"/>
      <c r="CN164" s="222"/>
      <c r="CO164" s="222"/>
      <c r="CP164" s="222"/>
      <c r="CQ164" s="222"/>
      <c r="CR164" s="222"/>
      <c r="CS164" s="222"/>
      <c r="CT164" s="222"/>
      <c r="CU164" s="222"/>
      <c r="CV164" s="222"/>
      <c r="CW164" s="222"/>
      <c r="CX164" s="222"/>
      <c r="CY164" s="222"/>
      <c r="CZ164" s="222"/>
      <c r="DA164" s="222"/>
      <c r="DB164" s="222"/>
      <c r="DC164" s="222"/>
      <c r="DD164" s="222"/>
      <c r="DE164" s="222"/>
      <c r="DF164" s="222"/>
      <c r="DG164" s="222"/>
      <c r="DH164" s="222"/>
      <c r="DI164" s="222"/>
      <c r="DJ164" s="222"/>
      <c r="DK164" s="222"/>
      <c r="DL164" s="222"/>
      <c r="DM164" s="222"/>
      <c r="DN164" s="222"/>
      <c r="DO164" s="222"/>
      <c r="DP164" s="222"/>
      <c r="DQ164" s="222"/>
      <c r="DR164" s="222"/>
      <c r="DS164" s="222"/>
      <c r="DT164" s="222"/>
      <c r="DU164" s="222"/>
      <c r="DV164" s="222"/>
      <c r="DW164" s="222"/>
      <c r="DX164" s="222"/>
      <c r="DY164" s="222"/>
      <c r="DZ164" s="222"/>
      <c r="EA164" s="222"/>
      <c r="EB164" s="222"/>
      <c r="EC164" s="222"/>
      <c r="ED164" s="222"/>
      <c r="EE164" s="222"/>
      <c r="EF164" s="222"/>
      <c r="EG164" s="222"/>
      <c r="EH164" s="222"/>
      <c r="EI164" s="222"/>
    </row>
    <row r="165" spans="1:139" ht="12.75">
      <c r="A165" s="222"/>
      <c r="B165" s="251"/>
      <c r="C165" s="222"/>
      <c r="D165" s="222"/>
      <c r="E165" s="222"/>
      <c r="F165" s="222"/>
      <c r="G165" s="222"/>
      <c r="H165" s="222"/>
      <c r="I165" s="222"/>
      <c r="J165" s="222"/>
      <c r="K165" s="222"/>
      <c r="L165" s="222"/>
      <c r="M165" s="222"/>
      <c r="N165" s="222"/>
      <c r="O165" s="222"/>
      <c r="P165" s="222"/>
      <c r="Q165" s="222"/>
      <c r="R165" s="222"/>
      <c r="S165" s="222"/>
      <c r="T165" s="222"/>
      <c r="U165" s="222"/>
      <c r="V165" s="222"/>
      <c r="W165" s="222"/>
      <c r="X165" s="222"/>
      <c r="Y165" s="222"/>
      <c r="Z165" s="222"/>
      <c r="AA165" s="222"/>
      <c r="AB165" s="222"/>
      <c r="AC165" s="222"/>
      <c r="AD165" s="222"/>
      <c r="AE165" s="222"/>
      <c r="AF165" s="222"/>
      <c r="AG165" s="222"/>
      <c r="AH165" s="222"/>
      <c r="AI165" s="222"/>
      <c r="AJ165" s="222"/>
      <c r="AK165" s="222"/>
      <c r="AL165" s="222"/>
      <c r="AM165" s="222"/>
      <c r="AN165" s="222"/>
      <c r="AO165" s="222"/>
      <c r="AP165" s="222"/>
      <c r="AQ165" s="222"/>
      <c r="AR165" s="222"/>
      <c r="AS165" s="222"/>
      <c r="AT165" s="222"/>
      <c r="AU165" s="222"/>
      <c r="AV165" s="222"/>
      <c r="AW165" s="222"/>
      <c r="AX165" s="222"/>
      <c r="AY165" s="222"/>
      <c r="AZ165" s="222"/>
      <c r="BA165" s="222"/>
      <c r="BB165" s="222"/>
      <c r="BC165" s="222"/>
      <c r="BD165" s="222"/>
      <c r="BE165" s="222"/>
      <c r="BF165" s="222"/>
      <c r="BG165" s="222"/>
      <c r="BH165" s="222"/>
      <c r="BI165" s="222"/>
      <c r="BJ165" s="222"/>
      <c r="BK165" s="222"/>
      <c r="BL165" s="222"/>
      <c r="BM165" s="222"/>
      <c r="BN165" s="222"/>
      <c r="BO165" s="222"/>
      <c r="BP165" s="222"/>
      <c r="BQ165" s="222"/>
      <c r="BR165" s="222"/>
      <c r="BS165" s="222"/>
      <c r="BT165" s="222"/>
      <c r="BU165" s="222"/>
      <c r="BV165" s="222"/>
      <c r="BW165" s="222"/>
      <c r="BX165" s="222"/>
      <c r="BY165" s="222"/>
      <c r="BZ165" s="222"/>
      <c r="CA165" s="222"/>
      <c r="CB165" s="222"/>
      <c r="CC165" s="222"/>
      <c r="CD165" s="222"/>
      <c r="CE165" s="222"/>
      <c r="CF165" s="222"/>
      <c r="CG165" s="222"/>
      <c r="CH165" s="222"/>
      <c r="CI165" s="222"/>
      <c r="CJ165" s="222"/>
      <c r="CK165" s="222"/>
      <c r="CL165" s="222"/>
      <c r="CM165" s="222"/>
      <c r="CN165" s="222"/>
      <c r="CO165" s="222"/>
      <c r="CP165" s="222"/>
      <c r="CQ165" s="222"/>
      <c r="CR165" s="222"/>
      <c r="CS165" s="222"/>
      <c r="CT165" s="222"/>
      <c r="CU165" s="222"/>
      <c r="CV165" s="222"/>
      <c r="CW165" s="222"/>
      <c r="CX165" s="222"/>
      <c r="CY165" s="222"/>
      <c r="CZ165" s="222"/>
      <c r="DA165" s="222"/>
      <c r="DB165" s="222"/>
      <c r="DC165" s="222"/>
      <c r="DD165" s="222"/>
      <c r="DE165" s="222"/>
      <c r="DF165" s="222"/>
      <c r="DG165" s="222"/>
      <c r="DH165" s="222"/>
      <c r="DI165" s="222"/>
      <c r="DJ165" s="222"/>
      <c r="DK165" s="222"/>
      <c r="DL165" s="222"/>
      <c r="DM165" s="222"/>
      <c r="DN165" s="222"/>
      <c r="DO165" s="222"/>
      <c r="DP165" s="222"/>
      <c r="DQ165" s="222"/>
      <c r="DR165" s="222"/>
      <c r="DS165" s="222"/>
      <c r="DT165" s="222"/>
      <c r="DU165" s="222"/>
      <c r="DV165" s="222"/>
      <c r="DW165" s="222"/>
      <c r="DX165" s="222"/>
      <c r="DY165" s="222"/>
      <c r="DZ165" s="222"/>
      <c r="EA165" s="222"/>
      <c r="EB165" s="222"/>
      <c r="EC165" s="222"/>
      <c r="ED165" s="222"/>
      <c r="EE165" s="222"/>
      <c r="EF165" s="222"/>
      <c r="EG165" s="222"/>
      <c r="EH165" s="222"/>
      <c r="EI165" s="222"/>
    </row>
    <row r="166" spans="1:139" ht="12.75">
      <c r="A166" s="222"/>
      <c r="B166" s="251"/>
      <c r="C166" s="222"/>
      <c r="D166" s="222"/>
      <c r="E166" s="222"/>
      <c r="F166" s="222"/>
      <c r="G166" s="222"/>
      <c r="H166" s="222"/>
      <c r="I166" s="222"/>
      <c r="J166" s="222"/>
      <c r="K166" s="222"/>
      <c r="L166" s="222"/>
      <c r="M166" s="222"/>
      <c r="N166" s="222"/>
      <c r="O166" s="222"/>
      <c r="P166" s="222"/>
      <c r="Q166" s="222"/>
      <c r="R166" s="222"/>
      <c r="S166" s="222"/>
      <c r="T166" s="222"/>
      <c r="U166" s="222"/>
      <c r="V166" s="222"/>
      <c r="W166" s="222"/>
      <c r="X166" s="222"/>
      <c r="Y166" s="222"/>
      <c r="Z166" s="222"/>
      <c r="AA166" s="222"/>
      <c r="AB166" s="222"/>
      <c r="AC166" s="222"/>
      <c r="AD166" s="222"/>
      <c r="AE166" s="222"/>
      <c r="AF166" s="222"/>
      <c r="AG166" s="222"/>
      <c r="AH166" s="222"/>
      <c r="AI166" s="222"/>
      <c r="AJ166" s="222"/>
      <c r="AK166" s="222"/>
      <c r="AL166" s="222"/>
      <c r="AM166" s="222"/>
      <c r="AN166" s="222"/>
      <c r="AO166" s="222"/>
      <c r="AP166" s="222"/>
      <c r="AQ166" s="222"/>
      <c r="AR166" s="222"/>
      <c r="AS166" s="222"/>
      <c r="AT166" s="222"/>
      <c r="AU166" s="222"/>
      <c r="AV166" s="222"/>
      <c r="AW166" s="222"/>
      <c r="AX166" s="222"/>
      <c r="AY166" s="222"/>
      <c r="AZ166" s="222"/>
      <c r="BA166" s="222"/>
      <c r="BB166" s="222"/>
      <c r="BC166" s="222"/>
      <c r="BD166" s="222"/>
      <c r="BE166" s="222"/>
      <c r="BF166" s="222"/>
      <c r="BG166" s="222"/>
      <c r="BH166" s="222"/>
      <c r="BI166" s="222"/>
      <c r="BJ166" s="222"/>
      <c r="BK166" s="222"/>
      <c r="BL166" s="222"/>
      <c r="BM166" s="222"/>
      <c r="BN166" s="222"/>
      <c r="BO166" s="222"/>
      <c r="BP166" s="222"/>
      <c r="BQ166" s="222"/>
      <c r="BR166" s="222"/>
      <c r="BS166" s="222"/>
      <c r="BT166" s="222"/>
      <c r="BU166" s="222"/>
      <c r="BV166" s="222"/>
      <c r="BW166" s="222"/>
      <c r="BX166" s="222"/>
      <c r="BY166" s="222"/>
      <c r="BZ166" s="222"/>
      <c r="CA166" s="222"/>
      <c r="CB166" s="222"/>
      <c r="CC166" s="222"/>
      <c r="CD166" s="222"/>
      <c r="CE166" s="222"/>
      <c r="CF166" s="222"/>
      <c r="CG166" s="222"/>
      <c r="CH166" s="222"/>
      <c r="CI166" s="222"/>
      <c r="CJ166" s="222"/>
      <c r="CK166" s="222"/>
      <c r="CL166" s="222"/>
      <c r="CM166" s="222"/>
      <c r="CN166" s="222"/>
      <c r="CO166" s="222"/>
      <c r="CP166" s="222"/>
      <c r="CQ166" s="222"/>
      <c r="CR166" s="222"/>
      <c r="CS166" s="222"/>
      <c r="CT166" s="222"/>
      <c r="CU166" s="222"/>
      <c r="CV166" s="222"/>
      <c r="CW166" s="222"/>
      <c r="CX166" s="222"/>
      <c r="CY166" s="222"/>
      <c r="CZ166" s="222"/>
      <c r="DA166" s="222"/>
      <c r="DB166" s="222"/>
      <c r="DC166" s="222"/>
      <c r="DD166" s="222"/>
      <c r="DE166" s="222"/>
      <c r="DF166" s="222"/>
      <c r="DG166" s="222"/>
      <c r="DH166" s="222"/>
      <c r="DI166" s="222"/>
      <c r="DJ166" s="222"/>
      <c r="DK166" s="222"/>
      <c r="DL166" s="222"/>
      <c r="DM166" s="222"/>
      <c r="DN166" s="222"/>
      <c r="DO166" s="222"/>
      <c r="DP166" s="222"/>
      <c r="DQ166" s="222"/>
      <c r="DR166" s="222"/>
      <c r="DS166" s="222"/>
      <c r="DT166" s="222"/>
      <c r="DU166" s="222"/>
      <c r="DV166" s="222"/>
      <c r="DW166" s="222"/>
      <c r="DX166" s="222"/>
      <c r="DY166" s="222"/>
      <c r="DZ166" s="222"/>
      <c r="EA166" s="222"/>
      <c r="EB166" s="222"/>
      <c r="EC166" s="222"/>
      <c r="ED166" s="222"/>
      <c r="EE166" s="222"/>
      <c r="EF166" s="222"/>
      <c r="EG166" s="222"/>
      <c r="EH166" s="222"/>
      <c r="EI166" s="222"/>
    </row>
    <row r="167" spans="1:139" ht="12.75">
      <c r="A167" s="222"/>
      <c r="B167" s="251"/>
      <c r="C167" s="222"/>
      <c r="D167" s="222"/>
      <c r="E167" s="222"/>
      <c r="F167" s="222"/>
      <c r="G167" s="222"/>
      <c r="H167" s="222"/>
      <c r="I167" s="222"/>
      <c r="J167" s="222"/>
      <c r="K167" s="222"/>
      <c r="L167" s="222"/>
      <c r="M167" s="222"/>
      <c r="N167" s="222"/>
      <c r="O167" s="222"/>
      <c r="P167" s="222"/>
      <c r="Q167" s="222"/>
      <c r="R167" s="222"/>
      <c r="S167" s="222"/>
      <c r="T167" s="222"/>
      <c r="U167" s="222"/>
      <c r="V167" s="222"/>
      <c r="W167" s="222"/>
      <c r="X167" s="222"/>
      <c r="Y167" s="222"/>
      <c r="Z167" s="222"/>
      <c r="AA167" s="222"/>
      <c r="AB167" s="222"/>
      <c r="AC167" s="222"/>
      <c r="AD167" s="222"/>
      <c r="AE167" s="222"/>
      <c r="AF167" s="222"/>
      <c r="AG167" s="222"/>
      <c r="AH167" s="222"/>
      <c r="AI167" s="222"/>
      <c r="AJ167" s="222"/>
      <c r="AK167" s="222"/>
      <c r="AL167" s="222"/>
      <c r="AM167" s="222"/>
      <c r="AN167" s="222"/>
      <c r="AO167" s="222"/>
      <c r="AP167" s="222"/>
      <c r="AQ167" s="222"/>
      <c r="AR167" s="222"/>
      <c r="AS167" s="222"/>
      <c r="AT167" s="222"/>
      <c r="AU167" s="222"/>
      <c r="AV167" s="222"/>
      <c r="AW167" s="222"/>
      <c r="AX167" s="222"/>
      <c r="AY167" s="222"/>
      <c r="AZ167" s="222"/>
      <c r="BA167" s="222"/>
      <c r="BB167" s="222"/>
      <c r="BC167" s="222"/>
      <c r="BD167" s="222"/>
      <c r="BE167" s="222"/>
      <c r="BF167" s="222"/>
      <c r="BG167" s="222"/>
      <c r="BH167" s="222"/>
      <c r="BI167" s="222"/>
      <c r="BJ167" s="222"/>
      <c r="BK167" s="222"/>
      <c r="BL167" s="222"/>
      <c r="BM167" s="222"/>
      <c r="BN167" s="222"/>
      <c r="BO167" s="222"/>
      <c r="BP167" s="222"/>
      <c r="BQ167" s="222"/>
      <c r="BR167" s="222"/>
      <c r="BS167" s="222"/>
      <c r="BT167" s="222"/>
      <c r="BU167" s="222"/>
      <c r="BV167" s="222"/>
      <c r="BW167" s="222"/>
      <c r="BX167" s="222"/>
      <c r="BY167" s="222"/>
      <c r="BZ167" s="222"/>
      <c r="CA167" s="222"/>
      <c r="CB167" s="222"/>
      <c r="CC167" s="222"/>
      <c r="CD167" s="222"/>
      <c r="CE167" s="222"/>
      <c r="CF167" s="222"/>
      <c r="CG167" s="222"/>
      <c r="CH167" s="222"/>
      <c r="CI167" s="222"/>
      <c r="CJ167" s="222"/>
      <c r="CK167" s="222"/>
      <c r="CL167" s="222"/>
      <c r="CM167" s="222"/>
      <c r="CN167" s="222"/>
      <c r="CO167" s="222"/>
      <c r="CP167" s="222"/>
      <c r="CQ167" s="222"/>
      <c r="CR167" s="222"/>
      <c r="CS167" s="222"/>
      <c r="CT167" s="222"/>
      <c r="CU167" s="222"/>
      <c r="CV167" s="222"/>
      <c r="CW167" s="222"/>
      <c r="CX167" s="222"/>
      <c r="CY167" s="222"/>
      <c r="CZ167" s="222"/>
      <c r="DA167" s="222"/>
      <c r="DB167" s="222"/>
      <c r="DC167" s="222"/>
      <c r="DD167" s="222"/>
      <c r="DE167" s="222"/>
      <c r="DF167" s="222"/>
      <c r="DG167" s="222"/>
      <c r="DH167" s="222"/>
      <c r="DI167" s="222"/>
      <c r="DJ167" s="222"/>
      <c r="DK167" s="222"/>
      <c r="DL167" s="222"/>
      <c r="DM167" s="222"/>
      <c r="DN167" s="222"/>
      <c r="DO167" s="222"/>
      <c r="DP167" s="222"/>
      <c r="DQ167" s="222"/>
      <c r="DR167" s="222"/>
      <c r="DS167" s="222"/>
      <c r="DT167" s="222"/>
      <c r="DU167" s="222"/>
      <c r="DV167" s="222"/>
      <c r="DW167" s="222"/>
      <c r="DX167" s="222"/>
      <c r="DY167" s="222"/>
      <c r="DZ167" s="222"/>
      <c r="EA167" s="222"/>
      <c r="EB167" s="222"/>
      <c r="EC167" s="222"/>
      <c r="ED167" s="222"/>
      <c r="EE167" s="222"/>
      <c r="EF167" s="222"/>
      <c r="EG167" s="222"/>
      <c r="EH167" s="222"/>
      <c r="EI167" s="222"/>
    </row>
    <row r="168" spans="1:139" ht="12.75">
      <c r="A168" s="222"/>
      <c r="B168" s="251"/>
      <c r="C168" s="222"/>
      <c r="D168" s="222"/>
      <c r="E168" s="222"/>
      <c r="F168" s="222"/>
      <c r="G168" s="222"/>
      <c r="H168" s="222"/>
      <c r="I168" s="222"/>
      <c r="J168" s="222"/>
      <c r="K168" s="222"/>
      <c r="L168" s="222"/>
      <c r="M168" s="222"/>
      <c r="N168" s="222"/>
      <c r="O168" s="222"/>
      <c r="P168" s="222"/>
      <c r="Q168" s="222"/>
      <c r="R168" s="222"/>
      <c r="S168" s="222"/>
      <c r="T168" s="222"/>
      <c r="U168" s="222"/>
      <c r="V168" s="222"/>
      <c r="W168" s="222"/>
      <c r="X168" s="222"/>
      <c r="Y168" s="222"/>
      <c r="Z168" s="222"/>
      <c r="AA168" s="222"/>
      <c r="AB168" s="222"/>
      <c r="AC168" s="222"/>
      <c r="AD168" s="222"/>
      <c r="AE168" s="222"/>
      <c r="AF168" s="222"/>
      <c r="AG168" s="222"/>
      <c r="AH168" s="222"/>
      <c r="AI168" s="222"/>
      <c r="AJ168" s="222"/>
      <c r="AK168" s="222"/>
      <c r="AL168" s="222"/>
      <c r="AM168" s="222"/>
      <c r="AN168" s="222"/>
      <c r="AO168" s="222"/>
      <c r="AP168" s="222"/>
      <c r="AQ168" s="222"/>
      <c r="AR168" s="222"/>
      <c r="AS168" s="222"/>
      <c r="AT168" s="222"/>
      <c r="AU168" s="222"/>
      <c r="AV168" s="222"/>
      <c r="AW168" s="222"/>
      <c r="AX168" s="222"/>
      <c r="AY168" s="222"/>
      <c r="AZ168" s="222"/>
      <c r="BA168" s="222"/>
      <c r="BB168" s="222"/>
      <c r="BC168" s="222"/>
      <c r="BD168" s="222"/>
      <c r="BE168" s="222"/>
      <c r="BF168" s="222"/>
      <c r="BG168" s="222"/>
      <c r="BH168" s="222"/>
      <c r="BI168" s="222"/>
      <c r="BJ168" s="222"/>
      <c r="BK168" s="222"/>
      <c r="BL168" s="222"/>
      <c r="BM168" s="222"/>
      <c r="BN168" s="222"/>
      <c r="BO168" s="222"/>
      <c r="BP168" s="222"/>
      <c r="BQ168" s="222"/>
      <c r="BR168" s="222"/>
      <c r="BS168" s="222"/>
      <c r="BT168" s="222"/>
      <c r="BU168" s="222"/>
      <c r="BV168" s="222"/>
      <c r="BW168" s="222"/>
      <c r="BX168" s="222"/>
      <c r="BY168" s="222"/>
      <c r="BZ168" s="222"/>
      <c r="CA168" s="222"/>
      <c r="CB168" s="222"/>
      <c r="CC168" s="222"/>
      <c r="CD168" s="222"/>
      <c r="CE168" s="222"/>
      <c r="CF168" s="222"/>
      <c r="CG168" s="222"/>
      <c r="CH168" s="222"/>
      <c r="CI168" s="222"/>
      <c r="CJ168" s="222"/>
      <c r="CK168" s="222"/>
      <c r="CL168" s="222"/>
      <c r="CM168" s="222"/>
      <c r="CN168" s="222"/>
      <c r="CO168" s="222"/>
      <c r="CP168" s="222"/>
      <c r="CQ168" s="222"/>
      <c r="CR168" s="222"/>
      <c r="CS168" s="222"/>
      <c r="CT168" s="222"/>
      <c r="CU168" s="222"/>
      <c r="CV168" s="222"/>
      <c r="CW168" s="222"/>
      <c r="CX168" s="222"/>
      <c r="CY168" s="222"/>
      <c r="CZ168" s="222"/>
      <c r="DA168" s="222"/>
      <c r="DB168" s="222"/>
      <c r="DC168" s="222"/>
      <c r="DD168" s="222"/>
      <c r="DE168" s="222"/>
      <c r="DF168" s="222"/>
      <c r="DG168" s="222"/>
      <c r="DH168" s="222"/>
      <c r="DI168" s="222"/>
      <c r="DJ168" s="222"/>
      <c r="DK168" s="222"/>
      <c r="DL168" s="222"/>
      <c r="DM168" s="222"/>
      <c r="DN168" s="222"/>
      <c r="DO168" s="222"/>
      <c r="DP168" s="222"/>
      <c r="DQ168" s="222"/>
      <c r="DR168" s="222"/>
      <c r="DS168" s="222"/>
      <c r="DT168" s="222"/>
      <c r="DU168" s="222"/>
      <c r="DV168" s="222"/>
      <c r="DW168" s="222"/>
      <c r="DX168" s="222"/>
      <c r="DY168" s="222"/>
      <c r="DZ168" s="222"/>
      <c r="EA168" s="222"/>
      <c r="EB168" s="222"/>
      <c r="EC168" s="222"/>
      <c r="ED168" s="222"/>
      <c r="EE168" s="222"/>
      <c r="EF168" s="222"/>
      <c r="EG168" s="222"/>
      <c r="EH168" s="222"/>
      <c r="EI168" s="222"/>
    </row>
    <row r="169" spans="1:139" ht="12.75">
      <c r="A169" s="222"/>
      <c r="B169" s="251"/>
      <c r="C169" s="222"/>
      <c r="D169" s="222"/>
      <c r="E169" s="222"/>
      <c r="F169" s="222"/>
      <c r="G169" s="222"/>
      <c r="H169" s="222"/>
      <c r="I169" s="222"/>
      <c r="J169" s="222"/>
      <c r="K169" s="222"/>
      <c r="L169" s="222"/>
      <c r="M169" s="222"/>
      <c r="N169" s="222"/>
      <c r="O169" s="222"/>
      <c r="P169" s="222"/>
      <c r="Q169" s="222"/>
      <c r="R169" s="222"/>
      <c r="S169" s="222"/>
      <c r="T169" s="222"/>
      <c r="U169" s="222"/>
      <c r="V169" s="222"/>
      <c r="W169" s="222"/>
      <c r="X169" s="222"/>
      <c r="Y169" s="222"/>
      <c r="Z169" s="222"/>
      <c r="AA169" s="222"/>
      <c r="AB169" s="222"/>
      <c r="AC169" s="222"/>
      <c r="AD169" s="222"/>
      <c r="AE169" s="222"/>
      <c r="AF169" s="222"/>
      <c r="AG169" s="222"/>
      <c r="AH169" s="222"/>
      <c r="AI169" s="222"/>
      <c r="AJ169" s="222"/>
      <c r="AK169" s="222"/>
      <c r="AL169" s="222"/>
      <c r="AM169" s="222"/>
      <c r="AN169" s="222"/>
      <c r="AO169" s="222"/>
      <c r="AP169" s="222"/>
      <c r="AQ169" s="222"/>
      <c r="AR169" s="222"/>
      <c r="AS169" s="222"/>
      <c r="AT169" s="222"/>
      <c r="AU169" s="222"/>
      <c r="AV169" s="222"/>
      <c r="AW169" s="222"/>
      <c r="AX169" s="222"/>
      <c r="AY169" s="222"/>
      <c r="AZ169" s="222"/>
      <c r="BA169" s="222"/>
      <c r="BB169" s="222"/>
      <c r="BC169" s="222"/>
      <c r="BD169" s="222"/>
      <c r="BE169" s="222"/>
      <c r="BF169" s="222"/>
      <c r="BG169" s="222"/>
      <c r="BH169" s="222"/>
      <c r="BI169" s="222"/>
      <c r="BJ169" s="222"/>
      <c r="BK169" s="222"/>
      <c r="BL169" s="222"/>
      <c r="BM169" s="222"/>
      <c r="BN169" s="222"/>
      <c r="BO169" s="222"/>
      <c r="BP169" s="222"/>
      <c r="BQ169" s="222"/>
      <c r="BR169" s="222"/>
      <c r="BS169" s="222"/>
      <c r="BT169" s="222"/>
      <c r="BU169" s="222"/>
      <c r="BV169" s="222"/>
      <c r="BW169" s="222"/>
      <c r="BX169" s="222"/>
      <c r="BY169" s="222"/>
      <c r="BZ169" s="222"/>
      <c r="CA169" s="222"/>
      <c r="CB169" s="222"/>
      <c r="CC169" s="222"/>
      <c r="CD169" s="222"/>
      <c r="CE169" s="222"/>
      <c r="CF169" s="222"/>
      <c r="CG169" s="222"/>
      <c r="CH169" s="222"/>
      <c r="CI169" s="222"/>
      <c r="CJ169" s="222"/>
      <c r="CK169" s="222"/>
      <c r="CL169" s="222"/>
      <c r="CM169" s="222"/>
      <c r="CN169" s="222"/>
      <c r="CO169" s="222"/>
      <c r="CP169" s="222"/>
      <c r="CQ169" s="222"/>
      <c r="CR169" s="222"/>
      <c r="CS169" s="222"/>
      <c r="CT169" s="222"/>
      <c r="CU169" s="222"/>
      <c r="CV169" s="222"/>
      <c r="CW169" s="222"/>
      <c r="CX169" s="222"/>
      <c r="CY169" s="222"/>
      <c r="CZ169" s="222"/>
      <c r="DA169" s="222"/>
      <c r="DB169" s="222"/>
      <c r="DC169" s="222"/>
      <c r="DD169" s="222"/>
      <c r="DE169" s="222"/>
      <c r="DF169" s="222"/>
      <c r="DG169" s="222"/>
      <c r="DH169" s="222"/>
      <c r="DI169" s="222"/>
      <c r="DJ169" s="222"/>
      <c r="DK169" s="222"/>
      <c r="DL169" s="222"/>
      <c r="DM169" s="222"/>
      <c r="DN169" s="222"/>
      <c r="DO169" s="222"/>
      <c r="DP169" s="222"/>
      <c r="DQ169" s="222"/>
      <c r="DR169" s="222"/>
      <c r="DS169" s="222"/>
      <c r="DT169" s="222"/>
      <c r="DU169" s="222"/>
      <c r="DV169" s="222"/>
      <c r="DW169" s="222"/>
      <c r="DX169" s="222"/>
      <c r="DY169" s="222"/>
      <c r="DZ169" s="222"/>
      <c r="EA169" s="222"/>
      <c r="EB169" s="222"/>
      <c r="EC169" s="222"/>
      <c r="ED169" s="222"/>
      <c r="EE169" s="222"/>
      <c r="EF169" s="222"/>
      <c r="EG169" s="222"/>
      <c r="EH169" s="222"/>
      <c r="EI169" s="222"/>
    </row>
    <row r="170" spans="1:139" ht="12.75">
      <c r="A170" s="222"/>
      <c r="B170" s="251"/>
      <c r="C170" s="222"/>
      <c r="D170" s="222"/>
      <c r="E170" s="222"/>
      <c r="F170" s="222"/>
      <c r="G170" s="222"/>
      <c r="H170" s="222"/>
      <c r="I170" s="222"/>
      <c r="J170" s="222"/>
      <c r="K170" s="222"/>
      <c r="L170" s="222"/>
      <c r="M170" s="222"/>
      <c r="N170" s="222"/>
      <c r="O170" s="222"/>
      <c r="P170" s="222"/>
      <c r="Q170" s="222"/>
      <c r="R170" s="222"/>
      <c r="S170" s="222"/>
      <c r="T170" s="222"/>
      <c r="U170" s="222"/>
      <c r="V170" s="222"/>
      <c r="W170" s="222"/>
      <c r="X170" s="222"/>
      <c r="Y170" s="222"/>
      <c r="Z170" s="222"/>
      <c r="AA170" s="222"/>
      <c r="AB170" s="222"/>
      <c r="AC170" s="222"/>
      <c r="AD170" s="222"/>
      <c r="AE170" s="222"/>
      <c r="AF170" s="222"/>
      <c r="AG170" s="222"/>
      <c r="AH170" s="222"/>
      <c r="AI170" s="222"/>
      <c r="AJ170" s="222"/>
      <c r="AK170" s="222"/>
      <c r="AL170" s="222"/>
      <c r="AM170" s="222"/>
      <c r="AN170" s="222"/>
      <c r="AO170" s="222"/>
      <c r="AP170" s="222"/>
      <c r="AQ170" s="222"/>
      <c r="AR170" s="222"/>
      <c r="AS170" s="222"/>
      <c r="AT170" s="222"/>
      <c r="AU170" s="222"/>
      <c r="AV170" s="222"/>
      <c r="AW170" s="222"/>
      <c r="AX170" s="222"/>
      <c r="AY170" s="222"/>
      <c r="AZ170" s="222"/>
      <c r="BA170" s="222"/>
      <c r="BB170" s="222"/>
      <c r="BC170" s="222"/>
      <c r="BD170" s="222"/>
      <c r="BE170" s="222"/>
      <c r="BF170" s="222"/>
      <c r="BG170" s="222"/>
      <c r="BH170" s="222"/>
      <c r="BI170" s="222"/>
      <c r="BJ170" s="222"/>
      <c r="BK170" s="222"/>
      <c r="BL170" s="222"/>
      <c r="BM170" s="222"/>
      <c r="BN170" s="222"/>
      <c r="BO170" s="222"/>
      <c r="BP170" s="222"/>
      <c r="BQ170" s="222"/>
      <c r="BR170" s="222"/>
      <c r="BS170" s="222"/>
      <c r="BT170" s="222"/>
      <c r="BU170" s="222"/>
      <c r="BV170" s="222"/>
      <c r="BW170" s="222"/>
      <c r="BX170" s="222"/>
      <c r="BY170" s="222"/>
      <c r="BZ170" s="222"/>
      <c r="CA170" s="222"/>
      <c r="CB170" s="222"/>
      <c r="CC170" s="222"/>
      <c r="CD170" s="222"/>
      <c r="CE170" s="222"/>
      <c r="CF170" s="222"/>
      <c r="CG170" s="222"/>
      <c r="CH170" s="222"/>
      <c r="CI170" s="222"/>
      <c r="CJ170" s="222"/>
      <c r="CK170" s="222"/>
      <c r="CL170" s="222"/>
      <c r="CM170" s="222"/>
      <c r="CN170" s="222"/>
      <c r="CO170" s="222"/>
      <c r="CP170" s="222"/>
      <c r="CQ170" s="222"/>
      <c r="CR170" s="222"/>
      <c r="CS170" s="222"/>
      <c r="CT170" s="222"/>
      <c r="CU170" s="222"/>
      <c r="CV170" s="222"/>
      <c r="CW170" s="222"/>
      <c r="CX170" s="222"/>
      <c r="CY170" s="222"/>
      <c r="CZ170" s="222"/>
      <c r="DA170" s="222"/>
      <c r="DB170" s="222"/>
      <c r="DC170" s="222"/>
      <c r="DD170" s="222"/>
      <c r="DE170" s="222"/>
      <c r="DF170" s="222"/>
      <c r="DG170" s="222"/>
      <c r="DH170" s="222"/>
      <c r="DI170" s="222"/>
      <c r="DJ170" s="222"/>
      <c r="DK170" s="222"/>
      <c r="DL170" s="222"/>
      <c r="DM170" s="222"/>
      <c r="DN170" s="222"/>
      <c r="DO170" s="222"/>
      <c r="DP170" s="222"/>
      <c r="DQ170" s="222"/>
      <c r="DR170" s="222"/>
      <c r="DS170" s="222"/>
      <c r="DT170" s="222"/>
      <c r="DU170" s="222"/>
      <c r="DV170" s="222"/>
      <c r="DW170" s="222"/>
      <c r="DX170" s="222"/>
      <c r="DY170" s="222"/>
      <c r="DZ170" s="222"/>
      <c r="EA170" s="222"/>
      <c r="EB170" s="222"/>
      <c r="EC170" s="222"/>
      <c r="ED170" s="222"/>
      <c r="EE170" s="222"/>
      <c r="EF170" s="222"/>
      <c r="EG170" s="222"/>
      <c r="EH170" s="222"/>
      <c r="EI170" s="222"/>
    </row>
    <row r="171" spans="1:139" ht="12.75">
      <c r="A171" s="222"/>
      <c r="B171" s="251"/>
      <c r="C171" s="222"/>
      <c r="D171" s="222"/>
      <c r="E171" s="222"/>
      <c r="F171" s="222"/>
      <c r="G171" s="222"/>
      <c r="H171" s="222"/>
      <c r="I171" s="222"/>
      <c r="J171" s="222"/>
      <c r="K171" s="222"/>
      <c r="L171" s="222"/>
      <c r="M171" s="222"/>
      <c r="N171" s="222"/>
      <c r="O171" s="222"/>
      <c r="P171" s="222"/>
      <c r="Q171" s="222"/>
      <c r="R171" s="222"/>
      <c r="S171" s="222"/>
      <c r="T171" s="222"/>
      <c r="U171" s="222"/>
      <c r="V171" s="222"/>
      <c r="W171" s="222"/>
      <c r="X171" s="222"/>
      <c r="Y171" s="222"/>
      <c r="Z171" s="222"/>
      <c r="AA171" s="222"/>
      <c r="AB171" s="222"/>
      <c r="AC171" s="222"/>
      <c r="AD171" s="222"/>
      <c r="AE171" s="222"/>
      <c r="AF171" s="222"/>
      <c r="AG171" s="222"/>
      <c r="AH171" s="222"/>
      <c r="AI171" s="222"/>
      <c r="AJ171" s="222"/>
      <c r="AK171" s="222"/>
      <c r="AL171" s="222"/>
      <c r="AM171" s="222"/>
      <c r="AN171" s="222"/>
      <c r="AO171" s="222"/>
      <c r="AP171" s="222"/>
      <c r="AQ171" s="222"/>
      <c r="AR171" s="222"/>
      <c r="AS171" s="222"/>
      <c r="AT171" s="222"/>
      <c r="AU171" s="222"/>
      <c r="AV171" s="222"/>
      <c r="AW171" s="222"/>
      <c r="AX171" s="222"/>
      <c r="AY171" s="222"/>
      <c r="AZ171" s="222"/>
      <c r="BA171" s="222"/>
      <c r="BB171" s="222"/>
      <c r="BC171" s="222"/>
      <c r="BD171" s="222"/>
      <c r="BE171" s="222"/>
      <c r="BF171" s="222"/>
      <c r="BG171" s="222"/>
      <c r="BH171" s="222"/>
      <c r="BI171" s="222"/>
      <c r="BJ171" s="222"/>
      <c r="BK171" s="222"/>
      <c r="BL171" s="222"/>
      <c r="BM171" s="222"/>
      <c r="BN171" s="222"/>
      <c r="BO171" s="222"/>
      <c r="BP171" s="222"/>
      <c r="BQ171" s="222"/>
      <c r="BR171" s="222"/>
      <c r="BS171" s="222"/>
      <c r="BT171" s="222"/>
      <c r="BU171" s="222"/>
      <c r="BV171" s="222"/>
      <c r="BW171" s="222"/>
      <c r="BX171" s="222"/>
      <c r="BY171" s="222"/>
      <c r="BZ171" s="222"/>
      <c r="CA171" s="222"/>
      <c r="CB171" s="222"/>
      <c r="CC171" s="222"/>
      <c r="CD171" s="222"/>
      <c r="CE171" s="222"/>
      <c r="CF171" s="222"/>
      <c r="CG171" s="222"/>
      <c r="CH171" s="222"/>
      <c r="CI171" s="222"/>
      <c r="CJ171" s="222"/>
      <c r="CK171" s="222"/>
      <c r="CL171" s="222"/>
      <c r="CM171" s="222"/>
      <c r="CN171" s="222"/>
      <c r="CO171" s="222"/>
      <c r="CP171" s="222"/>
      <c r="CQ171" s="222"/>
      <c r="CR171" s="222"/>
      <c r="CS171" s="222"/>
      <c r="CT171" s="222"/>
      <c r="CU171" s="222"/>
      <c r="CV171" s="222"/>
      <c r="CW171" s="222"/>
      <c r="CX171" s="222"/>
      <c r="CY171" s="222"/>
      <c r="CZ171" s="222"/>
      <c r="DA171" s="222"/>
      <c r="DB171" s="222"/>
      <c r="DC171" s="222"/>
      <c r="DD171" s="222"/>
      <c r="DE171" s="222"/>
      <c r="DF171" s="222"/>
      <c r="DG171" s="222"/>
      <c r="DH171" s="222"/>
      <c r="DI171" s="222"/>
      <c r="DJ171" s="222"/>
      <c r="DK171" s="222"/>
      <c r="DL171" s="222"/>
      <c r="DM171" s="222"/>
      <c r="DN171" s="222"/>
      <c r="DO171" s="222"/>
      <c r="DP171" s="222"/>
      <c r="DQ171" s="222"/>
      <c r="DR171" s="222"/>
      <c r="DS171" s="222"/>
      <c r="DT171" s="222"/>
      <c r="DU171" s="222"/>
      <c r="DV171" s="222"/>
      <c r="DW171" s="222"/>
      <c r="DX171" s="222"/>
      <c r="DY171" s="222"/>
      <c r="DZ171" s="222"/>
      <c r="EA171" s="222"/>
      <c r="EB171" s="222"/>
      <c r="EC171" s="222"/>
      <c r="ED171" s="222"/>
      <c r="EE171" s="222"/>
      <c r="EF171" s="222"/>
      <c r="EG171" s="222"/>
      <c r="EH171" s="222"/>
      <c r="EI171" s="222"/>
    </row>
    <row r="172" spans="1:139" ht="12.75">
      <c r="A172" s="222"/>
      <c r="B172" s="251"/>
      <c r="C172" s="222"/>
      <c r="D172" s="222"/>
      <c r="E172" s="222"/>
      <c r="F172" s="222"/>
      <c r="G172" s="222"/>
      <c r="H172" s="222"/>
      <c r="I172" s="222"/>
      <c r="J172" s="222"/>
      <c r="K172" s="222"/>
      <c r="L172" s="222"/>
      <c r="M172" s="222"/>
      <c r="N172" s="222"/>
      <c r="O172" s="222"/>
      <c r="P172" s="222"/>
      <c r="Q172" s="222"/>
      <c r="R172" s="222"/>
      <c r="S172" s="222"/>
      <c r="T172" s="222"/>
      <c r="U172" s="222"/>
      <c r="V172" s="222"/>
      <c r="W172" s="222"/>
      <c r="X172" s="222"/>
      <c r="Y172" s="222"/>
      <c r="Z172" s="222"/>
      <c r="AA172" s="222"/>
      <c r="AB172" s="222"/>
      <c r="AC172" s="222"/>
      <c r="AD172" s="222"/>
      <c r="AE172" s="222"/>
      <c r="AF172" s="222"/>
      <c r="AG172" s="222"/>
      <c r="AH172" s="222"/>
      <c r="AI172" s="222"/>
      <c r="AJ172" s="222"/>
      <c r="AK172" s="222"/>
      <c r="AL172" s="222"/>
      <c r="AM172" s="222"/>
      <c r="AN172" s="222"/>
      <c r="AO172" s="222"/>
      <c r="AP172" s="222"/>
      <c r="AQ172" s="222"/>
      <c r="AR172" s="222"/>
      <c r="AS172" s="222"/>
      <c r="AT172" s="222"/>
      <c r="AU172" s="222"/>
      <c r="AV172" s="222"/>
      <c r="AW172" s="222"/>
      <c r="AX172" s="222"/>
      <c r="AY172" s="222"/>
      <c r="AZ172" s="222"/>
      <c r="BA172" s="222"/>
      <c r="BB172" s="222"/>
      <c r="BC172" s="222"/>
      <c r="BD172" s="222"/>
      <c r="BE172" s="222"/>
      <c r="BF172" s="222"/>
      <c r="BG172" s="222"/>
      <c r="BH172" s="222"/>
      <c r="BI172" s="222"/>
      <c r="BJ172" s="222"/>
      <c r="BK172" s="222"/>
      <c r="BL172" s="222"/>
      <c r="BM172" s="222"/>
      <c r="BN172" s="222"/>
      <c r="BO172" s="222"/>
      <c r="BP172" s="222"/>
      <c r="BQ172" s="222"/>
      <c r="BR172" s="222"/>
      <c r="BS172" s="222"/>
      <c r="BT172" s="222"/>
      <c r="BU172" s="222"/>
      <c r="BV172" s="222"/>
      <c r="BW172" s="222"/>
      <c r="BX172" s="222"/>
      <c r="BY172" s="222"/>
      <c r="BZ172" s="222"/>
      <c r="CA172" s="222"/>
      <c r="CB172" s="222"/>
      <c r="CC172" s="222"/>
      <c r="CD172" s="222"/>
      <c r="CE172" s="222"/>
      <c r="CF172" s="222"/>
      <c r="CG172" s="222"/>
      <c r="CH172" s="222"/>
      <c r="CI172" s="222"/>
      <c r="CJ172" s="222"/>
      <c r="CK172" s="222"/>
      <c r="CL172" s="222"/>
      <c r="CM172" s="222"/>
      <c r="CN172" s="222"/>
      <c r="CO172" s="222"/>
      <c r="CP172" s="222"/>
      <c r="CQ172" s="222"/>
      <c r="CR172" s="222"/>
      <c r="CS172" s="222"/>
      <c r="CT172" s="222"/>
      <c r="CU172" s="222"/>
      <c r="CV172" s="222"/>
      <c r="CW172" s="222"/>
      <c r="CX172" s="222"/>
      <c r="CY172" s="222"/>
      <c r="CZ172" s="222"/>
      <c r="DA172" s="222"/>
      <c r="DB172" s="222"/>
      <c r="DC172" s="222"/>
      <c r="DD172" s="222"/>
      <c r="DE172" s="222"/>
      <c r="DF172" s="222"/>
      <c r="DG172" s="222"/>
      <c r="DH172" s="222"/>
      <c r="DI172" s="222"/>
      <c r="DJ172" s="222"/>
      <c r="DK172" s="222"/>
      <c r="DL172" s="222"/>
      <c r="DM172" s="222"/>
      <c r="DN172" s="222"/>
      <c r="DO172" s="222"/>
      <c r="DP172" s="222"/>
      <c r="DQ172" s="222"/>
      <c r="DR172" s="222"/>
      <c r="DS172" s="222"/>
      <c r="DT172" s="222"/>
      <c r="DU172" s="222"/>
      <c r="DV172" s="222"/>
      <c r="DW172" s="222"/>
      <c r="DX172" s="222"/>
      <c r="DY172" s="222"/>
      <c r="DZ172" s="222"/>
      <c r="EA172" s="222"/>
      <c r="EB172" s="222"/>
      <c r="EC172" s="222"/>
      <c r="ED172" s="222"/>
      <c r="EE172" s="222"/>
      <c r="EF172" s="222"/>
      <c r="EG172" s="222"/>
      <c r="EH172" s="222"/>
      <c r="EI172" s="222"/>
    </row>
    <row r="173" spans="1:139" ht="12.75">
      <c r="A173" s="222"/>
      <c r="B173" s="251"/>
      <c r="C173" s="222"/>
      <c r="D173" s="222"/>
      <c r="E173" s="222"/>
      <c r="F173" s="222"/>
      <c r="G173" s="222"/>
      <c r="H173" s="222"/>
      <c r="I173" s="222"/>
      <c r="J173" s="222"/>
      <c r="K173" s="222"/>
      <c r="L173" s="222"/>
      <c r="M173" s="222"/>
      <c r="N173" s="222"/>
      <c r="O173" s="222"/>
      <c r="P173" s="222"/>
      <c r="Q173" s="222"/>
      <c r="R173" s="222"/>
      <c r="S173" s="222"/>
      <c r="T173" s="222"/>
      <c r="U173" s="222"/>
      <c r="V173" s="222"/>
      <c r="W173" s="222"/>
      <c r="X173" s="222"/>
      <c r="Y173" s="222"/>
      <c r="Z173" s="222"/>
      <c r="AA173" s="222"/>
      <c r="AB173" s="222"/>
      <c r="AC173" s="222"/>
      <c r="AD173" s="222"/>
      <c r="AE173" s="222"/>
      <c r="AF173" s="222"/>
      <c r="AG173" s="222"/>
      <c r="AH173" s="222"/>
      <c r="AI173" s="222"/>
      <c r="AJ173" s="222"/>
      <c r="AK173" s="222"/>
      <c r="AL173" s="222"/>
      <c r="AM173" s="222"/>
      <c r="AN173" s="222"/>
      <c r="AO173" s="222"/>
      <c r="AP173" s="222"/>
      <c r="AQ173" s="222"/>
      <c r="AR173" s="222"/>
      <c r="AS173" s="222"/>
      <c r="AT173" s="222"/>
      <c r="AU173" s="222"/>
      <c r="AV173" s="222"/>
      <c r="AW173" s="222"/>
      <c r="AX173" s="222"/>
      <c r="AY173" s="222"/>
      <c r="AZ173" s="222"/>
      <c r="BA173" s="222"/>
      <c r="BB173" s="222"/>
      <c r="BC173" s="222"/>
      <c r="BD173" s="222"/>
      <c r="BE173" s="222"/>
      <c r="BF173" s="222"/>
      <c r="BG173" s="222"/>
      <c r="BH173" s="222"/>
      <c r="BI173" s="222"/>
      <c r="BJ173" s="222"/>
      <c r="BK173" s="222"/>
      <c r="BL173" s="222"/>
      <c r="BM173" s="222"/>
      <c r="BN173" s="222"/>
      <c r="BO173" s="222"/>
      <c r="BP173" s="222"/>
      <c r="BQ173" s="222"/>
      <c r="BR173" s="222"/>
      <c r="BS173" s="222"/>
      <c r="BT173" s="222"/>
      <c r="BU173" s="222"/>
      <c r="BV173" s="222"/>
      <c r="BW173" s="222"/>
      <c r="BX173" s="222"/>
      <c r="BY173" s="222"/>
      <c r="BZ173" s="222"/>
      <c r="CA173" s="222"/>
      <c r="CB173" s="222"/>
      <c r="CC173" s="222"/>
      <c r="CD173" s="222"/>
      <c r="CE173" s="222"/>
      <c r="CF173" s="222"/>
      <c r="CG173" s="222"/>
      <c r="CH173" s="222"/>
      <c r="CI173" s="222"/>
      <c r="CJ173" s="222"/>
      <c r="CK173" s="222"/>
      <c r="CL173" s="222"/>
      <c r="CM173" s="222"/>
      <c r="CN173" s="222"/>
      <c r="CO173" s="222"/>
      <c r="CP173" s="222"/>
      <c r="CQ173" s="222"/>
      <c r="CR173" s="222"/>
      <c r="CS173" s="222"/>
      <c r="CT173" s="222"/>
      <c r="CU173" s="222"/>
      <c r="CV173" s="222"/>
      <c r="CW173" s="222"/>
      <c r="CX173" s="222"/>
      <c r="CY173" s="222"/>
      <c r="CZ173" s="222"/>
      <c r="DA173" s="222"/>
      <c r="DB173" s="222"/>
      <c r="DC173" s="222"/>
      <c r="DD173" s="222"/>
      <c r="DE173" s="222"/>
      <c r="DF173" s="222"/>
      <c r="DG173" s="222"/>
      <c r="DH173" s="222"/>
      <c r="DI173" s="222"/>
      <c r="DJ173" s="222"/>
      <c r="DK173" s="222"/>
      <c r="DL173" s="222"/>
      <c r="DM173" s="222"/>
      <c r="DN173" s="222"/>
      <c r="DO173" s="222"/>
      <c r="DP173" s="222"/>
      <c r="DQ173" s="222"/>
      <c r="DR173" s="222"/>
      <c r="DS173" s="222"/>
      <c r="DT173" s="222"/>
      <c r="DU173" s="222"/>
      <c r="DV173" s="222"/>
      <c r="DW173" s="222"/>
      <c r="DX173" s="222"/>
      <c r="DY173" s="222"/>
      <c r="DZ173" s="222"/>
      <c r="EA173" s="222"/>
      <c r="EB173" s="222"/>
      <c r="EC173" s="222"/>
      <c r="ED173" s="222"/>
      <c r="EE173" s="222"/>
      <c r="EF173" s="222"/>
      <c r="EG173" s="222"/>
      <c r="EH173" s="222"/>
      <c r="EI173" s="222"/>
    </row>
    <row r="174" spans="1:139" ht="12.75">
      <c r="A174" s="222"/>
      <c r="B174" s="251"/>
      <c r="C174" s="222"/>
      <c r="D174" s="222"/>
      <c r="E174" s="222"/>
      <c r="F174" s="222"/>
      <c r="G174" s="222"/>
      <c r="H174" s="222"/>
      <c r="I174" s="222"/>
      <c r="J174" s="222"/>
      <c r="K174" s="222"/>
      <c r="L174" s="222"/>
      <c r="M174" s="222"/>
      <c r="N174" s="222"/>
      <c r="O174" s="222"/>
      <c r="P174" s="222"/>
      <c r="Q174" s="222"/>
      <c r="R174" s="222"/>
      <c r="S174" s="222"/>
      <c r="T174" s="222"/>
      <c r="U174" s="222"/>
      <c r="V174" s="222"/>
      <c r="W174" s="222"/>
      <c r="X174" s="222"/>
      <c r="Y174" s="222"/>
      <c r="Z174" s="222"/>
      <c r="AA174" s="222"/>
      <c r="AB174" s="222"/>
      <c r="AC174" s="222"/>
      <c r="AD174" s="222"/>
      <c r="AE174" s="222"/>
      <c r="AF174" s="222"/>
      <c r="AG174" s="222"/>
      <c r="AH174" s="222"/>
      <c r="AI174" s="222"/>
      <c r="AJ174" s="222"/>
      <c r="AK174" s="222"/>
      <c r="AL174" s="222"/>
      <c r="AM174" s="222"/>
      <c r="AN174" s="222"/>
      <c r="AO174" s="222"/>
      <c r="AP174" s="222"/>
      <c r="AQ174" s="222"/>
      <c r="AR174" s="222"/>
      <c r="AS174" s="222"/>
      <c r="AT174" s="222"/>
      <c r="AU174" s="222"/>
      <c r="AV174" s="222"/>
      <c r="AW174" s="222"/>
      <c r="AX174" s="222"/>
      <c r="AY174" s="222"/>
      <c r="AZ174" s="222"/>
      <c r="BA174" s="222"/>
      <c r="BB174" s="222"/>
      <c r="BC174" s="222"/>
      <c r="BD174" s="222"/>
      <c r="BE174" s="222"/>
      <c r="BF174" s="222"/>
      <c r="BG174" s="222"/>
      <c r="BH174" s="222"/>
      <c r="BI174" s="222"/>
      <c r="BJ174" s="222"/>
      <c r="BK174" s="222"/>
      <c r="BL174" s="222"/>
      <c r="BM174" s="222"/>
      <c r="BN174" s="222"/>
      <c r="BO174" s="222"/>
      <c r="BP174" s="222"/>
      <c r="BQ174" s="222"/>
      <c r="BR174" s="222"/>
      <c r="BS174" s="222"/>
      <c r="BT174" s="222"/>
      <c r="BU174" s="222"/>
      <c r="BV174" s="222"/>
      <c r="BW174" s="222"/>
      <c r="BX174" s="222"/>
      <c r="BY174" s="222"/>
      <c r="BZ174" s="222"/>
      <c r="CA174" s="222"/>
      <c r="CB174" s="222"/>
      <c r="CC174" s="222"/>
      <c r="CD174" s="222"/>
      <c r="CE174" s="222"/>
      <c r="CF174" s="222"/>
      <c r="CG174" s="222"/>
      <c r="CH174" s="222"/>
      <c r="CI174" s="222"/>
      <c r="CJ174" s="222"/>
      <c r="CK174" s="222"/>
      <c r="CL174" s="222"/>
      <c r="CM174" s="222"/>
      <c r="CN174" s="222"/>
      <c r="CO174" s="222"/>
      <c r="CP174" s="222"/>
      <c r="CQ174" s="222"/>
      <c r="CR174" s="222"/>
      <c r="CS174" s="222"/>
      <c r="CT174" s="222"/>
      <c r="CU174" s="222"/>
      <c r="CV174" s="222"/>
      <c r="CW174" s="222"/>
      <c r="CX174" s="222"/>
      <c r="CY174" s="222"/>
      <c r="CZ174" s="222"/>
      <c r="DA174" s="222"/>
      <c r="DB174" s="222"/>
      <c r="DC174" s="222"/>
      <c r="DD174" s="222"/>
      <c r="DE174" s="222"/>
      <c r="DF174" s="222"/>
      <c r="DG174" s="222"/>
      <c r="DH174" s="222"/>
      <c r="DI174" s="222"/>
      <c r="DJ174" s="222"/>
      <c r="DK174" s="222"/>
      <c r="DL174" s="222"/>
      <c r="DM174" s="222"/>
      <c r="DN174" s="222"/>
      <c r="DO174" s="222"/>
      <c r="DP174" s="222"/>
      <c r="DQ174" s="222"/>
      <c r="DR174" s="222"/>
      <c r="DS174" s="222"/>
      <c r="DT174" s="222"/>
      <c r="DU174" s="222"/>
      <c r="DV174" s="222"/>
      <c r="DW174" s="222"/>
      <c r="DX174" s="222"/>
      <c r="DY174" s="222"/>
      <c r="DZ174" s="222"/>
      <c r="EA174" s="222"/>
      <c r="EB174" s="222"/>
      <c r="EC174" s="222"/>
      <c r="ED174" s="222"/>
      <c r="EE174" s="222"/>
      <c r="EF174" s="222"/>
      <c r="EG174" s="222"/>
      <c r="EH174" s="222"/>
      <c r="EI174" s="222"/>
    </row>
    <row r="175" spans="1:139" ht="12.75">
      <c r="A175" s="222"/>
      <c r="B175" s="251"/>
      <c r="C175" s="222"/>
      <c r="D175" s="222"/>
      <c r="E175" s="222"/>
      <c r="F175" s="222"/>
      <c r="G175" s="222"/>
      <c r="H175" s="222"/>
      <c r="I175" s="222"/>
      <c r="J175" s="222"/>
      <c r="K175" s="222"/>
      <c r="L175" s="222"/>
      <c r="M175" s="222"/>
      <c r="N175" s="222"/>
      <c r="O175" s="222"/>
      <c r="P175" s="222"/>
      <c r="Q175" s="222"/>
      <c r="R175" s="222"/>
      <c r="S175" s="222"/>
      <c r="T175" s="222"/>
      <c r="U175" s="222"/>
      <c r="V175" s="222"/>
      <c r="W175" s="222"/>
      <c r="X175" s="222"/>
      <c r="Y175" s="222"/>
      <c r="Z175" s="222"/>
      <c r="AA175" s="222"/>
      <c r="AB175" s="222"/>
      <c r="AC175" s="222"/>
      <c r="AD175" s="222"/>
      <c r="AE175" s="222"/>
      <c r="AF175" s="222"/>
      <c r="AG175" s="222"/>
      <c r="AH175" s="222"/>
      <c r="AI175" s="222"/>
      <c r="AJ175" s="222"/>
      <c r="AK175" s="222"/>
      <c r="AL175" s="222"/>
      <c r="AM175" s="222"/>
      <c r="AN175" s="222"/>
      <c r="AO175" s="222"/>
      <c r="AP175" s="222"/>
      <c r="AQ175" s="222"/>
      <c r="AR175" s="222"/>
      <c r="AS175" s="222"/>
      <c r="AT175" s="222"/>
      <c r="AU175" s="222"/>
      <c r="AV175" s="222"/>
      <c r="AW175" s="222"/>
      <c r="AX175" s="222"/>
      <c r="AY175" s="222"/>
      <c r="AZ175" s="222"/>
      <c r="BA175" s="222"/>
      <c r="BB175" s="222"/>
      <c r="BC175" s="222"/>
      <c r="BD175" s="222"/>
      <c r="BE175" s="222"/>
      <c r="BF175" s="222"/>
      <c r="BG175" s="222"/>
      <c r="BH175" s="222"/>
      <c r="BI175" s="222"/>
      <c r="BJ175" s="222"/>
      <c r="BK175" s="222"/>
      <c r="BL175" s="222"/>
      <c r="BM175" s="222"/>
      <c r="BN175" s="222"/>
      <c r="BO175" s="222"/>
      <c r="BP175" s="222"/>
      <c r="BQ175" s="222"/>
      <c r="BR175" s="222"/>
      <c r="BS175" s="222"/>
      <c r="BT175" s="222"/>
      <c r="BU175" s="222"/>
      <c r="BV175" s="222"/>
      <c r="BW175" s="222"/>
      <c r="BX175" s="222"/>
      <c r="BY175" s="222"/>
      <c r="BZ175" s="222"/>
      <c r="CA175" s="222"/>
      <c r="CB175" s="222"/>
      <c r="CC175" s="222"/>
      <c r="CD175" s="222"/>
      <c r="CE175" s="222"/>
      <c r="CF175" s="222"/>
      <c r="CG175" s="222"/>
      <c r="CH175" s="222"/>
      <c r="CI175" s="222"/>
      <c r="CJ175" s="222"/>
      <c r="CK175" s="222"/>
      <c r="CL175" s="222"/>
      <c r="CM175" s="222"/>
      <c r="CN175" s="222"/>
      <c r="CO175" s="222"/>
      <c r="CP175" s="222"/>
      <c r="CQ175" s="222"/>
      <c r="CR175" s="222"/>
      <c r="CS175" s="222"/>
      <c r="CT175" s="222"/>
      <c r="CU175" s="222"/>
      <c r="CV175" s="222"/>
      <c r="CW175" s="222"/>
      <c r="CX175" s="222"/>
      <c r="CY175" s="222"/>
      <c r="CZ175" s="222"/>
      <c r="DA175" s="222"/>
      <c r="DB175" s="222"/>
      <c r="DC175" s="222"/>
      <c r="DD175" s="222"/>
      <c r="DE175" s="222"/>
      <c r="DF175" s="222"/>
      <c r="DG175" s="222"/>
      <c r="DH175" s="222"/>
      <c r="DI175" s="222"/>
      <c r="DJ175" s="222"/>
      <c r="DK175" s="222"/>
      <c r="DL175" s="222"/>
      <c r="DM175" s="222"/>
      <c r="DN175" s="222"/>
      <c r="DO175" s="222"/>
      <c r="DP175" s="222"/>
      <c r="DQ175" s="222"/>
      <c r="DR175" s="222"/>
      <c r="DS175" s="222"/>
      <c r="DT175" s="222"/>
      <c r="DU175" s="222"/>
      <c r="DV175" s="222"/>
      <c r="DW175" s="222"/>
      <c r="DX175" s="222"/>
      <c r="DY175" s="222"/>
      <c r="DZ175" s="222"/>
      <c r="EA175" s="222"/>
      <c r="EB175" s="222"/>
      <c r="EC175" s="222"/>
      <c r="ED175" s="222"/>
      <c r="EE175" s="222"/>
      <c r="EF175" s="222"/>
      <c r="EG175" s="222"/>
      <c r="EH175" s="222"/>
      <c r="EI175" s="222"/>
    </row>
    <row r="176" spans="1:139" ht="12.75">
      <c r="A176" s="222"/>
      <c r="B176" s="251"/>
      <c r="C176" s="222"/>
      <c r="D176" s="222"/>
      <c r="E176" s="222"/>
      <c r="F176" s="222"/>
      <c r="G176" s="222"/>
      <c r="H176" s="222"/>
      <c r="I176" s="222"/>
      <c r="J176" s="222"/>
      <c r="K176" s="222"/>
      <c r="L176" s="222"/>
      <c r="M176" s="222"/>
      <c r="N176" s="222"/>
      <c r="O176" s="222"/>
      <c r="P176" s="222"/>
      <c r="Q176" s="222"/>
      <c r="R176" s="222"/>
      <c r="S176" s="222"/>
      <c r="T176" s="222"/>
      <c r="U176" s="222"/>
      <c r="V176" s="222"/>
      <c r="W176" s="222"/>
      <c r="X176" s="222"/>
      <c r="Y176" s="222"/>
      <c r="Z176" s="222"/>
      <c r="AA176" s="222"/>
      <c r="AB176" s="222"/>
      <c r="AC176" s="222"/>
      <c r="AD176" s="222"/>
      <c r="AE176" s="222"/>
      <c r="AF176" s="222"/>
      <c r="AG176" s="222"/>
      <c r="AH176" s="222"/>
      <c r="AI176" s="222"/>
      <c r="AJ176" s="222"/>
      <c r="AK176" s="222"/>
      <c r="AL176" s="222"/>
      <c r="AM176" s="222"/>
      <c r="AN176" s="222"/>
      <c r="AO176" s="222"/>
      <c r="AP176" s="222"/>
      <c r="AQ176" s="222"/>
      <c r="AR176" s="222"/>
      <c r="AS176" s="222"/>
      <c r="AT176" s="222"/>
      <c r="AU176" s="222"/>
      <c r="AV176" s="222"/>
      <c r="AW176" s="222"/>
      <c r="AX176" s="222"/>
      <c r="AY176" s="222"/>
      <c r="AZ176" s="222"/>
      <c r="BA176" s="222"/>
      <c r="BB176" s="222"/>
      <c r="BC176" s="222"/>
      <c r="BD176" s="222"/>
      <c r="BE176" s="222"/>
      <c r="BF176" s="222"/>
      <c r="BG176" s="222"/>
      <c r="BH176" s="222"/>
      <c r="BI176" s="222"/>
      <c r="BJ176" s="222"/>
      <c r="BK176" s="222"/>
      <c r="BL176" s="222"/>
      <c r="BM176" s="222"/>
      <c r="BN176" s="222"/>
      <c r="BO176" s="222"/>
      <c r="BP176" s="222"/>
      <c r="BQ176" s="222"/>
      <c r="BR176" s="222"/>
      <c r="BS176" s="222"/>
      <c r="BT176" s="222"/>
      <c r="BU176" s="222"/>
      <c r="BV176" s="222"/>
      <c r="BW176" s="222"/>
      <c r="BX176" s="222"/>
      <c r="BY176" s="222"/>
      <c r="BZ176" s="222"/>
      <c r="CA176" s="222"/>
      <c r="CB176" s="222"/>
      <c r="CC176" s="222"/>
      <c r="CD176" s="222"/>
      <c r="CE176" s="222"/>
      <c r="CF176" s="222"/>
      <c r="CG176" s="222"/>
      <c r="CH176" s="222"/>
      <c r="CI176" s="222"/>
      <c r="CJ176" s="222"/>
      <c r="CK176" s="222"/>
      <c r="CL176" s="222"/>
      <c r="CM176" s="222"/>
      <c r="CN176" s="222"/>
      <c r="CO176" s="222"/>
      <c r="CP176" s="222"/>
      <c r="CQ176" s="222"/>
      <c r="CR176" s="222"/>
      <c r="CS176" s="222"/>
      <c r="CT176" s="222"/>
      <c r="CU176" s="222"/>
      <c r="CV176" s="222"/>
      <c r="CW176" s="222"/>
      <c r="CX176" s="222"/>
      <c r="CY176" s="222"/>
      <c r="CZ176" s="222"/>
      <c r="DA176" s="222"/>
      <c r="DB176" s="222"/>
      <c r="DC176" s="222"/>
      <c r="DD176" s="222"/>
      <c r="DE176" s="222"/>
      <c r="DF176" s="222"/>
      <c r="DG176" s="222"/>
      <c r="DH176" s="222"/>
      <c r="DI176" s="222"/>
      <c r="DJ176" s="222"/>
      <c r="DK176" s="222"/>
      <c r="DL176" s="222"/>
      <c r="DM176" s="222"/>
      <c r="DN176" s="222"/>
      <c r="DO176" s="222"/>
      <c r="DP176" s="222"/>
      <c r="DQ176" s="222"/>
      <c r="DR176" s="222"/>
      <c r="DS176" s="222"/>
      <c r="DT176" s="222"/>
      <c r="DU176" s="222"/>
      <c r="DV176" s="222"/>
      <c r="DW176" s="222"/>
      <c r="DX176" s="222"/>
      <c r="DY176" s="222"/>
      <c r="DZ176" s="222"/>
      <c r="EA176" s="222"/>
      <c r="EB176" s="222"/>
      <c r="EC176" s="222"/>
      <c r="ED176" s="222"/>
      <c r="EE176" s="222"/>
      <c r="EF176" s="222"/>
      <c r="EG176" s="222"/>
      <c r="EH176" s="222"/>
      <c r="EI176" s="222"/>
    </row>
    <row r="177" spans="1:139" ht="12.75">
      <c r="A177" s="222"/>
      <c r="B177" s="251"/>
      <c r="C177" s="222"/>
      <c r="D177" s="222"/>
      <c r="E177" s="222"/>
      <c r="F177" s="222"/>
      <c r="G177" s="222"/>
      <c r="H177" s="222"/>
      <c r="I177" s="222"/>
      <c r="J177" s="222"/>
      <c r="K177" s="222"/>
      <c r="L177" s="222"/>
      <c r="M177" s="222"/>
      <c r="N177" s="222"/>
      <c r="O177" s="222"/>
      <c r="P177" s="222"/>
      <c r="Q177" s="222"/>
      <c r="R177" s="222"/>
      <c r="S177" s="222"/>
      <c r="T177" s="222"/>
      <c r="U177" s="222"/>
      <c r="V177" s="222"/>
      <c r="W177" s="222"/>
      <c r="X177" s="222"/>
      <c r="Y177" s="222"/>
      <c r="Z177" s="222"/>
      <c r="AA177" s="222"/>
      <c r="AB177" s="222"/>
      <c r="AC177" s="222"/>
      <c r="AD177" s="222"/>
      <c r="AE177" s="222"/>
      <c r="AF177" s="222"/>
      <c r="AG177" s="222"/>
      <c r="AH177" s="222"/>
      <c r="AI177" s="222"/>
      <c r="AJ177" s="222"/>
      <c r="AK177" s="222"/>
      <c r="AL177" s="222"/>
      <c r="AM177" s="222"/>
      <c r="AN177" s="222"/>
      <c r="AO177" s="222"/>
      <c r="AP177" s="222"/>
      <c r="AQ177" s="222"/>
      <c r="AR177" s="222"/>
      <c r="AS177" s="222"/>
      <c r="AT177" s="222"/>
      <c r="AU177" s="222"/>
      <c r="AV177" s="222"/>
      <c r="AW177" s="222"/>
      <c r="AX177" s="222"/>
      <c r="AY177" s="222"/>
      <c r="AZ177" s="222"/>
      <c r="BA177" s="222"/>
      <c r="BB177" s="222"/>
      <c r="BC177" s="222"/>
      <c r="BD177" s="222"/>
      <c r="BE177" s="222"/>
      <c r="BF177" s="222"/>
      <c r="BG177" s="222"/>
      <c r="BH177" s="222"/>
      <c r="BI177" s="222"/>
      <c r="BJ177" s="222"/>
      <c r="BK177" s="222"/>
      <c r="BL177" s="222"/>
      <c r="BM177" s="222"/>
      <c r="BN177" s="222"/>
      <c r="BO177" s="222"/>
      <c r="BP177" s="222"/>
      <c r="BQ177" s="222"/>
      <c r="BR177" s="222"/>
      <c r="BS177" s="222"/>
      <c r="BT177" s="222"/>
      <c r="BU177" s="222"/>
      <c r="BV177" s="222"/>
      <c r="BW177" s="222"/>
      <c r="BX177" s="222"/>
      <c r="BY177" s="222"/>
      <c r="BZ177" s="222"/>
      <c r="CA177" s="222"/>
      <c r="CB177" s="222"/>
      <c r="CC177" s="222"/>
      <c r="CD177" s="222"/>
      <c r="CE177" s="222"/>
      <c r="CF177" s="222"/>
      <c r="CG177" s="222"/>
      <c r="CH177" s="222"/>
      <c r="CI177" s="222"/>
      <c r="CJ177" s="222"/>
      <c r="CK177" s="222"/>
      <c r="CL177" s="222"/>
      <c r="CM177" s="222"/>
      <c r="CN177" s="222"/>
      <c r="CO177" s="222"/>
      <c r="CP177" s="222"/>
      <c r="CQ177" s="222"/>
      <c r="CR177" s="222"/>
      <c r="CS177" s="222"/>
      <c r="CT177" s="222"/>
      <c r="CU177" s="222"/>
      <c r="CV177" s="222"/>
      <c r="CW177" s="222"/>
      <c r="CX177" s="222"/>
      <c r="CY177" s="222"/>
      <c r="CZ177" s="222"/>
      <c r="DA177" s="222"/>
      <c r="DB177" s="222"/>
      <c r="DC177" s="222"/>
      <c r="DD177" s="222"/>
      <c r="DE177" s="222"/>
      <c r="DF177" s="222"/>
      <c r="DG177" s="222"/>
      <c r="DH177" s="222"/>
      <c r="DI177" s="222"/>
      <c r="DJ177" s="222"/>
      <c r="DK177" s="222"/>
      <c r="DL177" s="222"/>
      <c r="DM177" s="222"/>
      <c r="DN177" s="222"/>
      <c r="DO177" s="222"/>
      <c r="DP177" s="222"/>
      <c r="DQ177" s="222"/>
      <c r="DR177" s="222"/>
      <c r="DS177" s="222"/>
      <c r="DT177" s="222"/>
      <c r="DU177" s="222"/>
      <c r="DV177" s="222"/>
      <c r="DW177" s="222"/>
      <c r="DX177" s="222"/>
      <c r="DY177" s="222"/>
      <c r="DZ177" s="222"/>
      <c r="EA177" s="222"/>
      <c r="EB177" s="222"/>
      <c r="EC177" s="222"/>
      <c r="ED177" s="222"/>
      <c r="EE177" s="222"/>
      <c r="EF177" s="222"/>
      <c r="EG177" s="222"/>
      <c r="EH177" s="222"/>
      <c r="EI177" s="222"/>
    </row>
    <row r="178" spans="1:139" ht="12.75">
      <c r="A178" s="222"/>
      <c r="B178" s="251"/>
      <c r="C178" s="222"/>
      <c r="D178" s="222"/>
      <c r="E178" s="222"/>
      <c r="F178" s="222"/>
      <c r="G178" s="222"/>
      <c r="H178" s="222"/>
      <c r="I178" s="222"/>
      <c r="J178" s="222"/>
      <c r="K178" s="222"/>
      <c r="L178" s="222"/>
      <c r="M178" s="222"/>
      <c r="N178" s="222"/>
      <c r="O178" s="222"/>
      <c r="P178" s="222"/>
      <c r="Q178" s="222"/>
      <c r="R178" s="222"/>
      <c r="S178" s="222"/>
      <c r="T178" s="222"/>
      <c r="U178" s="222"/>
      <c r="V178" s="222"/>
      <c r="W178" s="222"/>
      <c r="X178" s="222"/>
      <c r="Y178" s="222"/>
      <c r="Z178" s="222"/>
      <c r="AA178" s="222"/>
      <c r="AB178" s="222"/>
      <c r="AC178" s="222"/>
      <c r="AD178" s="222"/>
      <c r="AE178" s="222"/>
      <c r="AF178" s="222"/>
      <c r="AG178" s="222"/>
      <c r="AH178" s="222"/>
      <c r="AI178" s="222"/>
      <c r="AJ178" s="222"/>
      <c r="AK178" s="222"/>
      <c r="AL178" s="222"/>
      <c r="AM178" s="222"/>
      <c r="AN178" s="222"/>
      <c r="AO178" s="222"/>
      <c r="AP178" s="222"/>
      <c r="AQ178" s="222"/>
      <c r="AR178" s="222"/>
      <c r="AS178" s="222"/>
      <c r="AT178" s="222"/>
      <c r="AU178" s="222"/>
      <c r="AV178" s="222"/>
      <c r="AW178" s="222"/>
      <c r="AX178" s="222"/>
      <c r="AY178" s="222"/>
      <c r="AZ178" s="222"/>
      <c r="BA178" s="222"/>
      <c r="BB178" s="222"/>
      <c r="BC178" s="222"/>
      <c r="BD178" s="222"/>
      <c r="BE178" s="222"/>
      <c r="BF178" s="222"/>
      <c r="BG178" s="222"/>
      <c r="BH178" s="222"/>
      <c r="BI178" s="222"/>
      <c r="BJ178" s="222"/>
      <c r="BK178" s="222"/>
      <c r="BL178" s="222"/>
      <c r="BM178" s="222"/>
      <c r="BN178" s="222"/>
      <c r="BO178" s="222"/>
      <c r="BP178" s="222"/>
      <c r="BQ178" s="222"/>
      <c r="BR178" s="222"/>
      <c r="BS178" s="222"/>
      <c r="BT178" s="222"/>
      <c r="BU178" s="222"/>
      <c r="BV178" s="222"/>
      <c r="BW178" s="222"/>
      <c r="BX178" s="222"/>
      <c r="BY178" s="222"/>
      <c r="BZ178" s="222"/>
      <c r="CA178" s="222"/>
      <c r="CB178" s="222"/>
      <c r="CC178" s="222"/>
      <c r="CD178" s="222"/>
      <c r="CE178" s="222"/>
      <c r="CF178" s="222"/>
      <c r="CG178" s="222"/>
      <c r="CH178" s="222"/>
      <c r="CI178" s="222"/>
      <c r="CJ178" s="222"/>
      <c r="CK178" s="222"/>
      <c r="CL178" s="222"/>
      <c r="CM178" s="222"/>
      <c r="CN178" s="222"/>
      <c r="CO178" s="222"/>
      <c r="CP178" s="222"/>
      <c r="CQ178" s="222"/>
      <c r="CR178" s="222"/>
      <c r="CS178" s="222"/>
      <c r="CT178" s="222"/>
      <c r="CU178" s="222"/>
      <c r="CV178" s="222"/>
      <c r="CW178" s="222"/>
      <c r="CX178" s="222"/>
      <c r="CY178" s="222"/>
      <c r="CZ178" s="222"/>
      <c r="DA178" s="222"/>
      <c r="DB178" s="222"/>
      <c r="DC178" s="222"/>
      <c r="DD178" s="222"/>
      <c r="DE178" s="222"/>
      <c r="DF178" s="222"/>
      <c r="DG178" s="222"/>
      <c r="DH178" s="222"/>
      <c r="DI178" s="222"/>
      <c r="DJ178" s="222"/>
      <c r="DK178" s="222"/>
      <c r="DL178" s="222"/>
      <c r="DM178" s="222"/>
      <c r="DN178" s="222"/>
      <c r="DO178" s="222"/>
      <c r="DP178" s="222"/>
      <c r="DQ178" s="222"/>
      <c r="DR178" s="222"/>
      <c r="DS178" s="222"/>
      <c r="DT178" s="222"/>
      <c r="DU178" s="222"/>
      <c r="DV178" s="222"/>
      <c r="DW178" s="222"/>
      <c r="DX178" s="222"/>
      <c r="DY178" s="222"/>
      <c r="DZ178" s="222"/>
      <c r="EA178" s="222"/>
      <c r="EB178" s="222"/>
      <c r="EC178" s="222"/>
      <c r="ED178" s="222"/>
      <c r="EE178" s="222"/>
      <c r="EF178" s="222"/>
      <c r="EG178" s="222"/>
      <c r="EH178" s="222"/>
      <c r="EI178" s="222"/>
    </row>
    <row r="179" spans="1:139" ht="12.75">
      <c r="A179" s="222"/>
      <c r="B179" s="251"/>
      <c r="C179" s="222"/>
      <c r="D179" s="222"/>
      <c r="E179" s="222"/>
      <c r="F179" s="222"/>
      <c r="G179" s="222"/>
      <c r="H179" s="222"/>
      <c r="I179" s="222"/>
      <c r="J179" s="222"/>
      <c r="K179" s="222"/>
      <c r="L179" s="222"/>
      <c r="M179" s="222"/>
      <c r="N179" s="222"/>
      <c r="O179" s="222"/>
      <c r="P179" s="222"/>
      <c r="Q179" s="222"/>
      <c r="R179" s="222"/>
      <c r="S179" s="222"/>
      <c r="T179" s="222"/>
      <c r="U179" s="222"/>
      <c r="V179" s="222"/>
      <c r="W179" s="222"/>
      <c r="X179" s="222"/>
      <c r="Y179" s="222"/>
      <c r="Z179" s="222"/>
      <c r="AA179" s="222"/>
      <c r="AB179" s="222"/>
      <c r="AC179" s="222"/>
      <c r="AD179" s="222"/>
      <c r="AE179" s="222"/>
      <c r="AF179" s="222"/>
      <c r="AG179" s="222"/>
      <c r="AH179" s="222"/>
      <c r="AI179" s="222"/>
      <c r="AJ179" s="222"/>
      <c r="AK179" s="222"/>
      <c r="AL179" s="222"/>
      <c r="AM179" s="222"/>
      <c r="AN179" s="222"/>
      <c r="AO179" s="222"/>
      <c r="AP179" s="222"/>
      <c r="AQ179" s="222"/>
      <c r="AR179" s="222"/>
      <c r="AS179" s="222"/>
      <c r="AT179" s="222"/>
      <c r="AU179" s="222"/>
      <c r="AV179" s="222"/>
      <c r="AW179" s="222"/>
      <c r="AX179" s="222"/>
      <c r="AY179" s="222"/>
      <c r="AZ179" s="222"/>
      <c r="BA179" s="222"/>
      <c r="BB179" s="222"/>
      <c r="BC179" s="222"/>
      <c r="BD179" s="222"/>
      <c r="BE179" s="222"/>
      <c r="BF179" s="222"/>
      <c r="BG179" s="222"/>
      <c r="BH179" s="222"/>
      <c r="BI179" s="222"/>
      <c r="BJ179" s="222"/>
      <c r="BK179" s="222"/>
      <c r="BL179" s="222"/>
      <c r="BM179" s="222"/>
      <c r="BN179" s="222"/>
      <c r="BO179" s="222"/>
      <c r="BP179" s="222"/>
      <c r="BQ179" s="222"/>
      <c r="BR179" s="222"/>
      <c r="BS179" s="222"/>
      <c r="BT179" s="222"/>
      <c r="BU179" s="222"/>
      <c r="BV179" s="222"/>
      <c r="BW179" s="222"/>
      <c r="BX179" s="222"/>
      <c r="BY179" s="222"/>
      <c r="BZ179" s="222"/>
      <c r="CA179" s="222"/>
      <c r="CB179" s="222"/>
      <c r="CC179" s="222"/>
      <c r="CD179" s="222"/>
      <c r="CE179" s="222"/>
      <c r="CF179" s="222"/>
      <c r="CG179" s="222"/>
      <c r="CH179" s="222"/>
      <c r="CI179" s="222"/>
      <c r="CJ179" s="222"/>
      <c r="CK179" s="222"/>
      <c r="CL179" s="222"/>
      <c r="CM179" s="222"/>
      <c r="CN179" s="222"/>
      <c r="CO179" s="222"/>
      <c r="CP179" s="222"/>
      <c r="CQ179" s="222"/>
      <c r="CR179" s="222"/>
      <c r="CS179" s="222"/>
      <c r="CT179" s="222"/>
      <c r="CU179" s="222"/>
      <c r="CV179" s="222"/>
      <c r="CW179" s="222"/>
      <c r="CX179" s="222"/>
      <c r="CY179" s="222"/>
      <c r="CZ179" s="222"/>
      <c r="DA179" s="222"/>
      <c r="DB179" s="222"/>
      <c r="DC179" s="222"/>
      <c r="DD179" s="222"/>
      <c r="DE179" s="222"/>
      <c r="DF179" s="222"/>
      <c r="DG179" s="222"/>
      <c r="DH179" s="222"/>
      <c r="DI179" s="222"/>
      <c r="DJ179" s="222"/>
      <c r="DK179" s="222"/>
      <c r="DL179" s="222"/>
      <c r="DM179" s="222"/>
      <c r="DN179" s="222"/>
      <c r="DO179" s="222"/>
      <c r="DP179" s="222"/>
      <c r="DQ179" s="222"/>
      <c r="DR179" s="222"/>
      <c r="DS179" s="222"/>
      <c r="DT179" s="222"/>
      <c r="DU179" s="222"/>
      <c r="DV179" s="222"/>
      <c r="DW179" s="222"/>
      <c r="DX179" s="222"/>
      <c r="DY179" s="222"/>
      <c r="DZ179" s="222"/>
      <c r="EA179" s="222"/>
      <c r="EB179" s="222"/>
      <c r="EC179" s="222"/>
      <c r="ED179" s="222"/>
      <c r="EE179" s="222"/>
      <c r="EF179" s="222"/>
      <c r="EG179" s="222"/>
      <c r="EH179" s="222"/>
      <c r="EI179" s="222"/>
    </row>
    <row r="180" spans="1:139" ht="12.75">
      <c r="A180" s="222"/>
      <c r="B180" s="251"/>
      <c r="C180" s="222"/>
      <c r="D180" s="222"/>
      <c r="E180" s="222"/>
      <c r="F180" s="222"/>
      <c r="G180" s="222"/>
      <c r="H180" s="222"/>
      <c r="I180" s="222"/>
      <c r="J180" s="222"/>
      <c r="K180" s="222"/>
      <c r="L180" s="222"/>
      <c r="M180" s="222"/>
      <c r="N180" s="222"/>
      <c r="O180" s="222"/>
      <c r="P180" s="222"/>
      <c r="Q180" s="222"/>
      <c r="R180" s="222"/>
      <c r="S180" s="222"/>
      <c r="T180" s="222"/>
      <c r="U180" s="222"/>
      <c r="V180" s="222"/>
      <c r="W180" s="222"/>
      <c r="X180" s="222"/>
      <c r="Y180" s="222"/>
      <c r="Z180" s="222"/>
      <c r="AA180" s="222"/>
      <c r="AB180" s="222"/>
      <c r="AC180" s="222"/>
      <c r="AD180" s="222"/>
      <c r="AE180" s="222"/>
      <c r="AF180" s="222"/>
      <c r="AG180" s="222"/>
      <c r="AH180" s="222"/>
      <c r="AI180" s="222"/>
      <c r="AJ180" s="222"/>
      <c r="AK180" s="222"/>
      <c r="AL180" s="222"/>
      <c r="AM180" s="222"/>
      <c r="AN180" s="222"/>
      <c r="AO180" s="222"/>
      <c r="AP180" s="222"/>
      <c r="AQ180" s="222"/>
      <c r="AR180" s="222"/>
      <c r="AS180" s="222"/>
      <c r="AT180" s="222"/>
      <c r="AU180" s="222"/>
      <c r="AV180" s="222"/>
      <c r="AW180" s="222"/>
      <c r="AX180" s="222"/>
      <c r="AY180" s="222"/>
      <c r="AZ180" s="222"/>
      <c r="BA180" s="222"/>
      <c r="BB180" s="222"/>
      <c r="BC180" s="222"/>
      <c r="BD180" s="222"/>
      <c r="BE180" s="222"/>
      <c r="BF180" s="222"/>
      <c r="BG180" s="222"/>
      <c r="BH180" s="222"/>
      <c r="BI180" s="222"/>
      <c r="BJ180" s="222"/>
      <c r="BK180" s="222"/>
      <c r="BL180" s="222"/>
      <c r="BM180" s="222"/>
      <c r="BN180" s="222"/>
      <c r="BO180" s="222"/>
      <c r="BP180" s="222"/>
      <c r="BQ180" s="222"/>
      <c r="BR180" s="222"/>
      <c r="BS180" s="222"/>
      <c r="BT180" s="222"/>
      <c r="BU180" s="222"/>
      <c r="BV180" s="222"/>
      <c r="BW180" s="222"/>
      <c r="BX180" s="222"/>
      <c r="BY180" s="222"/>
      <c r="BZ180" s="222"/>
      <c r="CA180" s="222"/>
      <c r="CB180" s="222"/>
      <c r="CC180" s="222"/>
      <c r="CD180" s="222"/>
      <c r="CE180" s="222"/>
      <c r="CF180" s="222"/>
      <c r="CG180" s="222"/>
      <c r="CH180" s="222"/>
      <c r="CI180" s="222"/>
      <c r="CJ180" s="222"/>
      <c r="CK180" s="222"/>
      <c r="CL180" s="222"/>
      <c r="CM180" s="222"/>
      <c r="CN180" s="222"/>
      <c r="CO180" s="222"/>
      <c r="CP180" s="222"/>
      <c r="CQ180" s="222"/>
      <c r="CR180" s="222"/>
      <c r="CS180" s="222"/>
      <c r="CT180" s="222"/>
      <c r="CU180" s="222"/>
      <c r="CV180" s="222"/>
      <c r="CW180" s="222"/>
      <c r="CX180" s="222"/>
      <c r="CY180" s="222"/>
      <c r="CZ180" s="222"/>
      <c r="DA180" s="222"/>
      <c r="DB180" s="222"/>
      <c r="DC180" s="222"/>
      <c r="DD180" s="222"/>
      <c r="DE180" s="222"/>
      <c r="DF180" s="222"/>
      <c r="DG180" s="222"/>
      <c r="DH180" s="222"/>
      <c r="DI180" s="222"/>
      <c r="DJ180" s="222"/>
      <c r="DK180" s="222"/>
      <c r="DL180" s="222"/>
      <c r="DM180" s="222"/>
      <c r="DN180" s="222"/>
      <c r="DO180" s="222"/>
      <c r="DP180" s="222"/>
      <c r="DQ180" s="222"/>
      <c r="DR180" s="222"/>
      <c r="DS180" s="222"/>
      <c r="DT180" s="222"/>
      <c r="DU180" s="222"/>
      <c r="DV180" s="222"/>
      <c r="DW180" s="222"/>
      <c r="DX180" s="222"/>
      <c r="DY180" s="222"/>
      <c r="DZ180" s="222"/>
      <c r="EA180" s="222"/>
      <c r="EB180" s="222"/>
      <c r="EC180" s="222"/>
      <c r="ED180" s="222"/>
      <c r="EE180" s="222"/>
      <c r="EF180" s="222"/>
      <c r="EG180" s="222"/>
      <c r="EH180" s="222"/>
      <c r="EI180" s="222"/>
    </row>
    <row r="181" spans="1:139" ht="12.75">
      <c r="A181" s="222"/>
      <c r="B181" s="251"/>
      <c r="C181" s="222"/>
      <c r="D181" s="222"/>
      <c r="E181" s="222"/>
      <c r="F181" s="222"/>
      <c r="G181" s="222"/>
      <c r="H181" s="222"/>
      <c r="I181" s="222"/>
      <c r="J181" s="222"/>
      <c r="K181" s="222"/>
      <c r="L181" s="222"/>
      <c r="M181" s="222"/>
      <c r="N181" s="222"/>
      <c r="O181" s="222"/>
      <c r="P181" s="222"/>
      <c r="Q181" s="222"/>
      <c r="R181" s="222"/>
      <c r="S181" s="222"/>
      <c r="T181" s="222"/>
      <c r="U181" s="222"/>
      <c r="V181" s="222"/>
      <c r="W181" s="222"/>
      <c r="X181" s="222"/>
      <c r="Y181" s="222"/>
      <c r="Z181" s="222"/>
      <c r="AA181" s="222"/>
      <c r="AB181" s="222"/>
      <c r="AC181" s="222"/>
      <c r="AD181" s="222"/>
      <c r="AE181" s="222"/>
      <c r="AF181" s="222"/>
      <c r="AG181" s="222"/>
      <c r="AH181" s="222"/>
      <c r="AI181" s="222"/>
      <c r="AJ181" s="222"/>
      <c r="AK181" s="222"/>
      <c r="AL181" s="222"/>
      <c r="AM181" s="222"/>
      <c r="AN181" s="222"/>
      <c r="AO181" s="222"/>
      <c r="AP181" s="222"/>
      <c r="AQ181" s="222"/>
      <c r="AR181" s="222"/>
      <c r="AS181" s="222"/>
      <c r="AT181" s="222"/>
      <c r="AU181" s="222"/>
      <c r="AV181" s="222"/>
      <c r="AW181" s="222"/>
      <c r="AX181" s="222"/>
      <c r="AY181" s="222"/>
      <c r="AZ181" s="222"/>
      <c r="BA181" s="222"/>
      <c r="BB181" s="222"/>
      <c r="BC181" s="222"/>
      <c r="BD181" s="222"/>
      <c r="BE181" s="222"/>
      <c r="BF181" s="222"/>
      <c r="BG181" s="222"/>
      <c r="BH181" s="222"/>
      <c r="BI181" s="222"/>
      <c r="BJ181" s="222"/>
      <c r="BK181" s="222"/>
      <c r="BL181" s="222"/>
      <c r="BM181" s="222"/>
      <c r="BN181" s="222"/>
      <c r="BO181" s="222"/>
      <c r="BP181" s="222"/>
      <c r="BQ181" s="222"/>
      <c r="BR181" s="222"/>
      <c r="BS181" s="222"/>
      <c r="BT181" s="222"/>
      <c r="BU181" s="222"/>
      <c r="BV181" s="222"/>
      <c r="BW181" s="222"/>
      <c r="BX181" s="222"/>
      <c r="BY181" s="222"/>
      <c r="BZ181" s="222"/>
      <c r="CA181" s="222"/>
      <c r="CB181" s="222"/>
      <c r="CC181" s="222"/>
      <c r="CD181" s="222"/>
      <c r="CE181" s="222"/>
      <c r="CF181" s="222"/>
      <c r="CG181" s="222"/>
      <c r="CH181" s="222"/>
      <c r="CI181" s="222"/>
      <c r="CJ181" s="222"/>
      <c r="CK181" s="222"/>
      <c r="CL181" s="222"/>
      <c r="CM181" s="222"/>
      <c r="CN181" s="222"/>
      <c r="CO181" s="222"/>
      <c r="CP181" s="222"/>
      <c r="CQ181" s="222"/>
      <c r="CR181" s="222"/>
      <c r="CS181" s="222"/>
      <c r="CT181" s="222"/>
      <c r="CU181" s="222"/>
      <c r="CV181" s="222"/>
      <c r="CW181" s="222"/>
      <c r="CX181" s="222"/>
      <c r="CY181" s="222"/>
      <c r="CZ181" s="222"/>
      <c r="DA181" s="222"/>
      <c r="DB181" s="222"/>
      <c r="DC181" s="222"/>
      <c r="DD181" s="222"/>
      <c r="DE181" s="222"/>
      <c r="DF181" s="222"/>
      <c r="DG181" s="222"/>
      <c r="DH181" s="222"/>
      <c r="DI181" s="222"/>
      <c r="DJ181" s="222"/>
      <c r="DK181" s="222"/>
      <c r="DL181" s="222"/>
      <c r="DM181" s="222"/>
      <c r="DN181" s="222"/>
      <c r="DO181" s="222"/>
      <c r="DP181" s="222"/>
      <c r="DQ181" s="222"/>
      <c r="DR181" s="222"/>
      <c r="DS181" s="222"/>
      <c r="DT181" s="222"/>
      <c r="DU181" s="222"/>
      <c r="DV181" s="222"/>
      <c r="DW181" s="222"/>
      <c r="DX181" s="222"/>
      <c r="DY181" s="222"/>
      <c r="DZ181" s="222"/>
      <c r="EA181" s="222"/>
      <c r="EB181" s="222"/>
      <c r="EC181" s="222"/>
      <c r="ED181" s="222"/>
      <c r="EE181" s="222"/>
      <c r="EF181" s="222"/>
      <c r="EG181" s="222"/>
      <c r="EH181" s="222"/>
      <c r="EI181" s="222"/>
    </row>
    <row r="182" spans="1:139" ht="12.75">
      <c r="A182" s="222"/>
      <c r="B182" s="251"/>
      <c r="C182" s="222"/>
      <c r="D182" s="222"/>
      <c r="E182" s="222"/>
      <c r="F182" s="222"/>
      <c r="G182" s="222"/>
      <c r="H182" s="222"/>
      <c r="I182" s="222"/>
      <c r="J182" s="222"/>
      <c r="K182" s="222"/>
      <c r="L182" s="222"/>
      <c r="M182" s="222"/>
      <c r="N182" s="222"/>
      <c r="O182" s="222"/>
      <c r="P182" s="222"/>
      <c r="Q182" s="222"/>
      <c r="R182" s="222"/>
      <c r="S182" s="222"/>
      <c r="T182" s="222"/>
      <c r="U182" s="222"/>
      <c r="V182" s="222"/>
      <c r="W182" s="222"/>
      <c r="X182" s="222"/>
      <c r="Y182" s="222"/>
      <c r="Z182" s="222"/>
      <c r="AA182" s="222"/>
      <c r="AB182" s="222"/>
      <c r="AC182" s="222"/>
      <c r="AD182" s="222"/>
      <c r="AE182" s="222"/>
      <c r="AF182" s="222"/>
      <c r="AG182" s="222"/>
      <c r="AH182" s="222"/>
      <c r="AI182" s="222"/>
      <c r="AJ182" s="222"/>
      <c r="AK182" s="222"/>
      <c r="AL182" s="222"/>
      <c r="AM182" s="222"/>
      <c r="AN182" s="222"/>
      <c r="AO182" s="222"/>
      <c r="AP182" s="222"/>
      <c r="AQ182" s="222"/>
      <c r="AR182" s="222"/>
      <c r="AS182" s="222"/>
      <c r="AT182" s="222"/>
      <c r="AU182" s="222"/>
      <c r="AV182" s="222"/>
      <c r="AW182" s="222"/>
      <c r="AX182" s="222"/>
      <c r="AY182" s="222"/>
      <c r="AZ182" s="222"/>
      <c r="BA182" s="222"/>
      <c r="BB182" s="222"/>
      <c r="BC182" s="222"/>
      <c r="BD182" s="222"/>
      <c r="BE182" s="222"/>
      <c r="BF182" s="222"/>
      <c r="BG182" s="222"/>
      <c r="BH182" s="222"/>
      <c r="BI182" s="222"/>
      <c r="BJ182" s="222"/>
      <c r="BK182" s="222"/>
      <c r="BL182" s="222"/>
      <c r="BM182" s="222"/>
      <c r="BN182" s="222"/>
      <c r="BO182" s="222"/>
      <c r="BP182" s="222"/>
      <c r="BQ182" s="222"/>
      <c r="BR182" s="222"/>
      <c r="BS182" s="222"/>
      <c r="BT182" s="222"/>
      <c r="BU182" s="222"/>
      <c r="BV182" s="222"/>
      <c r="BW182" s="222"/>
      <c r="BX182" s="222"/>
      <c r="BY182" s="222"/>
      <c r="BZ182" s="222"/>
      <c r="CA182" s="222"/>
      <c r="CB182" s="222"/>
      <c r="CC182" s="222"/>
      <c r="CD182" s="222"/>
      <c r="CE182" s="222"/>
      <c r="CF182" s="222"/>
      <c r="CG182" s="222"/>
      <c r="CH182" s="222"/>
      <c r="CI182" s="222"/>
      <c r="CJ182" s="222"/>
      <c r="CK182" s="222"/>
      <c r="CL182" s="222"/>
      <c r="CM182" s="222"/>
      <c r="CN182" s="222"/>
      <c r="CO182" s="222"/>
      <c r="CP182" s="222"/>
      <c r="CQ182" s="222"/>
      <c r="CR182" s="222"/>
      <c r="CS182" s="222"/>
      <c r="CT182" s="222"/>
      <c r="CU182" s="222"/>
      <c r="CV182" s="222"/>
      <c r="CW182" s="222"/>
      <c r="CX182" s="222"/>
      <c r="CY182" s="222"/>
      <c r="CZ182" s="222"/>
      <c r="DA182" s="222"/>
      <c r="DB182" s="222"/>
      <c r="DC182" s="222"/>
      <c r="DD182" s="222"/>
      <c r="DE182" s="222"/>
      <c r="DF182" s="222"/>
      <c r="DG182" s="222"/>
      <c r="DH182" s="222"/>
      <c r="DI182" s="222"/>
      <c r="DJ182" s="222"/>
      <c r="DK182" s="222"/>
      <c r="DL182" s="222"/>
      <c r="DM182" s="222"/>
      <c r="DN182" s="222"/>
      <c r="DO182" s="222"/>
      <c r="DP182" s="222"/>
      <c r="DQ182" s="222"/>
      <c r="DR182" s="222"/>
      <c r="DS182" s="222"/>
      <c r="DT182" s="222"/>
      <c r="DU182" s="222"/>
      <c r="DV182" s="222"/>
      <c r="DW182" s="222"/>
      <c r="DX182" s="222"/>
      <c r="DY182" s="222"/>
      <c r="DZ182" s="222"/>
      <c r="EA182" s="222"/>
      <c r="EB182" s="222"/>
      <c r="EC182" s="222"/>
      <c r="ED182" s="222"/>
      <c r="EE182" s="222"/>
      <c r="EF182" s="222"/>
      <c r="EG182" s="222"/>
      <c r="EH182" s="222"/>
      <c r="EI182" s="222"/>
    </row>
    <row r="183" spans="1:139" ht="12.75">
      <c r="A183" s="222"/>
      <c r="B183" s="251"/>
      <c r="C183" s="222"/>
      <c r="D183" s="222"/>
      <c r="E183" s="222"/>
      <c r="F183" s="222"/>
      <c r="G183" s="222"/>
      <c r="H183" s="222"/>
      <c r="I183" s="222"/>
      <c r="J183" s="222"/>
      <c r="K183" s="222"/>
      <c r="L183" s="222"/>
      <c r="M183" s="222"/>
      <c r="N183" s="222"/>
      <c r="O183" s="222"/>
      <c r="P183" s="222"/>
      <c r="Q183" s="222"/>
      <c r="R183" s="222"/>
      <c r="S183" s="222"/>
      <c r="T183" s="222"/>
      <c r="U183" s="222"/>
      <c r="V183" s="222"/>
      <c r="W183" s="222"/>
      <c r="X183" s="222"/>
      <c r="Y183" s="222"/>
      <c r="Z183" s="222"/>
      <c r="AA183" s="222"/>
      <c r="AB183" s="222"/>
      <c r="AC183" s="222"/>
      <c r="AD183" s="222"/>
      <c r="AE183" s="222"/>
      <c r="AF183" s="222"/>
      <c r="AG183" s="222"/>
      <c r="AH183" s="222"/>
      <c r="AI183" s="222"/>
      <c r="AJ183" s="222"/>
      <c r="AK183" s="222"/>
      <c r="AL183" s="222"/>
      <c r="AM183" s="222"/>
      <c r="AN183" s="222"/>
      <c r="AO183" s="222"/>
      <c r="AP183" s="222"/>
      <c r="AQ183" s="222"/>
      <c r="AR183" s="222"/>
      <c r="AS183" s="222"/>
      <c r="AT183" s="222"/>
      <c r="AU183" s="222"/>
      <c r="AV183" s="222"/>
      <c r="AW183" s="222"/>
      <c r="AX183" s="222"/>
      <c r="AY183" s="222"/>
      <c r="AZ183" s="222"/>
      <c r="BA183" s="222"/>
      <c r="BB183" s="222"/>
      <c r="BC183" s="222"/>
      <c r="BD183" s="222"/>
      <c r="BE183" s="222"/>
      <c r="BF183" s="222"/>
      <c r="BG183" s="222"/>
      <c r="BH183" s="222"/>
      <c r="BI183" s="222"/>
      <c r="BJ183" s="222"/>
      <c r="BK183" s="222"/>
      <c r="BL183" s="222"/>
      <c r="BM183" s="222"/>
      <c r="BN183" s="222"/>
      <c r="BO183" s="222"/>
      <c r="BP183" s="222"/>
      <c r="BQ183" s="222"/>
      <c r="BR183" s="222"/>
      <c r="BS183" s="222"/>
      <c r="BT183" s="222"/>
      <c r="BU183" s="222"/>
      <c r="BV183" s="222"/>
      <c r="BW183" s="222"/>
      <c r="BX183" s="222"/>
      <c r="BY183" s="222"/>
      <c r="BZ183" s="222"/>
      <c r="CA183" s="222"/>
      <c r="CB183" s="222"/>
      <c r="CC183" s="222"/>
      <c r="CD183" s="222"/>
      <c r="CE183" s="222"/>
      <c r="CF183" s="222"/>
      <c r="CG183" s="222"/>
      <c r="CH183" s="222"/>
      <c r="CI183" s="222"/>
      <c r="CJ183" s="222"/>
      <c r="CK183" s="222"/>
      <c r="CL183" s="222"/>
      <c r="CM183" s="222"/>
      <c r="CN183" s="222"/>
      <c r="CO183" s="222"/>
      <c r="CP183" s="222"/>
      <c r="CQ183" s="222"/>
      <c r="CR183" s="222"/>
      <c r="CS183" s="222"/>
      <c r="CT183" s="222"/>
      <c r="CU183" s="222"/>
      <c r="CV183" s="222"/>
      <c r="CW183" s="222"/>
      <c r="CX183" s="222"/>
      <c r="CY183" s="222"/>
      <c r="CZ183" s="222"/>
      <c r="DA183" s="222"/>
      <c r="DB183" s="222"/>
      <c r="DC183" s="222"/>
      <c r="DD183" s="222"/>
      <c r="DE183" s="222"/>
      <c r="DF183" s="222"/>
      <c r="DG183" s="222"/>
      <c r="DH183" s="222"/>
      <c r="DI183" s="222"/>
      <c r="DJ183" s="222"/>
      <c r="DK183" s="222"/>
      <c r="DL183" s="222"/>
      <c r="DM183" s="222"/>
      <c r="DN183" s="222"/>
      <c r="DO183" s="222"/>
      <c r="DP183" s="222"/>
      <c r="DQ183" s="222"/>
      <c r="DR183" s="222"/>
      <c r="DS183" s="222"/>
      <c r="DT183" s="222"/>
      <c r="DU183" s="222"/>
      <c r="DV183" s="222"/>
      <c r="DW183" s="222"/>
      <c r="DX183" s="222"/>
      <c r="DY183" s="222"/>
      <c r="DZ183" s="222"/>
      <c r="EA183" s="222"/>
      <c r="EB183" s="222"/>
      <c r="EC183" s="222"/>
      <c r="ED183" s="222"/>
      <c r="EE183" s="222"/>
      <c r="EF183" s="222"/>
      <c r="EG183" s="222"/>
      <c r="EH183" s="222"/>
      <c r="EI183" s="222"/>
    </row>
    <row r="184" spans="1:139" ht="12.75">
      <c r="A184" s="222"/>
      <c r="B184" s="251"/>
      <c r="C184" s="222"/>
      <c r="D184" s="222"/>
      <c r="E184" s="222"/>
      <c r="F184" s="222"/>
      <c r="G184" s="222"/>
      <c r="H184" s="222"/>
      <c r="I184" s="222"/>
      <c r="J184" s="222"/>
      <c r="K184" s="222"/>
      <c r="L184" s="222"/>
      <c r="M184" s="222"/>
      <c r="N184" s="222"/>
      <c r="O184" s="222"/>
      <c r="P184" s="222"/>
      <c r="Q184" s="222"/>
      <c r="R184" s="222"/>
      <c r="S184" s="222"/>
      <c r="T184" s="222"/>
      <c r="U184" s="222"/>
      <c r="V184" s="222"/>
      <c r="W184" s="222"/>
      <c r="X184" s="222"/>
      <c r="Y184" s="222"/>
      <c r="Z184" s="222"/>
      <c r="AA184" s="222"/>
      <c r="AB184" s="222"/>
      <c r="AC184" s="222"/>
      <c r="AD184" s="222"/>
      <c r="AE184" s="222"/>
      <c r="AF184" s="222"/>
      <c r="AG184" s="222"/>
      <c r="AH184" s="222"/>
      <c r="AI184" s="222"/>
      <c r="AJ184" s="222"/>
      <c r="AK184" s="222"/>
      <c r="AL184" s="222"/>
      <c r="AM184" s="222"/>
      <c r="AN184" s="222"/>
      <c r="AO184" s="222"/>
      <c r="AP184" s="222"/>
      <c r="AQ184" s="222"/>
      <c r="AR184" s="222"/>
      <c r="AS184" s="222"/>
      <c r="AT184" s="222"/>
      <c r="AU184" s="222"/>
      <c r="AV184" s="222"/>
      <c r="AW184" s="222"/>
      <c r="AX184" s="222"/>
      <c r="AY184" s="222"/>
      <c r="AZ184" s="222"/>
      <c r="BA184" s="222"/>
      <c r="BB184" s="222"/>
      <c r="BC184" s="222"/>
      <c r="BD184" s="222"/>
      <c r="BE184" s="222"/>
      <c r="BF184" s="222"/>
      <c r="BG184" s="222"/>
      <c r="BH184" s="222"/>
      <c r="BI184" s="222"/>
      <c r="BJ184" s="222"/>
      <c r="BK184" s="222"/>
      <c r="BL184" s="222"/>
      <c r="BM184" s="222"/>
      <c r="BN184" s="222"/>
      <c r="BO184" s="222"/>
      <c r="BP184" s="222"/>
      <c r="BQ184" s="222"/>
      <c r="BR184" s="222"/>
      <c r="BS184" s="222"/>
      <c r="BT184" s="222"/>
      <c r="BU184" s="222"/>
      <c r="BV184" s="222"/>
      <c r="BW184" s="222"/>
      <c r="BX184" s="222"/>
      <c r="BY184" s="222"/>
      <c r="BZ184" s="222"/>
      <c r="CA184" s="222"/>
      <c r="CB184" s="222"/>
      <c r="CC184" s="222"/>
      <c r="CD184" s="222"/>
      <c r="CE184" s="222"/>
      <c r="CF184" s="222"/>
      <c r="CG184" s="222"/>
      <c r="CH184" s="222"/>
      <c r="CI184" s="222"/>
      <c r="CJ184" s="222"/>
      <c r="CK184" s="222"/>
      <c r="CL184" s="222"/>
      <c r="CM184" s="222"/>
      <c r="CN184" s="222"/>
      <c r="CO184" s="222"/>
      <c r="CP184" s="222"/>
      <c r="CQ184" s="222"/>
      <c r="CR184" s="222"/>
      <c r="CS184" s="222"/>
      <c r="CT184" s="222"/>
      <c r="CU184" s="222"/>
      <c r="CV184" s="222"/>
      <c r="CW184" s="222"/>
      <c r="CX184" s="222"/>
      <c r="CY184" s="222"/>
      <c r="CZ184" s="222"/>
      <c r="DA184" s="222"/>
      <c r="DB184" s="222"/>
      <c r="DC184" s="222"/>
      <c r="DD184" s="222"/>
      <c r="DE184" s="222"/>
      <c r="DF184" s="222"/>
      <c r="DG184" s="222"/>
      <c r="DH184" s="222"/>
      <c r="DI184" s="222"/>
      <c r="DJ184" s="222"/>
      <c r="DK184" s="222"/>
      <c r="DL184" s="222"/>
      <c r="DM184" s="222"/>
      <c r="DN184" s="222"/>
      <c r="DO184" s="222"/>
      <c r="DP184" s="222"/>
      <c r="DQ184" s="222"/>
      <c r="DR184" s="222"/>
      <c r="DS184" s="222"/>
      <c r="DT184" s="222"/>
      <c r="DU184" s="222"/>
      <c r="DV184" s="222"/>
      <c r="DW184" s="222"/>
      <c r="DX184" s="222"/>
      <c r="DY184" s="222"/>
      <c r="DZ184" s="222"/>
      <c r="EA184" s="222"/>
      <c r="EB184" s="222"/>
      <c r="EC184" s="222"/>
      <c r="ED184" s="222"/>
      <c r="EE184" s="222"/>
      <c r="EF184" s="222"/>
      <c r="EG184" s="222"/>
      <c r="EH184" s="222"/>
      <c r="EI184" s="222"/>
    </row>
    <row r="185" spans="1:139" ht="12.75">
      <c r="A185" s="222"/>
      <c r="B185" s="251"/>
      <c r="C185" s="222"/>
      <c r="D185" s="222"/>
      <c r="E185" s="222"/>
      <c r="F185" s="222"/>
      <c r="G185" s="222"/>
      <c r="H185" s="222"/>
      <c r="I185" s="222"/>
      <c r="J185" s="222"/>
      <c r="K185" s="222"/>
      <c r="L185" s="222"/>
      <c r="M185" s="222"/>
      <c r="N185" s="222"/>
      <c r="O185" s="222"/>
      <c r="P185" s="222"/>
      <c r="Q185" s="222"/>
      <c r="R185" s="222"/>
      <c r="S185" s="222"/>
      <c r="T185" s="222"/>
      <c r="U185" s="222"/>
      <c r="V185" s="222"/>
      <c r="W185" s="222"/>
      <c r="X185" s="222"/>
      <c r="Y185" s="222"/>
      <c r="Z185" s="222"/>
      <c r="AA185" s="222"/>
      <c r="AB185" s="222"/>
      <c r="AC185" s="222"/>
      <c r="AD185" s="222"/>
      <c r="AE185" s="222"/>
      <c r="AF185" s="222"/>
      <c r="AG185" s="222"/>
      <c r="AH185" s="222"/>
      <c r="AI185" s="222"/>
      <c r="AJ185" s="222"/>
      <c r="AK185" s="222"/>
      <c r="AL185" s="222"/>
      <c r="AM185" s="222"/>
      <c r="AN185" s="222"/>
      <c r="AO185" s="222"/>
      <c r="AP185" s="222"/>
      <c r="AQ185" s="222"/>
      <c r="AR185" s="222"/>
      <c r="AS185" s="222"/>
      <c r="AT185" s="222"/>
      <c r="AU185" s="222"/>
      <c r="AV185" s="222"/>
      <c r="AW185" s="222"/>
      <c r="AX185" s="222"/>
      <c r="AY185" s="222"/>
      <c r="AZ185" s="222"/>
      <c r="BA185" s="222"/>
      <c r="BB185" s="222"/>
      <c r="BC185" s="222"/>
      <c r="BD185" s="222"/>
      <c r="BE185" s="222"/>
      <c r="BF185" s="222"/>
      <c r="BG185" s="222"/>
      <c r="BH185" s="222"/>
      <c r="BI185" s="222"/>
      <c r="BJ185" s="222"/>
      <c r="BK185" s="222"/>
      <c r="BL185" s="222"/>
      <c r="BM185" s="222"/>
      <c r="BN185" s="222"/>
      <c r="BO185" s="222"/>
      <c r="BP185" s="222"/>
      <c r="BQ185" s="222"/>
      <c r="BR185" s="222"/>
      <c r="BS185" s="222"/>
      <c r="BT185" s="222"/>
      <c r="BU185" s="222"/>
      <c r="BV185" s="222"/>
      <c r="BW185" s="222"/>
      <c r="BX185" s="222"/>
      <c r="BY185" s="222"/>
      <c r="BZ185" s="222"/>
      <c r="CA185" s="222"/>
      <c r="CB185" s="222"/>
      <c r="CC185" s="222"/>
      <c r="CD185" s="222"/>
      <c r="CE185" s="222"/>
      <c r="CF185" s="222"/>
      <c r="CG185" s="222"/>
      <c r="CH185" s="222"/>
      <c r="CI185" s="222"/>
      <c r="CJ185" s="222"/>
      <c r="CK185" s="222"/>
      <c r="CL185" s="222"/>
      <c r="CM185" s="222"/>
      <c r="CN185" s="222"/>
      <c r="CO185" s="222"/>
      <c r="CP185" s="222"/>
      <c r="CQ185" s="222"/>
      <c r="CR185" s="222"/>
      <c r="CS185" s="222"/>
      <c r="CT185" s="222"/>
      <c r="CU185" s="222"/>
      <c r="CV185" s="222"/>
      <c r="CW185" s="222"/>
      <c r="CX185" s="222"/>
      <c r="CY185" s="222"/>
      <c r="CZ185" s="222"/>
      <c r="DA185" s="222"/>
      <c r="DB185" s="222"/>
      <c r="DC185" s="222"/>
      <c r="DD185" s="222"/>
      <c r="DE185" s="222"/>
      <c r="DF185" s="222"/>
      <c r="DG185" s="222"/>
      <c r="DH185" s="222"/>
      <c r="DI185" s="222"/>
      <c r="DJ185" s="222"/>
      <c r="DK185" s="222"/>
      <c r="DL185" s="222"/>
      <c r="DM185" s="222"/>
      <c r="DN185" s="222"/>
      <c r="DO185" s="222"/>
      <c r="DP185" s="222"/>
      <c r="DQ185" s="222"/>
      <c r="DR185" s="222"/>
      <c r="DS185" s="222"/>
      <c r="DT185" s="222"/>
      <c r="DU185" s="222"/>
      <c r="DV185" s="222"/>
      <c r="DW185" s="222"/>
      <c r="DX185" s="222"/>
      <c r="DY185" s="222"/>
      <c r="DZ185" s="222"/>
      <c r="EA185" s="222"/>
      <c r="EB185" s="222"/>
      <c r="EC185" s="222"/>
      <c r="ED185" s="222"/>
      <c r="EE185" s="222"/>
      <c r="EF185" s="222"/>
      <c r="EG185" s="222"/>
      <c r="EH185" s="222"/>
      <c r="EI185" s="222"/>
    </row>
    <row r="186" spans="1:139" ht="12.75">
      <c r="A186" s="222"/>
      <c r="B186" s="251"/>
      <c r="C186" s="222"/>
      <c r="D186" s="222"/>
      <c r="E186" s="222"/>
      <c r="F186" s="222"/>
      <c r="G186" s="222"/>
      <c r="H186" s="222"/>
      <c r="I186" s="222"/>
      <c r="J186" s="222"/>
      <c r="K186" s="222"/>
      <c r="L186" s="222"/>
      <c r="M186" s="222"/>
      <c r="N186" s="222"/>
      <c r="O186" s="222"/>
      <c r="P186" s="222"/>
      <c r="Q186" s="222"/>
      <c r="R186" s="222"/>
      <c r="S186" s="222"/>
      <c r="T186" s="222"/>
      <c r="U186" s="222"/>
      <c r="V186" s="222"/>
      <c r="W186" s="222"/>
      <c r="X186" s="222"/>
      <c r="Y186" s="222"/>
      <c r="Z186" s="222"/>
      <c r="AA186" s="222"/>
      <c r="AB186" s="222"/>
      <c r="AC186" s="222"/>
      <c r="AD186" s="222"/>
      <c r="AE186" s="222"/>
      <c r="AF186" s="222"/>
      <c r="AG186" s="222"/>
      <c r="AH186" s="222"/>
      <c r="AI186" s="222"/>
      <c r="AJ186" s="222"/>
      <c r="AK186" s="222"/>
      <c r="AL186" s="222"/>
      <c r="AM186" s="222"/>
      <c r="AN186" s="222"/>
      <c r="AO186" s="222"/>
      <c r="AP186" s="222"/>
      <c r="AQ186" s="222"/>
      <c r="AR186" s="222"/>
      <c r="AS186" s="222"/>
      <c r="AT186" s="222"/>
      <c r="AU186" s="222"/>
      <c r="AV186" s="222"/>
      <c r="AW186" s="222"/>
      <c r="AX186" s="222"/>
      <c r="AY186" s="222"/>
      <c r="AZ186" s="222"/>
      <c r="BA186" s="222"/>
      <c r="BB186" s="222"/>
      <c r="BC186" s="222"/>
      <c r="BD186" s="222"/>
      <c r="BE186" s="222"/>
      <c r="BF186" s="222"/>
      <c r="BG186" s="222"/>
      <c r="BH186" s="222"/>
      <c r="BI186" s="222"/>
      <c r="BJ186" s="222"/>
      <c r="BK186" s="222"/>
      <c r="BL186" s="222"/>
      <c r="BM186" s="222"/>
      <c r="BN186" s="222"/>
      <c r="BO186" s="222"/>
      <c r="BP186" s="222"/>
      <c r="BQ186" s="222"/>
      <c r="BR186" s="222"/>
      <c r="BS186" s="222"/>
      <c r="BT186" s="222"/>
      <c r="BU186" s="222"/>
      <c r="BV186" s="222"/>
      <c r="BW186" s="222"/>
      <c r="BX186" s="222"/>
      <c r="BY186" s="222"/>
      <c r="BZ186" s="222"/>
      <c r="CA186" s="222"/>
      <c r="CB186" s="222"/>
      <c r="CC186" s="222"/>
      <c r="CD186" s="222"/>
      <c r="CE186" s="222"/>
      <c r="CF186" s="222"/>
      <c r="CG186" s="222"/>
      <c r="CH186" s="222"/>
      <c r="CI186" s="222"/>
      <c r="CJ186" s="222"/>
      <c r="CK186" s="222"/>
      <c r="CL186" s="222"/>
      <c r="CM186" s="222"/>
      <c r="CN186" s="222"/>
      <c r="CO186" s="222"/>
      <c r="CP186" s="222"/>
      <c r="CQ186" s="222"/>
      <c r="CR186" s="222"/>
      <c r="CS186" s="222"/>
      <c r="CT186" s="222"/>
      <c r="CU186" s="222"/>
      <c r="CV186" s="222"/>
      <c r="CW186" s="222"/>
      <c r="CX186" s="222"/>
      <c r="CY186" s="222"/>
      <c r="CZ186" s="222"/>
      <c r="DA186" s="222"/>
      <c r="DB186" s="222"/>
      <c r="DC186" s="222"/>
      <c r="DD186" s="222"/>
      <c r="DE186" s="222"/>
      <c r="DF186" s="222"/>
      <c r="DG186" s="222"/>
      <c r="DH186" s="222"/>
      <c r="DI186" s="222"/>
      <c r="DJ186" s="222"/>
      <c r="DK186" s="222"/>
      <c r="DL186" s="222"/>
      <c r="DM186" s="222"/>
      <c r="DN186" s="222"/>
      <c r="DO186" s="222"/>
      <c r="DP186" s="222"/>
      <c r="DQ186" s="222"/>
      <c r="DR186" s="222"/>
      <c r="DS186" s="222"/>
      <c r="DT186" s="222"/>
      <c r="DU186" s="222"/>
      <c r="DV186" s="222"/>
      <c r="DW186" s="222"/>
      <c r="DX186" s="222"/>
      <c r="DY186" s="222"/>
      <c r="DZ186" s="222"/>
      <c r="EA186" s="222"/>
      <c r="EB186" s="222"/>
      <c r="EC186" s="222"/>
      <c r="ED186" s="222"/>
      <c r="EE186" s="222"/>
      <c r="EF186" s="222"/>
      <c r="EG186" s="222"/>
      <c r="EH186" s="222"/>
      <c r="EI186" s="222"/>
    </row>
    <row r="187" spans="1:139" ht="12.75">
      <c r="A187" s="222"/>
      <c r="B187" s="251"/>
      <c r="C187" s="222"/>
      <c r="D187" s="222"/>
      <c r="E187" s="222"/>
      <c r="F187" s="222"/>
      <c r="G187" s="222"/>
      <c r="H187" s="222"/>
      <c r="I187" s="222"/>
      <c r="J187" s="222"/>
      <c r="K187" s="222"/>
      <c r="L187" s="222"/>
      <c r="M187" s="222"/>
      <c r="N187" s="222"/>
      <c r="O187" s="222"/>
      <c r="P187" s="222"/>
      <c r="Q187" s="222"/>
      <c r="R187" s="222"/>
      <c r="S187" s="222"/>
      <c r="T187" s="222"/>
      <c r="U187" s="222"/>
      <c r="V187" s="222"/>
      <c r="W187" s="222"/>
      <c r="X187" s="222"/>
      <c r="Y187" s="222"/>
      <c r="Z187" s="222"/>
      <c r="AA187" s="222"/>
      <c r="AB187" s="222"/>
      <c r="AC187" s="222"/>
      <c r="AD187" s="222"/>
      <c r="AE187" s="222"/>
      <c r="AF187" s="222"/>
      <c r="AG187" s="222"/>
      <c r="AH187" s="222"/>
      <c r="AI187" s="222"/>
      <c r="AJ187" s="222"/>
      <c r="AK187" s="222"/>
      <c r="AL187" s="222"/>
      <c r="AM187" s="222"/>
      <c r="AN187" s="222"/>
      <c r="AO187" s="222"/>
      <c r="AP187" s="222"/>
      <c r="AQ187" s="222"/>
      <c r="AR187" s="222"/>
      <c r="AS187" s="222"/>
      <c r="AT187" s="222"/>
      <c r="AU187" s="222"/>
      <c r="AV187" s="222"/>
      <c r="AW187" s="222"/>
      <c r="AX187" s="222"/>
      <c r="AY187" s="222"/>
      <c r="AZ187" s="222"/>
      <c r="BA187" s="222"/>
      <c r="BB187" s="222"/>
      <c r="BC187" s="222"/>
      <c r="BD187" s="222"/>
      <c r="BE187" s="222"/>
      <c r="BF187" s="222"/>
      <c r="BG187" s="222"/>
      <c r="BH187" s="222"/>
      <c r="BI187" s="222"/>
      <c r="BJ187" s="222"/>
      <c r="BK187" s="222"/>
      <c r="BL187" s="222"/>
      <c r="BM187" s="222"/>
      <c r="BN187" s="222"/>
      <c r="BO187" s="222"/>
      <c r="BP187" s="222"/>
      <c r="BQ187" s="222"/>
      <c r="BR187" s="222"/>
      <c r="BS187" s="222"/>
      <c r="BT187" s="222"/>
      <c r="BU187" s="222"/>
      <c r="BV187" s="222"/>
      <c r="BW187" s="222"/>
      <c r="BX187" s="222"/>
      <c r="BY187" s="222"/>
      <c r="BZ187" s="222"/>
      <c r="CA187" s="222"/>
      <c r="CB187" s="222"/>
      <c r="CC187" s="222"/>
      <c r="CD187" s="222"/>
      <c r="CE187" s="222"/>
      <c r="CF187" s="222"/>
      <c r="CG187" s="222"/>
      <c r="CH187" s="222"/>
      <c r="CI187" s="222"/>
      <c r="CJ187" s="222"/>
      <c r="CK187" s="222"/>
      <c r="CL187" s="222"/>
      <c r="CM187" s="222"/>
      <c r="CN187" s="222"/>
      <c r="CO187" s="222"/>
      <c r="CP187" s="222"/>
      <c r="CQ187" s="222"/>
      <c r="CR187" s="222"/>
      <c r="CS187" s="222"/>
      <c r="CT187" s="222"/>
      <c r="CU187" s="222"/>
      <c r="CV187" s="222"/>
      <c r="CW187" s="222"/>
      <c r="CX187" s="222"/>
      <c r="CY187" s="222"/>
      <c r="CZ187" s="222"/>
      <c r="DA187" s="222"/>
      <c r="DB187" s="222"/>
      <c r="DC187" s="222"/>
      <c r="DD187" s="222"/>
      <c r="DE187" s="222"/>
      <c r="DF187" s="222"/>
      <c r="DG187" s="222"/>
      <c r="DH187" s="222"/>
      <c r="DI187" s="222"/>
      <c r="DJ187" s="222"/>
      <c r="DK187" s="222"/>
      <c r="DL187" s="222"/>
      <c r="DM187" s="222"/>
      <c r="DN187" s="222"/>
      <c r="DO187" s="222"/>
      <c r="DP187" s="222"/>
      <c r="DQ187" s="222"/>
      <c r="DR187" s="222"/>
      <c r="DS187" s="222"/>
      <c r="DT187" s="222"/>
      <c r="DU187" s="222"/>
      <c r="DV187" s="222"/>
      <c r="DW187" s="222"/>
      <c r="DX187" s="222"/>
      <c r="DY187" s="222"/>
      <c r="DZ187" s="222"/>
      <c r="EA187" s="222"/>
      <c r="EB187" s="222"/>
      <c r="EC187" s="222"/>
      <c r="ED187" s="222"/>
      <c r="EE187" s="222"/>
      <c r="EF187" s="222"/>
      <c r="EG187" s="222"/>
      <c r="EH187" s="222"/>
      <c r="EI187" s="222"/>
    </row>
    <row r="188" spans="1:139" ht="12.75">
      <c r="A188" s="222"/>
      <c r="B188" s="251"/>
      <c r="C188" s="222"/>
      <c r="D188" s="222"/>
      <c r="E188" s="222"/>
      <c r="F188" s="222"/>
      <c r="G188" s="222"/>
      <c r="H188" s="222"/>
      <c r="I188" s="222"/>
      <c r="J188" s="222"/>
      <c r="K188" s="222"/>
      <c r="L188" s="222"/>
      <c r="M188" s="222"/>
      <c r="N188" s="222"/>
      <c r="O188" s="222"/>
      <c r="P188" s="222"/>
      <c r="Q188" s="222"/>
      <c r="R188" s="222"/>
      <c r="S188" s="222"/>
      <c r="T188" s="222"/>
      <c r="U188" s="222"/>
      <c r="V188" s="222"/>
      <c r="W188" s="222"/>
      <c r="X188" s="222"/>
      <c r="Y188" s="222"/>
      <c r="Z188" s="222"/>
      <c r="AA188" s="222"/>
      <c r="AB188" s="222"/>
      <c r="AC188" s="222"/>
      <c r="AD188" s="222"/>
      <c r="AE188" s="222"/>
      <c r="AF188" s="222"/>
      <c r="AG188" s="222"/>
      <c r="AH188" s="222"/>
      <c r="AI188" s="222"/>
      <c r="AJ188" s="222"/>
      <c r="AK188" s="222"/>
      <c r="AL188" s="222"/>
      <c r="AM188" s="222"/>
      <c r="AN188" s="222"/>
      <c r="AO188" s="222"/>
      <c r="AP188" s="222"/>
      <c r="AQ188" s="222"/>
      <c r="AR188" s="222"/>
      <c r="AS188" s="222"/>
      <c r="AT188" s="222"/>
      <c r="AU188" s="222"/>
      <c r="AV188" s="222"/>
      <c r="AW188" s="222"/>
      <c r="AX188" s="222"/>
      <c r="AY188" s="222"/>
      <c r="AZ188" s="222"/>
      <c r="BA188" s="222"/>
      <c r="BB188" s="222"/>
      <c r="BC188" s="222"/>
      <c r="BD188" s="222"/>
      <c r="BE188" s="222"/>
      <c r="BF188" s="222"/>
      <c r="BG188" s="222"/>
      <c r="BH188" s="222"/>
      <c r="BI188" s="222"/>
      <c r="BJ188" s="222"/>
      <c r="BK188" s="222"/>
      <c r="BL188" s="222"/>
      <c r="BM188" s="222"/>
      <c r="BN188" s="222"/>
      <c r="BO188" s="222"/>
      <c r="BP188" s="222"/>
      <c r="BQ188" s="222"/>
      <c r="BR188" s="222"/>
      <c r="BS188" s="222"/>
      <c r="BT188" s="222"/>
      <c r="BU188" s="222"/>
      <c r="BV188" s="222"/>
      <c r="BW188" s="222"/>
      <c r="BX188" s="222"/>
      <c r="BY188" s="222"/>
      <c r="BZ188" s="222"/>
      <c r="CA188" s="222"/>
      <c r="CB188" s="222"/>
      <c r="CC188" s="222"/>
      <c r="CD188" s="222"/>
      <c r="CE188" s="222"/>
      <c r="CF188" s="222"/>
      <c r="CG188" s="222"/>
      <c r="CH188" s="222"/>
      <c r="CI188" s="222"/>
      <c r="CJ188" s="222"/>
      <c r="CK188" s="222"/>
      <c r="CL188" s="222"/>
      <c r="CM188" s="222"/>
      <c r="CN188" s="222"/>
      <c r="CO188" s="222"/>
      <c r="CP188" s="222"/>
      <c r="CQ188" s="222"/>
      <c r="CR188" s="222"/>
      <c r="CS188" s="222"/>
      <c r="CT188" s="222"/>
      <c r="CU188" s="222"/>
      <c r="CV188" s="222"/>
      <c r="CW188" s="222"/>
      <c r="CX188" s="222"/>
      <c r="CY188" s="222"/>
      <c r="CZ188" s="222"/>
      <c r="DA188" s="222"/>
      <c r="DB188" s="222"/>
      <c r="DC188" s="222"/>
      <c r="DD188" s="222"/>
      <c r="DE188" s="222"/>
      <c r="DF188" s="222"/>
      <c r="DG188" s="222"/>
      <c r="DH188" s="222"/>
      <c r="DI188" s="222"/>
      <c r="DJ188" s="222"/>
      <c r="DK188" s="222"/>
      <c r="DL188" s="222"/>
      <c r="DM188" s="222"/>
      <c r="DN188" s="222"/>
      <c r="DO188" s="222"/>
      <c r="DP188" s="222"/>
      <c r="DQ188" s="222"/>
      <c r="DR188" s="222"/>
      <c r="DS188" s="222"/>
      <c r="DT188" s="222"/>
      <c r="DU188" s="222"/>
      <c r="DV188" s="222"/>
      <c r="DW188" s="222"/>
      <c r="DX188" s="222"/>
      <c r="DY188" s="222"/>
      <c r="DZ188" s="222"/>
      <c r="EA188" s="222"/>
      <c r="EB188" s="222"/>
      <c r="EC188" s="222"/>
      <c r="ED188" s="222"/>
      <c r="EE188" s="222"/>
      <c r="EF188" s="222"/>
      <c r="EG188" s="222"/>
      <c r="EH188" s="222"/>
      <c r="EI188" s="222"/>
    </row>
    <row r="189" spans="1:139" ht="12.75">
      <c r="A189" s="222"/>
      <c r="B189" s="251"/>
      <c r="C189" s="222"/>
      <c r="D189" s="222"/>
      <c r="E189" s="222"/>
      <c r="F189" s="222"/>
      <c r="G189" s="222"/>
      <c r="H189" s="222"/>
      <c r="I189" s="222"/>
      <c r="J189" s="222"/>
      <c r="K189" s="222"/>
      <c r="L189" s="222"/>
      <c r="M189" s="222"/>
      <c r="N189" s="222"/>
      <c r="O189" s="222"/>
      <c r="P189" s="222"/>
      <c r="Q189" s="222"/>
      <c r="R189" s="222"/>
      <c r="S189" s="222"/>
      <c r="T189" s="222"/>
      <c r="U189" s="222"/>
      <c r="V189" s="222"/>
      <c r="W189" s="222"/>
      <c r="X189" s="222"/>
      <c r="Y189" s="222"/>
      <c r="Z189" s="222"/>
      <c r="AA189" s="222"/>
      <c r="AB189" s="222"/>
      <c r="AC189" s="222"/>
      <c r="AD189" s="222"/>
      <c r="AE189" s="222"/>
      <c r="AF189" s="222"/>
      <c r="AG189" s="222"/>
      <c r="AH189" s="222"/>
      <c r="AI189" s="222"/>
      <c r="AJ189" s="222"/>
      <c r="AK189" s="222"/>
      <c r="AL189" s="222"/>
      <c r="AM189" s="222"/>
      <c r="AN189" s="222"/>
      <c r="AO189" s="222"/>
      <c r="AP189" s="222"/>
      <c r="AQ189" s="222"/>
      <c r="AR189" s="222"/>
      <c r="AS189" s="222"/>
      <c r="AT189" s="222"/>
      <c r="AU189" s="222"/>
      <c r="AV189" s="222"/>
      <c r="AW189" s="222"/>
      <c r="AX189" s="222"/>
      <c r="AY189" s="222"/>
      <c r="AZ189" s="222"/>
      <c r="BA189" s="222"/>
      <c r="BB189" s="222"/>
      <c r="BC189" s="222"/>
      <c r="BD189" s="222"/>
      <c r="BE189" s="222"/>
      <c r="BF189" s="222"/>
      <c r="BG189" s="222"/>
      <c r="BH189" s="222"/>
      <c r="BI189" s="222"/>
      <c r="BJ189" s="222"/>
      <c r="BK189" s="222"/>
      <c r="BL189" s="222"/>
      <c r="BM189" s="222"/>
      <c r="BN189" s="222"/>
      <c r="BO189" s="222"/>
      <c r="BP189" s="222"/>
      <c r="BQ189" s="222"/>
      <c r="BR189" s="222"/>
      <c r="BS189" s="222"/>
      <c r="BT189" s="222"/>
      <c r="BU189" s="222"/>
      <c r="BV189" s="222"/>
      <c r="BW189" s="222"/>
      <c r="BX189" s="222"/>
      <c r="BY189" s="222"/>
      <c r="BZ189" s="222"/>
      <c r="CA189" s="222"/>
      <c r="CB189" s="222"/>
      <c r="CC189" s="222"/>
      <c r="CD189" s="222"/>
      <c r="CE189" s="222"/>
      <c r="CF189" s="222"/>
      <c r="CG189" s="222"/>
      <c r="CH189" s="222"/>
      <c r="CI189" s="222"/>
      <c r="CJ189" s="222"/>
      <c r="CK189" s="222"/>
      <c r="CL189" s="222"/>
      <c r="CM189" s="222"/>
      <c r="CN189" s="222"/>
      <c r="CO189" s="222"/>
      <c r="CP189" s="222"/>
      <c r="CQ189" s="222"/>
      <c r="CR189" s="222"/>
      <c r="CS189" s="222"/>
      <c r="CT189" s="222"/>
      <c r="CU189" s="222"/>
      <c r="CV189" s="222"/>
      <c r="CW189" s="222"/>
      <c r="CX189" s="222"/>
      <c r="CY189" s="222"/>
      <c r="CZ189" s="222"/>
      <c r="DA189" s="222"/>
      <c r="DB189" s="222"/>
      <c r="DC189" s="222"/>
      <c r="DD189" s="222"/>
      <c r="DE189" s="222"/>
      <c r="DF189" s="222"/>
      <c r="DG189" s="222"/>
      <c r="DH189" s="222"/>
      <c r="DI189" s="222"/>
      <c r="DJ189" s="222"/>
      <c r="DK189" s="222"/>
      <c r="DL189" s="222"/>
      <c r="DM189" s="222"/>
      <c r="DN189" s="222"/>
      <c r="DO189" s="222"/>
      <c r="DP189" s="222"/>
      <c r="DQ189" s="222"/>
      <c r="DR189" s="222"/>
      <c r="DS189" s="222"/>
      <c r="DT189" s="222"/>
      <c r="DU189" s="222"/>
      <c r="DV189" s="222"/>
      <c r="DW189" s="222"/>
      <c r="DX189" s="222"/>
      <c r="DY189" s="222"/>
      <c r="DZ189" s="222"/>
      <c r="EA189" s="222"/>
      <c r="EB189" s="222"/>
      <c r="EC189" s="222"/>
      <c r="ED189" s="222"/>
      <c r="EE189" s="222"/>
      <c r="EF189" s="222"/>
      <c r="EG189" s="222"/>
      <c r="EH189" s="222"/>
      <c r="EI189" s="222"/>
    </row>
    <row r="190" spans="1:139" ht="12.75">
      <c r="A190" s="222"/>
      <c r="B190" s="251"/>
      <c r="C190" s="222"/>
      <c r="D190" s="222"/>
      <c r="E190" s="222"/>
      <c r="F190" s="222"/>
      <c r="G190" s="222"/>
      <c r="H190" s="222"/>
      <c r="I190" s="222"/>
      <c r="J190" s="222"/>
      <c r="K190" s="222"/>
      <c r="L190" s="222"/>
      <c r="M190" s="222"/>
      <c r="N190" s="222"/>
      <c r="O190" s="222"/>
      <c r="P190" s="222"/>
      <c r="Q190" s="222"/>
      <c r="R190" s="222"/>
      <c r="S190" s="222"/>
      <c r="T190" s="222"/>
      <c r="U190" s="222"/>
      <c r="V190" s="222"/>
      <c r="W190" s="222"/>
      <c r="X190" s="222"/>
      <c r="Y190" s="222"/>
      <c r="Z190" s="222"/>
      <c r="AA190" s="222"/>
      <c r="AB190" s="222"/>
      <c r="AC190" s="222"/>
      <c r="AD190" s="222"/>
      <c r="AE190" s="222"/>
      <c r="AF190" s="222"/>
      <c r="AG190" s="222"/>
      <c r="AH190" s="222"/>
      <c r="AI190" s="222"/>
      <c r="AJ190" s="222"/>
      <c r="AK190" s="222"/>
      <c r="AL190" s="222"/>
      <c r="AM190" s="222"/>
      <c r="AN190" s="222"/>
      <c r="AO190" s="222"/>
      <c r="AP190" s="222"/>
      <c r="AQ190" s="222"/>
      <c r="AR190" s="222"/>
      <c r="AS190" s="222"/>
      <c r="AT190" s="222"/>
      <c r="AU190" s="222"/>
      <c r="AV190" s="222"/>
      <c r="AW190" s="222"/>
      <c r="AX190" s="222"/>
      <c r="AY190" s="222"/>
      <c r="AZ190" s="222"/>
      <c r="BA190" s="222"/>
      <c r="BB190" s="222"/>
      <c r="BC190" s="222"/>
      <c r="BD190" s="222"/>
      <c r="BE190" s="222"/>
      <c r="BF190" s="222"/>
      <c r="BG190" s="222"/>
      <c r="BH190" s="222"/>
      <c r="BI190" s="222"/>
      <c r="BJ190" s="222"/>
      <c r="BK190" s="222"/>
      <c r="BL190" s="222"/>
      <c r="BM190" s="222"/>
      <c r="BN190" s="222"/>
      <c r="BO190" s="222"/>
      <c r="BP190" s="222"/>
      <c r="BQ190" s="222"/>
      <c r="BR190" s="222"/>
      <c r="BS190" s="222"/>
      <c r="BT190" s="222"/>
      <c r="BU190" s="222"/>
      <c r="BV190" s="222"/>
      <c r="BW190" s="222"/>
      <c r="BX190" s="222"/>
      <c r="BY190" s="222"/>
      <c r="BZ190" s="222"/>
      <c r="CA190" s="222"/>
      <c r="CB190" s="222"/>
      <c r="CC190" s="222"/>
      <c r="CD190" s="222"/>
      <c r="CE190" s="222"/>
      <c r="CF190" s="222"/>
      <c r="CG190" s="222"/>
      <c r="CH190" s="222"/>
      <c r="CI190" s="222"/>
      <c r="CJ190" s="222"/>
      <c r="CK190" s="222"/>
      <c r="CL190" s="222"/>
      <c r="CM190" s="222"/>
      <c r="CN190" s="222"/>
      <c r="CO190" s="222"/>
      <c r="CP190" s="222"/>
      <c r="CQ190" s="222"/>
      <c r="CR190" s="222"/>
      <c r="CS190" s="222"/>
      <c r="CT190" s="222"/>
      <c r="CU190" s="222"/>
      <c r="CV190" s="222"/>
      <c r="CW190" s="222"/>
      <c r="CX190" s="222"/>
      <c r="CY190" s="222"/>
      <c r="CZ190" s="222"/>
      <c r="DA190" s="222"/>
      <c r="DB190" s="222"/>
      <c r="DC190" s="222"/>
      <c r="DD190" s="222"/>
      <c r="DE190" s="222"/>
      <c r="DF190" s="222"/>
      <c r="DG190" s="222"/>
      <c r="DH190" s="222"/>
      <c r="DI190" s="222"/>
      <c r="DJ190" s="222"/>
      <c r="DK190" s="222"/>
      <c r="DL190" s="222"/>
      <c r="DM190" s="222"/>
      <c r="DN190" s="222"/>
      <c r="DO190" s="222"/>
      <c r="DP190" s="222"/>
      <c r="DQ190" s="222"/>
      <c r="DR190" s="222"/>
      <c r="DS190" s="222"/>
      <c r="DT190" s="222"/>
      <c r="DU190" s="222"/>
      <c r="DV190" s="222"/>
      <c r="DW190" s="222"/>
      <c r="DX190" s="222"/>
      <c r="DY190" s="222"/>
      <c r="DZ190" s="222"/>
      <c r="EA190" s="222"/>
      <c r="EB190" s="222"/>
      <c r="EC190" s="222"/>
      <c r="ED190" s="222"/>
      <c r="EE190" s="222"/>
      <c r="EF190" s="222"/>
      <c r="EG190" s="222"/>
      <c r="EH190" s="222"/>
      <c r="EI190" s="222"/>
    </row>
    <row r="191" spans="1:139" ht="12.75">
      <c r="A191" s="222"/>
      <c r="B191" s="251"/>
      <c r="C191" s="222"/>
      <c r="D191" s="222"/>
      <c r="E191" s="222"/>
      <c r="F191" s="222"/>
      <c r="G191" s="222"/>
      <c r="H191" s="222"/>
      <c r="I191" s="222"/>
      <c r="J191" s="222"/>
      <c r="K191" s="222"/>
      <c r="L191" s="222"/>
      <c r="M191" s="222"/>
      <c r="N191" s="222"/>
      <c r="O191" s="222"/>
      <c r="P191" s="222"/>
      <c r="Q191" s="222"/>
      <c r="R191" s="222"/>
      <c r="S191" s="222"/>
      <c r="T191" s="222"/>
      <c r="U191" s="222"/>
      <c r="V191" s="222"/>
      <c r="W191" s="222"/>
      <c r="X191" s="222"/>
      <c r="Y191" s="222"/>
      <c r="Z191" s="222"/>
      <c r="AA191" s="222"/>
      <c r="AB191" s="222"/>
      <c r="AC191" s="222"/>
      <c r="AD191" s="222"/>
      <c r="AE191" s="222"/>
      <c r="AF191" s="222"/>
      <c r="AG191" s="222"/>
      <c r="AH191" s="222"/>
      <c r="AI191" s="222"/>
      <c r="AJ191" s="222"/>
      <c r="AK191" s="222"/>
      <c r="AL191" s="222"/>
      <c r="AM191" s="222"/>
      <c r="AN191" s="222"/>
      <c r="AO191" s="222"/>
      <c r="AP191" s="222"/>
      <c r="AQ191" s="222"/>
      <c r="AR191" s="222"/>
      <c r="AS191" s="222"/>
      <c r="AT191" s="222"/>
      <c r="AU191" s="222"/>
      <c r="AV191" s="222"/>
      <c r="AW191" s="222"/>
      <c r="AX191" s="222"/>
      <c r="AY191" s="222"/>
      <c r="AZ191" s="222"/>
      <c r="BA191" s="222"/>
      <c r="BB191" s="222"/>
      <c r="BC191" s="222"/>
      <c r="BD191" s="222"/>
      <c r="BE191" s="222"/>
      <c r="BF191" s="222"/>
      <c r="BG191" s="222"/>
      <c r="BH191" s="222"/>
      <c r="BI191" s="222"/>
      <c r="BJ191" s="222"/>
      <c r="BK191" s="222"/>
      <c r="BL191" s="222"/>
      <c r="BM191" s="222"/>
      <c r="BN191" s="222"/>
      <c r="BO191" s="222"/>
      <c r="BP191" s="222"/>
      <c r="BQ191" s="222"/>
      <c r="BR191" s="222"/>
      <c r="BS191" s="222"/>
      <c r="BT191" s="222"/>
      <c r="BU191" s="222"/>
      <c r="BV191" s="222"/>
      <c r="BW191" s="222"/>
      <c r="BX191" s="222"/>
      <c r="BY191" s="222"/>
      <c r="BZ191" s="222"/>
      <c r="CA191" s="222"/>
      <c r="CB191" s="222"/>
      <c r="CC191" s="222"/>
      <c r="CD191" s="222"/>
      <c r="CE191" s="222"/>
      <c r="CF191" s="222"/>
      <c r="CG191" s="222"/>
      <c r="CH191" s="222"/>
      <c r="CI191" s="222"/>
      <c r="CJ191" s="222"/>
      <c r="CK191" s="222"/>
      <c r="CL191" s="222"/>
      <c r="CM191" s="222"/>
      <c r="CN191" s="222"/>
      <c r="CO191" s="222"/>
      <c r="CP191" s="222"/>
      <c r="CQ191" s="222"/>
      <c r="CR191" s="222"/>
      <c r="CS191" s="222"/>
      <c r="CT191" s="222"/>
      <c r="CU191" s="222"/>
      <c r="CV191" s="222"/>
      <c r="CW191" s="222"/>
      <c r="CX191" s="222"/>
      <c r="CY191" s="222"/>
      <c r="CZ191" s="222"/>
      <c r="DA191" s="222"/>
      <c r="DB191" s="222"/>
      <c r="DC191" s="222"/>
      <c r="DD191" s="222"/>
      <c r="DE191" s="222"/>
      <c r="DF191" s="222"/>
      <c r="DG191" s="222"/>
      <c r="DH191" s="222"/>
      <c r="DI191" s="222"/>
      <c r="DJ191" s="222"/>
      <c r="DK191" s="222"/>
      <c r="DL191" s="222"/>
      <c r="DM191" s="222"/>
      <c r="DN191" s="222"/>
      <c r="DO191" s="222"/>
      <c r="DP191" s="222"/>
      <c r="DQ191" s="222"/>
      <c r="DR191" s="222"/>
      <c r="DS191" s="222"/>
      <c r="DT191" s="222"/>
      <c r="DU191" s="222"/>
      <c r="DV191" s="222"/>
      <c r="DW191" s="222"/>
      <c r="DX191" s="222"/>
      <c r="DY191" s="222"/>
      <c r="DZ191" s="222"/>
      <c r="EA191" s="222"/>
      <c r="EB191" s="222"/>
      <c r="EC191" s="222"/>
      <c r="ED191" s="222"/>
      <c r="EE191" s="222"/>
      <c r="EF191" s="222"/>
      <c r="EG191" s="222"/>
      <c r="EH191" s="222"/>
      <c r="EI191" s="222"/>
    </row>
    <row r="192" spans="1:139" ht="12.75">
      <c r="A192" s="222"/>
      <c r="B192" s="251"/>
      <c r="C192" s="222"/>
      <c r="D192" s="222"/>
      <c r="E192" s="222"/>
      <c r="F192" s="222"/>
      <c r="G192" s="222"/>
      <c r="H192" s="222"/>
      <c r="I192" s="222"/>
      <c r="J192" s="222"/>
      <c r="K192" s="222"/>
      <c r="L192" s="222"/>
      <c r="M192" s="222"/>
      <c r="N192" s="222"/>
      <c r="O192" s="222"/>
      <c r="P192" s="222"/>
      <c r="Q192" s="222"/>
      <c r="R192" s="222"/>
      <c r="S192" s="222"/>
      <c r="T192" s="222"/>
      <c r="U192" s="222"/>
      <c r="V192" s="222"/>
      <c r="W192" s="222"/>
      <c r="X192" s="222"/>
      <c r="Y192" s="222"/>
      <c r="Z192" s="222"/>
      <c r="AA192" s="222"/>
      <c r="AB192" s="222"/>
      <c r="AC192" s="222"/>
      <c r="AD192" s="222"/>
      <c r="AE192" s="222"/>
      <c r="AF192" s="222"/>
      <c r="AG192" s="222"/>
      <c r="AH192" s="222"/>
      <c r="AI192" s="222"/>
      <c r="AJ192" s="222"/>
      <c r="AK192" s="222"/>
      <c r="AL192" s="222"/>
      <c r="AM192" s="222"/>
      <c r="AN192" s="222"/>
      <c r="AO192" s="222"/>
      <c r="AP192" s="222"/>
      <c r="AQ192" s="222"/>
      <c r="AR192" s="222"/>
      <c r="AS192" s="222"/>
      <c r="AT192" s="222"/>
      <c r="AU192" s="222"/>
      <c r="AV192" s="222"/>
      <c r="AW192" s="222"/>
      <c r="AX192" s="222"/>
      <c r="AY192" s="222"/>
      <c r="AZ192" s="222"/>
      <c r="BA192" s="222"/>
      <c r="BB192" s="222"/>
      <c r="BC192" s="222"/>
      <c r="BD192" s="222"/>
      <c r="BE192" s="222"/>
      <c r="BF192" s="222"/>
      <c r="BG192" s="222"/>
      <c r="BH192" s="222"/>
      <c r="BI192" s="222"/>
      <c r="BJ192" s="222"/>
      <c r="BK192" s="222"/>
      <c r="BL192" s="222"/>
      <c r="BM192" s="222"/>
      <c r="BN192" s="222"/>
      <c r="BO192" s="222"/>
      <c r="BP192" s="222"/>
      <c r="BQ192" s="222"/>
      <c r="BR192" s="222"/>
      <c r="BS192" s="222"/>
      <c r="BT192" s="222"/>
      <c r="BU192" s="222"/>
      <c r="BV192" s="222"/>
      <c r="BW192" s="222"/>
      <c r="BX192" s="222"/>
      <c r="BY192" s="222"/>
      <c r="BZ192" s="222"/>
      <c r="CA192" s="222"/>
      <c r="CB192" s="222"/>
      <c r="CC192" s="222"/>
      <c r="CD192" s="222"/>
      <c r="CE192" s="222"/>
      <c r="CF192" s="222"/>
      <c r="CG192" s="222"/>
      <c r="CH192" s="222"/>
      <c r="CI192" s="222"/>
      <c r="CJ192" s="222"/>
      <c r="CK192" s="222"/>
      <c r="CL192" s="222"/>
      <c r="CM192" s="222"/>
      <c r="CN192" s="222"/>
      <c r="CO192" s="222"/>
      <c r="CP192" s="222"/>
      <c r="CQ192" s="222"/>
      <c r="CR192" s="222"/>
      <c r="CS192" s="222"/>
      <c r="CT192" s="222"/>
      <c r="CU192" s="222"/>
      <c r="CV192" s="222"/>
      <c r="CW192" s="222"/>
      <c r="CX192" s="222"/>
      <c r="CY192" s="222"/>
      <c r="CZ192" s="222"/>
      <c r="DA192" s="222"/>
      <c r="DB192" s="222"/>
      <c r="DC192" s="222"/>
      <c r="DD192" s="222"/>
      <c r="DE192" s="222"/>
      <c r="DF192" s="222"/>
      <c r="DG192" s="222"/>
      <c r="DH192" s="222"/>
      <c r="DI192" s="222"/>
      <c r="DJ192" s="222"/>
      <c r="DK192" s="222"/>
      <c r="DL192" s="222"/>
      <c r="DM192" s="222"/>
      <c r="DN192" s="222"/>
      <c r="DO192" s="222"/>
      <c r="DP192" s="222"/>
      <c r="DQ192" s="222"/>
      <c r="DR192" s="222"/>
      <c r="DS192" s="222"/>
      <c r="DT192" s="222"/>
      <c r="DU192" s="222"/>
      <c r="DV192" s="222"/>
      <c r="DW192" s="222"/>
      <c r="DX192" s="222"/>
      <c r="DY192" s="222"/>
      <c r="DZ192" s="222"/>
      <c r="EA192" s="222"/>
      <c r="EB192" s="222"/>
      <c r="EC192" s="222"/>
      <c r="ED192" s="222"/>
      <c r="EE192" s="222"/>
      <c r="EF192" s="222"/>
      <c r="EG192" s="222"/>
      <c r="EH192" s="222"/>
      <c r="EI192" s="222"/>
    </row>
    <row r="193" spans="1:139" ht="12.75">
      <c r="A193" s="222"/>
      <c r="B193" s="251"/>
      <c r="C193" s="222"/>
      <c r="D193" s="222"/>
      <c r="E193" s="222"/>
      <c r="F193" s="222"/>
      <c r="G193" s="222"/>
      <c r="H193" s="222"/>
      <c r="I193" s="222"/>
      <c r="J193" s="222"/>
      <c r="K193" s="222"/>
      <c r="L193" s="222"/>
      <c r="M193" s="222"/>
      <c r="N193" s="222"/>
      <c r="O193" s="222"/>
      <c r="P193" s="222"/>
      <c r="Q193" s="222"/>
      <c r="R193" s="222"/>
      <c r="S193" s="222"/>
      <c r="T193" s="222"/>
      <c r="U193" s="222"/>
      <c r="V193" s="222"/>
      <c r="W193" s="222"/>
      <c r="X193" s="222"/>
      <c r="Y193" s="222"/>
      <c r="Z193" s="222"/>
      <c r="AA193" s="222"/>
      <c r="AB193" s="222"/>
      <c r="AC193" s="222"/>
      <c r="AD193" s="222"/>
      <c r="AE193" s="222"/>
      <c r="AF193" s="222"/>
      <c r="AG193" s="222"/>
      <c r="AH193" s="222"/>
      <c r="AI193" s="222"/>
      <c r="AJ193" s="222"/>
      <c r="AK193" s="222"/>
      <c r="AL193" s="222"/>
      <c r="AM193" s="222"/>
      <c r="AN193" s="222"/>
      <c r="AO193" s="222"/>
      <c r="AP193" s="222"/>
      <c r="AQ193" s="222"/>
      <c r="AR193" s="222"/>
      <c r="AS193" s="222"/>
      <c r="AT193" s="222"/>
      <c r="AU193" s="222"/>
      <c r="AV193" s="222"/>
      <c r="AW193" s="222"/>
      <c r="AX193" s="222"/>
      <c r="AY193" s="222"/>
      <c r="AZ193" s="222"/>
      <c r="BA193" s="222"/>
      <c r="BB193" s="222"/>
      <c r="BC193" s="222"/>
      <c r="BD193" s="222"/>
      <c r="BE193" s="222"/>
      <c r="BF193" s="222"/>
      <c r="BG193" s="222"/>
      <c r="BH193" s="222"/>
      <c r="BI193" s="222"/>
      <c r="BJ193" s="222"/>
      <c r="BK193" s="222"/>
      <c r="BL193" s="222"/>
      <c r="BM193" s="222"/>
      <c r="BN193" s="222"/>
      <c r="BO193" s="222"/>
      <c r="BP193" s="222"/>
      <c r="BQ193" s="222"/>
      <c r="BR193" s="222"/>
      <c r="BS193" s="222"/>
      <c r="BT193" s="222"/>
      <c r="BU193" s="222"/>
      <c r="BV193" s="222"/>
      <c r="BW193" s="222"/>
      <c r="BX193" s="222"/>
      <c r="BY193" s="222"/>
      <c r="BZ193" s="222"/>
      <c r="CA193" s="222"/>
      <c r="CB193" s="222"/>
      <c r="CC193" s="222"/>
      <c r="CD193" s="222"/>
      <c r="CE193" s="222"/>
      <c r="CF193" s="222"/>
      <c r="CG193" s="222"/>
      <c r="CH193" s="222"/>
      <c r="CI193" s="222"/>
      <c r="CJ193" s="222"/>
      <c r="CK193" s="222"/>
      <c r="CL193" s="222"/>
      <c r="CM193" s="222"/>
      <c r="CN193" s="222"/>
      <c r="CO193" s="222"/>
      <c r="CP193" s="222"/>
      <c r="CQ193" s="222"/>
      <c r="CR193" s="222"/>
      <c r="CS193" s="222"/>
      <c r="CT193" s="222"/>
      <c r="CU193" s="222"/>
      <c r="CV193" s="222"/>
      <c r="CW193" s="222"/>
      <c r="CX193" s="222"/>
      <c r="CY193" s="222"/>
      <c r="CZ193" s="222"/>
      <c r="DA193" s="222"/>
      <c r="DB193" s="222"/>
      <c r="DC193" s="222"/>
      <c r="DD193" s="222"/>
      <c r="DE193" s="222"/>
      <c r="DF193" s="222"/>
      <c r="DG193" s="222"/>
      <c r="DH193" s="222"/>
      <c r="DI193" s="222"/>
      <c r="DJ193" s="222"/>
      <c r="DK193" s="222"/>
      <c r="DL193" s="222"/>
      <c r="DM193" s="222"/>
      <c r="DN193" s="222"/>
      <c r="DO193" s="222"/>
      <c r="DP193" s="222"/>
      <c r="DQ193" s="222"/>
      <c r="DR193" s="222"/>
      <c r="DS193" s="222"/>
      <c r="DT193" s="222"/>
      <c r="DU193" s="222"/>
      <c r="DV193" s="222"/>
      <c r="DW193" s="222"/>
      <c r="DX193" s="222"/>
      <c r="DY193" s="222"/>
      <c r="DZ193" s="222"/>
      <c r="EA193" s="222"/>
      <c r="EB193" s="222"/>
      <c r="EC193" s="222"/>
      <c r="ED193" s="222"/>
      <c r="EE193" s="222"/>
      <c r="EF193" s="222"/>
      <c r="EG193" s="222"/>
      <c r="EH193" s="222"/>
      <c r="EI193" s="222"/>
    </row>
    <row r="194" spans="1:139" ht="12.75">
      <c r="A194" s="222"/>
      <c r="B194" s="251"/>
      <c r="C194" s="222"/>
      <c r="D194" s="222"/>
      <c r="E194" s="222"/>
      <c r="F194" s="222"/>
      <c r="G194" s="222"/>
      <c r="H194" s="222"/>
      <c r="I194" s="222"/>
      <c r="J194" s="222"/>
      <c r="K194" s="222"/>
      <c r="L194" s="222"/>
      <c r="M194" s="222"/>
      <c r="N194" s="222"/>
      <c r="O194" s="222"/>
      <c r="P194" s="222"/>
      <c r="Q194" s="222"/>
      <c r="R194" s="222"/>
      <c r="S194" s="222"/>
      <c r="T194" s="222"/>
      <c r="U194" s="222"/>
      <c r="V194" s="222"/>
      <c r="W194" s="222"/>
      <c r="X194" s="222"/>
      <c r="Y194" s="222"/>
      <c r="Z194" s="222"/>
      <c r="AA194" s="222"/>
      <c r="AB194" s="222"/>
      <c r="AC194" s="222"/>
      <c r="AD194" s="222"/>
      <c r="AE194" s="222"/>
      <c r="AF194" s="222"/>
      <c r="AG194" s="222"/>
      <c r="AH194" s="222"/>
      <c r="AI194" s="222"/>
      <c r="AJ194" s="222"/>
      <c r="AK194" s="222"/>
      <c r="AL194" s="222"/>
      <c r="AM194" s="222"/>
      <c r="AN194" s="222"/>
      <c r="AO194" s="222"/>
      <c r="AP194" s="222"/>
      <c r="AQ194" s="222"/>
      <c r="AR194" s="222"/>
      <c r="AS194" s="222"/>
      <c r="AT194" s="222"/>
      <c r="AU194" s="222"/>
      <c r="AV194" s="222"/>
      <c r="AW194" s="222"/>
      <c r="AX194" s="222"/>
      <c r="AY194" s="222"/>
      <c r="AZ194" s="222"/>
      <c r="BA194" s="222"/>
      <c r="BB194" s="222"/>
      <c r="BC194" s="222"/>
      <c r="BD194" s="222"/>
      <c r="BE194" s="222"/>
      <c r="BF194" s="222"/>
      <c r="BG194" s="222"/>
      <c r="BH194" s="222"/>
      <c r="BI194" s="222"/>
      <c r="BJ194" s="222"/>
      <c r="BK194" s="222"/>
      <c r="BL194" s="222"/>
      <c r="BM194" s="222"/>
      <c r="BN194" s="222"/>
      <c r="BO194" s="222"/>
      <c r="BP194" s="222"/>
      <c r="BQ194" s="222"/>
      <c r="BR194" s="222"/>
      <c r="BS194" s="222"/>
      <c r="BT194" s="222"/>
      <c r="BU194" s="222"/>
      <c r="BV194" s="222"/>
      <c r="BW194" s="222"/>
      <c r="BX194" s="222"/>
      <c r="BY194" s="222"/>
      <c r="BZ194" s="222"/>
      <c r="CA194" s="222"/>
      <c r="CB194" s="222"/>
      <c r="CC194" s="222"/>
      <c r="CD194" s="222"/>
      <c r="CE194" s="222"/>
      <c r="CF194" s="222"/>
      <c r="CG194" s="222"/>
      <c r="CH194" s="222"/>
      <c r="CI194" s="222"/>
      <c r="CJ194" s="222"/>
      <c r="CK194" s="222"/>
      <c r="CL194" s="222"/>
      <c r="CM194" s="222"/>
      <c r="CN194" s="222"/>
      <c r="CO194" s="222"/>
      <c r="CP194" s="222"/>
      <c r="CQ194" s="222"/>
      <c r="CR194" s="222"/>
      <c r="CS194" s="222"/>
      <c r="CT194" s="222"/>
      <c r="CU194" s="222"/>
      <c r="CV194" s="222"/>
      <c r="CW194" s="222"/>
      <c r="CX194" s="222"/>
      <c r="CY194" s="222"/>
      <c r="CZ194" s="222"/>
      <c r="DA194" s="222"/>
      <c r="DB194" s="222"/>
      <c r="DC194" s="222"/>
      <c r="DD194" s="222"/>
      <c r="DE194" s="222"/>
      <c r="DF194" s="222"/>
      <c r="DG194" s="222"/>
      <c r="DH194" s="222"/>
      <c r="DI194" s="222"/>
      <c r="DJ194" s="222"/>
      <c r="DK194" s="222"/>
      <c r="DL194" s="222"/>
      <c r="DM194" s="222"/>
      <c r="DN194" s="222"/>
      <c r="DO194" s="222"/>
      <c r="DP194" s="222"/>
      <c r="DQ194" s="222"/>
      <c r="DR194" s="222"/>
      <c r="DS194" s="222"/>
      <c r="DT194" s="222"/>
      <c r="DU194" s="222"/>
      <c r="DV194" s="222"/>
      <c r="DW194" s="222"/>
      <c r="DX194" s="222"/>
      <c r="DY194" s="222"/>
      <c r="DZ194" s="222"/>
      <c r="EA194" s="222"/>
      <c r="EB194" s="222"/>
      <c r="EC194" s="222"/>
      <c r="ED194" s="222"/>
      <c r="EE194" s="222"/>
      <c r="EF194" s="222"/>
      <c r="EG194" s="222"/>
      <c r="EH194" s="222"/>
      <c r="EI194" s="222"/>
    </row>
    <row r="195" spans="1:139" ht="12.75">
      <c r="A195" s="222"/>
      <c r="B195" s="251"/>
      <c r="C195" s="222"/>
      <c r="D195" s="222"/>
      <c r="E195" s="222"/>
      <c r="F195" s="222"/>
      <c r="G195" s="222"/>
      <c r="H195" s="222"/>
      <c r="I195" s="222"/>
      <c r="J195" s="222"/>
      <c r="K195" s="222"/>
      <c r="L195" s="222"/>
      <c r="M195" s="222"/>
      <c r="N195" s="222"/>
      <c r="O195" s="222"/>
      <c r="P195" s="222"/>
      <c r="Q195" s="222"/>
      <c r="R195" s="222"/>
      <c r="S195" s="222"/>
      <c r="T195" s="222"/>
      <c r="U195" s="222"/>
      <c r="V195" s="222"/>
      <c r="W195" s="222"/>
      <c r="X195" s="222"/>
      <c r="Y195" s="222"/>
      <c r="Z195" s="222"/>
      <c r="AA195" s="222"/>
      <c r="AB195" s="222"/>
      <c r="AC195" s="222"/>
      <c r="AD195" s="222"/>
      <c r="AE195" s="222"/>
      <c r="AF195" s="222"/>
      <c r="AG195" s="222"/>
      <c r="AH195" s="222"/>
      <c r="AI195" s="222"/>
      <c r="AJ195" s="222"/>
      <c r="AK195" s="222"/>
      <c r="AL195" s="222"/>
      <c r="AM195" s="222"/>
      <c r="AN195" s="222"/>
      <c r="AO195" s="222"/>
      <c r="AP195" s="222"/>
      <c r="AQ195" s="222"/>
      <c r="AR195" s="222"/>
      <c r="AS195" s="222"/>
      <c r="AT195" s="222"/>
      <c r="AU195" s="222"/>
      <c r="AV195" s="222"/>
      <c r="AW195" s="222"/>
      <c r="AX195" s="222"/>
      <c r="AY195" s="222"/>
      <c r="AZ195" s="222"/>
      <c r="BA195" s="222"/>
      <c r="BB195" s="222"/>
      <c r="BC195" s="222"/>
      <c r="BD195" s="222"/>
      <c r="BE195" s="222"/>
      <c r="BF195" s="222"/>
      <c r="BG195" s="222"/>
      <c r="BH195" s="222"/>
      <c r="BI195" s="222"/>
      <c r="BJ195" s="222"/>
      <c r="BK195" s="222"/>
      <c r="BL195" s="222"/>
      <c r="BM195" s="222"/>
      <c r="BN195" s="222"/>
      <c r="BO195" s="222"/>
      <c r="BP195" s="222"/>
      <c r="BQ195" s="222"/>
      <c r="BR195" s="222"/>
      <c r="BS195" s="222"/>
      <c r="BT195" s="222"/>
      <c r="BU195" s="222"/>
      <c r="BV195" s="222"/>
      <c r="BW195" s="222"/>
      <c r="BX195" s="222"/>
      <c r="BY195" s="222"/>
      <c r="BZ195" s="222"/>
      <c r="CA195" s="222"/>
      <c r="CB195" s="222"/>
      <c r="CC195" s="222"/>
      <c r="CD195" s="222"/>
      <c r="CE195" s="222"/>
      <c r="CF195" s="222"/>
      <c r="CG195" s="222"/>
      <c r="CH195" s="222"/>
      <c r="CI195" s="222"/>
      <c r="CJ195" s="222"/>
      <c r="CK195" s="222"/>
      <c r="CL195" s="222"/>
      <c r="CM195" s="222"/>
      <c r="CN195" s="222"/>
      <c r="CO195" s="222"/>
      <c r="CP195" s="222"/>
      <c r="CQ195" s="222"/>
      <c r="CR195" s="222"/>
      <c r="CS195" s="222"/>
      <c r="CT195" s="222"/>
      <c r="CU195" s="222"/>
      <c r="CV195" s="222"/>
      <c r="CW195" s="222"/>
      <c r="CX195" s="222"/>
      <c r="CY195" s="222"/>
      <c r="CZ195" s="222"/>
      <c r="DA195" s="222"/>
      <c r="DB195" s="222"/>
      <c r="DC195" s="222"/>
      <c r="DD195" s="222"/>
      <c r="DE195" s="222"/>
      <c r="DF195" s="222"/>
      <c r="DG195" s="222"/>
      <c r="DH195" s="222"/>
      <c r="DI195" s="222"/>
      <c r="DJ195" s="222"/>
      <c r="DK195" s="222"/>
      <c r="DL195" s="222"/>
      <c r="DM195" s="222"/>
      <c r="DN195" s="222"/>
      <c r="DO195" s="222"/>
      <c r="DP195" s="222"/>
      <c r="DQ195" s="222"/>
      <c r="DR195" s="222"/>
      <c r="DS195" s="222"/>
      <c r="DT195" s="222"/>
      <c r="DU195" s="222"/>
      <c r="DV195" s="222"/>
      <c r="DW195" s="222"/>
      <c r="DX195" s="222"/>
      <c r="DY195" s="222"/>
      <c r="DZ195" s="222"/>
      <c r="EA195" s="222"/>
      <c r="EB195" s="222"/>
      <c r="EC195" s="222"/>
      <c r="ED195" s="222"/>
      <c r="EE195" s="222"/>
      <c r="EF195" s="222"/>
      <c r="EG195" s="222"/>
      <c r="EH195" s="222"/>
      <c r="EI195" s="222"/>
    </row>
    <row r="196" spans="1:139" ht="12.75">
      <c r="A196" s="222"/>
      <c r="B196" s="251"/>
      <c r="C196" s="222"/>
      <c r="D196" s="222"/>
      <c r="E196" s="222"/>
      <c r="F196" s="222"/>
      <c r="G196" s="222"/>
      <c r="H196" s="222"/>
      <c r="I196" s="222"/>
      <c r="J196" s="222"/>
      <c r="K196" s="222"/>
      <c r="L196" s="222"/>
      <c r="M196" s="222"/>
      <c r="N196" s="222"/>
      <c r="O196" s="222"/>
      <c r="P196" s="222"/>
      <c r="Q196" s="222"/>
      <c r="R196" s="222"/>
      <c r="S196" s="222"/>
      <c r="T196" s="222"/>
      <c r="U196" s="222"/>
      <c r="V196" s="222"/>
      <c r="W196" s="222"/>
      <c r="X196" s="222"/>
      <c r="Y196" s="222"/>
      <c r="Z196" s="222"/>
      <c r="AA196" s="222"/>
      <c r="AB196" s="222"/>
      <c r="AC196" s="222"/>
      <c r="AD196" s="222"/>
      <c r="AE196" s="222"/>
      <c r="AF196" s="222"/>
      <c r="AG196" s="222"/>
      <c r="AH196" s="222"/>
      <c r="AI196" s="222"/>
      <c r="AJ196" s="222"/>
      <c r="AK196" s="222"/>
      <c r="AL196" s="222"/>
      <c r="AM196" s="222"/>
      <c r="AN196" s="222"/>
      <c r="AO196" s="222"/>
      <c r="AP196" s="222"/>
      <c r="AQ196" s="222"/>
      <c r="AR196" s="222"/>
      <c r="AS196" s="222"/>
      <c r="AT196" s="222"/>
      <c r="AU196" s="222"/>
      <c r="AV196" s="222"/>
      <c r="AW196" s="222"/>
      <c r="AX196" s="222"/>
      <c r="AY196" s="222"/>
      <c r="AZ196" s="222"/>
      <c r="BA196" s="222"/>
      <c r="BB196" s="222"/>
      <c r="BC196" s="222"/>
      <c r="BD196" s="222"/>
      <c r="BE196" s="222"/>
      <c r="BF196" s="222"/>
      <c r="BG196" s="222"/>
      <c r="BH196" s="222"/>
      <c r="BI196" s="222"/>
      <c r="BJ196" s="222"/>
      <c r="BK196" s="222"/>
      <c r="BL196" s="222"/>
      <c r="BM196" s="222"/>
      <c r="BN196" s="222"/>
      <c r="BO196" s="222"/>
      <c r="BP196" s="222"/>
      <c r="BQ196" s="222"/>
      <c r="BR196" s="222"/>
      <c r="BS196" s="222"/>
      <c r="BT196" s="222"/>
      <c r="BU196" s="222"/>
      <c r="BV196" s="222"/>
      <c r="BW196" s="222"/>
      <c r="BX196" s="222"/>
      <c r="BY196" s="222"/>
      <c r="BZ196" s="222"/>
      <c r="CA196" s="222"/>
      <c r="CB196" s="222"/>
      <c r="CC196" s="222"/>
      <c r="CD196" s="222"/>
      <c r="CE196" s="222"/>
      <c r="CF196" s="222"/>
      <c r="CG196" s="222"/>
      <c r="CH196" s="222"/>
      <c r="CI196" s="222"/>
      <c r="CJ196" s="222"/>
      <c r="CK196" s="222"/>
      <c r="CL196" s="222"/>
      <c r="CM196" s="222"/>
      <c r="CN196" s="222"/>
      <c r="CO196" s="222"/>
      <c r="CP196" s="222"/>
      <c r="CQ196" s="222"/>
      <c r="CR196" s="222"/>
      <c r="CS196" s="222"/>
      <c r="CT196" s="222"/>
      <c r="CU196" s="222"/>
      <c r="CV196" s="222"/>
      <c r="CW196" s="222"/>
      <c r="CX196" s="222"/>
      <c r="CY196" s="222"/>
      <c r="CZ196" s="222"/>
      <c r="DA196" s="222"/>
      <c r="DB196" s="222"/>
      <c r="DC196" s="222"/>
      <c r="DD196" s="222"/>
      <c r="DE196" s="222"/>
      <c r="DF196" s="222"/>
      <c r="DG196" s="222"/>
      <c r="DH196" s="222"/>
      <c r="DI196" s="222"/>
      <c r="DJ196" s="222"/>
      <c r="DK196" s="222"/>
      <c r="DL196" s="222"/>
      <c r="DM196" s="222"/>
      <c r="DN196" s="222"/>
      <c r="DO196" s="222"/>
      <c r="DP196" s="222"/>
      <c r="DQ196" s="222"/>
      <c r="DR196" s="222"/>
      <c r="DS196" s="222"/>
      <c r="DT196" s="222"/>
      <c r="DU196" s="222"/>
      <c r="DV196" s="222"/>
      <c r="DW196" s="222"/>
      <c r="DX196" s="222"/>
      <c r="DY196" s="222"/>
      <c r="DZ196" s="222"/>
      <c r="EA196" s="222"/>
      <c r="EB196" s="222"/>
      <c r="EC196" s="222"/>
      <c r="ED196" s="222"/>
      <c r="EE196" s="222"/>
      <c r="EF196" s="222"/>
      <c r="EG196" s="222"/>
      <c r="EH196" s="222"/>
      <c r="EI196" s="222"/>
    </row>
    <row r="197" spans="1:139" ht="12.75">
      <c r="A197" s="222"/>
      <c r="B197" s="251"/>
      <c r="C197" s="222"/>
      <c r="D197" s="222"/>
      <c r="E197" s="222"/>
      <c r="F197" s="222"/>
      <c r="G197" s="222"/>
      <c r="H197" s="222"/>
      <c r="I197" s="222"/>
      <c r="J197" s="222"/>
      <c r="K197" s="222"/>
      <c r="L197" s="222"/>
      <c r="M197" s="222"/>
      <c r="N197" s="222"/>
      <c r="O197" s="222"/>
      <c r="P197" s="222"/>
      <c r="Q197" s="222"/>
      <c r="R197" s="222"/>
      <c r="S197" s="222"/>
      <c r="T197" s="222"/>
      <c r="U197" s="222"/>
      <c r="V197" s="222"/>
      <c r="W197" s="222"/>
      <c r="X197" s="222"/>
      <c r="Y197" s="222"/>
      <c r="Z197" s="222"/>
      <c r="AA197" s="222"/>
      <c r="AB197" s="222"/>
      <c r="AC197" s="222"/>
      <c r="AD197" s="222"/>
      <c r="AE197" s="222"/>
      <c r="AF197" s="222"/>
      <c r="AG197" s="222"/>
      <c r="AH197" s="222"/>
      <c r="AI197" s="222"/>
      <c r="AJ197" s="222"/>
      <c r="AK197" s="222"/>
      <c r="AL197" s="222"/>
      <c r="AM197" s="222"/>
      <c r="AN197" s="222"/>
      <c r="AO197" s="222"/>
      <c r="AP197" s="222"/>
      <c r="AQ197" s="222"/>
      <c r="AR197" s="222"/>
      <c r="AS197" s="222"/>
      <c r="AT197" s="222"/>
      <c r="AU197" s="222"/>
      <c r="AV197" s="222"/>
      <c r="AW197" s="222"/>
      <c r="AX197" s="222"/>
      <c r="AY197" s="222"/>
      <c r="AZ197" s="222"/>
      <c r="BA197" s="222"/>
      <c r="BB197" s="222"/>
      <c r="BC197" s="222"/>
      <c r="BD197" s="222"/>
      <c r="BE197" s="222"/>
      <c r="BF197" s="222"/>
      <c r="BG197" s="222"/>
      <c r="BH197" s="222"/>
      <c r="BI197" s="222"/>
      <c r="BJ197" s="222"/>
      <c r="BK197" s="222"/>
      <c r="BL197" s="222"/>
      <c r="BM197" s="222"/>
      <c r="BN197" s="222"/>
      <c r="BO197" s="222"/>
      <c r="BP197" s="222"/>
      <c r="BQ197" s="222"/>
      <c r="BR197" s="222"/>
      <c r="BS197" s="222"/>
      <c r="BT197" s="222"/>
      <c r="BU197" s="222"/>
      <c r="BV197" s="222"/>
      <c r="BW197" s="222"/>
      <c r="BX197" s="222"/>
      <c r="BY197" s="222"/>
      <c r="BZ197" s="222"/>
      <c r="CA197" s="222"/>
      <c r="CB197" s="222"/>
      <c r="CC197" s="222"/>
      <c r="CD197" s="222"/>
      <c r="CE197" s="222"/>
      <c r="CF197" s="222"/>
      <c r="CG197" s="222"/>
      <c r="CH197" s="222"/>
      <c r="CI197" s="222"/>
      <c r="CJ197" s="222"/>
      <c r="CK197" s="222"/>
      <c r="CL197" s="222"/>
      <c r="CM197" s="222"/>
      <c r="CN197" s="222"/>
      <c r="CO197" s="222"/>
      <c r="CP197" s="222"/>
      <c r="CQ197" s="222"/>
      <c r="CR197" s="222"/>
      <c r="CS197" s="222"/>
      <c r="CT197" s="222"/>
      <c r="CU197" s="222"/>
      <c r="CV197" s="222"/>
      <c r="CW197" s="222"/>
      <c r="CX197" s="222"/>
      <c r="CY197" s="222"/>
      <c r="CZ197" s="222"/>
      <c r="DA197" s="222"/>
      <c r="DB197" s="222"/>
      <c r="DC197" s="222"/>
      <c r="DD197" s="222"/>
      <c r="DE197" s="222"/>
      <c r="DF197" s="222"/>
      <c r="DG197" s="222"/>
      <c r="DH197" s="222"/>
      <c r="DI197" s="222"/>
      <c r="DJ197" s="222"/>
      <c r="DK197" s="222"/>
      <c r="DL197" s="222"/>
      <c r="DM197" s="222"/>
      <c r="DN197" s="222"/>
      <c r="DO197" s="222"/>
      <c r="DP197" s="222"/>
      <c r="DQ197" s="222"/>
      <c r="DR197" s="222"/>
      <c r="DS197" s="222"/>
      <c r="DT197" s="222"/>
      <c r="DU197" s="222"/>
      <c r="DV197" s="222"/>
      <c r="DW197" s="222"/>
      <c r="DX197" s="222"/>
      <c r="DY197" s="222"/>
      <c r="DZ197" s="222"/>
      <c r="EA197" s="222"/>
      <c r="EB197" s="222"/>
      <c r="EC197" s="222"/>
      <c r="ED197" s="222"/>
      <c r="EE197" s="222"/>
      <c r="EF197" s="222"/>
      <c r="EG197" s="222"/>
      <c r="EH197" s="222"/>
      <c r="EI197" s="222"/>
    </row>
    <row r="198" spans="1:139" ht="12.75">
      <c r="A198" s="222"/>
      <c r="B198" s="251"/>
      <c r="C198" s="222"/>
      <c r="D198" s="222"/>
      <c r="E198" s="222"/>
      <c r="F198" s="222"/>
      <c r="G198" s="222"/>
      <c r="H198" s="222"/>
      <c r="I198" s="222"/>
      <c r="J198" s="222"/>
      <c r="K198" s="222"/>
      <c r="L198" s="222"/>
      <c r="M198" s="222"/>
      <c r="N198" s="222"/>
      <c r="O198" s="222"/>
      <c r="P198" s="222"/>
      <c r="Q198" s="222"/>
      <c r="R198" s="222"/>
      <c r="S198" s="222"/>
      <c r="T198" s="222"/>
      <c r="U198" s="222"/>
      <c r="V198" s="222"/>
      <c r="W198" s="222"/>
      <c r="X198" s="222"/>
      <c r="Y198" s="222"/>
      <c r="Z198" s="222"/>
      <c r="AA198" s="222"/>
      <c r="AB198" s="222"/>
      <c r="AC198" s="222"/>
      <c r="AD198" s="222"/>
      <c r="AE198" s="222"/>
      <c r="AF198" s="222"/>
      <c r="AG198" s="222"/>
      <c r="AH198" s="222"/>
      <c r="AI198" s="222"/>
      <c r="AJ198" s="222"/>
      <c r="AK198" s="222"/>
      <c r="AL198" s="222"/>
      <c r="AM198" s="222"/>
      <c r="AN198" s="222"/>
      <c r="AO198" s="222"/>
      <c r="AP198" s="222"/>
      <c r="AQ198" s="222"/>
      <c r="AR198" s="222"/>
      <c r="AS198" s="222"/>
      <c r="AT198" s="222"/>
      <c r="AU198" s="222"/>
      <c r="AV198" s="222"/>
      <c r="AW198" s="222"/>
      <c r="AX198" s="222"/>
      <c r="AY198" s="222"/>
      <c r="AZ198" s="222"/>
      <c r="BA198" s="222"/>
      <c r="BB198" s="222"/>
      <c r="BC198" s="222"/>
      <c r="BD198" s="222"/>
      <c r="BE198" s="222"/>
      <c r="BF198" s="222"/>
      <c r="BG198" s="222"/>
      <c r="BH198" s="222"/>
      <c r="BI198" s="222"/>
      <c r="BJ198" s="222"/>
      <c r="BK198" s="222"/>
      <c r="BL198" s="222"/>
      <c r="BM198" s="222"/>
      <c r="BN198" s="222"/>
      <c r="BO198" s="222"/>
      <c r="BP198" s="222"/>
      <c r="BQ198" s="222"/>
      <c r="BR198" s="222"/>
      <c r="BS198" s="222"/>
      <c r="BT198" s="222"/>
      <c r="BU198" s="222"/>
      <c r="BV198" s="222"/>
      <c r="BW198" s="222"/>
      <c r="BX198" s="222"/>
      <c r="BY198" s="222"/>
      <c r="BZ198" s="222"/>
      <c r="CA198" s="222"/>
      <c r="CB198" s="222"/>
      <c r="CC198" s="222"/>
      <c r="CD198" s="222"/>
      <c r="CE198" s="222"/>
      <c r="CF198" s="222"/>
      <c r="CG198" s="222"/>
      <c r="CH198" s="222"/>
      <c r="CI198" s="222"/>
      <c r="CJ198" s="222"/>
      <c r="CK198" s="222"/>
      <c r="CL198" s="222"/>
      <c r="CM198" s="222"/>
      <c r="CN198" s="222"/>
      <c r="CO198" s="222"/>
      <c r="CP198" s="222"/>
      <c r="CQ198" s="222"/>
      <c r="CR198" s="222"/>
      <c r="CS198" s="222"/>
      <c r="CT198" s="222"/>
      <c r="CU198" s="222"/>
      <c r="CV198" s="222"/>
      <c r="CW198" s="222"/>
      <c r="CX198" s="222"/>
      <c r="CY198" s="222"/>
      <c r="CZ198" s="222"/>
      <c r="DA198" s="222"/>
      <c r="DB198" s="222"/>
      <c r="DC198" s="222"/>
      <c r="DD198" s="222"/>
      <c r="DE198" s="222"/>
      <c r="DF198" s="222"/>
      <c r="DG198" s="222"/>
      <c r="DH198" s="222"/>
      <c r="DI198" s="222"/>
      <c r="DJ198" s="222"/>
      <c r="DK198" s="222"/>
      <c r="DL198" s="222"/>
      <c r="DM198" s="222"/>
      <c r="DN198" s="222"/>
      <c r="DO198" s="222"/>
      <c r="DP198" s="222"/>
      <c r="DQ198" s="222"/>
      <c r="DR198" s="222"/>
      <c r="DS198" s="222"/>
      <c r="DT198" s="222"/>
      <c r="DU198" s="222"/>
      <c r="DV198" s="222"/>
      <c r="DW198" s="222"/>
      <c r="DX198" s="222"/>
      <c r="DY198" s="222"/>
      <c r="DZ198" s="222"/>
      <c r="EA198" s="222"/>
      <c r="EB198" s="222"/>
      <c r="EC198" s="222"/>
      <c r="ED198" s="222"/>
      <c r="EE198" s="222"/>
      <c r="EF198" s="222"/>
      <c r="EG198" s="222"/>
      <c r="EH198" s="222"/>
      <c r="EI198" s="222"/>
    </row>
    <row r="199" spans="1:139" ht="12.75">
      <c r="A199" s="222"/>
      <c r="B199" s="251"/>
      <c r="C199" s="222"/>
      <c r="D199" s="222"/>
      <c r="E199" s="222"/>
      <c r="F199" s="222"/>
      <c r="G199" s="222"/>
      <c r="H199" s="222"/>
      <c r="I199" s="222"/>
      <c r="J199" s="222"/>
      <c r="K199" s="222"/>
      <c r="L199" s="222"/>
      <c r="M199" s="222"/>
      <c r="N199" s="222"/>
      <c r="O199" s="222"/>
      <c r="P199" s="222"/>
      <c r="Q199" s="222"/>
      <c r="R199" s="222"/>
      <c r="S199" s="222"/>
      <c r="T199" s="222"/>
      <c r="U199" s="222"/>
      <c r="V199" s="222"/>
      <c r="W199" s="222"/>
      <c r="X199" s="222"/>
      <c r="Y199" s="222"/>
      <c r="Z199" s="222"/>
      <c r="AA199" s="222"/>
      <c r="AB199" s="222"/>
      <c r="AC199" s="222"/>
      <c r="AD199" s="222"/>
      <c r="AE199" s="222"/>
      <c r="AF199" s="222"/>
      <c r="AG199" s="222"/>
      <c r="AH199" s="222"/>
      <c r="AI199" s="222"/>
      <c r="AJ199" s="222"/>
      <c r="AK199" s="222"/>
      <c r="AL199" s="222"/>
      <c r="AM199" s="222"/>
      <c r="AN199" s="222"/>
      <c r="AO199" s="222"/>
      <c r="AP199" s="222"/>
      <c r="AQ199" s="222"/>
      <c r="AR199" s="222"/>
      <c r="AS199" s="222"/>
      <c r="AT199" s="222"/>
      <c r="AU199" s="222"/>
      <c r="AV199" s="222"/>
      <c r="AW199" s="222"/>
      <c r="AX199" s="222"/>
      <c r="AY199" s="222"/>
      <c r="AZ199" s="222"/>
      <c r="BA199" s="222"/>
      <c r="BB199" s="222"/>
      <c r="BC199" s="222"/>
      <c r="BD199" s="222"/>
      <c r="BE199" s="222"/>
      <c r="BF199" s="222"/>
      <c r="BG199" s="222"/>
      <c r="BH199" s="222"/>
      <c r="BI199" s="222"/>
      <c r="BJ199" s="222"/>
      <c r="BK199" s="222"/>
      <c r="BL199" s="222"/>
      <c r="BM199" s="222"/>
      <c r="BN199" s="222"/>
      <c r="BO199" s="222"/>
      <c r="BP199" s="222"/>
      <c r="BQ199" s="222"/>
      <c r="BR199" s="222"/>
      <c r="BS199" s="222"/>
      <c r="BT199" s="222"/>
      <c r="BU199" s="222"/>
      <c r="BV199" s="222"/>
      <c r="BW199" s="222"/>
      <c r="BX199" s="222"/>
      <c r="BY199" s="222"/>
      <c r="BZ199" s="222"/>
      <c r="CA199" s="222"/>
      <c r="CB199" s="222"/>
      <c r="CC199" s="222"/>
      <c r="CD199" s="222"/>
      <c r="CE199" s="222"/>
      <c r="CF199" s="222"/>
      <c r="CG199" s="222"/>
      <c r="CH199" s="222"/>
      <c r="CI199" s="222"/>
      <c r="CJ199" s="222"/>
      <c r="CK199" s="222"/>
      <c r="CL199" s="222"/>
      <c r="CM199" s="222"/>
      <c r="CN199" s="222"/>
      <c r="CO199" s="222"/>
      <c r="CP199" s="222"/>
      <c r="CQ199" s="222"/>
      <c r="CR199" s="222"/>
      <c r="CS199" s="222"/>
      <c r="CT199" s="222"/>
      <c r="CU199" s="222"/>
      <c r="CV199" s="222"/>
      <c r="CW199" s="222"/>
      <c r="CX199" s="222"/>
      <c r="CY199" s="222"/>
      <c r="CZ199" s="222"/>
      <c r="DA199" s="222"/>
      <c r="DB199" s="222"/>
      <c r="DC199" s="222"/>
      <c r="DD199" s="222"/>
      <c r="DE199" s="222"/>
      <c r="DF199" s="222"/>
      <c r="DG199" s="222"/>
      <c r="DH199" s="222"/>
      <c r="DI199" s="222"/>
      <c r="DJ199" s="222"/>
      <c r="DK199" s="222"/>
      <c r="DL199" s="222"/>
      <c r="DM199" s="222"/>
      <c r="DN199" s="222"/>
      <c r="DO199" s="222"/>
      <c r="DP199" s="222"/>
      <c r="DQ199" s="222"/>
      <c r="DR199" s="222"/>
      <c r="DS199" s="222"/>
      <c r="DT199" s="222"/>
      <c r="DU199" s="222"/>
      <c r="DV199" s="222"/>
      <c r="DW199" s="222"/>
      <c r="DX199" s="222"/>
      <c r="DY199" s="222"/>
      <c r="DZ199" s="222"/>
      <c r="EA199" s="222"/>
      <c r="EB199" s="222"/>
      <c r="EC199" s="222"/>
      <c r="ED199" s="222"/>
      <c r="EE199" s="222"/>
      <c r="EF199" s="222"/>
      <c r="EG199" s="222"/>
      <c r="EH199" s="222"/>
      <c r="EI199" s="222"/>
    </row>
    <row r="200" spans="1:139" ht="12.75">
      <c r="A200" s="222"/>
      <c r="B200" s="251"/>
      <c r="C200" s="222"/>
      <c r="D200" s="222"/>
      <c r="E200" s="222"/>
      <c r="F200" s="222"/>
      <c r="G200" s="222"/>
      <c r="H200" s="222"/>
      <c r="I200" s="222"/>
      <c r="J200" s="222"/>
      <c r="K200" s="222"/>
      <c r="L200" s="222"/>
      <c r="M200" s="222"/>
      <c r="N200" s="222"/>
      <c r="O200" s="222"/>
      <c r="P200" s="222"/>
      <c r="Q200" s="222"/>
      <c r="R200" s="222"/>
      <c r="S200" s="222"/>
      <c r="T200" s="222"/>
      <c r="U200" s="222"/>
      <c r="V200" s="222"/>
      <c r="W200" s="222"/>
      <c r="X200" s="222"/>
      <c r="Y200" s="222"/>
      <c r="Z200" s="222"/>
      <c r="AA200" s="222"/>
      <c r="AB200" s="222"/>
      <c r="AC200" s="222"/>
      <c r="AD200" s="222"/>
      <c r="AE200" s="222"/>
      <c r="AF200" s="222"/>
      <c r="AG200" s="222"/>
      <c r="AH200" s="222"/>
      <c r="AI200" s="222"/>
      <c r="AJ200" s="222"/>
      <c r="AK200" s="222"/>
      <c r="AL200" s="222"/>
      <c r="AM200" s="222"/>
      <c r="AN200" s="222"/>
      <c r="AO200" s="222"/>
      <c r="AP200" s="222"/>
      <c r="AQ200" s="222"/>
      <c r="AR200" s="222"/>
      <c r="AS200" s="222"/>
      <c r="AT200" s="222"/>
      <c r="AU200" s="222"/>
      <c r="AV200" s="222"/>
      <c r="AW200" s="222"/>
      <c r="AX200" s="222"/>
      <c r="AY200" s="222"/>
      <c r="AZ200" s="222"/>
      <c r="BA200" s="222"/>
      <c r="BB200" s="222"/>
      <c r="BC200" s="222"/>
      <c r="BD200" s="222"/>
      <c r="BE200" s="222"/>
      <c r="BF200" s="222"/>
      <c r="BG200" s="222"/>
      <c r="BH200" s="222"/>
      <c r="BI200" s="222"/>
      <c r="BJ200" s="222"/>
      <c r="BK200" s="222"/>
      <c r="BL200" s="222"/>
      <c r="BM200" s="222"/>
      <c r="BN200" s="222"/>
      <c r="BO200" s="222"/>
      <c r="BP200" s="222"/>
      <c r="BQ200" s="222"/>
      <c r="BR200" s="222"/>
      <c r="BS200" s="222"/>
      <c r="BT200" s="222"/>
      <c r="BU200" s="222"/>
      <c r="BV200" s="222"/>
      <c r="BW200" s="222"/>
      <c r="BX200" s="222"/>
      <c r="BY200" s="222"/>
      <c r="BZ200" s="222"/>
      <c r="CA200" s="222"/>
      <c r="CB200" s="222"/>
      <c r="CC200" s="222"/>
      <c r="CD200" s="222"/>
      <c r="CE200" s="222"/>
      <c r="CF200" s="222"/>
      <c r="CG200" s="222"/>
      <c r="CH200" s="222"/>
      <c r="CI200" s="222"/>
      <c r="CJ200" s="222"/>
      <c r="CK200" s="222"/>
      <c r="CL200" s="222"/>
      <c r="CM200" s="222"/>
      <c r="CN200" s="222"/>
      <c r="CO200" s="222"/>
      <c r="CP200" s="222"/>
      <c r="CQ200" s="222"/>
      <c r="CR200" s="222"/>
      <c r="CS200" s="222"/>
      <c r="CT200" s="222"/>
      <c r="CU200" s="222"/>
      <c r="CV200" s="222"/>
      <c r="CW200" s="222"/>
      <c r="CX200" s="222"/>
      <c r="CY200" s="222"/>
      <c r="CZ200" s="222"/>
      <c r="DA200" s="222"/>
      <c r="DB200" s="222"/>
      <c r="DC200" s="222"/>
      <c r="DD200" s="222"/>
      <c r="DE200" s="222"/>
      <c r="DF200" s="222"/>
      <c r="DG200" s="222"/>
      <c r="DH200" s="222"/>
      <c r="DI200" s="222"/>
      <c r="DJ200" s="222"/>
      <c r="DK200" s="222"/>
      <c r="DL200" s="222"/>
      <c r="DM200" s="222"/>
      <c r="DN200" s="222"/>
      <c r="DO200" s="222"/>
      <c r="DP200" s="222"/>
      <c r="DQ200" s="222"/>
      <c r="DR200" s="222"/>
      <c r="DS200" s="222"/>
      <c r="DT200" s="222"/>
      <c r="DU200" s="222"/>
      <c r="DV200" s="222"/>
      <c r="DW200" s="222"/>
      <c r="DX200" s="222"/>
      <c r="DY200" s="222"/>
      <c r="DZ200" s="222"/>
      <c r="EA200" s="222"/>
      <c r="EB200" s="222"/>
      <c r="EC200" s="222"/>
      <c r="ED200" s="222"/>
      <c r="EE200" s="222"/>
      <c r="EF200" s="222"/>
      <c r="EG200" s="222"/>
      <c r="EH200" s="222"/>
      <c r="EI200" s="222"/>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 Pay Reductions</dc:title>
  <dc:subject>AC Pay Reductions</dc:subject>
  <dc:creator>Airports Division - ACE600</dc:creator>
  <cp:keywords/>
  <dc:description>3/30/07 fixed error with leveling course density application
2/5/07 updated to fix print erros
1/12/07 removed lookup and replaced with betadist functions</dc:description>
  <cp:lastModifiedBy> </cp:lastModifiedBy>
  <cp:lastPrinted>2007-03-30T13:16:38Z</cp:lastPrinted>
  <dcterms:created xsi:type="dcterms:W3CDTF">2000-03-29T13:48:48Z</dcterms:created>
  <dcterms:modified xsi:type="dcterms:W3CDTF">2007-03-30T13:23:39Z</dcterms:modified>
  <cp:category/>
  <cp:version/>
  <cp:contentType/>
  <cp:contentStatus/>
</cp:coreProperties>
</file>