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2120" windowHeight="9120" activeTab="0"/>
  </bookViews>
  <sheets>
    <sheet name="2-39" sheetId="1" r:id="rId1"/>
    <sheet name="data" sheetId="2" r:id="rId2"/>
  </sheets>
  <externalReferences>
    <externalReference r:id="rId5"/>
    <externalReference r:id="rId6"/>
  </externalReferences>
  <definedNames>
    <definedName name="Eno_TM" localSheetId="0">'[2]1997  Table 1a Modified'!#REF!</definedName>
    <definedName name="Eno_TM">'[1]1997  Table 1a Modified'!#REF!</definedName>
    <definedName name="Eno_Tons" localSheetId="0">'[2]1997  Table 1a Modified'!#REF!</definedName>
    <definedName name="Eno_Tons">'[1]1997  Table 1a Modified'!#REF!</definedName>
    <definedName name="HTML_CodePage" hidden="1">1252</definedName>
    <definedName name="HTML_Control" hidden="1">{"'2-39'!$A$1:$O$36"}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tasks\nts2000\nts2000\HTML\Ch2_web\2-39.htm"</definedName>
    <definedName name="HTML_Title" hidden="1">"Table 2-39"</definedName>
    <definedName name="_xlnm.Print_Area" localSheetId="0">'2-39'!$A$1:$S$30</definedName>
    <definedName name="Sum_T2" localSheetId="0">'[2]1997  Table 1a Modified'!#REF!</definedName>
    <definedName name="Sum_T2">'[1]1997  Table 1a Modified'!#REF!</definedName>
    <definedName name="Sum_TTM" localSheetId="0">'[2]1997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<sst xmlns="http://schemas.openxmlformats.org/spreadsheetml/2006/main" count="46" uniqueCount="45">
  <si>
    <t>Fatalities</t>
  </si>
  <si>
    <t>N</t>
  </si>
  <si>
    <t xml:space="preserve"> </t>
  </si>
  <si>
    <t xml:space="preserve">Fatalities, injuries, accidents, and property damage: </t>
  </si>
  <si>
    <t xml:space="preserve">Train-miles: </t>
  </si>
  <si>
    <r>
      <t>Property damage</t>
    </r>
    <r>
      <rPr>
        <b/>
        <vertAlign val="superscript"/>
        <sz val="11"/>
        <rFont val="Arial Narrow"/>
        <family val="2"/>
      </rPr>
      <t xml:space="preserve">  </t>
    </r>
    <r>
      <rPr>
        <b/>
        <sz val="11"/>
        <rFont val="Arial Narrow"/>
        <family val="2"/>
      </rPr>
      <t>(current $ millions)</t>
    </r>
  </si>
  <si>
    <t>2001</t>
  </si>
  <si>
    <t>Table 2-39:  Railroad System Safety and Property Damage Data (Excludes highway-rail grade-crossing accidents)</t>
  </si>
  <si>
    <t>Rate per 100 million train-miles</t>
  </si>
  <si>
    <t>This table includes information for both freight and passenger railroad operations.</t>
  </si>
  <si>
    <t>NOTE</t>
  </si>
  <si>
    <t xml:space="preserve">SOURCES  </t>
  </si>
  <si>
    <r>
      <t xml:space="preserve">1970-90: U.S. Department of Transportation, Federal Railroad Administration, Office of Policy and Program Development, </t>
    </r>
    <r>
      <rPr>
        <i/>
        <sz val="9"/>
        <rFont val="Arial"/>
        <family val="2"/>
      </rPr>
      <t>Accident/Incident Bulletin</t>
    </r>
    <r>
      <rPr>
        <sz val="9"/>
        <rFont val="Arial"/>
        <family val="2"/>
      </rPr>
      <t xml:space="preserve"> (Washington, DC: annual issues), tables 14 and 15.</t>
    </r>
  </si>
  <si>
    <r>
      <t>1970-90: U.S. Department of Transportation, Federal Transit Administration,</t>
    </r>
    <r>
      <rPr>
        <sz val="9"/>
        <rFont val="Arial Narrow"/>
        <family val="2"/>
      </rPr>
      <t xml:space="preserve"> </t>
    </r>
    <r>
      <rPr>
        <i/>
        <sz val="9"/>
        <rFont val="Arial"/>
        <family val="2"/>
      </rPr>
      <t>National Transit Database</t>
    </r>
    <r>
      <rPr>
        <sz val="9"/>
        <rFont val="Arial"/>
        <family val="2"/>
      </rPr>
      <t xml:space="preserve"> (Washington, DC: annual issues), form 406.</t>
    </r>
  </si>
  <si>
    <t>Injuries</t>
  </si>
  <si>
    <t>Accidents</t>
  </si>
  <si>
    <t>1970</t>
  </si>
  <si>
    <t>1975</t>
  </si>
  <si>
    <t>1980</t>
  </si>
  <si>
    <t>1985</t>
  </si>
  <si>
    <t>1990</t>
  </si>
  <si>
    <t>1995</t>
  </si>
  <si>
    <t>1996</t>
  </si>
  <si>
    <t>1997</t>
  </si>
  <si>
    <t>1998</t>
  </si>
  <si>
    <t>1999</t>
  </si>
  <si>
    <t>2000</t>
  </si>
  <si>
    <t>2002</t>
  </si>
  <si>
    <r>
      <t xml:space="preserve">KEY: </t>
    </r>
    <r>
      <rPr>
        <sz val="9"/>
        <rFont val="Arial"/>
        <family val="2"/>
      </rPr>
      <t xml:space="preserve"> N = data do not exist; R = revised.</t>
    </r>
  </si>
  <si>
    <r>
      <t xml:space="preserve">1995-2000: Ibid., </t>
    </r>
    <r>
      <rPr>
        <i/>
        <sz val="9"/>
        <rFont val="Arial"/>
        <family val="2"/>
      </rPr>
      <t>Railroad Safety Statistics Annual Report 2000</t>
    </r>
    <r>
      <rPr>
        <sz val="9"/>
        <rFont val="Arial"/>
        <family val="2"/>
      </rPr>
      <t xml:space="preserve"> (Washington, DC: July 2001), tables 1-1 and 3-1.</t>
    </r>
  </si>
  <si>
    <t>2003</t>
  </si>
  <si>
    <t>1995-99: U.S. Department of Transportation, Federal Railroad Administration, Internet site http://safetydata.fra.dot.gov/OfficeofSafety/Forms/Default.asp as of Aug. 22, 2002.</t>
  </si>
  <si>
    <t>2004</t>
  </si>
  <si>
    <t>accident injures</t>
  </si>
  <si>
    <t>other injures</t>
  </si>
  <si>
    <t>total</t>
  </si>
  <si>
    <t>2001-07: Ibid., Internet site http://safetydata.fra.dot.gov/OfficeofSafety/Query/Default.asp as of May 15, 2008.</t>
  </si>
  <si>
    <t>2000-07: Ibid., Internet site http://safetydata.fra.dot.gov/OfficeofSafety/Query/Default.asp as of May. 15, 2008.</t>
  </si>
  <si>
    <r>
      <t xml:space="preserve">c </t>
    </r>
    <r>
      <rPr>
        <sz val="9"/>
        <rFont val="Arial"/>
        <family val="2"/>
      </rPr>
      <t>Train-miles in this table differ from train-miles in the vehicle-miles table in Chapter 1.  Train-miles reported in Chapter 1 include only Class I rail (see glossary for definition), while this table includes Class I rail, Group II rail, and other rail.  In 2005, Group II rail accounted for 78 million train-miles, and other rail for 29 million train-miles.  Moreover, the vehicle-miles table in Chapter 1 includes only train-miles between terminals and/or stations, thus excluding yard and switching miles.  In 2005, Class I yard/switching train-miles totaled 67 million train-miles.  Note that commuter rail safety data are reported in the rail mode and the transit mode.  Commuter rail train-miles are included in Class I rail and Group II rail in this table.</t>
    </r>
  </si>
  <si>
    <r>
      <t xml:space="preserve">d </t>
    </r>
    <r>
      <rPr>
        <sz val="9"/>
        <rFont val="Arial"/>
        <family val="2"/>
      </rPr>
      <t>A train-mile is the movement of a train (which can consist of many cars) the distance of 1 mile. A train-mile differs from a vehicle-mile, which is the movement of 1 car (vehicle) the distance of 1 mile.  A 10-car (vehicle) train traveling 1 mile would be measured as 1 train-mile and 10 vehicle-miles. Caution should be used when comparing train-miles to vehicle-miles.</t>
    </r>
  </si>
  <si>
    <r>
      <t>b</t>
    </r>
    <r>
      <rPr>
        <sz val="9"/>
        <rFont val="Arial"/>
        <family val="2"/>
      </rPr>
      <t xml:space="preserve"> Train accidents only; excludes highway-rail grade-crossing accidents.</t>
    </r>
  </si>
  <si>
    <r>
      <t>a</t>
    </r>
    <r>
      <rPr>
        <sz val="9"/>
        <rFont val="Arial"/>
        <family val="2"/>
      </rPr>
      <t xml:space="preserve"> 1970 injuries are not comparable to later years due to a change in reporting system.</t>
    </r>
  </si>
  <si>
    <r>
      <t xml:space="preserve">Injured persons </t>
    </r>
    <r>
      <rPr>
        <b/>
        <vertAlign val="superscript"/>
        <sz val="11"/>
        <rFont val="Arial Narrow"/>
        <family val="2"/>
      </rPr>
      <t>a</t>
    </r>
  </si>
  <si>
    <r>
      <t xml:space="preserve">Accidents </t>
    </r>
    <r>
      <rPr>
        <b/>
        <vertAlign val="superscript"/>
        <sz val="11"/>
        <rFont val="Arial Narrow"/>
        <family val="2"/>
      </rPr>
      <t>b</t>
    </r>
  </si>
  <si>
    <r>
      <t xml:space="preserve">Train-miles (millions) </t>
    </r>
    <r>
      <rPr>
        <b/>
        <vertAlign val="superscript"/>
        <sz val="11"/>
        <rFont val="Arial Narrow"/>
        <family val="2"/>
      </rPr>
      <t>c,d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</si>
</sst>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"/>
    <numFmt numFmtId="165" formatCode="#,##0.0"/>
    <numFmt numFmtId="166" formatCode="###0.00_)"/>
    <numFmt numFmtId="167" formatCode="0.0_W"/>
    <numFmt numFmtId="168" formatCode="&quot;$&quot;#,##0\ ;\(&quot;$&quot;#,##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&quot;(R)&quot;\ #,##0;&quot;(R) -&quot;#,##0;&quot;(R) &quot;\ 0"/>
    <numFmt numFmtId="173" formatCode="&quot;(R)&quot;\ #,##0.0;&quot;(R) -&quot;#,##0.0;&quot;(R) &quot;\ 0.0"/>
    <numFmt numFmtId="174" formatCode="&quot;(R) &quot;#,##0;&quot;(R) &quot;\-#,##0;&quot;(R) &quot;0"/>
    <numFmt numFmtId="175" formatCode="&quot;(R) &quot;#,##0.0;&quot;(R) &quot;\-#,##0.0;&quot;(R) &quot;0.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" fontId="6" fillId="0" borderId="1" applyAlignment="0">
      <protection/>
    </xf>
    <xf numFmtId="164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6" fontId="8" fillId="0" borderId="1" applyNumberFormat="0" applyFill="0">
      <alignment horizontal="right"/>
      <protection/>
    </xf>
    <xf numFmtId="167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0" fontId="14" fillId="2" borderId="0">
      <alignment horizontal="centerContinuous" vertical="center" wrapText="1"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6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8" fillId="0" borderId="0" xfId="48" applyFont="1" applyFill="1" applyBorder="1" applyAlignment="1">
      <alignment horizontal="left"/>
      <protection/>
    </xf>
    <xf numFmtId="3" fontId="18" fillId="0" borderId="0" xfId="48" applyNumberFormat="1" applyFont="1" applyFill="1" applyBorder="1" applyAlignment="1">
      <alignment horizontal="right"/>
      <protection/>
    </xf>
    <xf numFmtId="0" fontId="20" fillId="0" borderId="0" xfId="48" applyFont="1" applyFill="1" applyBorder="1" applyAlignment="1">
      <alignment horizontal="left"/>
      <protection/>
    </xf>
    <xf numFmtId="1" fontId="20" fillId="0" borderId="0" xfId="48" applyNumberFormat="1" applyFont="1" applyFill="1" applyBorder="1" applyAlignment="1">
      <alignment horizontal="right"/>
      <protection/>
    </xf>
    <xf numFmtId="3" fontId="20" fillId="0" borderId="0" xfId="48" applyNumberFormat="1" applyFont="1" applyFill="1" applyBorder="1" applyAlignment="1">
      <alignment horizontal="right"/>
      <protection/>
    </xf>
    <xf numFmtId="165" fontId="18" fillId="0" borderId="6" xfId="48" applyNumberFormat="1" applyFont="1" applyFill="1" applyBorder="1" applyAlignment="1">
      <alignment horizontal="right"/>
      <protection/>
    </xf>
    <xf numFmtId="0" fontId="21" fillId="0" borderId="0" xfId="48" applyFont="1" applyFill="1" applyAlignment="1">
      <alignment/>
      <protection/>
    </xf>
    <xf numFmtId="0" fontId="22" fillId="0" borderId="0" xfId="0" applyFont="1" applyFill="1" applyAlignment="1">
      <alignment/>
    </xf>
    <xf numFmtId="0" fontId="22" fillId="0" borderId="0" xfId="48" applyFont="1" applyFill="1" applyAlignment="1">
      <alignment horizontal="left"/>
      <protection/>
    </xf>
    <xf numFmtId="0" fontId="22" fillId="0" borderId="0" xfId="40" applyFont="1" applyFill="1" applyBorder="1" applyAlignment="1">
      <alignment/>
      <protection/>
    </xf>
    <xf numFmtId="0" fontId="23" fillId="0" borderId="0" xfId="0" applyFont="1" applyFill="1" applyAlignment="1">
      <alignment/>
    </xf>
    <xf numFmtId="49" fontId="23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vertical="center"/>
    </xf>
    <xf numFmtId="165" fontId="18" fillId="0" borderId="0" xfId="48" applyNumberFormat="1" applyFont="1" applyFill="1" applyBorder="1" applyAlignment="1">
      <alignment horizontal="right"/>
      <protection/>
    </xf>
    <xf numFmtId="165" fontId="19" fillId="0" borderId="0" xfId="48" applyNumberFormat="1" applyFont="1" applyFill="1" applyBorder="1" applyAlignment="1">
      <alignment horizontal="right"/>
      <protection/>
    </xf>
    <xf numFmtId="0" fontId="18" fillId="0" borderId="0" xfId="48" applyFont="1" applyFill="1" applyBorder="1" applyAlignment="1">
      <alignment horizontal="left" vertical="top"/>
      <protection/>
    </xf>
    <xf numFmtId="0" fontId="18" fillId="0" borderId="6" xfId="48" applyFont="1" applyFill="1" applyBorder="1" applyAlignment="1">
      <alignment horizontal="left" vertical="top"/>
      <protection/>
    </xf>
    <xf numFmtId="0" fontId="18" fillId="0" borderId="7" xfId="48" applyNumberFormat="1" applyFont="1" applyFill="1" applyBorder="1" applyAlignment="1">
      <alignment horizontal="center"/>
      <protection/>
    </xf>
    <xf numFmtId="49" fontId="18" fillId="0" borderId="7" xfId="48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8" fillId="0" borderId="7" xfId="0" applyFont="1" applyFill="1" applyBorder="1" applyAlignment="1">
      <alignment horizontal="center"/>
    </xf>
    <xf numFmtId="3" fontId="18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23" fillId="0" borderId="0" xfId="48" applyFont="1" applyFill="1" applyBorder="1" applyAlignment="1">
      <alignment wrapText="1"/>
      <protection/>
    </xf>
    <xf numFmtId="0" fontId="11" fillId="0" borderId="6" xfId="61" applyFont="1" applyFill="1" applyBorder="1" applyAlignment="1">
      <alignment wrapText="1"/>
      <protection/>
    </xf>
    <xf numFmtId="0" fontId="0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23" fillId="0" borderId="8" xfId="48" applyFont="1" applyFill="1" applyBorder="1" applyAlignment="1">
      <alignment wrapText="1"/>
      <protection/>
    </xf>
    <xf numFmtId="0" fontId="0" fillId="0" borderId="8" xfId="0" applyFill="1" applyBorder="1" applyAlignment="1">
      <alignment wrapText="1"/>
    </xf>
    <xf numFmtId="0" fontId="21" fillId="0" borderId="0" xfId="48" applyFont="1" applyFill="1" applyBorder="1" applyAlignment="1">
      <alignment wrapText="1"/>
      <protection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22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49" fontId="23" fillId="0" borderId="0" xfId="0" applyNumberFormat="1" applyFont="1" applyFill="1" applyAlignment="1">
      <alignment wrapText="1"/>
    </xf>
    <xf numFmtId="0" fontId="22" fillId="0" borderId="0" xfId="48" applyFont="1" applyFill="1" applyBorder="1" applyAlignment="1">
      <alignment wrapText="1"/>
      <protection/>
    </xf>
    <xf numFmtId="0" fontId="21" fillId="0" borderId="0" xfId="48" applyFont="1" applyFill="1" applyAlignment="1">
      <alignment wrapText="1"/>
      <protection/>
    </xf>
    <xf numFmtId="0" fontId="21" fillId="0" borderId="0" xfId="48" applyNumberFormat="1" applyFont="1" applyFill="1" applyAlignment="1">
      <alignment wrapText="1"/>
      <protection/>
    </xf>
    <xf numFmtId="0" fontId="22" fillId="0" borderId="0" xfId="48" applyFont="1" applyFill="1" applyAlignment="1">
      <alignment wrapText="1"/>
      <protection/>
    </xf>
    <xf numFmtId="0" fontId="23" fillId="0" borderId="0" xfId="0" applyFont="1" applyFill="1" applyAlignment="1">
      <alignment wrapText="1"/>
    </xf>
    <xf numFmtId="172" fontId="18" fillId="0" borderId="0" xfId="48" applyNumberFormat="1" applyFont="1" applyFill="1" applyBorder="1" applyAlignment="1">
      <alignment horizontal="right"/>
      <protection/>
    </xf>
    <xf numFmtId="172" fontId="18" fillId="0" borderId="0" xfId="0" applyNumberFormat="1" applyFont="1" applyFill="1" applyAlignment="1">
      <alignment/>
    </xf>
    <xf numFmtId="172" fontId="20" fillId="0" borderId="0" xfId="48" applyNumberFormat="1" applyFont="1" applyFill="1" applyBorder="1" applyAlignment="1">
      <alignment horizontal="right"/>
      <protection/>
    </xf>
    <xf numFmtId="165" fontId="18" fillId="0" borderId="6" xfId="0" applyNumberFormat="1" applyFont="1" applyFill="1" applyBorder="1" applyAlignment="1">
      <alignment/>
    </xf>
  </cellXfs>
  <cellStyles count="54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Heading 1" xfId="30"/>
    <cellStyle name="Heading 2" xfId="31"/>
    <cellStyle name="Hed Side" xfId="32"/>
    <cellStyle name="Hed Side bold" xfId="33"/>
    <cellStyle name="Hed Side Indent" xfId="34"/>
    <cellStyle name="Hed Side Regular" xfId="35"/>
    <cellStyle name="Hed Side_1-1A-Regular" xfId="36"/>
    <cellStyle name="Hed Top" xfId="37"/>
    <cellStyle name="Hed Top - SECTION" xfId="38"/>
    <cellStyle name="Hed Top_3-new4" xfId="39"/>
    <cellStyle name="Hed Top_Sheet2 (2)" xfId="40"/>
    <cellStyle name="Hyperlink" xfId="41"/>
    <cellStyle name="Percent" xfId="42"/>
    <cellStyle name="Reference" xfId="43"/>
    <cellStyle name="Row heading" xfId="44"/>
    <cellStyle name="Source Hed" xfId="45"/>
    <cellStyle name="Source Letter" xfId="46"/>
    <cellStyle name="Source Superscript" xfId="47"/>
    <cellStyle name="Source Text" xfId="48"/>
    <cellStyle name="State" xfId="49"/>
    <cellStyle name="Superscript" xfId="50"/>
    <cellStyle name="Superscript- regular" xfId="51"/>
    <cellStyle name="Superscript_1-1A-Regular" xfId="52"/>
    <cellStyle name="Table Data" xfId="53"/>
    <cellStyle name="Table Head Top" xfId="54"/>
    <cellStyle name="Table Hed Side" xfId="55"/>
    <cellStyle name="Table Title" xfId="56"/>
    <cellStyle name="Title Text" xfId="57"/>
    <cellStyle name="Title Text 1" xfId="58"/>
    <cellStyle name="Title Text 2" xfId="59"/>
    <cellStyle name="Title-1" xfId="60"/>
    <cellStyle name="Title-2" xfId="61"/>
    <cellStyle name="Title-3" xfId="62"/>
    <cellStyle name="Total" xfId="63"/>
    <cellStyle name="Wrap" xfId="64"/>
    <cellStyle name="Wrap Bold" xfId="65"/>
    <cellStyle name="Wrap Title" xfId="66"/>
    <cellStyle name="Wrap_NTS99-~11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workbookViewId="0" topLeftCell="A1">
      <selection activeCell="A1" sqref="A1:S1"/>
    </sheetView>
  </sheetViews>
  <sheetFormatPr defaultColWidth="9.140625" defaultRowHeight="12.75"/>
  <cols>
    <col min="1" max="1" width="32.421875" style="1" customWidth="1"/>
    <col min="2" max="19" width="8.140625" style="1" customWidth="1"/>
    <col min="20" max="255" width="8.8515625" style="1" customWidth="1"/>
    <col min="256" max="16384" width="9.140625" style="1" customWidth="1"/>
  </cols>
  <sheetData>
    <row r="1" spans="1:19" ht="15.75" customHeight="1" thickBot="1">
      <c r="A1" s="32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  <c r="O1" s="34"/>
      <c r="P1" s="34"/>
      <c r="Q1" s="34"/>
      <c r="R1" s="34"/>
      <c r="S1" s="34"/>
    </row>
    <row r="2" spans="1:19" s="24" customFormat="1" ht="16.5">
      <c r="A2" s="22" t="s">
        <v>2</v>
      </c>
      <c r="B2" s="23" t="s">
        <v>16</v>
      </c>
      <c r="C2" s="23" t="s">
        <v>17</v>
      </c>
      <c r="D2" s="23" t="s">
        <v>18</v>
      </c>
      <c r="E2" s="23" t="s">
        <v>19</v>
      </c>
      <c r="F2" s="23" t="s">
        <v>20</v>
      </c>
      <c r="G2" s="23" t="s">
        <v>21</v>
      </c>
      <c r="H2" s="23" t="s">
        <v>22</v>
      </c>
      <c r="I2" s="23" t="s">
        <v>23</v>
      </c>
      <c r="J2" s="23" t="s">
        <v>24</v>
      </c>
      <c r="K2" s="23" t="s">
        <v>25</v>
      </c>
      <c r="L2" s="23" t="s">
        <v>26</v>
      </c>
      <c r="M2" s="23" t="s">
        <v>6</v>
      </c>
      <c r="N2" s="23" t="s">
        <v>27</v>
      </c>
      <c r="O2" s="23" t="s">
        <v>30</v>
      </c>
      <c r="P2" s="23" t="s">
        <v>32</v>
      </c>
      <c r="Q2" s="28">
        <v>2005</v>
      </c>
      <c r="R2" s="28">
        <v>2006</v>
      </c>
      <c r="S2" s="28">
        <v>2007</v>
      </c>
    </row>
    <row r="3" spans="1:19" s="2" customFormat="1" ht="16.5">
      <c r="A3" s="5" t="s">
        <v>0</v>
      </c>
      <c r="B3" s="6">
        <v>785</v>
      </c>
      <c r="C3" s="6">
        <v>575</v>
      </c>
      <c r="D3" s="6">
        <v>584</v>
      </c>
      <c r="E3" s="6">
        <v>454</v>
      </c>
      <c r="F3" s="6">
        <v>599</v>
      </c>
      <c r="G3" s="6">
        <v>567</v>
      </c>
      <c r="H3" s="6">
        <f>1039-488</f>
        <v>551</v>
      </c>
      <c r="I3" s="6">
        <v>602</v>
      </c>
      <c r="J3" s="6">
        <v>577</v>
      </c>
      <c r="K3" s="6">
        <f>932-402</f>
        <v>530</v>
      </c>
      <c r="L3" s="6">
        <v>512</v>
      </c>
      <c r="M3" s="6">
        <v>550</v>
      </c>
      <c r="N3" s="6">
        <v>594</v>
      </c>
      <c r="O3" s="6">
        <v>534</v>
      </c>
      <c r="P3" s="48">
        <v>523</v>
      </c>
      <c r="Q3" s="49">
        <v>530</v>
      </c>
      <c r="R3" s="49">
        <v>541</v>
      </c>
      <c r="S3" s="29">
        <v>517</v>
      </c>
    </row>
    <row r="4" spans="1:19" s="2" customFormat="1" ht="18">
      <c r="A4" s="5" t="s">
        <v>42</v>
      </c>
      <c r="B4" s="6">
        <v>17934</v>
      </c>
      <c r="C4" s="6">
        <v>50138</v>
      </c>
      <c r="D4" s="6">
        <v>58696</v>
      </c>
      <c r="E4" s="6">
        <v>31617</v>
      </c>
      <c r="F4" s="6">
        <v>22736</v>
      </c>
      <c r="G4" s="6">
        <v>12546</v>
      </c>
      <c r="H4" s="6">
        <f>12558-1610</f>
        <v>10948</v>
      </c>
      <c r="I4" s="6">
        <v>10227</v>
      </c>
      <c r="J4" s="6">
        <v>10156</v>
      </c>
      <c r="K4" s="6">
        <f>11700-1396</f>
        <v>10304</v>
      </c>
      <c r="L4" s="6">
        <v>10424</v>
      </c>
      <c r="M4" s="6">
        <v>9828</v>
      </c>
      <c r="N4" s="6">
        <v>10104</v>
      </c>
      <c r="O4" s="48">
        <v>8217</v>
      </c>
      <c r="P4" s="48">
        <v>8084</v>
      </c>
      <c r="Q4" s="49">
        <v>8423</v>
      </c>
      <c r="R4" s="49">
        <v>7389</v>
      </c>
      <c r="S4" s="29">
        <v>7575</v>
      </c>
    </row>
    <row r="5" spans="1:19" s="2" customFormat="1" ht="18">
      <c r="A5" s="5" t="s">
        <v>43</v>
      </c>
      <c r="B5" s="6">
        <v>8095</v>
      </c>
      <c r="C5" s="6">
        <v>8041</v>
      </c>
      <c r="D5" s="6">
        <f>1201+6442+562</f>
        <v>8205</v>
      </c>
      <c r="E5" s="6">
        <f>366+2495+414</f>
        <v>3275</v>
      </c>
      <c r="F5" s="6">
        <f>315+2146+418</f>
        <v>2879</v>
      </c>
      <c r="G5" s="6">
        <v>2459</v>
      </c>
      <c r="H5" s="6">
        <f>205+1816+422</f>
        <v>2443</v>
      </c>
      <c r="I5" s="6">
        <v>2397</v>
      </c>
      <c r="J5" s="6">
        <v>2575</v>
      </c>
      <c r="K5" s="6">
        <v>2768</v>
      </c>
      <c r="L5" s="6">
        <v>2983</v>
      </c>
      <c r="M5" s="6">
        <v>3023</v>
      </c>
      <c r="N5" s="6">
        <v>2738</v>
      </c>
      <c r="O5" s="48">
        <v>3017</v>
      </c>
      <c r="P5" s="48">
        <v>3380</v>
      </c>
      <c r="Q5" s="49">
        <v>3260</v>
      </c>
      <c r="R5" s="49">
        <v>2957</v>
      </c>
      <c r="S5" s="29">
        <v>2593</v>
      </c>
    </row>
    <row r="6" spans="1:19" s="2" customFormat="1" ht="18">
      <c r="A6" s="20" t="s">
        <v>44</v>
      </c>
      <c r="B6" s="6">
        <v>838.7</v>
      </c>
      <c r="C6" s="6">
        <v>755</v>
      </c>
      <c r="D6" s="6">
        <v>717.6</v>
      </c>
      <c r="E6" s="6">
        <v>570.9</v>
      </c>
      <c r="F6" s="6">
        <v>608.8</v>
      </c>
      <c r="G6" s="6">
        <v>669.823264</v>
      </c>
      <c r="H6" s="6">
        <v>670.92396</v>
      </c>
      <c r="I6" s="6">
        <v>676.716407</v>
      </c>
      <c r="J6" s="6">
        <v>682.894841</v>
      </c>
      <c r="K6" s="6">
        <v>712.452725</v>
      </c>
      <c r="L6" s="6">
        <v>722.876632</v>
      </c>
      <c r="M6" s="6">
        <v>711.549906</v>
      </c>
      <c r="N6" s="6">
        <v>728.674146</v>
      </c>
      <c r="O6" s="6">
        <v>743.525491</v>
      </c>
      <c r="P6" s="6">
        <v>770.258319</v>
      </c>
      <c r="Q6" s="6">
        <v>790.491238</v>
      </c>
      <c r="R6" s="49">
        <v>809.049049</v>
      </c>
      <c r="S6" s="29">
        <v>791.677968</v>
      </c>
    </row>
    <row r="7" spans="1:19" s="2" customFormat="1" ht="16.5">
      <c r="A7" s="5" t="s">
        <v>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7"/>
      <c r="N7" s="27"/>
      <c r="O7" s="27"/>
      <c r="P7" s="27"/>
      <c r="Q7" s="29"/>
      <c r="R7" s="29"/>
      <c r="S7" s="29"/>
    </row>
    <row r="8" spans="1:19" ht="16.5">
      <c r="A8" s="7" t="s">
        <v>0</v>
      </c>
      <c r="B8" s="8">
        <f aca="true" t="shared" si="0" ref="B8:K8">100*(B3/B6)</f>
        <v>93.59723381423632</v>
      </c>
      <c r="C8" s="8">
        <f t="shared" si="0"/>
        <v>76.15894039735099</v>
      </c>
      <c r="D8" s="8">
        <f t="shared" si="0"/>
        <v>81.38238573021181</v>
      </c>
      <c r="E8" s="8">
        <f t="shared" si="0"/>
        <v>79.52355929234542</v>
      </c>
      <c r="F8" s="8">
        <f t="shared" si="0"/>
        <v>98.39027595269383</v>
      </c>
      <c r="G8" s="8">
        <f t="shared" si="0"/>
        <v>84.64919486582659</v>
      </c>
      <c r="H8" s="8">
        <f t="shared" si="0"/>
        <v>82.12555115783911</v>
      </c>
      <c r="I8" s="8">
        <f t="shared" si="0"/>
        <v>88.95897805533774</v>
      </c>
      <c r="J8" s="8">
        <f t="shared" si="0"/>
        <v>84.49324337478777</v>
      </c>
      <c r="K8" s="8">
        <f t="shared" si="0"/>
        <v>74.39090081380488</v>
      </c>
      <c r="L8" s="8">
        <f aca="true" t="shared" si="1" ref="L8:Q8">100*(L3/L6)</f>
        <v>70.82812990972435</v>
      </c>
      <c r="M8" s="8">
        <f t="shared" si="1"/>
        <v>77.29605405920749</v>
      </c>
      <c r="N8" s="9">
        <f t="shared" si="1"/>
        <v>81.51791898487366</v>
      </c>
      <c r="O8" s="9">
        <f>100*(O3/O6)</f>
        <v>71.81999897297402</v>
      </c>
      <c r="P8" s="50">
        <f t="shared" si="1"/>
        <v>67.89929911811832</v>
      </c>
      <c r="Q8" s="50">
        <f t="shared" si="1"/>
        <v>67.04691646436693</v>
      </c>
      <c r="R8" s="50">
        <f>100*(R3/R6)</f>
        <v>66.86862813431229</v>
      </c>
      <c r="S8" s="9">
        <f>100*(S3/S6)</f>
        <v>65.30433091451144</v>
      </c>
    </row>
    <row r="9" spans="1:19" ht="16.5">
      <c r="A9" s="7" t="s">
        <v>14</v>
      </c>
      <c r="B9" s="9" t="s">
        <v>1</v>
      </c>
      <c r="C9" s="9">
        <f aca="true" t="shared" si="2" ref="C9:H9">100*(C4/C6)</f>
        <v>6640.794701986755</v>
      </c>
      <c r="D9" s="9">
        <f t="shared" si="2"/>
        <v>8179.48717948718</v>
      </c>
      <c r="E9" s="9">
        <f t="shared" si="2"/>
        <v>5538.097740409879</v>
      </c>
      <c r="F9" s="9">
        <f t="shared" si="2"/>
        <v>3734.559789750329</v>
      </c>
      <c r="G9" s="9">
        <f t="shared" si="2"/>
        <v>1873.0313911581309</v>
      </c>
      <c r="H9" s="9">
        <f t="shared" si="2"/>
        <v>1631.7795536769922</v>
      </c>
      <c r="I9" s="9">
        <f aca="true" t="shared" si="3" ref="I9:O9">100*(I4/I6)</f>
        <v>1511.2682202191677</v>
      </c>
      <c r="J9" s="9">
        <f t="shared" si="3"/>
        <v>1487.1982317406319</v>
      </c>
      <c r="K9" s="9">
        <f t="shared" si="3"/>
        <v>1446.2713999725386</v>
      </c>
      <c r="L9" s="9">
        <f t="shared" si="3"/>
        <v>1442.0164573807942</v>
      </c>
      <c r="M9" s="9">
        <f t="shared" si="3"/>
        <v>1381.2102168979839</v>
      </c>
      <c r="N9" s="9">
        <f t="shared" si="3"/>
        <v>1386.6280360659318</v>
      </c>
      <c r="O9" s="50">
        <f t="shared" si="3"/>
        <v>1105.140321275145</v>
      </c>
      <c r="P9" s="50">
        <f>100*(P4/P6)</f>
        <v>1049.5180383764216</v>
      </c>
      <c r="Q9" s="50">
        <f>100*(Q4/Q6)</f>
        <v>1065.5399573195523</v>
      </c>
      <c r="R9" s="50">
        <f>100*(R4/R6)</f>
        <v>913.2944423002467</v>
      </c>
      <c r="S9" s="9">
        <f>100*(S4/S6)</f>
        <v>956.828446184573</v>
      </c>
    </row>
    <row r="10" spans="1:19" ht="16.5">
      <c r="A10" s="7" t="s">
        <v>15</v>
      </c>
      <c r="B10" s="9">
        <f aca="true" t="shared" si="4" ref="B10:H10">100*(B5/B6)</f>
        <v>965.1842136640038</v>
      </c>
      <c r="C10" s="9">
        <f t="shared" si="4"/>
        <v>1065.0331125827815</v>
      </c>
      <c r="D10" s="9">
        <f t="shared" si="4"/>
        <v>1143.3946488294314</v>
      </c>
      <c r="E10" s="9">
        <f t="shared" si="4"/>
        <v>573.6556314590997</v>
      </c>
      <c r="F10" s="9">
        <f t="shared" si="4"/>
        <v>472.8975032851512</v>
      </c>
      <c r="G10" s="9">
        <f t="shared" si="4"/>
        <v>367.11176397719146</v>
      </c>
      <c r="H10" s="9">
        <f t="shared" si="4"/>
        <v>364.1247213767712</v>
      </c>
      <c r="I10" s="9">
        <f aca="true" t="shared" si="5" ref="I10:O10">100*(I5/I6)</f>
        <v>354.2104159445923</v>
      </c>
      <c r="J10" s="9">
        <f t="shared" si="5"/>
        <v>377.0712334316785</v>
      </c>
      <c r="K10" s="9">
        <f t="shared" si="5"/>
        <v>388.5170065143621</v>
      </c>
      <c r="L10" s="9">
        <f t="shared" si="5"/>
        <v>412.65685843888235</v>
      </c>
      <c r="M10" s="9">
        <f t="shared" si="5"/>
        <v>424.84722076542585</v>
      </c>
      <c r="N10" s="9">
        <f t="shared" si="5"/>
        <v>375.7509464319598</v>
      </c>
      <c r="O10" s="50">
        <f t="shared" si="5"/>
        <v>405.76954475929324</v>
      </c>
      <c r="P10" s="50">
        <f>100*(P5/P6)</f>
        <v>438.8138260406117</v>
      </c>
      <c r="Q10" s="50">
        <f>100*(Q5/Q6)</f>
        <v>412.40178806384193</v>
      </c>
      <c r="R10" s="50">
        <f>100*(R5/R6)</f>
        <v>365.4908195807051</v>
      </c>
      <c r="S10" s="9">
        <f>100*(S5/S6)</f>
        <v>327.5321664629172</v>
      </c>
    </row>
    <row r="11" spans="1:19" s="2" customFormat="1" ht="18.75" thickBot="1">
      <c r="A11" s="21" t="s">
        <v>5</v>
      </c>
      <c r="B11" s="10">
        <v>121.6</v>
      </c>
      <c r="C11" s="10">
        <v>177.4</v>
      </c>
      <c r="D11" s="10">
        <v>267.4</v>
      </c>
      <c r="E11" s="10">
        <v>179.3</v>
      </c>
      <c r="F11" s="10">
        <v>198.7</v>
      </c>
      <c r="G11" s="10">
        <v>189.223819</v>
      </c>
      <c r="H11" s="10">
        <f>212.314074</f>
        <v>212.314074</v>
      </c>
      <c r="I11" s="10">
        <v>210.729344</v>
      </c>
      <c r="J11" s="10">
        <v>233.897694</v>
      </c>
      <c r="K11" s="10">
        <v>245.089634</v>
      </c>
      <c r="L11" s="10">
        <v>263.211899</v>
      </c>
      <c r="M11" s="10">
        <v>314.46541</v>
      </c>
      <c r="N11" s="10">
        <v>266.532034</v>
      </c>
      <c r="O11" s="10">
        <v>297.993495</v>
      </c>
      <c r="P11" s="10">
        <v>325.051419</v>
      </c>
      <c r="Q11" s="10">
        <v>337.449693</v>
      </c>
      <c r="R11" s="10">
        <v>305.303684</v>
      </c>
      <c r="S11" s="51">
        <v>305.303684</v>
      </c>
    </row>
    <row r="12" spans="1:12" s="2" customFormat="1" ht="18">
      <c r="A12" s="35" t="s">
        <v>28</v>
      </c>
      <c r="B12" s="36"/>
      <c r="C12" s="36"/>
      <c r="D12" s="36"/>
      <c r="E12" s="36"/>
      <c r="F12" s="36"/>
      <c r="G12" s="36"/>
      <c r="H12" s="36"/>
      <c r="I12" s="36"/>
      <c r="J12" s="36"/>
      <c r="K12" s="19"/>
      <c r="L12" s="18"/>
    </row>
    <row r="13" spans="1:12" s="2" customFormat="1" ht="16.5" customHeight="1">
      <c r="A13" s="31"/>
      <c r="B13" s="39"/>
      <c r="C13" s="39"/>
      <c r="D13" s="39"/>
      <c r="E13" s="39"/>
      <c r="F13" s="39"/>
      <c r="G13" s="39"/>
      <c r="H13" s="39"/>
      <c r="I13" s="39"/>
      <c r="J13" s="39"/>
      <c r="K13" s="19"/>
      <c r="L13" s="18"/>
    </row>
    <row r="14" spans="1:12" s="2" customFormat="1" ht="13.5" customHeight="1">
      <c r="A14" s="37" t="s">
        <v>41</v>
      </c>
      <c r="B14" s="38"/>
      <c r="C14" s="38"/>
      <c r="D14" s="38"/>
      <c r="E14" s="38"/>
      <c r="F14" s="38"/>
      <c r="G14" s="38"/>
      <c r="H14" s="38"/>
      <c r="I14" s="38"/>
      <c r="J14" s="39"/>
      <c r="K14" s="19"/>
      <c r="L14" s="18"/>
    </row>
    <row r="15" spans="1:15" ht="14.25" customHeight="1">
      <c r="A15" s="44" t="s">
        <v>40</v>
      </c>
      <c r="B15" s="44"/>
      <c r="C15" s="44"/>
      <c r="D15" s="44"/>
      <c r="E15" s="44"/>
      <c r="F15" s="44"/>
      <c r="G15" s="44"/>
      <c r="H15" s="44"/>
      <c r="I15" s="38"/>
      <c r="J15" s="39"/>
      <c r="K15" s="11"/>
      <c r="L15" s="11"/>
      <c r="M15" s="11"/>
      <c r="N15" s="11"/>
      <c r="O15" s="11"/>
    </row>
    <row r="16" spans="1:15" s="3" customFormat="1" ht="72.75" customHeight="1">
      <c r="A16" s="45" t="s">
        <v>38</v>
      </c>
      <c r="B16" s="38"/>
      <c r="C16" s="38"/>
      <c r="D16" s="38"/>
      <c r="E16" s="38"/>
      <c r="F16" s="38"/>
      <c r="G16" s="38"/>
      <c r="H16" s="38"/>
      <c r="I16" s="38"/>
      <c r="J16" s="39"/>
      <c r="K16" s="25"/>
      <c r="L16" s="25"/>
      <c r="M16" s="25"/>
      <c r="N16" s="25"/>
      <c r="O16" s="25"/>
    </row>
    <row r="17" spans="1:15" ht="36.75" customHeight="1">
      <c r="A17" s="45" t="s">
        <v>39</v>
      </c>
      <c r="B17" s="38"/>
      <c r="C17" s="38"/>
      <c r="D17" s="38"/>
      <c r="E17" s="38"/>
      <c r="F17" s="38"/>
      <c r="G17" s="38"/>
      <c r="H17" s="38"/>
      <c r="I17" s="38"/>
      <c r="J17" s="39"/>
      <c r="K17" s="25"/>
      <c r="L17" s="25"/>
      <c r="M17" s="25"/>
      <c r="N17" s="25"/>
      <c r="O17" s="25"/>
    </row>
    <row r="18" spans="1:15" ht="12.75" customHeight="1">
      <c r="A18" s="37"/>
      <c r="B18" s="39"/>
      <c r="C18" s="39"/>
      <c r="D18" s="39"/>
      <c r="E18" s="39"/>
      <c r="F18" s="39"/>
      <c r="G18" s="39"/>
      <c r="H18" s="39"/>
      <c r="I18" s="39"/>
      <c r="J18" s="39"/>
      <c r="K18" s="11"/>
      <c r="L18" s="11"/>
      <c r="M18" s="11"/>
      <c r="N18" s="11"/>
      <c r="O18" s="11"/>
    </row>
    <row r="19" spans="1:15" ht="12.75" customHeight="1">
      <c r="A19" s="31" t="s">
        <v>10</v>
      </c>
      <c r="B19" s="31"/>
      <c r="C19" s="31"/>
      <c r="D19" s="31"/>
      <c r="E19" s="31"/>
      <c r="F19" s="31"/>
      <c r="G19" s="31"/>
      <c r="H19" s="31"/>
      <c r="I19" s="31"/>
      <c r="J19" s="31"/>
      <c r="K19" s="11"/>
      <c r="L19" s="11"/>
      <c r="M19" s="11"/>
      <c r="N19" s="11"/>
      <c r="O19" s="11"/>
    </row>
    <row r="20" spans="1:15" ht="12.75" customHeight="1">
      <c r="A20" s="43" t="s">
        <v>9</v>
      </c>
      <c r="B20" s="43"/>
      <c r="C20" s="43"/>
      <c r="D20" s="43"/>
      <c r="E20" s="43"/>
      <c r="F20" s="43"/>
      <c r="G20" s="43"/>
      <c r="H20" s="43"/>
      <c r="I20" s="43"/>
      <c r="J20" s="43"/>
      <c r="K20" s="11"/>
      <c r="L20" s="11"/>
      <c r="M20" s="11"/>
      <c r="N20" s="11"/>
      <c r="O20" s="11"/>
    </row>
    <row r="21" spans="1:15" ht="9.7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13"/>
      <c r="L21" s="13"/>
      <c r="M21" s="13"/>
      <c r="N21" s="13"/>
      <c r="O21" s="13"/>
    </row>
    <row r="22" spans="1:15" ht="12.75">
      <c r="A22" s="47" t="s">
        <v>11</v>
      </c>
      <c r="B22" s="39"/>
      <c r="C22" s="39"/>
      <c r="D22" s="39"/>
      <c r="E22" s="39"/>
      <c r="F22" s="39"/>
      <c r="G22" s="39"/>
      <c r="H22" s="39"/>
      <c r="I22" s="39"/>
      <c r="J22" s="39"/>
      <c r="K22" s="12"/>
      <c r="L22" s="12"/>
      <c r="M22" s="12"/>
      <c r="N22" s="12"/>
      <c r="O22" s="12"/>
    </row>
    <row r="23" spans="1:15" s="4" customFormat="1" ht="12.75">
      <c r="A23" s="42" t="s">
        <v>3</v>
      </c>
      <c r="B23" s="38"/>
      <c r="C23" s="38"/>
      <c r="D23" s="38"/>
      <c r="E23" s="38"/>
      <c r="F23" s="38"/>
      <c r="G23" s="38"/>
      <c r="H23" s="38"/>
      <c r="I23" s="38"/>
      <c r="J23" s="39"/>
      <c r="K23" s="14"/>
      <c r="L23" s="14"/>
      <c r="M23" s="14"/>
      <c r="N23" s="14"/>
      <c r="O23" s="14"/>
    </row>
    <row r="24" spans="1:15" ht="24.75" customHeight="1">
      <c r="A24" s="40" t="s">
        <v>12</v>
      </c>
      <c r="B24" s="38"/>
      <c r="C24" s="38"/>
      <c r="D24" s="38"/>
      <c r="E24" s="38"/>
      <c r="F24" s="38"/>
      <c r="G24" s="38"/>
      <c r="H24" s="38"/>
      <c r="I24" s="38"/>
      <c r="J24" s="39"/>
      <c r="K24" s="25"/>
      <c r="L24" s="25"/>
      <c r="M24" s="25"/>
      <c r="N24" s="12"/>
      <c r="O24" s="12"/>
    </row>
    <row r="25" spans="1:15" ht="12.75">
      <c r="A25" s="40" t="s">
        <v>29</v>
      </c>
      <c r="B25" s="41"/>
      <c r="C25" s="41"/>
      <c r="D25" s="41"/>
      <c r="E25" s="41"/>
      <c r="F25" s="41"/>
      <c r="G25" s="41"/>
      <c r="H25" s="41"/>
      <c r="I25" s="41"/>
      <c r="J25" s="39"/>
      <c r="K25" s="15"/>
      <c r="L25" s="15"/>
      <c r="M25" s="15"/>
      <c r="N25" s="15"/>
      <c r="O25" s="15"/>
    </row>
    <row r="26" spans="1:15" ht="12.75">
      <c r="A26" s="40" t="s">
        <v>36</v>
      </c>
      <c r="B26" s="40"/>
      <c r="C26" s="40"/>
      <c r="D26" s="40"/>
      <c r="E26" s="40"/>
      <c r="F26" s="40"/>
      <c r="G26" s="40"/>
      <c r="H26" s="39"/>
      <c r="I26" s="39"/>
      <c r="J26" s="39"/>
      <c r="K26" s="15"/>
      <c r="L26" s="15"/>
      <c r="M26" s="15"/>
      <c r="N26" s="15"/>
      <c r="O26" s="15"/>
    </row>
    <row r="27" spans="1:15" s="2" customFormat="1" ht="12.75">
      <c r="A27" s="42" t="s">
        <v>4</v>
      </c>
      <c r="B27" s="42"/>
      <c r="C27" s="42"/>
      <c r="D27" s="42"/>
      <c r="E27" s="42"/>
      <c r="F27" s="42"/>
      <c r="G27" s="42"/>
      <c r="H27" s="42"/>
      <c r="I27" s="42"/>
      <c r="J27" s="42"/>
      <c r="K27" s="16"/>
      <c r="L27" s="16"/>
      <c r="M27" s="16"/>
      <c r="N27" s="16"/>
      <c r="O27" s="16"/>
    </row>
    <row r="28" spans="1:15" ht="12.75" customHeight="1">
      <c r="A28" s="40" t="s">
        <v>13</v>
      </c>
      <c r="B28" s="40"/>
      <c r="C28" s="40"/>
      <c r="D28" s="40"/>
      <c r="E28" s="40"/>
      <c r="F28" s="40"/>
      <c r="G28" s="40"/>
      <c r="H28" s="40"/>
      <c r="I28" s="40"/>
      <c r="J28" s="40"/>
      <c r="K28" s="26"/>
      <c r="L28" s="26"/>
      <c r="M28" s="26"/>
      <c r="N28" s="17"/>
      <c r="O28" s="17"/>
    </row>
    <row r="29" spans="1:15" ht="24.75" customHeight="1">
      <c r="A29" s="40" t="s">
        <v>31</v>
      </c>
      <c r="B29" s="38"/>
      <c r="C29" s="38"/>
      <c r="D29" s="38"/>
      <c r="E29" s="38"/>
      <c r="F29" s="38"/>
      <c r="G29" s="38"/>
      <c r="H29" s="38"/>
      <c r="I29" s="38"/>
      <c r="J29" s="39"/>
      <c r="K29" s="26"/>
      <c r="L29" s="26"/>
      <c r="M29" s="26"/>
      <c r="N29" s="17"/>
      <c r="O29" s="17"/>
    </row>
    <row r="30" spans="1:15" ht="12.75">
      <c r="A30" s="40" t="s">
        <v>37</v>
      </c>
      <c r="B30" s="40"/>
      <c r="C30" s="40"/>
      <c r="D30" s="40"/>
      <c r="E30" s="40"/>
      <c r="F30" s="40"/>
      <c r="G30" s="40"/>
      <c r="H30" s="39"/>
      <c r="I30" s="39"/>
      <c r="J30" s="39"/>
      <c r="K30" s="17"/>
      <c r="L30" s="17"/>
      <c r="M30" s="17"/>
      <c r="N30" s="17"/>
      <c r="O30" s="17"/>
    </row>
    <row r="31" spans="2:15" ht="12.7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2:15" ht="12.7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4" spans="1:15" s="2" customFormat="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mergeCells count="20">
    <mergeCell ref="A20:J20"/>
    <mergeCell ref="A29:J29"/>
    <mergeCell ref="A30:J30"/>
    <mergeCell ref="A15:J15"/>
    <mergeCell ref="A16:J16"/>
    <mergeCell ref="A17:J17"/>
    <mergeCell ref="A21:J21"/>
    <mergeCell ref="A22:J22"/>
    <mergeCell ref="A23:J23"/>
    <mergeCell ref="A24:J24"/>
    <mergeCell ref="A28:J28"/>
    <mergeCell ref="A25:J25"/>
    <mergeCell ref="A26:J26"/>
    <mergeCell ref="A27:J27"/>
    <mergeCell ref="A19:J19"/>
    <mergeCell ref="A12:J12"/>
    <mergeCell ref="A14:J14"/>
    <mergeCell ref="A1:S1"/>
    <mergeCell ref="A13:J13"/>
    <mergeCell ref="A18:J18"/>
  </mergeCells>
  <printOptions/>
  <pageMargins left="0.5" right="0.5" top="0.5" bottom="0.5" header="0.25" footer="0.25"/>
  <pageSetup firstPageNumber="8" useFirstPageNumber="1" fitToHeight="1" fitToWidth="1" horizontalDpi="300" verticalDpi="300" orientation="landscape" scale="72" r:id="rId1"/>
  <ignoredErrors>
    <ignoredError sqref="B2:P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4:M7"/>
  <sheetViews>
    <sheetView workbookViewId="0" topLeftCell="A1">
      <selection activeCell="B15" sqref="B15"/>
    </sheetView>
  </sheetViews>
  <sheetFormatPr defaultColWidth="9.140625" defaultRowHeight="12.75"/>
  <sheetData>
    <row r="4" spans="1:12" ht="12.75">
      <c r="A4">
        <f aca="true" t="shared" si="0" ref="A4:J4">B4-1</f>
        <v>1996</v>
      </c>
      <c r="B4">
        <f t="shared" si="0"/>
        <v>1997</v>
      </c>
      <c r="C4">
        <f t="shared" si="0"/>
        <v>1998</v>
      </c>
      <c r="D4">
        <f t="shared" si="0"/>
        <v>1999</v>
      </c>
      <c r="E4">
        <f t="shared" si="0"/>
        <v>2000</v>
      </c>
      <c r="F4">
        <f t="shared" si="0"/>
        <v>2001</v>
      </c>
      <c r="G4">
        <f t="shared" si="0"/>
        <v>2002</v>
      </c>
      <c r="H4">
        <f t="shared" si="0"/>
        <v>2003</v>
      </c>
      <c r="I4">
        <f t="shared" si="0"/>
        <v>2004</v>
      </c>
      <c r="J4">
        <f t="shared" si="0"/>
        <v>2005</v>
      </c>
      <c r="K4">
        <f>L4-1</f>
        <v>2006</v>
      </c>
      <c r="L4">
        <v>2007</v>
      </c>
    </row>
    <row r="5" spans="1:13" ht="12.75">
      <c r="A5">
        <v>281</v>
      </c>
      <c r="B5">
        <v>183</v>
      </c>
      <c r="C5">
        <v>129</v>
      </c>
      <c r="D5">
        <v>130</v>
      </c>
      <c r="E5">
        <v>275</v>
      </c>
      <c r="F5">
        <v>310</v>
      </c>
      <c r="G5" s="30">
        <v>1884</v>
      </c>
      <c r="H5">
        <v>231</v>
      </c>
      <c r="I5">
        <v>345</v>
      </c>
      <c r="J5">
        <v>775</v>
      </c>
      <c r="K5">
        <v>206</v>
      </c>
      <c r="L5">
        <v>219</v>
      </c>
      <c r="M5" t="s">
        <v>33</v>
      </c>
    </row>
    <row r="6" spans="1:13" ht="12.75">
      <c r="A6" s="30">
        <v>10667</v>
      </c>
      <c r="B6" s="30">
        <v>10044</v>
      </c>
      <c r="C6" s="30">
        <v>10027</v>
      </c>
      <c r="D6" s="30">
        <v>10174</v>
      </c>
      <c r="E6" s="30">
        <v>10149</v>
      </c>
      <c r="F6" s="30">
        <v>9518</v>
      </c>
      <c r="G6" s="30">
        <v>8220</v>
      </c>
      <c r="H6" s="30">
        <v>7986</v>
      </c>
      <c r="I6" s="30">
        <v>7739</v>
      </c>
      <c r="J6" s="30">
        <v>7648</v>
      </c>
      <c r="K6" s="30">
        <v>7183</v>
      </c>
      <c r="L6" s="30">
        <v>7356</v>
      </c>
      <c r="M6" t="s">
        <v>34</v>
      </c>
    </row>
    <row r="7" spans="1:13" ht="12.75">
      <c r="A7" s="30">
        <f aca="true" t="shared" si="1" ref="A7:L7">A5+A6</f>
        <v>10948</v>
      </c>
      <c r="B7" s="30">
        <f t="shared" si="1"/>
        <v>10227</v>
      </c>
      <c r="C7" s="30">
        <f t="shared" si="1"/>
        <v>10156</v>
      </c>
      <c r="D7" s="30">
        <f t="shared" si="1"/>
        <v>10304</v>
      </c>
      <c r="E7" s="30">
        <f t="shared" si="1"/>
        <v>10424</v>
      </c>
      <c r="F7" s="30">
        <f t="shared" si="1"/>
        <v>9828</v>
      </c>
      <c r="G7" s="30">
        <f t="shared" si="1"/>
        <v>10104</v>
      </c>
      <c r="H7" s="30">
        <f t="shared" si="1"/>
        <v>8217</v>
      </c>
      <c r="I7" s="30">
        <f t="shared" si="1"/>
        <v>8084</v>
      </c>
      <c r="J7" s="30">
        <f t="shared" si="1"/>
        <v>8423</v>
      </c>
      <c r="K7" s="30">
        <f t="shared" si="1"/>
        <v>7389</v>
      </c>
      <c r="L7" s="30">
        <f t="shared" si="1"/>
        <v>7575</v>
      </c>
      <c r="M7" t="s">
        <v>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2008-07-01T15:00:16Z</cp:lastPrinted>
  <dcterms:created xsi:type="dcterms:W3CDTF">1980-01-01T04:00:00Z</dcterms:created>
  <dcterms:modified xsi:type="dcterms:W3CDTF">2008-07-01T18:06:05Z</dcterms:modified>
  <cp:category/>
  <cp:version/>
  <cp:contentType/>
  <cp:contentStatus/>
</cp:coreProperties>
</file>