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555" activeTab="0"/>
  </bookViews>
  <sheets>
    <sheet name="TRIBAL SUMMARY" sheetId="1" r:id="rId1"/>
    <sheet name="TRIBAL MANDATORY" sheetId="2" state="hidden" r:id="rId2"/>
    <sheet name="TRIBAL DISCRETIONARY" sheetId="3" state="hidden" r:id="rId3"/>
    <sheet name="Discretionary summary" sheetId="4" state="hidden" r:id="rId4"/>
    <sheet name="TRIBAL R&amp;R CALC." sheetId="5" state="hidden" r:id="rId5"/>
  </sheets>
  <definedNames>
    <definedName name="_xlnm.Print_Area" localSheetId="2">'TRIBAL DISCRETIONARY'!$A$1:$L$297</definedName>
    <definedName name="_xlnm.Print_Area" localSheetId="1">'TRIBAL MANDATORY'!$A$1:$H$282</definedName>
    <definedName name="_xlnm.Print_Titles" localSheetId="2">'TRIBAL DISCRETIONARY'!$1:$5</definedName>
    <definedName name="_xlnm.Print_Titles" localSheetId="1">'TRIBAL MANDATORY'!$1:$6</definedName>
    <definedName name="_xlnm.Print_Titles" localSheetId="4">'TRIBAL R&amp;R CALC.'!$1:$9</definedName>
    <definedName name="_xlnm.Print_Titles" localSheetId="0">'TRIBAL SUMMARY'!$1:$5</definedName>
  </definedNames>
  <calcPr fullCalcOnLoad="1" fullPrecision="0"/>
</workbook>
</file>

<file path=xl/sharedStrings.xml><?xml version="1.0" encoding="utf-8"?>
<sst xmlns="http://schemas.openxmlformats.org/spreadsheetml/2006/main" count="1683" uniqueCount="363">
  <si>
    <t>DISCRETIONARY</t>
  </si>
  <si>
    <t xml:space="preserve">MANDATORY </t>
  </si>
  <si>
    <t>R&amp;R</t>
  </si>
  <si>
    <t>ALLOCATION</t>
  </si>
  <si>
    <t>AFTER EARMARK</t>
  </si>
  <si>
    <t>EARMARK</t>
  </si>
  <si>
    <t>TOTAL</t>
  </si>
  <si>
    <t>TRIBE</t>
  </si>
  <si>
    <t>DISC. BASE</t>
  </si>
  <si>
    <t>DISC. PER CHILD</t>
  </si>
  <si>
    <t>ALABAMA</t>
  </si>
  <si>
    <t>Poarch Band of Creeks</t>
  </si>
  <si>
    <t>ALASKA</t>
  </si>
  <si>
    <t xml:space="preserve">Agdaagux Tribal Council </t>
  </si>
  <si>
    <t>Akaichak Native Community</t>
  </si>
  <si>
    <t>Akiak Native Community</t>
  </si>
  <si>
    <t xml:space="preserve">Arctic Slope Native Association </t>
  </si>
  <si>
    <t xml:space="preserve">Association of Village Council President,Inc. </t>
  </si>
  <si>
    <t xml:space="preserve">Bristol Bay Native Association </t>
  </si>
  <si>
    <t>Chugachmiut</t>
  </si>
  <si>
    <t>Cook Inlet Tribal Council, Inc.</t>
  </si>
  <si>
    <t xml:space="preserve">Copper River Native Association </t>
  </si>
  <si>
    <t>Kawerak, Inc.</t>
  </si>
  <si>
    <t>Kenaitze Indian Tribe IRA</t>
  </si>
  <si>
    <t>Kivalina IRA Council</t>
  </si>
  <si>
    <t>Kodiak Area Native Association</t>
  </si>
  <si>
    <t xml:space="preserve">Maniilaq Manpower,Inc </t>
  </si>
  <si>
    <t>Metlakatla Indian Community</t>
  </si>
  <si>
    <t xml:space="preserve">Mt. Sanford Tribal Consortium      </t>
  </si>
  <si>
    <t>Native Village of Point Hope</t>
  </si>
  <si>
    <t>Orutsararmuit Native Council</t>
  </si>
  <si>
    <t>Sitka Tribe of Alaska</t>
  </si>
  <si>
    <t>Tanana Chiefs Conference, Inc.</t>
  </si>
  <si>
    <t>Yakutat Tingit Tribe</t>
  </si>
  <si>
    <t>Organized Village of Kwethluk</t>
  </si>
  <si>
    <t>ARIZONA</t>
  </si>
  <si>
    <t>Cocopah Indian Tribe</t>
  </si>
  <si>
    <t>Fort McDowell Mohave-Apache</t>
  </si>
  <si>
    <t>Gila River Indian Community</t>
  </si>
  <si>
    <t>Hopi Tribe</t>
  </si>
  <si>
    <t>Hualapai Tribal Council</t>
  </si>
  <si>
    <t>Havasupai Tribal Council</t>
  </si>
  <si>
    <t>Navajo Nation</t>
  </si>
  <si>
    <t>Pascua Yaqui</t>
  </si>
  <si>
    <t>Quechan Indian Tribe</t>
  </si>
  <si>
    <t>Salt River Pima-Maricopa</t>
  </si>
  <si>
    <t>San Carlos Apache Tribe</t>
  </si>
  <si>
    <t>Tohono O'Odham</t>
  </si>
  <si>
    <t>White Mountain Apache Tribe</t>
  </si>
  <si>
    <t>Yavapai-Apache Tribe (Camp Verde)</t>
  </si>
  <si>
    <t>CALIFORNIA</t>
  </si>
  <si>
    <t>Bishop Paiute Tribe</t>
  </si>
  <si>
    <t>California Indian Manpower, Inc</t>
  </si>
  <si>
    <t>California Rural Indian Health Board</t>
  </si>
  <si>
    <t>Campo Consortia</t>
  </si>
  <si>
    <t>Cloverdale Rancheria</t>
  </si>
  <si>
    <t>Enterprise Rancheria</t>
  </si>
  <si>
    <t>Fort Mojave Tribe</t>
  </si>
  <si>
    <t>Hoopa Tribe (Hoopa Valley)</t>
  </si>
  <si>
    <t>Hopland Band of Pomo Indians</t>
  </si>
  <si>
    <t xml:space="preserve">Inter Tribal Council of California </t>
  </si>
  <si>
    <t>Lytton Rancheria</t>
  </si>
  <si>
    <t xml:space="preserve">Mooretown Rancheria </t>
  </si>
  <si>
    <t>Pala Band of Mission Indians</t>
  </si>
  <si>
    <t>Pauma Band of Mission Indians</t>
  </si>
  <si>
    <t>Pinoleville Indian Community</t>
  </si>
  <si>
    <t xml:space="preserve">Pit River Tribe  </t>
  </si>
  <si>
    <t>Pechanga Indian Reservation</t>
  </si>
  <si>
    <t>Potter Valley Little Lake</t>
  </si>
  <si>
    <t>Quartrz Valley Indian Commun.</t>
  </si>
  <si>
    <t>Redding Rancheria</t>
  </si>
  <si>
    <t>Rincon San Luiseno Band</t>
  </si>
  <si>
    <t>Round Valley Indian Tribe</t>
  </si>
  <si>
    <t>Scotts Valley Band of Pomo</t>
  </si>
  <si>
    <t>Soboba Band of Mission Indians</t>
  </si>
  <si>
    <t xml:space="preserve">Southern California Tribal Chairmen's Association </t>
  </si>
  <si>
    <t>Susanville Rancheria/Lassen</t>
  </si>
  <si>
    <t xml:space="preserve">Table Bluff Rancheria </t>
  </si>
  <si>
    <t xml:space="preserve">Torres Martinez Desert Cahuilla  </t>
  </si>
  <si>
    <t>Tyme Maidu Berry Creek Rancheria</t>
  </si>
  <si>
    <t>Yurok Tribe</t>
  </si>
  <si>
    <t>COLORADO</t>
  </si>
  <si>
    <t xml:space="preserve">Southern Ute </t>
  </si>
  <si>
    <t xml:space="preserve">Ute Mountain Ute Tribe </t>
  </si>
  <si>
    <t>FLORIDA</t>
  </si>
  <si>
    <t>Miccosukee Corporation</t>
  </si>
  <si>
    <t>IDAHO</t>
  </si>
  <si>
    <t>Coeur d'Alene Tribes</t>
  </si>
  <si>
    <t xml:space="preserve">Nez Perce Tribe  </t>
  </si>
  <si>
    <t>Northwestern Band of Shoshoni Nation</t>
  </si>
  <si>
    <t>Shoshone-Bannock Tribes</t>
  </si>
  <si>
    <t>KANSAS</t>
  </si>
  <si>
    <t xml:space="preserve">Kickapoo </t>
  </si>
  <si>
    <t>Prairie Band of Potawatomi</t>
  </si>
  <si>
    <t>LOUISIANA</t>
  </si>
  <si>
    <t xml:space="preserve">Coushatta Tribe  </t>
  </si>
  <si>
    <t>Tunica Biloxi</t>
  </si>
  <si>
    <t>MAINE</t>
  </si>
  <si>
    <t>Aroostook Band of Micmac Indians</t>
  </si>
  <si>
    <t>Houlton Band of Maliseet Indians</t>
  </si>
  <si>
    <t>Indian Township Passamaquoddy</t>
  </si>
  <si>
    <t>Penobscot Nation</t>
  </si>
  <si>
    <t>Pleasant Point Passamaquoddy</t>
  </si>
  <si>
    <t>MASSACHUSETTS</t>
  </si>
  <si>
    <t>Wampanoag of Gay Head</t>
  </si>
  <si>
    <t>MICHIGAN</t>
  </si>
  <si>
    <t>Bay Mills Indian Community</t>
  </si>
  <si>
    <t>Grand Traverse Band of Ottawa/Chippewa</t>
  </si>
  <si>
    <t>Keweenaw Bay Indian Community</t>
  </si>
  <si>
    <t>Sault St. Marie Tribe of Chippewas</t>
  </si>
  <si>
    <t>MINNESOTA</t>
  </si>
  <si>
    <t>Bois Forte Reservation (Nett Lake)</t>
  </si>
  <si>
    <t>Fond Du Lac</t>
  </si>
  <si>
    <t>Grand Portage</t>
  </si>
  <si>
    <t>Leech Lake</t>
  </si>
  <si>
    <t>Mille Lacs Band of Chippewa</t>
  </si>
  <si>
    <t>Red Lake</t>
  </si>
  <si>
    <t>Shakopee Mdewakanton Sioux Community</t>
  </si>
  <si>
    <t xml:space="preserve">White Earth </t>
  </si>
  <si>
    <t>Lower  Sioux Indian Tribe of Minnesota</t>
  </si>
  <si>
    <t>Prairie Island Indian Community of Minn.</t>
  </si>
  <si>
    <t>MISSISSIPPI</t>
  </si>
  <si>
    <t>Ms. Band of Choctow</t>
  </si>
  <si>
    <t>MONTANA</t>
  </si>
  <si>
    <t>Blackfeet Nation</t>
  </si>
  <si>
    <t>Chippewa-Cree Tribe (Rocky Boys)</t>
  </si>
  <si>
    <t>Confederated Tribe of Salish &amp; Kootenai</t>
  </si>
  <si>
    <t>Crow Tribe</t>
  </si>
  <si>
    <t>Fort Belknap Community Council</t>
  </si>
  <si>
    <t>Fort Peck Assiniboine &amp; Sioux</t>
  </si>
  <si>
    <t>Northern Cheyenne Tribe</t>
  </si>
  <si>
    <t>NEBRASKA</t>
  </si>
  <si>
    <t xml:space="preserve">Omaha </t>
  </si>
  <si>
    <t>Ponca Tribe of Nebraska</t>
  </si>
  <si>
    <t xml:space="preserve">Santee Sioux </t>
  </si>
  <si>
    <t>Winnebago</t>
  </si>
  <si>
    <t>NEVADA</t>
  </si>
  <si>
    <t>Ely Shoshone Duck Water Tribe</t>
  </si>
  <si>
    <t>Fallon Paiute-Shoshone Tribe</t>
  </si>
  <si>
    <t>Inter Tribal Council of Nevada</t>
  </si>
  <si>
    <t>Pyramid Lake Paiute Tribal Council</t>
  </si>
  <si>
    <t>Reno-Sparks Indian Colony</t>
  </si>
  <si>
    <t>Shoshone-Paiute Tribe of Duck Valley</t>
  </si>
  <si>
    <t>Walker River Piaute Tribe</t>
  </si>
  <si>
    <t>NEW MEXICO</t>
  </si>
  <si>
    <t xml:space="preserve">Eight Northern Indian Pueblos </t>
  </si>
  <si>
    <t>Mescalero Apache</t>
  </si>
  <si>
    <t>Pueblo of Acoma</t>
  </si>
  <si>
    <t>Pueblo of Cochiti</t>
  </si>
  <si>
    <t>Pueblo of Isleta</t>
  </si>
  <si>
    <t>Pueblo of Jemez(Jemus Pueblo)</t>
  </si>
  <si>
    <t>Pueblo of Laguna</t>
  </si>
  <si>
    <t>Pueblo of Sandia</t>
  </si>
  <si>
    <t>Pueblo de San Felipe</t>
  </si>
  <si>
    <t>Pueblo of Zia</t>
  </si>
  <si>
    <t>Pueblo of Zuni</t>
  </si>
  <si>
    <t>Santa Ana Pueblo</t>
  </si>
  <si>
    <t>Santo Domingo Pueblo</t>
  </si>
  <si>
    <t>Taos Pueblo</t>
  </si>
  <si>
    <t>NEW YORK</t>
  </si>
  <si>
    <t>St. Regis Mohawk</t>
  </si>
  <si>
    <t>Seneca Nation</t>
  </si>
  <si>
    <t>NORTH CAROLINA</t>
  </si>
  <si>
    <t>Eastern Band of Cherokee</t>
  </si>
  <si>
    <t>NORTH DAKOTA</t>
  </si>
  <si>
    <t xml:space="preserve">Spirit Lake Nation </t>
  </si>
  <si>
    <t>Standing Rock Sioux Tribe</t>
  </si>
  <si>
    <t xml:space="preserve">Three Affiliated Tribes </t>
  </si>
  <si>
    <t xml:space="preserve"> Trenton Indian Service Area</t>
  </si>
  <si>
    <t>Turtle Mountain Band of Chippewa</t>
  </si>
  <si>
    <t>OKLAHOMA</t>
  </si>
  <si>
    <t>Absentee Shawnee Tribe</t>
  </si>
  <si>
    <t>Alabama-Quassarte Tribal Town</t>
  </si>
  <si>
    <t>Apache Tribe of Oklahoma</t>
  </si>
  <si>
    <t>Caddo Indian Tribe of Oklahoma</t>
  </si>
  <si>
    <t>Central Tribes of Shawnee Area, Inc.</t>
  </si>
  <si>
    <t>Cherokee Nation</t>
  </si>
  <si>
    <t>Cheyenne &amp; Arapaho</t>
  </si>
  <si>
    <t>Chicksaw Nation</t>
  </si>
  <si>
    <t>Choctaw Nation</t>
  </si>
  <si>
    <t>Comache Tribe of Oklahoma</t>
  </si>
  <si>
    <t xml:space="preserve">Delaware Tribe of Indians  </t>
  </si>
  <si>
    <t>Delaware Tribe of Western Oklahoma</t>
  </si>
  <si>
    <t>Eastern Shawnee</t>
  </si>
  <si>
    <t>Fort Sill Apache Tribe</t>
  </si>
  <si>
    <t>Iowa Tribe of Oklahoma</t>
  </si>
  <si>
    <t>Kaw</t>
  </si>
  <si>
    <t xml:space="preserve">Kialegee  </t>
  </si>
  <si>
    <t>Kickapoo</t>
  </si>
  <si>
    <t>Kiowa</t>
  </si>
  <si>
    <t xml:space="preserve">Miami Tribe of Oklahoma </t>
  </si>
  <si>
    <t>Modoc Tribe of Oklahoma</t>
  </si>
  <si>
    <t>Muscogee-Creek Nation</t>
  </si>
  <si>
    <t>Osage Nation</t>
  </si>
  <si>
    <t>Otoe-Missouria</t>
  </si>
  <si>
    <t xml:space="preserve">Pawnee </t>
  </si>
  <si>
    <t>Ponca Tribe</t>
  </si>
  <si>
    <t>Quapaw Tribe</t>
  </si>
  <si>
    <t xml:space="preserve">Seminole Tribe of Oklahoma  </t>
  </si>
  <si>
    <t>Seneca Cayuga Tribe of Oklahoma</t>
  </si>
  <si>
    <t xml:space="preserve">Thlopthlocco Tribal Town </t>
  </si>
  <si>
    <t>Tonkawa Tribe</t>
  </si>
  <si>
    <t xml:space="preserve">Wichita and Affiliated Tribes </t>
  </si>
  <si>
    <t>Wyandotte Tribe</t>
  </si>
  <si>
    <t>OREGON</t>
  </si>
  <si>
    <t>Burns Paiute Tribe</t>
  </si>
  <si>
    <t>Confederated Tribes of Coos, Lower Umpaqua, Siuslaw</t>
  </si>
  <si>
    <t>Conderated Tribes of Grande Ronde</t>
  </si>
  <si>
    <t>Conf. Tribes of Siletz Indians</t>
  </si>
  <si>
    <t>Confederated Tribes of Umatilla Indian Reservation</t>
  </si>
  <si>
    <t xml:space="preserve">Conf. Tribes of Warm Springs </t>
  </si>
  <si>
    <t xml:space="preserve">Coquille Indian Tribe </t>
  </si>
  <si>
    <t>Cow Creek Band Of Umpqua Tribe</t>
  </si>
  <si>
    <t xml:space="preserve">Klamath Tribes </t>
  </si>
  <si>
    <t>RHODE ISLAND</t>
  </si>
  <si>
    <t>Narragansett</t>
  </si>
  <si>
    <t>SOUTH CAROLINA</t>
  </si>
  <si>
    <t>Catawba Indian Nation</t>
  </si>
  <si>
    <t>SOUTH DAKOTA</t>
  </si>
  <si>
    <t>Cheyenne River Sioux</t>
  </si>
  <si>
    <t xml:space="preserve">Crow Creek Sioux Tribe </t>
  </si>
  <si>
    <t>Flandreau Santee Sioux Tribe</t>
  </si>
  <si>
    <t>Lower Brule Sioux</t>
  </si>
  <si>
    <t>Oglala Sioux</t>
  </si>
  <si>
    <t>Rosebud Sioux</t>
  </si>
  <si>
    <t>Sisseton-Wapheton Sioux Tribe</t>
  </si>
  <si>
    <t>Yankton Sioux Tribe</t>
  </si>
  <si>
    <t>TEXAS</t>
  </si>
  <si>
    <t>Alabama-Coushatta</t>
  </si>
  <si>
    <t>Ysleta Del Sur Pueblo</t>
  </si>
  <si>
    <t>UTAH</t>
  </si>
  <si>
    <t>Paiute Indian Tribe</t>
  </si>
  <si>
    <t>Ute Indian Tribe</t>
  </si>
  <si>
    <t>WASHINGTON</t>
  </si>
  <si>
    <t xml:space="preserve">Confederated Tribes of Colville </t>
  </si>
  <si>
    <t>Confederated Tribes of Yakima Indian Nation</t>
  </si>
  <si>
    <t>Jamestown S'Kallam Tribe</t>
  </si>
  <si>
    <t>Kalispel Tribe of Indians</t>
  </si>
  <si>
    <t>Lower Elwha Tribal Council (Elwha)</t>
  </si>
  <si>
    <t xml:space="preserve">Lummi Indian Nation </t>
  </si>
  <si>
    <t>Makah Tribal Council</t>
  </si>
  <si>
    <t>Muckleshoot Indian Tribe</t>
  </si>
  <si>
    <t>Nooksack Indian Tribe</t>
  </si>
  <si>
    <t xml:space="preserve">Port Gamble S'Kallam  </t>
  </si>
  <si>
    <t>Puyallup Tribe of Indians</t>
  </si>
  <si>
    <t>Quileute Tribal Council</t>
  </si>
  <si>
    <t xml:space="preserve">Quinault Indian Nation </t>
  </si>
  <si>
    <t>Samish Indian Tribe</t>
  </si>
  <si>
    <t>Sauk Suiattle Indian Tribe</t>
  </si>
  <si>
    <t>Skokomish Indian Tribe</t>
  </si>
  <si>
    <t xml:space="preserve">South Puget Intertribal Planning Agency </t>
  </si>
  <si>
    <t xml:space="preserve">Spokane Tribe of Indians </t>
  </si>
  <si>
    <t xml:space="preserve">Stillaguamish </t>
  </si>
  <si>
    <t xml:space="preserve">Suquamish </t>
  </si>
  <si>
    <t>Swinomish Tribal Community</t>
  </si>
  <si>
    <t xml:space="preserve">Tulalip Tribes </t>
  </si>
  <si>
    <t>Upper Skagit Indian Tribe</t>
  </si>
  <si>
    <t>WISCONSIN</t>
  </si>
  <si>
    <t>Bad River of Lake Superior</t>
  </si>
  <si>
    <t>Forest County Potawatomi (Potawatomi Community)</t>
  </si>
  <si>
    <t>Ho-Chunk Nation (Winnebago)</t>
  </si>
  <si>
    <t>Lac Du Flambeau Chippewa</t>
  </si>
  <si>
    <t>Menominee Indian Tribe of Wisconsin</t>
  </si>
  <si>
    <t>Oneida Tribe</t>
  </si>
  <si>
    <t>Red Cliff Chippewas</t>
  </si>
  <si>
    <t>Sokaogan Chippewa</t>
  </si>
  <si>
    <t>Stockbridge-Munsee Tribal Council</t>
  </si>
  <si>
    <t>WYOMING</t>
  </si>
  <si>
    <t>Totals</t>
  </si>
  <si>
    <t>ISSUE</t>
  </si>
  <si>
    <t>PERCENTAGE</t>
  </si>
  <si>
    <t>ALLOCATION AMOUNT</t>
  </si>
  <si>
    <t>MANDATORY</t>
  </si>
  <si>
    <t>GRANTEE</t>
  </si>
  <si>
    <t># CHILDREN</t>
  </si>
  <si>
    <t>EARMARK TO</t>
  </si>
  <si>
    <t>SCHOOL AGE</t>
  </si>
  <si>
    <t>AVAILABLE</t>
  </si>
  <si>
    <t>BALANCE AFTER</t>
  </si>
  <si>
    <t>DISC. # CHILDREN</t>
  </si>
  <si>
    <t>BASE</t>
  </si>
  <si>
    <t>PER CHILD</t>
  </si>
  <si>
    <t>SCHOOL AGE R&amp;R</t>
  </si>
  <si>
    <t>TO DISTRIBUTE</t>
  </si>
  <si>
    <t>TO BASE</t>
  </si>
  <si>
    <t>TO PER CHILD</t>
  </si>
  <si>
    <t xml:space="preserve">PER CHILD </t>
  </si>
  <si>
    <t>CHILD COUNT</t>
  </si>
  <si>
    <t>AMOUNT</t>
  </si>
  <si>
    <t>Ninilchik Traditional Council</t>
  </si>
  <si>
    <t>Cortina Indian Rancheria</t>
  </si>
  <si>
    <t>Dry Creek Rancheria</t>
  </si>
  <si>
    <t>Shingle Springs Rancheria</t>
  </si>
  <si>
    <t>Chitimacha Tribe</t>
  </si>
  <si>
    <t>Las Vegas Paiute</t>
  </si>
  <si>
    <t>Eastern Shoshone</t>
  </si>
  <si>
    <t>Northern Arapaho</t>
  </si>
  <si>
    <t>TOTALS</t>
  </si>
  <si>
    <t>Hoonah Indian Assoc.</t>
  </si>
  <si>
    <t>1ST. QUARTER</t>
  </si>
  <si>
    <t>Little Traverse Bay Bands of Odawa Indians</t>
  </si>
  <si>
    <t xml:space="preserve"> </t>
  </si>
  <si>
    <t>Little Traverse Band of Odawa</t>
  </si>
  <si>
    <t>102-477</t>
  </si>
  <si>
    <t>BIA Transfer</t>
  </si>
  <si>
    <t>P.L. 102-477</t>
  </si>
  <si>
    <t xml:space="preserve">GATES </t>
  </si>
  <si>
    <t>BALANCE</t>
  </si>
  <si>
    <t>Knik Tribal Council</t>
  </si>
  <si>
    <t>Pokagon Band of Potawatomi Indians</t>
  </si>
  <si>
    <t>United Keetowah Band of Cherokee</t>
  </si>
  <si>
    <t>Tuluksak Native Village</t>
  </si>
  <si>
    <t>Native Village of Barrow</t>
  </si>
  <si>
    <t>Chilkat Indian Village</t>
  </si>
  <si>
    <t>Asa'carsamiut Tribal Council</t>
  </si>
  <si>
    <t>Asa'carsarmiut Tribal Council</t>
  </si>
  <si>
    <t>Native Village of  Barrow</t>
  </si>
  <si>
    <t>Trenton Indian Service Area</t>
  </si>
  <si>
    <t>Snoqualmie Tribe</t>
  </si>
  <si>
    <t>Alaskan/Hawaiian set-aside</t>
  </si>
  <si>
    <t xml:space="preserve">CCDF FUNDING </t>
  </si>
  <si>
    <t>BEFORE EARMARK</t>
  </si>
  <si>
    <t>Aleutian/Pribilof Island Association, Inc.</t>
  </si>
  <si>
    <t xml:space="preserve">Association of Village Council Presidents,Inc. </t>
  </si>
  <si>
    <t xml:space="preserve">Bear River Band of Rohnerville </t>
  </si>
  <si>
    <t>Chukchansi Tribe of Picayane Rancharia</t>
  </si>
  <si>
    <t>Hoopa Tribe</t>
  </si>
  <si>
    <t>Karuk Tribe</t>
  </si>
  <si>
    <t xml:space="preserve">La Jolla Tribe                  </t>
  </si>
  <si>
    <t>Quartz Valley Indian Commun.</t>
  </si>
  <si>
    <t>HAWAII</t>
  </si>
  <si>
    <t>ALU LIKE, Inc.</t>
  </si>
  <si>
    <t>Hannahville Indian Community (Potawatomi)</t>
  </si>
  <si>
    <t>Lac Vieux Desert</t>
  </si>
  <si>
    <t>Mississippi Band of Choctow</t>
  </si>
  <si>
    <t xml:space="preserve">Citizen Band Potawatomi  </t>
  </si>
  <si>
    <t xml:space="preserve">Lower Elwha Tribal Council </t>
  </si>
  <si>
    <t>Snoquailmie Tribe</t>
  </si>
  <si>
    <t xml:space="preserve">Forest County Potawatomi </t>
  </si>
  <si>
    <t>Lac Court Oreilles</t>
  </si>
  <si>
    <t>St. Croix Chippewa</t>
  </si>
  <si>
    <t>Lower Elwha Tribal Council</t>
  </si>
  <si>
    <t xml:space="preserve">Hoopa Tribe </t>
  </si>
  <si>
    <t xml:space="preserve">La Jolla Tribe                 </t>
  </si>
  <si>
    <t>Jamestown S'Klallam Tribe</t>
  </si>
  <si>
    <t xml:space="preserve">Port Gamble S'Klallam  </t>
  </si>
  <si>
    <t>FY 2003</t>
  </si>
  <si>
    <t xml:space="preserve">Tlingit &amp; Haida Tribes of Alaska </t>
  </si>
  <si>
    <t xml:space="preserve">Chico Rancheria (Mechoopda)         </t>
  </si>
  <si>
    <t>Iowa Tribe of Kansas and Nebraska</t>
  </si>
  <si>
    <t>Chico Rancheria (Mechoopda)</t>
  </si>
  <si>
    <t>Confederated Tribes of Grande Ronde</t>
  </si>
  <si>
    <t>Allocation</t>
  </si>
  <si>
    <t>FY 2004</t>
  </si>
  <si>
    <t xml:space="preserve">TOTAL </t>
  </si>
  <si>
    <t>EST. FY 2004</t>
  </si>
  <si>
    <t xml:space="preserve">    FY 2004 ESTIMATED CCDF FINAL TRIBAL ALLOCATION</t>
  </si>
  <si>
    <t>ESTIMATED</t>
  </si>
  <si>
    <t>FY 2004 TRIBAL MANDATORY ALLOCATION</t>
  </si>
  <si>
    <t>FY 2004 TRIBAL R &amp; R CALCULATION SHEET</t>
  </si>
  <si>
    <t>FY 2004 TRIBAL DISCRETIONARY SUMMARY</t>
  </si>
  <si>
    <t>FY 2004 TRIBAL DISCRETIONARY ALLOCATION</t>
  </si>
  <si>
    <t>FY 2004 DISC.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</si>
</sst>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General_)"/>
    <numFmt numFmtId="167" formatCode="_(* #,##0.000_);_(* \(#,##0.00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000_);_(* \(#,##0.0000\);_(* &quot;-&quot;??_);_(@_)"/>
    <numFmt numFmtId="171" formatCode="0.0%"/>
    <numFmt numFmtId="172" formatCode="0.000%"/>
    <numFmt numFmtId="173" formatCode="0.0000%"/>
    <numFmt numFmtId="174" formatCode="0.00000%"/>
    <numFmt numFmtId="175" formatCode="0.000000%"/>
    <numFmt numFmtId="176" formatCode="0.0000000%"/>
    <numFmt numFmtId="177" formatCode="0.00000000%"/>
    <numFmt numFmtId="178" formatCode="0.000000000%"/>
    <numFmt numFmtId="179" formatCode="0.0000000000%"/>
    <numFmt numFmtId="180" formatCode="0.00000000000%"/>
    <numFmt numFmtId="181" formatCode="0.000000000000%"/>
    <numFmt numFmtId="182" formatCode="0.0000000000000%"/>
    <numFmt numFmtId="183" formatCode="0.00000000000000%"/>
    <numFmt numFmtId="184" formatCode="0.000000000000000%"/>
    <numFmt numFmtId="185" formatCode="0.0"/>
    <numFmt numFmtId="186" formatCode="0.000"/>
    <numFmt numFmtId="187" formatCode="0.0000"/>
    <numFmt numFmtId="188" formatCode="0.00000"/>
    <numFmt numFmtId="189" formatCode="0.000000"/>
    <numFmt numFmtId="190" formatCode="0.000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#,##0.0"/>
    <numFmt numFmtId="203" formatCode="#,##0.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#,##0.000000000"/>
    <numFmt numFmtId="210" formatCode="#,##0.0000000000"/>
    <numFmt numFmtId="211" formatCode="#,##0.00000000000"/>
    <numFmt numFmtId="212" formatCode="#,##0.000000000000"/>
    <numFmt numFmtId="213" formatCode="#,##0.0000000000000"/>
    <numFmt numFmtId="214" formatCode="#,##0.00000000000000"/>
    <numFmt numFmtId="215" formatCode="#,##0.000000000000000"/>
    <numFmt numFmtId="216" formatCode="0.0000000000000000%"/>
    <numFmt numFmtId="217" formatCode="_(* #,##0.00000000000000_);_(* \(#,##0.00000000000000\);_(* &quot;-&quot;??????????????_);_(@_)"/>
    <numFmt numFmtId="218" formatCode="_(* #,##0.0000000000_);_(* \(#,##0.0000000000\);_(* &quot;-&quot;??????????_);_(@_)"/>
    <numFmt numFmtId="219" formatCode="_(* #,##0.000000000000000_);_(* \(#,##0.000000000000000\);_(* &quot;-&quot;?????????????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5" fontId="1" fillId="0" borderId="0" xfId="15" applyNumberFormat="1" applyFont="1" applyAlignment="1">
      <alignment horizontal="center"/>
    </xf>
    <xf numFmtId="165" fontId="1" fillId="0" borderId="0" xfId="15" applyNumberFormat="1" applyFont="1" applyAlignment="1">
      <alignment/>
    </xf>
    <xf numFmtId="169" fontId="1" fillId="0" borderId="0" xfId="17" applyNumberFormat="1" applyFont="1" applyAlignment="1">
      <alignment/>
    </xf>
    <xf numFmtId="165" fontId="1" fillId="0" borderId="0" xfId="15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165" fontId="4" fillId="0" borderId="0" xfId="15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1" fillId="0" borderId="0" xfId="15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165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wrapText="1"/>
    </xf>
    <xf numFmtId="216" fontId="1" fillId="0" borderId="0" xfId="19" applyNumberFormat="1" applyFont="1" applyAlignment="1">
      <alignment horizontal="centerContinuous"/>
    </xf>
    <xf numFmtId="0" fontId="1" fillId="0" borderId="0" xfId="0" applyFont="1" applyAlignment="1">
      <alignment horizontal="center" wrapText="1"/>
    </xf>
    <xf numFmtId="216" fontId="1" fillId="0" borderId="0" xfId="19" applyNumberFormat="1" applyFont="1" applyAlignment="1">
      <alignment/>
    </xf>
    <xf numFmtId="0" fontId="1" fillId="0" borderId="0" xfId="0" applyFont="1" applyAlignment="1">
      <alignment wrapText="1"/>
    </xf>
    <xf numFmtId="216" fontId="1" fillId="0" borderId="0" xfId="19" applyNumberFormat="1" applyFont="1" applyAlignment="1">
      <alignment horizontal="center"/>
    </xf>
    <xf numFmtId="165" fontId="1" fillId="0" borderId="0" xfId="15" applyNumberFormat="1" applyFont="1" applyAlignment="1">
      <alignment horizontal="left"/>
    </xf>
    <xf numFmtId="43" fontId="1" fillId="0" borderId="0" xfId="15" applyFont="1" applyAlignment="1">
      <alignment/>
    </xf>
    <xf numFmtId="6" fontId="1" fillId="0" borderId="0" xfId="0" applyNumberFormat="1" applyFont="1" applyAlignment="1">
      <alignment horizontal="center"/>
    </xf>
    <xf numFmtId="184" fontId="1" fillId="0" borderId="0" xfId="19" applyNumberFormat="1" applyFont="1" applyAlignment="1">
      <alignment/>
    </xf>
    <xf numFmtId="184" fontId="1" fillId="0" borderId="0" xfId="15" applyNumberFormat="1" applyFont="1" applyAlignment="1">
      <alignment horizontal="left"/>
    </xf>
    <xf numFmtId="3" fontId="1" fillId="0" borderId="0" xfId="15" applyNumberFormat="1" applyFont="1" applyAlignment="1">
      <alignment/>
    </xf>
    <xf numFmtId="165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5" fontId="5" fillId="0" borderId="0" xfId="15" applyNumberFormat="1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03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5" sqref="A35"/>
    </sheetView>
  </sheetViews>
  <sheetFormatPr defaultColWidth="9.140625" defaultRowHeight="12.75"/>
  <cols>
    <col min="1" max="1" width="43.28125" style="10" customWidth="1"/>
    <col min="2" max="4" width="17.7109375" style="12" customWidth="1"/>
    <col min="5" max="5" width="19.28125" style="12" bestFit="1" customWidth="1"/>
    <col min="6" max="8" width="17.7109375" style="12" customWidth="1"/>
    <col min="9" max="16384" width="9.140625" style="10" customWidth="1"/>
  </cols>
  <sheetData>
    <row r="1" spans="1:8" ht="12.75">
      <c r="A1" s="15"/>
      <c r="C1" s="13" t="s">
        <v>356</v>
      </c>
      <c r="D1" s="4"/>
      <c r="E1" s="4"/>
      <c r="F1" s="4"/>
      <c r="G1" s="4"/>
      <c r="H1" s="4"/>
    </row>
    <row r="2" spans="1:8" ht="12.75">
      <c r="A2" s="15"/>
      <c r="C2" s="13"/>
      <c r="D2" s="4"/>
      <c r="E2" s="4"/>
      <c r="F2" s="4"/>
      <c r="G2" s="4"/>
      <c r="H2" s="4"/>
    </row>
    <row r="3" spans="1:8" ht="12.75">
      <c r="A3" s="15"/>
      <c r="B3" s="1" t="s">
        <v>355</v>
      </c>
      <c r="C3" s="1" t="s">
        <v>357</v>
      </c>
      <c r="D3" s="1" t="s">
        <v>357</v>
      </c>
      <c r="E3" s="1" t="s">
        <v>357</v>
      </c>
      <c r="F3" s="1" t="s">
        <v>357</v>
      </c>
      <c r="G3" s="1" t="s">
        <v>357</v>
      </c>
      <c r="H3" s="1" t="s">
        <v>354</v>
      </c>
    </row>
    <row r="4" spans="1:8" ht="12.75">
      <c r="A4" s="32"/>
      <c r="B4" s="1" t="s">
        <v>1</v>
      </c>
      <c r="C4" s="1" t="s">
        <v>353</v>
      </c>
      <c r="D4" s="1" t="s">
        <v>353</v>
      </c>
      <c r="E4" s="1" t="s">
        <v>0</v>
      </c>
      <c r="F4" s="1" t="s">
        <v>0</v>
      </c>
      <c r="G4" s="1" t="s">
        <v>0</v>
      </c>
      <c r="H4" s="1" t="s">
        <v>355</v>
      </c>
    </row>
    <row r="5" spans="1:8" s="17" customFormat="1" ht="15">
      <c r="A5" s="5" t="s">
        <v>7</v>
      </c>
      <c r="B5" s="6" t="s">
        <v>3</v>
      </c>
      <c r="C5" s="8" t="s">
        <v>8</v>
      </c>
      <c r="D5" s="8" t="s">
        <v>9</v>
      </c>
      <c r="E5" s="6" t="s">
        <v>321</v>
      </c>
      <c r="F5" s="6" t="s">
        <v>5</v>
      </c>
      <c r="G5" s="6" t="s">
        <v>4</v>
      </c>
      <c r="H5" s="6" t="s">
        <v>320</v>
      </c>
    </row>
    <row r="6" spans="1:8" ht="12.75">
      <c r="A6" s="11" t="s">
        <v>10</v>
      </c>
      <c r="G6" s="12">
        <f>IF(F6&lt;&gt;"",E6-F6,"")</f>
      </c>
      <c r="H6" s="12">
        <f>IF(G6&lt;&gt;"",B6+E6,"")</f>
      </c>
    </row>
    <row r="7" spans="1:9" ht="12.75">
      <c r="A7" s="18" t="s">
        <v>11</v>
      </c>
      <c r="B7" s="12">
        <f>'TRIBAL MANDATORY'!D9</f>
        <v>15338</v>
      </c>
      <c r="C7" s="12">
        <f>'TRIBAL DISCRETIONARY'!D7</f>
        <v>20000</v>
      </c>
      <c r="D7" s="12">
        <f>'TRIBAL DISCRETIONARY'!E7</f>
        <v>9075</v>
      </c>
      <c r="E7" s="12">
        <f>'TRIBAL DISCRETIONARY'!F7</f>
        <v>29075</v>
      </c>
      <c r="F7" s="12">
        <f>'TRIBAL DISCRETIONARY'!G7</f>
        <v>571</v>
      </c>
      <c r="G7" s="12">
        <f>IF(F7&lt;&gt;"",E7-F7,"")</f>
        <v>28504</v>
      </c>
      <c r="H7" s="12">
        <f>IF(G7&lt;&gt;"",B7+E7,"")</f>
        <v>44413</v>
      </c>
      <c r="I7" s="16" t="s">
        <v>301</v>
      </c>
    </row>
    <row r="8" spans="1:8" ht="12.75">
      <c r="A8" s="11" t="s">
        <v>12</v>
      </c>
      <c r="H8" s="12">
        <f aca="true" t="shared" si="0" ref="H8:H74">IF(G8&lt;&gt;"",B8+E8,"")</f>
      </c>
    </row>
    <row r="9" spans="1:8" ht="12.75">
      <c r="A9" s="18" t="s">
        <v>13</v>
      </c>
      <c r="C9" s="12">
        <f>'TRIBAL DISCRETIONARY'!D9</f>
        <v>20000</v>
      </c>
      <c r="D9" s="12">
        <f>'TRIBAL DISCRETIONARY'!E9</f>
        <v>7161</v>
      </c>
      <c r="E9" s="12">
        <f>'TRIBAL DISCRETIONARY'!F9</f>
        <v>27161</v>
      </c>
      <c r="F9" s="12">
        <f>'TRIBAL DISCRETIONARY'!G9</f>
        <v>556</v>
      </c>
      <c r="G9" s="12">
        <f aca="true" t="shared" si="1" ref="G9:G74">IF(F9&lt;&gt;"",E9-F9,"")</f>
        <v>26605</v>
      </c>
      <c r="H9" s="12">
        <f t="shared" si="0"/>
        <v>27161</v>
      </c>
    </row>
    <row r="10" spans="1:8" ht="12.75">
      <c r="A10" s="18" t="s">
        <v>14</v>
      </c>
      <c r="C10" s="12">
        <f>'TRIBAL DISCRETIONARY'!D10</f>
        <v>20000</v>
      </c>
      <c r="D10" s="12">
        <f>'TRIBAL DISCRETIONARY'!E10</f>
        <v>12347</v>
      </c>
      <c r="E10" s="12">
        <f>'TRIBAL DISCRETIONARY'!F10</f>
        <v>32347</v>
      </c>
      <c r="F10" s="12">
        <f>'TRIBAL DISCRETIONARY'!G10</f>
        <v>597</v>
      </c>
      <c r="G10" s="12">
        <f t="shared" si="1"/>
        <v>31750</v>
      </c>
      <c r="H10" s="12">
        <f t="shared" si="0"/>
        <v>32347</v>
      </c>
    </row>
    <row r="11" spans="1:8" ht="12.75">
      <c r="A11" s="18" t="s">
        <v>15</v>
      </c>
      <c r="C11" s="12">
        <f>'TRIBAL DISCRETIONARY'!D11</f>
        <v>20000</v>
      </c>
      <c r="D11" s="12">
        <f>'TRIBAL DISCRETIONARY'!E11</f>
        <v>6667</v>
      </c>
      <c r="E11" s="12">
        <f>'TRIBAL DISCRETIONARY'!F11</f>
        <v>26667</v>
      </c>
      <c r="F11" s="12">
        <f>'TRIBAL DISCRETIONARY'!G11</f>
        <v>552</v>
      </c>
      <c r="G11" s="12">
        <f t="shared" si="1"/>
        <v>26115</v>
      </c>
      <c r="H11" s="12">
        <f t="shared" si="0"/>
        <v>26667</v>
      </c>
    </row>
    <row r="12" spans="1:8" ht="12.75">
      <c r="A12" s="18" t="s">
        <v>322</v>
      </c>
      <c r="B12" s="12">
        <f>'TRIBAL MANDATORY'!D11</f>
        <v>37249</v>
      </c>
      <c r="C12" s="12">
        <f>'TRIBAL DISCRETIONARY'!D12</f>
        <v>104000</v>
      </c>
      <c r="D12" s="12">
        <f>'TRIBAL DISCRETIONARY'!E12</f>
        <v>22039</v>
      </c>
      <c r="E12" s="12">
        <f>'TRIBAL DISCRETIONARY'!F12</f>
        <v>126039</v>
      </c>
      <c r="F12" s="12">
        <f>'TRIBAL DISCRETIONARY'!G12</f>
        <v>673</v>
      </c>
      <c r="G12" s="12">
        <f t="shared" si="1"/>
        <v>125366</v>
      </c>
      <c r="H12" s="12">
        <f t="shared" si="0"/>
        <v>163288</v>
      </c>
    </row>
    <row r="13" spans="1:8" ht="12.75">
      <c r="A13" s="18" t="s">
        <v>16</v>
      </c>
      <c r="B13" s="12">
        <f>'TRIBAL MANDATORY'!D12</f>
        <v>168926</v>
      </c>
      <c r="C13" s="12">
        <f>'TRIBAL DISCRETIONARY'!D13</f>
        <v>120000</v>
      </c>
      <c r="D13" s="12">
        <f>'TRIBAL DISCRETIONARY'!E13</f>
        <v>36300</v>
      </c>
      <c r="E13" s="12">
        <f>'TRIBAL DISCRETIONARY'!F13</f>
        <v>156300</v>
      </c>
      <c r="F13" s="12">
        <f>'TRIBAL DISCRETIONARY'!G13</f>
        <v>785</v>
      </c>
      <c r="G13" s="12">
        <f t="shared" si="1"/>
        <v>155515</v>
      </c>
      <c r="H13" s="12">
        <f t="shared" si="0"/>
        <v>325226</v>
      </c>
    </row>
    <row r="14" spans="1:8" ht="12.75">
      <c r="A14" s="18" t="s">
        <v>315</v>
      </c>
      <c r="C14" s="12">
        <f>'TRIBAL DISCRETIONARY'!D14</f>
        <v>20000</v>
      </c>
      <c r="D14" s="12">
        <f>'TRIBAL DISCRETIONARY'!E14</f>
        <v>18520</v>
      </c>
      <c r="E14" s="12">
        <f>'TRIBAL DISCRETIONARY'!F14</f>
        <v>38520</v>
      </c>
      <c r="F14" s="12">
        <f>'TRIBAL DISCRETIONARY'!G14</f>
        <v>646</v>
      </c>
      <c r="G14" s="12">
        <f t="shared" si="1"/>
        <v>37874</v>
      </c>
      <c r="H14" s="16">
        <f>B14+E14</f>
        <v>38520</v>
      </c>
    </row>
    <row r="15" spans="1:8" ht="12.75">
      <c r="A15" s="18" t="s">
        <v>323</v>
      </c>
      <c r="B15" s="12">
        <f>'TRIBAL MANDATORY'!D13</f>
        <v>695529</v>
      </c>
      <c r="C15" s="12">
        <f>'TRIBAL DISCRETIONARY'!D15</f>
        <v>644800</v>
      </c>
      <c r="D15" s="12">
        <f>'TRIBAL DISCRETIONARY'!E15</f>
        <v>288423</v>
      </c>
      <c r="E15" s="12">
        <f>'TRIBAL DISCRETIONARY'!F15</f>
        <v>933223</v>
      </c>
      <c r="F15" s="12">
        <f>'TRIBAL DISCRETIONARY'!G15</f>
        <v>2768</v>
      </c>
      <c r="G15" s="12">
        <f t="shared" si="1"/>
        <v>930455</v>
      </c>
      <c r="H15" s="12">
        <f t="shared" si="0"/>
        <v>1628752</v>
      </c>
    </row>
    <row r="16" spans="1:8" ht="12.75">
      <c r="A16" s="18" t="s">
        <v>18</v>
      </c>
      <c r="B16" s="12">
        <f>'TRIBAL MANDATORY'!D14</f>
        <v>170074</v>
      </c>
      <c r="C16" s="12">
        <f>'TRIBAL DISCRETIONARY'!D16</f>
        <v>334800</v>
      </c>
      <c r="D16" s="12">
        <f>'TRIBAL DISCRETIONARY'!E16</f>
        <v>100627</v>
      </c>
      <c r="E16" s="12">
        <f>'TRIBAL DISCRETIONARY'!F16</f>
        <v>435427</v>
      </c>
      <c r="F16" s="12">
        <f>'TRIBAL DISCRETIONARY'!G16</f>
        <v>1291</v>
      </c>
      <c r="G16" s="12">
        <f t="shared" si="1"/>
        <v>434136</v>
      </c>
      <c r="H16" s="12">
        <f t="shared" si="0"/>
        <v>605501</v>
      </c>
    </row>
    <row r="17" spans="1:8" ht="12.75">
      <c r="A17" s="18" t="s">
        <v>313</v>
      </c>
      <c r="C17" s="12">
        <v>20000</v>
      </c>
      <c r="D17" s="12">
        <f>'TRIBAL DISCRETIONARY'!E17</f>
        <v>3148</v>
      </c>
      <c r="E17" s="12">
        <f>'TRIBAL DISCRETIONARY'!F17</f>
        <v>23148</v>
      </c>
      <c r="F17" s="12">
        <f>'TRIBAL DISCRETIONARY'!G17</f>
        <v>525</v>
      </c>
      <c r="G17" s="12">
        <f>IF(F17&lt;&gt;"",E17-F17,"")</f>
        <v>22623</v>
      </c>
      <c r="H17" s="12">
        <f>B17+E17</f>
        <v>23148</v>
      </c>
    </row>
    <row r="18" spans="1:8" ht="12.75">
      <c r="A18" s="18" t="s">
        <v>19</v>
      </c>
      <c r="B18" s="12">
        <f>'TRIBAL MANDATORY'!D15</f>
        <v>38606</v>
      </c>
      <c r="C18" s="12">
        <f>'TRIBAL DISCRETIONARY'!D18</f>
        <v>64400</v>
      </c>
      <c r="D18" s="12">
        <f>'TRIBAL DISCRETIONARY'!E18</f>
        <v>22842</v>
      </c>
      <c r="E18" s="12">
        <f>'TRIBAL DISCRETIONARY'!F18</f>
        <v>87242</v>
      </c>
      <c r="F18" s="12">
        <f>'TRIBAL DISCRETIONARY'!G18</f>
        <v>680</v>
      </c>
      <c r="G18" s="12">
        <f t="shared" si="1"/>
        <v>86562</v>
      </c>
      <c r="H18" s="12">
        <f t="shared" si="0"/>
        <v>125848</v>
      </c>
    </row>
    <row r="19" spans="1:8" ht="12.75">
      <c r="A19" s="18" t="s">
        <v>20</v>
      </c>
      <c r="B19" s="12">
        <f>'TRIBAL MANDATORY'!D16</f>
        <v>835658</v>
      </c>
      <c r="C19" s="12">
        <f>'TRIBAL DISCRETIONARY'!D19</f>
        <v>78400</v>
      </c>
      <c r="D19" s="12">
        <f>'TRIBAL DISCRETIONARY'!E19</f>
        <v>431338</v>
      </c>
      <c r="E19" s="12">
        <f>'TRIBAL DISCRETIONARY'!F19</f>
        <v>509738</v>
      </c>
      <c r="F19" s="12">
        <f>'TRIBAL DISCRETIONARY'!G19</f>
        <v>3892</v>
      </c>
      <c r="G19" s="12">
        <f t="shared" si="1"/>
        <v>505846</v>
      </c>
      <c r="H19" s="12">
        <f t="shared" si="0"/>
        <v>1345396</v>
      </c>
    </row>
    <row r="20" spans="1:8" ht="12.75">
      <c r="A20" s="18" t="s">
        <v>21</v>
      </c>
      <c r="B20" s="12">
        <f>'TRIBAL MANDATORY'!D17</f>
        <v>17946</v>
      </c>
      <c r="C20" s="12">
        <f>'TRIBAL DISCRETIONARY'!D20</f>
        <v>52000</v>
      </c>
      <c r="D20" s="12">
        <f>'TRIBAL DISCRETIONARY'!E20</f>
        <v>10618</v>
      </c>
      <c r="E20" s="12">
        <f>'TRIBAL DISCRETIONARY'!F20</f>
        <v>62618</v>
      </c>
      <c r="F20" s="12">
        <f>'TRIBAL DISCRETIONARY'!G20</f>
        <v>583</v>
      </c>
      <c r="G20" s="12">
        <f t="shared" si="1"/>
        <v>62035</v>
      </c>
      <c r="H20" s="12">
        <f t="shared" si="0"/>
        <v>80564</v>
      </c>
    </row>
    <row r="21" spans="1:8" ht="12.75">
      <c r="A21" s="18" t="s">
        <v>298</v>
      </c>
      <c r="C21" s="12">
        <f>'TRIBAL DISCRETIONARY'!D21</f>
        <v>20000</v>
      </c>
      <c r="D21" s="12">
        <f>'TRIBAL DISCRETIONARY'!E21</f>
        <v>15495</v>
      </c>
      <c r="E21" s="12">
        <f>'TRIBAL DISCRETIONARY'!F21</f>
        <v>35495</v>
      </c>
      <c r="F21" s="12">
        <f>'TRIBAL DISCRETIONARY'!G21</f>
        <v>622</v>
      </c>
      <c r="G21" s="12">
        <f t="shared" si="1"/>
        <v>34873</v>
      </c>
      <c r="H21" s="12">
        <f t="shared" si="0"/>
        <v>35495</v>
      </c>
    </row>
    <row r="22" spans="1:8" ht="12.75">
      <c r="A22" s="18" t="s">
        <v>22</v>
      </c>
      <c r="B22" s="12">
        <f>'TRIBAL MANDATORY'!D18</f>
        <v>240921</v>
      </c>
      <c r="C22" s="12">
        <f>'TRIBAL DISCRETIONARY'!D22</f>
        <v>341600</v>
      </c>
      <c r="D22" s="12">
        <f>'TRIBAL DISCRETIONARY'!E22</f>
        <v>142545</v>
      </c>
      <c r="E22" s="12">
        <f>'TRIBAL DISCRETIONARY'!F22</f>
        <v>484145</v>
      </c>
      <c r="F22" s="12">
        <f>'TRIBAL DISCRETIONARY'!G22</f>
        <v>1621</v>
      </c>
      <c r="G22" s="12">
        <f t="shared" si="1"/>
        <v>482524</v>
      </c>
      <c r="H22" s="12">
        <f t="shared" si="0"/>
        <v>725066</v>
      </c>
    </row>
    <row r="23" spans="1:8" ht="12.75">
      <c r="A23" s="18" t="s">
        <v>23</v>
      </c>
      <c r="C23" s="12">
        <f>'TRIBAL DISCRETIONARY'!D23</f>
        <v>20000</v>
      </c>
      <c r="D23" s="12">
        <f>'TRIBAL DISCRETIONARY'!E23</f>
        <v>15989</v>
      </c>
      <c r="E23" s="12">
        <f>'TRIBAL DISCRETIONARY'!F23</f>
        <v>35989</v>
      </c>
      <c r="F23" s="12">
        <f>'TRIBAL DISCRETIONARY'!G23</f>
        <v>626</v>
      </c>
      <c r="G23" s="12">
        <f t="shared" si="1"/>
        <v>35363</v>
      </c>
      <c r="H23" s="12">
        <f t="shared" si="0"/>
        <v>35989</v>
      </c>
    </row>
    <row r="24" spans="1:8" ht="12.75">
      <c r="A24" s="18" t="s">
        <v>24</v>
      </c>
      <c r="C24" s="12">
        <f>'TRIBAL DISCRETIONARY'!D24</f>
        <v>20000</v>
      </c>
      <c r="D24" s="12">
        <f>'TRIBAL DISCRETIONARY'!E24</f>
        <v>7099</v>
      </c>
      <c r="E24" s="12">
        <f>'TRIBAL DISCRETIONARY'!F24</f>
        <v>27099</v>
      </c>
      <c r="F24" s="12">
        <f>'TRIBAL DISCRETIONARY'!G24</f>
        <v>556</v>
      </c>
      <c r="G24" s="12">
        <f t="shared" si="1"/>
        <v>26543</v>
      </c>
      <c r="H24" s="12">
        <f t="shared" si="0"/>
        <v>27099</v>
      </c>
    </row>
    <row r="25" spans="1:8" ht="12.75">
      <c r="A25" s="18" t="s">
        <v>308</v>
      </c>
      <c r="C25" s="12">
        <f>'TRIBAL DISCRETIONARY'!D25</f>
        <v>20000</v>
      </c>
      <c r="D25" s="12">
        <f>'TRIBAL DISCRETIONARY'!E25</f>
        <v>58030</v>
      </c>
      <c r="E25" s="12">
        <f>'TRIBAL DISCRETIONARY'!F25</f>
        <v>78030</v>
      </c>
      <c r="F25" s="12">
        <f>'TRIBAL DISCRETIONARY'!G25</f>
        <v>956</v>
      </c>
      <c r="G25" s="12">
        <f t="shared" si="1"/>
        <v>77074</v>
      </c>
      <c r="H25" s="12">
        <f t="shared" si="0"/>
        <v>78030</v>
      </c>
    </row>
    <row r="26" spans="1:8" ht="12.75">
      <c r="A26" s="18" t="s">
        <v>25</v>
      </c>
      <c r="B26" s="12">
        <f>'TRIBAL MANDATORY'!D19</f>
        <v>140441</v>
      </c>
      <c r="C26" s="12">
        <f>'TRIBAL DISCRETIONARY'!D26</f>
        <v>100800</v>
      </c>
      <c r="D26" s="12">
        <f>'TRIBAL DISCRETIONARY'!E26</f>
        <v>83095</v>
      </c>
      <c r="E26" s="12">
        <f>'TRIBAL DISCRETIONARY'!F26</f>
        <v>183895</v>
      </c>
      <c r="F26" s="12">
        <f>'TRIBAL DISCRETIONARY'!G26</f>
        <v>1153</v>
      </c>
      <c r="G26" s="12">
        <f t="shared" si="1"/>
        <v>182742</v>
      </c>
      <c r="H26" s="12">
        <f t="shared" si="0"/>
        <v>324336</v>
      </c>
    </row>
    <row r="27" spans="1:8" ht="12.75">
      <c r="A27" s="18" t="s">
        <v>26</v>
      </c>
      <c r="B27" s="12">
        <f>'TRIBAL MANDATORY'!D20</f>
        <v>253546</v>
      </c>
      <c r="C27" s="12">
        <f>'TRIBAL DISCRETIONARY'!D27</f>
        <v>173600</v>
      </c>
      <c r="D27" s="12">
        <f>'TRIBAL DISCRETIONARY'!E27</f>
        <v>142915</v>
      </c>
      <c r="E27" s="12">
        <f>'TRIBAL DISCRETIONARY'!F27</f>
        <v>316515</v>
      </c>
      <c r="F27" s="12">
        <f>'TRIBAL DISCRETIONARY'!G27</f>
        <v>1624</v>
      </c>
      <c r="G27" s="12">
        <f t="shared" si="1"/>
        <v>314891</v>
      </c>
      <c r="H27" s="12">
        <f t="shared" si="0"/>
        <v>570061</v>
      </c>
    </row>
    <row r="28" spans="1:8" ht="12.75">
      <c r="A28" s="18" t="s">
        <v>27</v>
      </c>
      <c r="B28" s="12">
        <f>'TRIBAL MANDATORY'!D21</f>
        <v>57387</v>
      </c>
      <c r="C28" s="12">
        <f>'TRIBAL DISCRETIONARY'!D28</f>
        <v>20000</v>
      </c>
      <c r="D28" s="12">
        <f>'TRIBAL DISCRETIONARY'!E28</f>
        <v>33954</v>
      </c>
      <c r="E28" s="12">
        <f>'TRIBAL DISCRETIONARY'!F28</f>
        <v>53954</v>
      </c>
      <c r="F28" s="12">
        <f>'TRIBAL DISCRETIONARY'!G28</f>
        <v>767</v>
      </c>
      <c r="G28" s="12">
        <f t="shared" si="1"/>
        <v>53187</v>
      </c>
      <c r="H28" s="12">
        <f t="shared" si="0"/>
        <v>111341</v>
      </c>
    </row>
    <row r="29" spans="1:8" ht="12.75">
      <c r="A29" s="18" t="s">
        <v>28</v>
      </c>
      <c r="C29" s="12">
        <f>'TRIBAL DISCRETIONARY'!D29</f>
        <v>20400</v>
      </c>
      <c r="D29" s="12">
        <f>'TRIBAL DISCRETIONARY'!E29</f>
        <v>3148</v>
      </c>
      <c r="E29" s="12">
        <f>'TRIBAL DISCRETIONARY'!F29</f>
        <v>23548</v>
      </c>
      <c r="F29" s="12">
        <f>'TRIBAL DISCRETIONARY'!G29</f>
        <v>525</v>
      </c>
      <c r="G29" s="12">
        <f t="shared" si="1"/>
        <v>23023</v>
      </c>
      <c r="H29" s="12">
        <f t="shared" si="0"/>
        <v>23548</v>
      </c>
    </row>
    <row r="30" spans="1:8" ht="12.75">
      <c r="A30" s="18" t="s">
        <v>316</v>
      </c>
      <c r="C30" s="12">
        <v>20000</v>
      </c>
      <c r="D30" s="12">
        <f>'TRIBAL DISCRETIONARY'!E30</f>
        <v>49449</v>
      </c>
      <c r="E30" s="12">
        <f>'TRIBAL DISCRETIONARY'!F30</f>
        <v>69449</v>
      </c>
      <c r="F30" s="12">
        <f>'TRIBAL DISCRETIONARY'!G30</f>
        <v>889</v>
      </c>
      <c r="G30" s="12">
        <f>IF(F30&lt;&gt;"",E30-F30,"")</f>
        <v>68560</v>
      </c>
      <c r="H30" s="12">
        <f>B30+E30</f>
        <v>69449</v>
      </c>
    </row>
    <row r="31" spans="1:8" ht="12.75">
      <c r="A31" s="18" t="s">
        <v>29</v>
      </c>
      <c r="C31" s="12">
        <f>'TRIBAL DISCRETIONARY'!D31</f>
        <v>20000</v>
      </c>
      <c r="D31" s="12">
        <f>'TRIBAL DISCRETIONARY'!E31</f>
        <v>14199</v>
      </c>
      <c r="E31" s="12">
        <f>'TRIBAL DISCRETIONARY'!F31</f>
        <v>34199</v>
      </c>
      <c r="F31" s="12">
        <f>'TRIBAL DISCRETIONARY'!G31</f>
        <v>612</v>
      </c>
      <c r="G31" s="12">
        <f t="shared" si="1"/>
        <v>33587</v>
      </c>
      <c r="H31" s="12">
        <f t="shared" si="0"/>
        <v>34199</v>
      </c>
    </row>
    <row r="32" spans="1:8" ht="12.75">
      <c r="A32" s="18" t="s">
        <v>289</v>
      </c>
      <c r="C32" s="12">
        <f>'TRIBAL DISCRETIONARY'!D32</f>
        <v>20000</v>
      </c>
      <c r="D32" s="12">
        <f>'TRIBAL DISCRETIONARY'!E32</f>
        <v>12347</v>
      </c>
      <c r="E32" s="12">
        <f>'TRIBAL DISCRETIONARY'!F32</f>
        <v>32347</v>
      </c>
      <c r="F32" s="12">
        <f>'TRIBAL DISCRETIONARY'!G32</f>
        <v>597</v>
      </c>
      <c r="G32" s="12">
        <f t="shared" si="1"/>
        <v>31750</v>
      </c>
      <c r="H32" s="12">
        <f t="shared" si="0"/>
        <v>32347</v>
      </c>
    </row>
    <row r="33" spans="1:8" ht="12.75">
      <c r="A33" s="18" t="s">
        <v>34</v>
      </c>
      <c r="C33" s="12">
        <f>'TRIBAL DISCRETIONARY'!D33</f>
        <v>20000</v>
      </c>
      <c r="D33" s="12">
        <f>'TRIBAL DISCRETIONARY'!E33</f>
        <v>21731</v>
      </c>
      <c r="E33" s="12">
        <f>'TRIBAL DISCRETIONARY'!F33</f>
        <v>41731</v>
      </c>
      <c r="F33" s="12">
        <f>'TRIBAL DISCRETIONARY'!G33</f>
        <v>671</v>
      </c>
      <c r="G33" s="12">
        <f>IF(F33&lt;&gt;"",E33-F33,"")</f>
        <v>41060</v>
      </c>
      <c r="H33" s="12">
        <f>IF(G33&lt;&gt;"",B33+E33,"")</f>
        <v>41731</v>
      </c>
    </row>
    <row r="34" spans="1:8" ht="12.75">
      <c r="A34" s="18" t="s">
        <v>30</v>
      </c>
      <c r="C34" s="12">
        <f>'TRIBAL DISCRETIONARY'!D34</f>
        <v>20000</v>
      </c>
      <c r="D34" s="12">
        <f>'TRIBAL DISCRETIONARY'!E34</f>
        <v>94701</v>
      </c>
      <c r="E34" s="12">
        <f>'TRIBAL DISCRETIONARY'!F34</f>
        <v>114701</v>
      </c>
      <c r="F34" s="12">
        <f>'TRIBAL DISCRETIONARY'!G34</f>
        <v>1245</v>
      </c>
      <c r="G34" s="12">
        <f t="shared" si="1"/>
        <v>113456</v>
      </c>
      <c r="H34" s="12">
        <f t="shared" si="0"/>
        <v>114701</v>
      </c>
    </row>
    <row r="35" spans="1:8" ht="12.75">
      <c r="A35" s="18" t="s">
        <v>31</v>
      </c>
      <c r="C35" s="12">
        <f>'TRIBAL DISCRETIONARY'!D35</f>
        <v>20000</v>
      </c>
      <c r="D35" s="12">
        <f>'TRIBAL DISCRETIONARY'!E35</f>
        <v>31546</v>
      </c>
      <c r="E35" s="12">
        <f>'TRIBAL DISCRETIONARY'!F35</f>
        <v>51546</v>
      </c>
      <c r="F35" s="12">
        <f>'TRIBAL DISCRETIONARY'!G35</f>
        <v>748</v>
      </c>
      <c r="G35" s="12">
        <f t="shared" si="1"/>
        <v>50798</v>
      </c>
      <c r="H35" s="12">
        <f t="shared" si="0"/>
        <v>51546</v>
      </c>
    </row>
    <row r="36" spans="1:8" ht="12.75">
      <c r="A36" s="18" t="s">
        <v>32</v>
      </c>
      <c r="B36" s="12">
        <f>'TRIBAL MANDATORY'!D22</f>
        <v>559783</v>
      </c>
      <c r="C36" s="12">
        <f>'TRIBAL DISCRETIONARY'!D36</f>
        <v>484000</v>
      </c>
      <c r="D36" s="12">
        <f>'TRIBAL DISCRETIONARY'!E36</f>
        <v>331205</v>
      </c>
      <c r="E36" s="12">
        <f>'TRIBAL DISCRETIONARY'!F36</f>
        <v>815205</v>
      </c>
      <c r="F36" s="12">
        <f>'TRIBAL DISCRETIONARY'!G36</f>
        <v>3104</v>
      </c>
      <c r="G36" s="12">
        <f t="shared" si="1"/>
        <v>812101</v>
      </c>
      <c r="H36" s="12">
        <f t="shared" si="0"/>
        <v>1374988</v>
      </c>
    </row>
    <row r="37" spans="1:8" ht="12.75">
      <c r="A37" s="18" t="s">
        <v>347</v>
      </c>
      <c r="B37" s="12">
        <f>'TRIBAL MANDATORY'!D23</f>
        <v>668610</v>
      </c>
      <c r="C37" s="12">
        <f>'TRIBAL DISCRETIONARY'!D37</f>
        <v>244800</v>
      </c>
      <c r="D37" s="12">
        <f>'TRIBAL DISCRETIONARY'!E37</f>
        <v>336206</v>
      </c>
      <c r="E37" s="12">
        <f>'TRIBAL DISCRETIONARY'!F37</f>
        <v>581006</v>
      </c>
      <c r="F37" s="12">
        <f>'TRIBAL DISCRETIONARY'!G37</f>
        <v>3144</v>
      </c>
      <c r="G37" s="12">
        <f t="shared" si="1"/>
        <v>577862</v>
      </c>
      <c r="H37" s="12">
        <f t="shared" si="0"/>
        <v>1249616</v>
      </c>
    </row>
    <row r="38" spans="1:8" ht="12.75">
      <c r="A38" s="18" t="s">
        <v>311</v>
      </c>
      <c r="C38" s="12">
        <f>'TRIBAL DISCRETIONARY'!D38</f>
        <v>20000</v>
      </c>
      <c r="D38" s="12">
        <f>'TRIBAL DISCRETIONARY'!E38</f>
        <v>9878</v>
      </c>
      <c r="E38" s="12">
        <f>'TRIBAL DISCRETIONARY'!F38</f>
        <v>29878</v>
      </c>
      <c r="F38" s="12">
        <f>'TRIBAL DISCRETIONARY'!G38</f>
        <v>578</v>
      </c>
      <c r="G38" s="12">
        <f>IF(F38&lt;&gt;"",E38-F38,"")</f>
        <v>29300</v>
      </c>
      <c r="H38" s="12">
        <f>IF(G38&lt;&gt;"",B38+E38,"")</f>
        <v>29878</v>
      </c>
    </row>
    <row r="39" spans="1:8" ht="12.75">
      <c r="A39" s="18" t="s">
        <v>33</v>
      </c>
      <c r="C39" s="12">
        <f>'TRIBAL DISCRETIONARY'!D39</f>
        <v>20000</v>
      </c>
      <c r="D39" s="12">
        <f>'TRIBAL DISCRETIONARY'!E39</f>
        <v>8396</v>
      </c>
      <c r="E39" s="12">
        <f>'TRIBAL DISCRETIONARY'!F39</f>
        <v>28396</v>
      </c>
      <c r="F39" s="12">
        <f>'TRIBAL DISCRETIONARY'!G39</f>
        <v>566</v>
      </c>
      <c r="G39" s="12">
        <f t="shared" si="1"/>
        <v>27830</v>
      </c>
      <c r="H39" s="12">
        <f t="shared" si="0"/>
        <v>28396</v>
      </c>
    </row>
    <row r="40" spans="1:8" ht="12.75">
      <c r="A40" s="11" t="s">
        <v>35</v>
      </c>
      <c r="H40" s="12">
        <f t="shared" si="0"/>
      </c>
    </row>
    <row r="41" spans="1:8" ht="12.75">
      <c r="A41" s="18" t="s">
        <v>36</v>
      </c>
      <c r="B41" s="12">
        <f>'TRIBAL MANDATORY'!D25</f>
        <v>21494</v>
      </c>
      <c r="C41" s="12">
        <f>'TRIBAL DISCRETIONARY'!D41</f>
        <v>20000</v>
      </c>
      <c r="D41" s="12">
        <f>'TRIBAL DISCRETIONARY'!E41</f>
        <v>12717</v>
      </c>
      <c r="E41" s="12">
        <f>'TRIBAL DISCRETIONARY'!F41</f>
        <v>32717</v>
      </c>
      <c r="F41" s="12">
        <f>'TRIBAL DISCRETIONARY'!G41</f>
        <v>600</v>
      </c>
      <c r="G41" s="12">
        <f t="shared" si="1"/>
        <v>32117</v>
      </c>
      <c r="H41" s="12">
        <f t="shared" si="0"/>
        <v>54211</v>
      </c>
    </row>
    <row r="42" spans="1:8" ht="12.75">
      <c r="A42" s="18" t="s">
        <v>37</v>
      </c>
      <c r="B42" s="12">
        <f>'TRIBAL MANDATORY'!D26</f>
        <v>229443</v>
      </c>
      <c r="C42" s="12">
        <f>'TRIBAL DISCRETIONARY'!D42</f>
        <v>20000</v>
      </c>
      <c r="D42" s="12">
        <f>'TRIBAL DISCRETIONARY'!E42</f>
        <v>135754</v>
      </c>
      <c r="E42" s="12">
        <f>'TRIBAL DISCRETIONARY'!F42</f>
        <v>155754</v>
      </c>
      <c r="F42" s="12">
        <f>'TRIBAL DISCRETIONARY'!G42</f>
        <v>1568</v>
      </c>
      <c r="G42" s="12">
        <f t="shared" si="1"/>
        <v>154186</v>
      </c>
      <c r="H42" s="12">
        <f t="shared" si="0"/>
        <v>385197</v>
      </c>
    </row>
    <row r="43" spans="1:8" ht="12.75">
      <c r="A43" s="18" t="s">
        <v>38</v>
      </c>
      <c r="B43" s="12">
        <f>'TRIBAL MANDATORY'!D27</f>
        <v>597972</v>
      </c>
      <c r="C43" s="12">
        <f>'TRIBAL DISCRETIONARY'!D43</f>
        <v>20000</v>
      </c>
      <c r="D43" s="12">
        <f>'TRIBAL DISCRETIONARY'!E43</f>
        <v>353800</v>
      </c>
      <c r="E43" s="12">
        <f>'TRIBAL DISCRETIONARY'!F43</f>
        <v>373800</v>
      </c>
      <c r="F43" s="12">
        <f>'TRIBAL DISCRETIONARY'!G43</f>
        <v>3282</v>
      </c>
      <c r="G43" s="12">
        <f t="shared" si="1"/>
        <v>370518</v>
      </c>
      <c r="H43" s="12">
        <f t="shared" si="0"/>
        <v>971772</v>
      </c>
    </row>
    <row r="44" spans="1:8" ht="12.75">
      <c r="A44" s="18" t="s">
        <v>41</v>
      </c>
      <c r="B44" s="12">
        <f>'TRIBAL MANDATORY'!D28</f>
        <v>14816</v>
      </c>
      <c r="C44" s="12">
        <f>'TRIBAL DISCRETIONARY'!D44</f>
        <v>20000</v>
      </c>
      <c r="D44" s="12">
        <f>'TRIBAL DISCRETIONARY'!E44</f>
        <v>8766</v>
      </c>
      <c r="E44" s="12">
        <f>'TRIBAL DISCRETIONARY'!F44</f>
        <v>28766</v>
      </c>
      <c r="F44" s="12">
        <f>'TRIBAL DISCRETIONARY'!G44</f>
        <v>569</v>
      </c>
      <c r="G44" s="12">
        <f>IF(F44&lt;&gt;"",E44-F44,"")</f>
        <v>28197</v>
      </c>
      <c r="H44" s="12">
        <f>IF(G44&lt;&gt;"",B44+E44,"")</f>
        <v>43582</v>
      </c>
    </row>
    <row r="45" spans="1:8" ht="12.75">
      <c r="A45" s="18" t="s">
        <v>39</v>
      </c>
      <c r="B45" s="12">
        <f>'TRIBAL MANDATORY'!D29</f>
        <v>234139</v>
      </c>
      <c r="C45" s="12">
        <f>'TRIBAL DISCRETIONARY'!D45</f>
        <v>20000</v>
      </c>
      <c r="D45" s="12">
        <f>'TRIBAL DISCRETIONARY'!E45</f>
        <v>138532</v>
      </c>
      <c r="E45" s="12">
        <f>'TRIBAL DISCRETIONARY'!F45</f>
        <v>158532</v>
      </c>
      <c r="F45" s="12">
        <f>'TRIBAL DISCRETIONARY'!G45</f>
        <v>43124</v>
      </c>
      <c r="G45" s="12">
        <f t="shared" si="1"/>
        <v>115408</v>
      </c>
      <c r="H45" s="12">
        <f t="shared" si="0"/>
        <v>392671</v>
      </c>
    </row>
    <row r="46" spans="1:8" ht="12.75">
      <c r="A46" s="18" t="s">
        <v>40</v>
      </c>
      <c r="B46" s="12">
        <f>'TRIBAL MANDATORY'!D30</f>
        <v>184369</v>
      </c>
      <c r="C46" s="12">
        <f>'TRIBAL DISCRETIONARY'!D46</f>
        <v>20000</v>
      </c>
      <c r="D46" s="12">
        <f>'TRIBAL DISCRETIONARY'!E46</f>
        <v>109085</v>
      </c>
      <c r="E46" s="12">
        <f>'TRIBAL DISCRETIONARY'!F46</f>
        <v>129085</v>
      </c>
      <c r="F46" s="12">
        <f>'TRIBAL DISCRETIONARY'!G46</f>
        <v>1589</v>
      </c>
      <c r="G46" s="12">
        <f t="shared" si="1"/>
        <v>127496</v>
      </c>
      <c r="H46" s="12">
        <f t="shared" si="0"/>
        <v>313454</v>
      </c>
    </row>
    <row r="47" spans="1:8" ht="12.75">
      <c r="A47" s="18" t="s">
        <v>42</v>
      </c>
      <c r="B47" s="12">
        <f>'TRIBAL MANDATORY'!D31</f>
        <v>9159685</v>
      </c>
      <c r="C47" s="12">
        <f>'TRIBAL DISCRETIONARY'!D47</f>
        <v>20000</v>
      </c>
      <c r="D47" s="12">
        <f>'TRIBAL DISCRETIONARY'!E47</f>
        <v>5419483</v>
      </c>
      <c r="E47" s="12">
        <f>'TRIBAL DISCRETIONARY'!F47</f>
        <v>5439483</v>
      </c>
      <c r="F47" s="12">
        <f>'TRIBAL DISCRETIONARY'!G47</f>
        <v>1358</v>
      </c>
      <c r="G47" s="12">
        <f t="shared" si="1"/>
        <v>5438125</v>
      </c>
      <c r="H47" s="12">
        <f t="shared" si="0"/>
        <v>14599168</v>
      </c>
    </row>
    <row r="48" spans="1:8" ht="12.75">
      <c r="A48" s="18" t="s">
        <v>43</v>
      </c>
      <c r="B48" s="12">
        <f>'TRIBAL MANDATORY'!D32</f>
        <v>298934</v>
      </c>
      <c r="C48" s="12">
        <f>'TRIBAL DISCRETIONARY'!D48</f>
        <v>20000</v>
      </c>
      <c r="D48" s="12">
        <f>'TRIBAL DISCRETIONARY'!E48</f>
        <v>176869</v>
      </c>
      <c r="E48" s="12">
        <f>'TRIBAL DISCRETIONARY'!F48</f>
        <v>196869</v>
      </c>
      <c r="F48" s="12">
        <f>'TRIBAL DISCRETIONARY'!G48</f>
        <v>1884</v>
      </c>
      <c r="G48" s="12">
        <f t="shared" si="1"/>
        <v>194985</v>
      </c>
      <c r="H48" s="12">
        <f t="shared" si="0"/>
        <v>495803</v>
      </c>
    </row>
    <row r="49" spans="1:8" ht="12.75">
      <c r="A49" s="18" t="s">
        <v>44</v>
      </c>
      <c r="B49" s="12">
        <f>'TRIBAL MANDATORY'!D33</f>
        <v>69803</v>
      </c>
      <c r="C49" s="12">
        <f>'TRIBAL DISCRETIONARY'!D49</f>
        <v>20000</v>
      </c>
      <c r="D49" s="12">
        <f>'TRIBAL DISCRETIONARY'!E49</f>
        <v>41300</v>
      </c>
      <c r="E49" s="12">
        <f>'TRIBAL DISCRETIONARY'!F49</f>
        <v>61300</v>
      </c>
      <c r="F49" s="12">
        <f>'TRIBAL DISCRETIONARY'!G49</f>
        <v>825</v>
      </c>
      <c r="G49" s="12">
        <f t="shared" si="1"/>
        <v>60475</v>
      </c>
      <c r="H49" s="12">
        <f t="shared" si="0"/>
        <v>131103</v>
      </c>
    </row>
    <row r="50" spans="1:8" ht="12.75">
      <c r="A50" s="18" t="s">
        <v>45</v>
      </c>
      <c r="B50" s="12">
        <f>'TRIBAL MANDATORY'!D34</f>
        <v>252502</v>
      </c>
      <c r="C50" s="12">
        <f>'TRIBAL DISCRETIONARY'!D50</f>
        <v>20000</v>
      </c>
      <c r="D50" s="12">
        <f>'TRIBAL DISCRETIONARY'!E50</f>
        <v>149397</v>
      </c>
      <c r="E50" s="12">
        <f>'TRIBAL DISCRETIONARY'!F50</f>
        <v>169397</v>
      </c>
      <c r="F50" s="12">
        <f>'TRIBAL DISCRETIONARY'!G50</f>
        <v>1675</v>
      </c>
      <c r="G50" s="12">
        <f t="shared" si="1"/>
        <v>167722</v>
      </c>
      <c r="H50" s="12">
        <f t="shared" si="0"/>
        <v>421899</v>
      </c>
    </row>
    <row r="51" spans="1:8" ht="12.75">
      <c r="A51" s="18" t="s">
        <v>46</v>
      </c>
      <c r="B51" s="12">
        <f>'TRIBAL MANDATORY'!D35</f>
        <v>301542</v>
      </c>
      <c r="C51" s="12">
        <f>'TRIBAL DISCRETIONARY'!D51</f>
        <v>20000</v>
      </c>
      <c r="D51" s="12">
        <f>'TRIBAL DISCRETIONARY'!E51</f>
        <v>178412</v>
      </c>
      <c r="E51" s="12">
        <f>'TRIBAL DISCRETIONARY'!F51</f>
        <v>198412</v>
      </c>
      <c r="F51" s="12">
        <f>'TRIBAL DISCRETIONARY'!G51</f>
        <v>1903</v>
      </c>
      <c r="G51" s="12">
        <f t="shared" si="1"/>
        <v>196509</v>
      </c>
      <c r="H51" s="12">
        <f t="shared" si="0"/>
        <v>499954</v>
      </c>
    </row>
    <row r="52" spans="1:8" ht="12.75">
      <c r="A52" s="18" t="s">
        <v>47</v>
      </c>
      <c r="B52" s="12">
        <f>'TRIBAL MANDATORY'!D36</f>
        <v>594737</v>
      </c>
      <c r="C52" s="12">
        <f>'TRIBAL DISCRETIONARY'!D52</f>
        <v>20000</v>
      </c>
      <c r="D52" s="12">
        <f>'TRIBAL DISCRETIONARY'!E52</f>
        <v>351886</v>
      </c>
      <c r="E52" s="12">
        <f>'TRIBAL DISCRETIONARY'!F52</f>
        <v>371886</v>
      </c>
      <c r="F52" s="12">
        <f>'TRIBAL DISCRETIONARY'!G52</f>
        <v>3267</v>
      </c>
      <c r="G52" s="12">
        <f t="shared" si="1"/>
        <v>368619</v>
      </c>
      <c r="H52" s="12">
        <f t="shared" si="0"/>
        <v>966623</v>
      </c>
    </row>
    <row r="53" spans="1:8" ht="12.75">
      <c r="A53" s="18" t="s">
        <v>48</v>
      </c>
      <c r="B53" s="12">
        <f>'TRIBAL MANDATORY'!D37</f>
        <v>598389</v>
      </c>
      <c r="C53" s="12">
        <f>'TRIBAL DISCRETIONARY'!D53</f>
        <v>20000</v>
      </c>
      <c r="D53" s="12">
        <f>'TRIBAL DISCRETIONARY'!E53</f>
        <v>354047</v>
      </c>
      <c r="E53" s="12">
        <f>'TRIBAL DISCRETIONARY'!F53</f>
        <v>374047</v>
      </c>
      <c r="F53" s="12">
        <f>'TRIBAL DISCRETIONARY'!G53</f>
        <v>3284</v>
      </c>
      <c r="G53" s="12">
        <f t="shared" si="1"/>
        <v>370763</v>
      </c>
      <c r="H53" s="12">
        <f t="shared" si="0"/>
        <v>972436</v>
      </c>
    </row>
    <row r="54" spans="1:8" ht="12.75">
      <c r="A54" s="18" t="s">
        <v>49</v>
      </c>
      <c r="B54" s="12">
        <f>'TRIBAL MANDATORY'!D38</f>
        <v>52066</v>
      </c>
      <c r="C54" s="12">
        <f>'TRIBAL DISCRETIONARY'!D54</f>
        <v>20000</v>
      </c>
      <c r="D54" s="12">
        <f>'TRIBAL DISCRETIONARY'!E54</f>
        <v>30805</v>
      </c>
      <c r="E54" s="12">
        <f>'TRIBAL DISCRETIONARY'!F54</f>
        <v>50805</v>
      </c>
      <c r="F54" s="12">
        <f>'TRIBAL DISCRETIONARY'!G54</f>
        <v>742</v>
      </c>
      <c r="G54" s="12">
        <f t="shared" si="1"/>
        <v>50063</v>
      </c>
      <c r="H54" s="12">
        <f t="shared" si="0"/>
        <v>102871</v>
      </c>
    </row>
    <row r="55" spans="1:2" ht="12.75">
      <c r="A55" s="11" t="s">
        <v>50</v>
      </c>
      <c r="B55" s="12">
        <f>'TRIBAL MANDATORY'!D39</f>
      </c>
    </row>
    <row r="56" spans="1:8" ht="12.75">
      <c r="A56" s="18" t="s">
        <v>324</v>
      </c>
      <c r="B56" s="12">
        <f>'TRIBAL MANDATORY'!D40</f>
        <v>12521</v>
      </c>
      <c r="C56" s="12">
        <f>'TRIBAL DISCRETIONARY'!D56</f>
        <v>20000</v>
      </c>
      <c r="D56" s="12">
        <f>'TRIBAL DISCRETIONARY'!E56</f>
        <v>7408</v>
      </c>
      <c r="E56" s="12">
        <f>'TRIBAL DISCRETIONARY'!F56</f>
        <v>27408</v>
      </c>
      <c r="F56" s="12">
        <f>'TRIBAL DISCRETIONARY'!G56</f>
        <v>558</v>
      </c>
      <c r="G56" s="12">
        <f t="shared" si="1"/>
        <v>26850</v>
      </c>
      <c r="H56" s="12">
        <f t="shared" si="0"/>
        <v>39929</v>
      </c>
    </row>
    <row r="57" spans="1:8" ht="12.75">
      <c r="A57" s="18" t="s">
        <v>51</v>
      </c>
      <c r="B57" s="12">
        <f>'TRIBAL MANDATORY'!D41</f>
        <v>43301</v>
      </c>
      <c r="C57" s="12">
        <f>'TRIBAL DISCRETIONARY'!D57</f>
        <v>20000</v>
      </c>
      <c r="D57" s="12">
        <f>'TRIBAL DISCRETIONARY'!E57</f>
        <v>25620</v>
      </c>
      <c r="E57" s="12">
        <f>'TRIBAL DISCRETIONARY'!F57</f>
        <v>45620</v>
      </c>
      <c r="F57" s="12">
        <f>'TRIBAL DISCRETIONARY'!G57</f>
        <v>701</v>
      </c>
      <c r="G57" s="12">
        <f t="shared" si="1"/>
        <v>44919</v>
      </c>
      <c r="H57" s="12">
        <f t="shared" si="0"/>
        <v>88921</v>
      </c>
    </row>
    <row r="58" spans="1:8" ht="12.75">
      <c r="A58" s="18" t="s">
        <v>52</v>
      </c>
      <c r="B58" s="12">
        <f>'TRIBAL MANDATORY'!D42</f>
        <v>164961</v>
      </c>
      <c r="C58" s="12">
        <f>'TRIBAL DISCRETIONARY'!D58</f>
        <v>231200</v>
      </c>
      <c r="D58" s="12">
        <f>'TRIBAL DISCRETIONARY'!E58</f>
        <v>97602</v>
      </c>
      <c r="E58" s="12">
        <f>'TRIBAL DISCRETIONARY'!F58</f>
        <v>328802</v>
      </c>
      <c r="F58" s="12">
        <f>'TRIBAL DISCRETIONARY'!G58</f>
        <v>1267</v>
      </c>
      <c r="G58" s="12">
        <f t="shared" si="1"/>
        <v>327535</v>
      </c>
      <c r="H58" s="12">
        <f t="shared" si="0"/>
        <v>493763</v>
      </c>
    </row>
    <row r="59" spans="1:8" ht="12.75">
      <c r="A59" s="18" t="s">
        <v>53</v>
      </c>
      <c r="B59" s="12">
        <f>'TRIBAL MANDATORY'!D43</f>
        <v>47370</v>
      </c>
      <c r="C59" s="12">
        <f>'TRIBAL DISCRETIONARY'!D59</f>
        <v>80000</v>
      </c>
      <c r="D59" s="12">
        <f>'TRIBAL DISCRETIONARY'!E59</f>
        <v>28027</v>
      </c>
      <c r="E59" s="12">
        <f>'TRIBAL DISCRETIONARY'!F59</f>
        <v>108027</v>
      </c>
      <c r="F59" s="12">
        <f>'TRIBAL DISCRETIONARY'!G59</f>
        <v>720</v>
      </c>
      <c r="G59" s="12">
        <f t="shared" si="1"/>
        <v>107307</v>
      </c>
      <c r="H59" s="12">
        <f t="shared" si="0"/>
        <v>155397</v>
      </c>
    </row>
    <row r="60" spans="1:8" ht="12.75">
      <c r="A60" s="18" t="s">
        <v>54</v>
      </c>
      <c r="B60" s="12">
        <f>'TRIBAL MANDATORY'!D44</f>
        <v>51753</v>
      </c>
      <c r="C60" s="12">
        <f>'TRIBAL DISCRETIONARY'!D60</f>
        <v>75200</v>
      </c>
      <c r="D60" s="12">
        <f>'TRIBAL DISCRETIONARY'!E60</f>
        <v>30620</v>
      </c>
      <c r="E60" s="12">
        <f>'TRIBAL DISCRETIONARY'!F60</f>
        <v>105820</v>
      </c>
      <c r="F60" s="12">
        <f>'TRIBAL DISCRETIONARY'!G60</f>
        <v>741</v>
      </c>
      <c r="G60" s="12">
        <f t="shared" si="1"/>
        <v>105079</v>
      </c>
      <c r="H60" s="12">
        <f t="shared" si="0"/>
        <v>157573</v>
      </c>
    </row>
    <row r="61" spans="1:8" ht="12.75">
      <c r="A61" s="18" t="s">
        <v>348</v>
      </c>
      <c r="B61" s="12">
        <f>'TRIBAL MANDATORY'!D45</f>
        <v>51440</v>
      </c>
      <c r="C61" s="12">
        <f>'TRIBAL DISCRETIONARY'!D61</f>
        <v>20000</v>
      </c>
      <c r="D61" s="12">
        <f>'TRIBAL DISCRETIONARY'!E61</f>
        <v>30435</v>
      </c>
      <c r="E61" s="12">
        <f>'TRIBAL DISCRETIONARY'!F61</f>
        <v>50435</v>
      </c>
      <c r="F61" s="12">
        <f>'TRIBAL DISCRETIONARY'!G61</f>
        <v>739</v>
      </c>
      <c r="G61" s="12">
        <f t="shared" si="1"/>
        <v>49696</v>
      </c>
      <c r="H61" s="12">
        <f t="shared" si="0"/>
        <v>101875</v>
      </c>
    </row>
    <row r="62" spans="1:8" ht="12.75">
      <c r="A62" s="18" t="s">
        <v>325</v>
      </c>
      <c r="B62" s="12">
        <f>'TRIBAL MANDATORY'!D46</f>
        <v>23059</v>
      </c>
      <c r="C62" s="12">
        <f>'TRIBAL DISCRETIONARY'!D62</f>
        <v>20000</v>
      </c>
      <c r="D62" s="12">
        <f>'TRIBAL DISCRETIONARY'!E62</f>
        <v>13643</v>
      </c>
      <c r="E62" s="12">
        <f>'TRIBAL DISCRETIONARY'!F62</f>
        <v>33643</v>
      </c>
      <c r="F62" s="12">
        <f>'TRIBAL DISCRETIONARY'!G62</f>
        <v>607</v>
      </c>
      <c r="G62" s="12">
        <f t="shared" si="1"/>
        <v>33036</v>
      </c>
      <c r="H62" s="12">
        <f t="shared" si="0"/>
        <v>56702</v>
      </c>
    </row>
    <row r="63" spans="1:8" ht="12.75">
      <c r="A63" s="18" t="s">
        <v>55</v>
      </c>
      <c r="B63" s="12">
        <f>'TRIBAL MANDATORY'!D47</f>
        <v>13460</v>
      </c>
      <c r="C63" s="12">
        <f>'TRIBAL DISCRETIONARY'!D63</f>
        <v>20000</v>
      </c>
      <c r="D63" s="12">
        <f>'TRIBAL DISCRETIONARY'!E63</f>
        <v>7964</v>
      </c>
      <c r="E63" s="12">
        <f>'TRIBAL DISCRETIONARY'!F63</f>
        <v>27964</v>
      </c>
      <c r="F63" s="12">
        <f>'TRIBAL DISCRETIONARY'!G63</f>
        <v>563</v>
      </c>
      <c r="G63" s="12">
        <f t="shared" si="1"/>
        <v>27401</v>
      </c>
      <c r="H63" s="12">
        <f t="shared" si="0"/>
        <v>41424</v>
      </c>
    </row>
    <row r="64" spans="1:8" ht="12.75">
      <c r="A64" s="18" t="s">
        <v>290</v>
      </c>
      <c r="B64" s="12">
        <f>'TRIBAL MANDATORY'!D48</f>
        <v>13042</v>
      </c>
      <c r="C64" s="12">
        <f>'TRIBAL DISCRETIONARY'!D64</f>
        <v>20000</v>
      </c>
      <c r="D64" s="12">
        <f>'TRIBAL DISCRETIONARY'!E64</f>
        <v>7717</v>
      </c>
      <c r="E64" s="12">
        <f>'TRIBAL DISCRETIONARY'!F64</f>
        <v>27717</v>
      </c>
      <c r="F64" s="12">
        <f>'TRIBAL DISCRETIONARY'!G64</f>
        <v>561</v>
      </c>
      <c r="G64" s="12">
        <f t="shared" si="1"/>
        <v>27156</v>
      </c>
      <c r="H64" s="12">
        <f t="shared" si="0"/>
        <v>40759</v>
      </c>
    </row>
    <row r="65" spans="1:8" ht="12.75">
      <c r="A65" s="18" t="s">
        <v>291</v>
      </c>
      <c r="B65" s="12">
        <f>'TRIBAL MANDATORY'!D49</f>
        <v>18051</v>
      </c>
      <c r="C65" s="12">
        <f>'TRIBAL DISCRETIONARY'!D65</f>
        <v>20000</v>
      </c>
      <c r="D65" s="12">
        <f>'TRIBAL DISCRETIONARY'!E65</f>
        <v>10680</v>
      </c>
      <c r="E65" s="12">
        <f>'TRIBAL DISCRETIONARY'!F65</f>
        <v>30680</v>
      </c>
      <c r="F65" s="12">
        <f>'TRIBAL DISCRETIONARY'!G65</f>
        <v>584</v>
      </c>
      <c r="G65" s="12">
        <f t="shared" si="1"/>
        <v>30096</v>
      </c>
      <c r="H65" s="12">
        <f t="shared" si="0"/>
        <v>48731</v>
      </c>
    </row>
    <row r="66" spans="1:8" ht="12.75">
      <c r="A66" s="18" t="s">
        <v>56</v>
      </c>
      <c r="B66" s="12">
        <f>'TRIBAL MANDATORY'!D50</f>
        <v>24520</v>
      </c>
      <c r="C66" s="12">
        <f>'TRIBAL DISCRETIONARY'!D66</f>
        <v>20000</v>
      </c>
      <c r="D66" s="12">
        <f>'TRIBAL DISCRETIONARY'!E66</f>
        <v>14508</v>
      </c>
      <c r="E66" s="12">
        <f>'TRIBAL DISCRETIONARY'!F66</f>
        <v>34508</v>
      </c>
      <c r="F66" s="12">
        <f>'TRIBAL DISCRETIONARY'!G66</f>
        <v>614</v>
      </c>
      <c r="G66" s="12">
        <f t="shared" si="1"/>
        <v>33894</v>
      </c>
      <c r="H66" s="12">
        <f t="shared" si="0"/>
        <v>59028</v>
      </c>
    </row>
    <row r="67" spans="1:8" ht="12.75">
      <c r="A67" s="18" t="s">
        <v>57</v>
      </c>
      <c r="B67" s="12">
        <f>'TRIBAL MANDATORY'!D51</f>
        <v>44657</v>
      </c>
      <c r="C67" s="12">
        <f>'TRIBAL DISCRETIONARY'!D67</f>
        <v>20000</v>
      </c>
      <c r="D67" s="12">
        <f>'TRIBAL DISCRETIONARY'!E67</f>
        <v>26422</v>
      </c>
      <c r="E67" s="12">
        <f>'TRIBAL DISCRETIONARY'!F67</f>
        <v>46422</v>
      </c>
      <c r="F67" s="12">
        <f>'TRIBAL DISCRETIONARY'!G67</f>
        <v>708</v>
      </c>
      <c r="G67" s="12">
        <f t="shared" si="1"/>
        <v>45714</v>
      </c>
      <c r="H67" s="12">
        <f t="shared" si="0"/>
        <v>91079</v>
      </c>
    </row>
    <row r="68" spans="1:8" ht="12.75">
      <c r="A68" s="18" t="s">
        <v>326</v>
      </c>
      <c r="B68" s="12">
        <f>'TRIBAL MANDATORY'!D52</f>
        <v>65734</v>
      </c>
      <c r="C68" s="12">
        <f>'TRIBAL DISCRETIONARY'!D68</f>
        <v>20000</v>
      </c>
      <c r="D68" s="12">
        <f>'TRIBAL DISCRETIONARY'!E68</f>
        <v>38893</v>
      </c>
      <c r="E68" s="12">
        <f>'TRIBAL DISCRETIONARY'!F68</f>
        <v>58893</v>
      </c>
      <c r="F68" s="12">
        <f>'TRIBAL DISCRETIONARY'!G68</f>
        <v>806</v>
      </c>
      <c r="G68" s="12">
        <f t="shared" si="1"/>
        <v>58087</v>
      </c>
      <c r="H68" s="12">
        <f t="shared" si="0"/>
        <v>124627</v>
      </c>
    </row>
    <row r="69" spans="1:8" ht="12.75">
      <c r="A69" s="18" t="s">
        <v>59</v>
      </c>
      <c r="B69" s="12">
        <f>'TRIBAL MANDATORY'!D53</f>
        <v>23163</v>
      </c>
      <c r="C69" s="12">
        <f>'TRIBAL DISCRETIONARY'!D69</f>
        <v>20000</v>
      </c>
      <c r="D69" s="12">
        <f>'TRIBAL DISCRETIONARY'!E69</f>
        <v>13705</v>
      </c>
      <c r="E69" s="12">
        <f>'TRIBAL DISCRETIONARY'!F69</f>
        <v>33705</v>
      </c>
      <c r="F69" s="12">
        <f>'TRIBAL DISCRETIONARY'!G69</f>
        <v>608</v>
      </c>
      <c r="G69" s="12">
        <f t="shared" si="1"/>
        <v>33097</v>
      </c>
      <c r="H69" s="12">
        <f t="shared" si="0"/>
        <v>56868</v>
      </c>
    </row>
    <row r="70" spans="1:8" ht="12.75">
      <c r="A70" s="18" t="s">
        <v>60</v>
      </c>
      <c r="B70" s="12">
        <f>'TRIBAL MANDATORY'!D54</f>
        <v>203984</v>
      </c>
      <c r="C70" s="12">
        <f>'TRIBAL DISCRETIONARY'!D70</f>
        <v>367600</v>
      </c>
      <c r="D70" s="12">
        <f>'TRIBAL DISCRETIONARY'!E70</f>
        <v>120691</v>
      </c>
      <c r="E70" s="12">
        <f>'TRIBAL DISCRETIONARY'!F70</f>
        <v>488291</v>
      </c>
      <c r="F70" s="12">
        <f>'TRIBAL DISCRETIONARY'!G70</f>
        <v>1449</v>
      </c>
      <c r="G70" s="12">
        <f t="shared" si="1"/>
        <v>486842</v>
      </c>
      <c r="H70" s="12">
        <f t="shared" si="0"/>
        <v>692275</v>
      </c>
    </row>
    <row r="71" spans="1:8" ht="12.75">
      <c r="A71" s="18" t="s">
        <v>327</v>
      </c>
      <c r="B71" s="12">
        <f>'TRIBAL MANDATORY'!D55</f>
        <v>89524</v>
      </c>
      <c r="C71" s="12">
        <f>'TRIBAL DISCRETIONARY'!D71</f>
        <v>20000</v>
      </c>
      <c r="D71" s="12">
        <f>'TRIBAL DISCRETIONARY'!E71</f>
        <v>52968</v>
      </c>
      <c r="E71" s="12">
        <f>'TRIBAL DISCRETIONARY'!F71</f>
        <v>72968</v>
      </c>
      <c r="F71" s="12">
        <f>'TRIBAL DISCRETIONARY'!G71</f>
        <v>917</v>
      </c>
      <c r="G71" s="12">
        <f t="shared" si="1"/>
        <v>72051</v>
      </c>
      <c r="H71" s="12">
        <f t="shared" si="0"/>
        <v>162492</v>
      </c>
    </row>
    <row r="72" spans="1:8" ht="12.75">
      <c r="A72" s="18" t="s">
        <v>328</v>
      </c>
      <c r="B72" s="12">
        <f>'TRIBAL MANDATORY'!D56</f>
        <v>6156</v>
      </c>
      <c r="C72" s="12">
        <f>'TRIBAL DISCRETIONARY'!D72</f>
        <v>20000</v>
      </c>
      <c r="D72" s="12">
        <f>'TRIBAL DISCRETIONARY'!E72</f>
        <v>3642</v>
      </c>
      <c r="E72" s="12">
        <f>'TRIBAL DISCRETIONARY'!F72</f>
        <v>23642</v>
      </c>
      <c r="F72" s="12">
        <f>'TRIBAL DISCRETIONARY'!G72</f>
        <v>529</v>
      </c>
      <c r="G72" s="12">
        <f t="shared" si="1"/>
        <v>23113</v>
      </c>
      <c r="H72" s="12">
        <f t="shared" si="0"/>
        <v>29798</v>
      </c>
    </row>
    <row r="73" spans="1:8" ht="12.75">
      <c r="A73" s="18" t="s">
        <v>61</v>
      </c>
      <c r="B73" s="12">
        <f>'TRIBAL MANDATORY'!D57</f>
        <v>11060</v>
      </c>
      <c r="C73" s="12">
        <f>'TRIBAL DISCRETIONARY'!D73</f>
        <v>20000</v>
      </c>
      <c r="D73" s="12">
        <f>'TRIBAL DISCRETIONARY'!E73</f>
        <v>6544</v>
      </c>
      <c r="E73" s="12">
        <f>'TRIBAL DISCRETIONARY'!F73</f>
        <v>26544</v>
      </c>
      <c r="F73" s="12">
        <f>'TRIBAL DISCRETIONARY'!G73</f>
        <v>551</v>
      </c>
      <c r="G73" s="12">
        <f t="shared" si="1"/>
        <v>25993</v>
      </c>
      <c r="H73" s="12">
        <f t="shared" si="0"/>
        <v>37604</v>
      </c>
    </row>
    <row r="74" spans="1:8" ht="12.75">
      <c r="A74" s="18" t="s">
        <v>62</v>
      </c>
      <c r="B74" s="12">
        <f>'TRIBAL MANDATORY'!D58</f>
        <v>22224</v>
      </c>
      <c r="C74" s="12">
        <f>'TRIBAL DISCRETIONARY'!D74</f>
        <v>20000</v>
      </c>
      <c r="D74" s="12">
        <f>'TRIBAL DISCRETIONARY'!E74</f>
        <v>13149</v>
      </c>
      <c r="E74" s="12">
        <f>'TRIBAL DISCRETIONARY'!F74</f>
        <v>33149</v>
      </c>
      <c r="F74" s="12">
        <f>'TRIBAL DISCRETIONARY'!G74</f>
        <v>603</v>
      </c>
      <c r="G74" s="12">
        <f t="shared" si="1"/>
        <v>32546</v>
      </c>
      <c r="H74" s="12">
        <f t="shared" si="0"/>
        <v>55373</v>
      </c>
    </row>
    <row r="75" spans="1:8" ht="12.75">
      <c r="A75" s="18" t="s">
        <v>63</v>
      </c>
      <c r="B75" s="12">
        <f>'TRIBAL MANDATORY'!D59</f>
        <v>21390</v>
      </c>
      <c r="C75" s="12">
        <f>'TRIBAL DISCRETIONARY'!D75</f>
        <v>20000</v>
      </c>
      <c r="D75" s="12">
        <f>'TRIBAL DISCRETIONARY'!E75</f>
        <v>12656</v>
      </c>
      <c r="E75" s="12">
        <f>'TRIBAL DISCRETIONARY'!F75</f>
        <v>32656</v>
      </c>
      <c r="F75" s="12">
        <f>'TRIBAL DISCRETIONARY'!G75</f>
        <v>600</v>
      </c>
      <c r="G75" s="12">
        <f aca="true" t="shared" si="2" ref="G75:G141">IF(F75&lt;&gt;"",E75-F75,"")</f>
        <v>32056</v>
      </c>
      <c r="H75" s="12">
        <f aca="true" t="shared" si="3" ref="H75:H141">IF(G75&lt;&gt;"",B75+E75,"")</f>
        <v>54046</v>
      </c>
    </row>
    <row r="76" spans="1:8" ht="12.75">
      <c r="A76" s="18" t="s">
        <v>64</v>
      </c>
      <c r="B76" s="12">
        <f>'TRIBAL MANDATORY'!D60</f>
        <v>8243</v>
      </c>
      <c r="C76" s="12">
        <f>'TRIBAL DISCRETIONARY'!D76</f>
        <v>20000</v>
      </c>
      <c r="D76" s="12">
        <f>'TRIBAL DISCRETIONARY'!E76</f>
        <v>4877</v>
      </c>
      <c r="E76" s="12">
        <f>'TRIBAL DISCRETIONARY'!F76</f>
        <v>24877</v>
      </c>
      <c r="F76" s="12">
        <f>'TRIBAL DISCRETIONARY'!G76</f>
        <v>538</v>
      </c>
      <c r="G76" s="12">
        <f t="shared" si="2"/>
        <v>24339</v>
      </c>
      <c r="H76" s="12">
        <f t="shared" si="3"/>
        <v>33120</v>
      </c>
    </row>
    <row r="77" spans="1:8" ht="12.75">
      <c r="A77" s="18" t="s">
        <v>67</v>
      </c>
      <c r="B77" s="12">
        <f>'TRIBAL MANDATORY'!D61</f>
        <v>19929</v>
      </c>
      <c r="C77" s="12">
        <f>'TRIBAL DISCRETIONARY'!D77</f>
        <v>20000</v>
      </c>
      <c r="D77" s="12">
        <f>'TRIBAL DISCRETIONARY'!E77</f>
        <v>11791</v>
      </c>
      <c r="E77" s="12">
        <f>'TRIBAL DISCRETIONARY'!F77</f>
        <v>31791</v>
      </c>
      <c r="F77" s="12">
        <f>'TRIBAL DISCRETIONARY'!G77</f>
        <v>593</v>
      </c>
      <c r="G77" s="12">
        <f>IF(F77&lt;&gt;"",E77-F77,"")</f>
        <v>31198</v>
      </c>
      <c r="H77" s="12">
        <f>IF(G77&lt;&gt;"",B77+E77,"")</f>
        <v>51720</v>
      </c>
    </row>
    <row r="78" spans="1:8" ht="12.75">
      <c r="A78" s="18" t="s">
        <v>65</v>
      </c>
      <c r="B78" s="12">
        <f>'TRIBAL MANDATORY'!D62</f>
        <v>6782</v>
      </c>
      <c r="C78" s="12">
        <f>'TRIBAL DISCRETIONARY'!D78</f>
        <v>20000</v>
      </c>
      <c r="D78" s="12">
        <f>'TRIBAL DISCRETIONARY'!E78</f>
        <v>4013</v>
      </c>
      <c r="E78" s="12">
        <f>'TRIBAL DISCRETIONARY'!F78</f>
        <v>24013</v>
      </c>
      <c r="F78" s="12">
        <f>'TRIBAL DISCRETIONARY'!G78</f>
        <v>532</v>
      </c>
      <c r="G78" s="12">
        <f t="shared" si="2"/>
        <v>23481</v>
      </c>
      <c r="H78" s="12">
        <f t="shared" si="3"/>
        <v>30795</v>
      </c>
    </row>
    <row r="79" spans="1:8" ht="12.75">
      <c r="A79" s="18" t="s">
        <v>66</v>
      </c>
      <c r="B79" s="12">
        <f>'TRIBAL MANDATORY'!D63</f>
        <v>45284</v>
      </c>
      <c r="C79" s="12">
        <f>'TRIBAL DISCRETIONARY'!D79</f>
        <v>20000</v>
      </c>
      <c r="D79" s="12">
        <f>'TRIBAL DISCRETIONARY'!E79</f>
        <v>26793</v>
      </c>
      <c r="E79" s="12">
        <f>'TRIBAL DISCRETIONARY'!F79</f>
        <v>46793</v>
      </c>
      <c r="F79" s="12">
        <f>'TRIBAL DISCRETIONARY'!G79</f>
        <v>532</v>
      </c>
      <c r="G79" s="12">
        <f t="shared" si="2"/>
        <v>46261</v>
      </c>
      <c r="H79" s="12">
        <f t="shared" si="3"/>
        <v>92077</v>
      </c>
    </row>
    <row r="80" spans="1:8" ht="12.75">
      <c r="A80" s="18" t="s">
        <v>68</v>
      </c>
      <c r="B80" s="12">
        <f>'TRIBAL MANDATORY'!D64</f>
        <v>5426</v>
      </c>
      <c r="C80" s="12">
        <f>'TRIBAL DISCRETIONARY'!D80</f>
        <v>20000</v>
      </c>
      <c r="D80" s="12">
        <f>'TRIBAL DISCRETIONARY'!E80</f>
        <v>3210</v>
      </c>
      <c r="E80" s="12">
        <f>'TRIBAL DISCRETIONARY'!F80</f>
        <v>23210</v>
      </c>
      <c r="F80" s="12">
        <f>'TRIBAL DISCRETIONARY'!G80</f>
        <v>711</v>
      </c>
      <c r="G80" s="12">
        <f t="shared" si="2"/>
        <v>22499</v>
      </c>
      <c r="H80" s="12">
        <f t="shared" si="3"/>
        <v>28636</v>
      </c>
    </row>
    <row r="81" spans="1:8" ht="12.75">
      <c r="A81" s="18" t="s">
        <v>329</v>
      </c>
      <c r="B81" s="12">
        <f>'TRIBAL MANDATORY'!D65</f>
        <v>6782</v>
      </c>
      <c r="C81" s="12">
        <f>'TRIBAL DISCRETIONARY'!D81</f>
        <v>20000</v>
      </c>
      <c r="D81" s="12">
        <f>'TRIBAL DISCRETIONARY'!E81</f>
        <v>4013</v>
      </c>
      <c r="E81" s="12">
        <f>'TRIBAL DISCRETIONARY'!F81</f>
        <v>24013</v>
      </c>
      <c r="F81" s="12">
        <f>'TRIBAL DISCRETIONARY'!G81</f>
        <v>525</v>
      </c>
      <c r="G81" s="12">
        <f t="shared" si="2"/>
        <v>23488</v>
      </c>
      <c r="H81" s="12">
        <f t="shared" si="3"/>
        <v>30795</v>
      </c>
    </row>
    <row r="82" spans="1:8" ht="12.75">
      <c r="A82" s="18" t="s">
        <v>70</v>
      </c>
      <c r="B82" s="12">
        <f>'TRIBAL MANDATORY'!D66</f>
        <v>202315</v>
      </c>
      <c r="C82" s="12">
        <f>'TRIBAL DISCRETIONARY'!D82</f>
        <v>20000</v>
      </c>
      <c r="D82" s="12">
        <f>'TRIBAL DISCRETIONARY'!E82</f>
        <v>119703</v>
      </c>
      <c r="E82" s="12">
        <f>'TRIBAL DISCRETIONARY'!F82</f>
        <v>139703</v>
      </c>
      <c r="F82" s="12">
        <f>'TRIBAL DISCRETIONARY'!G82</f>
        <v>1441</v>
      </c>
      <c r="G82" s="12">
        <f t="shared" si="2"/>
        <v>138262</v>
      </c>
      <c r="H82" s="12">
        <f t="shared" si="3"/>
        <v>342018</v>
      </c>
    </row>
    <row r="83" spans="1:8" ht="12.75">
      <c r="A83" s="18" t="s">
        <v>71</v>
      </c>
      <c r="B83" s="12">
        <f>'TRIBAL MANDATORY'!D67</f>
        <v>5843</v>
      </c>
      <c r="C83" s="12">
        <f>'TRIBAL DISCRETIONARY'!D83</f>
        <v>20000</v>
      </c>
      <c r="D83" s="12">
        <f>'TRIBAL DISCRETIONARY'!E83</f>
        <v>3457</v>
      </c>
      <c r="E83" s="12">
        <f>'TRIBAL DISCRETIONARY'!F83</f>
        <v>23457</v>
      </c>
      <c r="F83" s="12">
        <f>'TRIBAL DISCRETIONARY'!G83</f>
        <v>527</v>
      </c>
      <c r="G83" s="12">
        <f t="shared" si="2"/>
        <v>22930</v>
      </c>
      <c r="H83" s="12">
        <f t="shared" si="3"/>
        <v>29300</v>
      </c>
    </row>
    <row r="84" spans="1:8" ht="12.75">
      <c r="A84" s="18" t="s">
        <v>72</v>
      </c>
      <c r="B84" s="12">
        <f>'TRIBAL MANDATORY'!D68</f>
        <v>78777</v>
      </c>
      <c r="C84" s="12">
        <f>'TRIBAL DISCRETIONARY'!D84</f>
        <v>20000</v>
      </c>
      <c r="D84" s="12">
        <f>'TRIBAL DISCRETIONARY'!E84</f>
        <v>46609</v>
      </c>
      <c r="E84" s="12">
        <f>'TRIBAL DISCRETIONARY'!F84</f>
        <v>66609</v>
      </c>
      <c r="F84" s="12">
        <f>'TRIBAL DISCRETIONARY'!G84</f>
        <v>867</v>
      </c>
      <c r="G84" s="12">
        <f t="shared" si="2"/>
        <v>65742</v>
      </c>
      <c r="H84" s="12">
        <f t="shared" si="3"/>
        <v>145386</v>
      </c>
    </row>
    <row r="85" spans="1:8" ht="12.75">
      <c r="A85" s="18" t="s">
        <v>73</v>
      </c>
      <c r="B85" s="12">
        <f>'TRIBAL MANDATORY'!D69</f>
        <v>6365</v>
      </c>
      <c r="C85" s="12">
        <f>'TRIBAL DISCRETIONARY'!D85</f>
        <v>20000</v>
      </c>
      <c r="D85" s="12">
        <f>'TRIBAL DISCRETIONARY'!E85</f>
        <v>3766</v>
      </c>
      <c r="E85" s="12">
        <f>'TRIBAL DISCRETIONARY'!F85</f>
        <v>23766</v>
      </c>
      <c r="F85" s="12">
        <f>'TRIBAL DISCRETIONARY'!G85</f>
        <v>530</v>
      </c>
      <c r="G85" s="12">
        <f t="shared" si="2"/>
        <v>23236</v>
      </c>
      <c r="H85" s="12">
        <f t="shared" si="3"/>
        <v>30131</v>
      </c>
    </row>
    <row r="86" spans="1:8" ht="12.75">
      <c r="A86" s="18" t="s">
        <v>292</v>
      </c>
      <c r="B86" s="12">
        <f>'TRIBAL MANDATORY'!D70</f>
        <v>6678</v>
      </c>
      <c r="C86" s="12">
        <f>'TRIBAL DISCRETIONARY'!D86</f>
        <v>20000</v>
      </c>
      <c r="D86" s="12">
        <f>'TRIBAL DISCRETIONARY'!E86</f>
        <v>3951</v>
      </c>
      <c r="E86" s="12">
        <f>'TRIBAL DISCRETIONARY'!F86</f>
        <v>23951</v>
      </c>
      <c r="F86" s="12">
        <f>'TRIBAL DISCRETIONARY'!G86</f>
        <v>531</v>
      </c>
      <c r="G86" s="12">
        <f t="shared" si="2"/>
        <v>23420</v>
      </c>
      <c r="H86" s="12">
        <f t="shared" si="3"/>
        <v>30629</v>
      </c>
    </row>
    <row r="87" spans="1:8" ht="12.75">
      <c r="A87" s="18" t="s">
        <v>74</v>
      </c>
      <c r="B87" s="12">
        <f>'TRIBAL MANDATORY'!D71</f>
        <v>22224</v>
      </c>
      <c r="C87" s="12">
        <f>'TRIBAL DISCRETIONARY'!D87</f>
        <v>20000</v>
      </c>
      <c r="D87" s="12">
        <f>'TRIBAL DISCRETIONARY'!E87</f>
        <v>13149</v>
      </c>
      <c r="E87" s="12">
        <f>'TRIBAL DISCRETIONARY'!F87</f>
        <v>33149</v>
      </c>
      <c r="F87" s="12">
        <f>'TRIBAL DISCRETIONARY'!G87</f>
        <v>603</v>
      </c>
      <c r="G87" s="12">
        <f t="shared" si="2"/>
        <v>32546</v>
      </c>
      <c r="H87" s="12">
        <f t="shared" si="3"/>
        <v>55373</v>
      </c>
    </row>
    <row r="88" spans="1:8" ht="12.75">
      <c r="A88" s="18" t="s">
        <v>75</v>
      </c>
      <c r="B88" s="12">
        <f>'TRIBAL MANDATORY'!D72</f>
        <v>15755</v>
      </c>
      <c r="C88" s="12">
        <f>'TRIBAL DISCRETIONARY'!D88</f>
        <v>41600</v>
      </c>
      <c r="D88" s="12">
        <f>'TRIBAL DISCRETIONARY'!E88</f>
        <v>9322</v>
      </c>
      <c r="E88" s="12">
        <f>'TRIBAL DISCRETIONARY'!F88</f>
        <v>50922</v>
      </c>
      <c r="F88" s="12">
        <f>'TRIBAL DISCRETIONARY'!G88</f>
        <v>573</v>
      </c>
      <c r="G88" s="12">
        <f t="shared" si="2"/>
        <v>50349</v>
      </c>
      <c r="H88" s="12">
        <f t="shared" si="3"/>
        <v>66677</v>
      </c>
    </row>
    <row r="89" spans="1:8" ht="12.75">
      <c r="A89" s="18" t="s">
        <v>76</v>
      </c>
      <c r="B89" s="12">
        <f>'TRIBAL MANDATORY'!D73</f>
        <v>28172</v>
      </c>
      <c r="C89" s="12">
        <f>'TRIBAL DISCRETIONARY'!D89</f>
        <v>20000</v>
      </c>
      <c r="D89" s="12">
        <f>'TRIBAL DISCRETIONARY'!E89</f>
        <v>16668</v>
      </c>
      <c r="E89" s="12">
        <f>'TRIBAL DISCRETIONARY'!F89</f>
        <v>36668</v>
      </c>
      <c r="F89" s="12">
        <f>'TRIBAL DISCRETIONARY'!G89</f>
        <v>631</v>
      </c>
      <c r="G89" s="12">
        <f t="shared" si="2"/>
        <v>36037</v>
      </c>
      <c r="H89" s="12">
        <f t="shared" si="3"/>
        <v>64840</v>
      </c>
    </row>
    <row r="90" spans="1:8" ht="12.75">
      <c r="A90" s="18" t="s">
        <v>77</v>
      </c>
      <c r="B90" s="12">
        <f>'TRIBAL MANDATORY'!D74</f>
        <v>9078</v>
      </c>
      <c r="C90" s="12">
        <f>'TRIBAL DISCRETIONARY'!D90</f>
        <v>20000</v>
      </c>
      <c r="D90" s="12">
        <f>'TRIBAL DISCRETIONARY'!E90</f>
        <v>5371</v>
      </c>
      <c r="E90" s="12">
        <f>'TRIBAL DISCRETIONARY'!F90</f>
        <v>25371</v>
      </c>
      <c r="F90" s="12">
        <f>'TRIBAL DISCRETIONARY'!G90</f>
        <v>542</v>
      </c>
      <c r="G90" s="12">
        <f t="shared" si="2"/>
        <v>24829</v>
      </c>
      <c r="H90" s="12">
        <f t="shared" si="3"/>
        <v>34449</v>
      </c>
    </row>
    <row r="91" spans="1:8" ht="12.75">
      <c r="A91" s="18" t="s">
        <v>78</v>
      </c>
      <c r="B91" s="12">
        <f>'TRIBAL MANDATORY'!D75</f>
        <v>14608</v>
      </c>
      <c r="C91" s="12">
        <f>'TRIBAL DISCRETIONARY'!D91</f>
        <v>20000</v>
      </c>
      <c r="D91" s="12">
        <f>'TRIBAL DISCRETIONARY'!E91</f>
        <v>8643</v>
      </c>
      <c r="E91" s="12">
        <f>'TRIBAL DISCRETIONARY'!F91</f>
        <v>28643</v>
      </c>
      <c r="F91" s="12">
        <f>'TRIBAL DISCRETIONARY'!G91</f>
        <v>568</v>
      </c>
      <c r="G91" s="12">
        <f t="shared" si="2"/>
        <v>28075</v>
      </c>
      <c r="H91" s="12">
        <f t="shared" si="3"/>
        <v>43251</v>
      </c>
    </row>
    <row r="92" spans="1:8" ht="12.75">
      <c r="A92" s="18" t="s">
        <v>79</v>
      </c>
      <c r="B92" s="12">
        <f>'TRIBAL MANDATORY'!D76</f>
        <v>11999</v>
      </c>
      <c r="C92" s="12">
        <f>'TRIBAL DISCRETIONARY'!D92</f>
        <v>20000</v>
      </c>
      <c r="D92" s="12">
        <f>'TRIBAL DISCRETIONARY'!E92</f>
        <v>7099</v>
      </c>
      <c r="E92" s="12">
        <f>'TRIBAL DISCRETIONARY'!F92</f>
        <v>27099</v>
      </c>
      <c r="F92" s="12">
        <f>'TRIBAL DISCRETIONARY'!G92</f>
        <v>556</v>
      </c>
      <c r="G92" s="12">
        <f t="shared" si="2"/>
        <v>26543</v>
      </c>
      <c r="H92" s="12">
        <f t="shared" si="3"/>
        <v>39098</v>
      </c>
    </row>
    <row r="93" spans="1:8" ht="12.75">
      <c r="A93" s="18" t="s">
        <v>80</v>
      </c>
      <c r="B93" s="12">
        <f>'TRIBAL MANDATORY'!D77</f>
        <v>156301</v>
      </c>
      <c r="C93" s="12">
        <f>'TRIBAL DISCRETIONARY'!D93</f>
        <v>20000</v>
      </c>
      <c r="D93" s="12">
        <f>'TRIBAL DISCRETIONARY'!E93</f>
        <v>92478</v>
      </c>
      <c r="E93" s="12">
        <f>'TRIBAL DISCRETIONARY'!F93</f>
        <v>112478</v>
      </c>
      <c r="F93" s="12">
        <f>'TRIBAL DISCRETIONARY'!G93</f>
        <v>1227</v>
      </c>
      <c r="G93" s="12">
        <f t="shared" si="2"/>
        <v>111251</v>
      </c>
      <c r="H93" s="12">
        <f t="shared" si="3"/>
        <v>268779</v>
      </c>
    </row>
    <row r="94" spans="1:2" ht="12.75">
      <c r="A94" s="11" t="s">
        <v>81</v>
      </c>
      <c r="B94" s="12">
        <f>'TRIBAL MANDATORY'!D78</f>
      </c>
    </row>
    <row r="95" spans="1:8" ht="12.75">
      <c r="A95" s="18" t="s">
        <v>82</v>
      </c>
      <c r="B95" s="12">
        <f>'TRIBAL MANDATORY'!D79</f>
        <v>74603</v>
      </c>
      <c r="C95" s="12">
        <f>'TRIBAL DISCRETIONARY'!D95</f>
        <v>20000</v>
      </c>
      <c r="D95" s="12">
        <f>'TRIBAL DISCRETIONARY'!E95</f>
        <v>44140</v>
      </c>
      <c r="E95" s="12">
        <f>'TRIBAL DISCRETIONARY'!F95</f>
        <v>64140</v>
      </c>
      <c r="F95" s="12">
        <f>'TRIBAL DISCRETIONARY'!G95</f>
        <v>847</v>
      </c>
      <c r="G95" s="12">
        <f t="shared" si="2"/>
        <v>63293</v>
      </c>
      <c r="H95" s="12">
        <f t="shared" si="3"/>
        <v>138743</v>
      </c>
    </row>
    <row r="96" spans="1:8" ht="12.75">
      <c r="A96" s="18" t="s">
        <v>83</v>
      </c>
      <c r="B96" s="12">
        <f>'TRIBAL MANDATORY'!D80</f>
        <v>61561</v>
      </c>
      <c r="C96" s="12">
        <f>'TRIBAL DISCRETIONARY'!D96</f>
        <v>20000</v>
      </c>
      <c r="D96" s="12">
        <f>'TRIBAL DISCRETIONARY'!E96</f>
        <v>36423</v>
      </c>
      <c r="E96" s="12">
        <f>'TRIBAL DISCRETIONARY'!F96</f>
        <v>56423</v>
      </c>
      <c r="F96" s="12">
        <f>'TRIBAL DISCRETIONARY'!G96</f>
        <v>786</v>
      </c>
      <c r="G96" s="12">
        <f t="shared" si="2"/>
        <v>55637</v>
      </c>
      <c r="H96" s="12">
        <f t="shared" si="3"/>
        <v>117984</v>
      </c>
    </row>
    <row r="97" spans="1:2" ht="12.75">
      <c r="A97" s="11" t="s">
        <v>84</v>
      </c>
      <c r="B97" s="12">
        <f>'TRIBAL MANDATORY'!D81</f>
      </c>
    </row>
    <row r="98" spans="1:8" ht="12.75">
      <c r="A98" s="18" t="s">
        <v>85</v>
      </c>
      <c r="B98" s="12">
        <f>'TRIBAL MANDATORY'!D82</f>
        <v>29215</v>
      </c>
      <c r="C98" s="12">
        <f>'TRIBAL DISCRETIONARY'!D98</f>
        <v>20000</v>
      </c>
      <c r="D98" s="12">
        <f>'TRIBAL DISCRETIONARY'!E98</f>
        <v>17286</v>
      </c>
      <c r="E98" s="12">
        <f>'TRIBAL DISCRETIONARY'!F98</f>
        <v>37286</v>
      </c>
      <c r="F98" s="12">
        <f>'TRIBAL DISCRETIONARY'!G98</f>
        <v>636</v>
      </c>
      <c r="G98" s="12">
        <f t="shared" si="2"/>
        <v>36650</v>
      </c>
      <c r="H98" s="12">
        <f t="shared" si="3"/>
        <v>66501</v>
      </c>
    </row>
    <row r="99" ht="12.75">
      <c r="A99" s="11" t="s">
        <v>330</v>
      </c>
    </row>
    <row r="100" spans="1:8" ht="12.75">
      <c r="A100" s="18" t="s">
        <v>331</v>
      </c>
      <c r="E100" s="12">
        <v>1000000</v>
      </c>
      <c r="F100" s="12">
        <v>0</v>
      </c>
      <c r="G100" s="12">
        <f t="shared" si="2"/>
        <v>1000000</v>
      </c>
      <c r="H100" s="12">
        <f t="shared" si="3"/>
        <v>1000000</v>
      </c>
    </row>
    <row r="101" spans="1:2" ht="12.75">
      <c r="A101" s="11" t="s">
        <v>86</v>
      </c>
      <c r="B101" s="12">
        <f>'TRIBAL MANDATORY'!D83</f>
      </c>
    </row>
    <row r="102" spans="1:8" ht="12.75">
      <c r="A102" s="18" t="s">
        <v>87</v>
      </c>
      <c r="B102" s="12">
        <f>'TRIBAL MANDATORY'!D84</f>
        <v>141902</v>
      </c>
      <c r="C102" s="12">
        <f>'TRIBAL DISCRETIONARY'!D100</f>
        <v>20000</v>
      </c>
      <c r="D102" s="12">
        <f>'TRIBAL DISCRETIONARY'!E100</f>
        <v>83959</v>
      </c>
      <c r="E102" s="12">
        <f>'TRIBAL DISCRETIONARY'!F100</f>
        <v>103959</v>
      </c>
      <c r="F102" s="12">
        <f>'TRIBAL DISCRETIONARY'!G100</f>
        <v>1160</v>
      </c>
      <c r="G102" s="12">
        <f t="shared" si="2"/>
        <v>102799</v>
      </c>
      <c r="H102" s="12">
        <f t="shared" si="3"/>
        <v>245861</v>
      </c>
    </row>
    <row r="103" spans="1:8" ht="12.75">
      <c r="A103" s="18" t="s">
        <v>88</v>
      </c>
      <c r="B103" s="12">
        <f>'TRIBAL MANDATORY'!D85</f>
        <v>124999</v>
      </c>
      <c r="C103" s="12">
        <f>'TRIBAL DISCRETIONARY'!D101</f>
        <v>20000</v>
      </c>
      <c r="D103" s="12">
        <f>'TRIBAL DISCRETIONARY'!E101</f>
        <v>73958</v>
      </c>
      <c r="E103" s="12">
        <f>'TRIBAL DISCRETIONARY'!F101</f>
        <v>93958</v>
      </c>
      <c r="F103" s="12">
        <f>'TRIBAL DISCRETIONARY'!G101</f>
        <v>1082</v>
      </c>
      <c r="G103" s="12">
        <f t="shared" si="2"/>
        <v>92876</v>
      </c>
      <c r="H103" s="12">
        <f t="shared" si="3"/>
        <v>218957</v>
      </c>
    </row>
    <row r="104" spans="1:8" ht="12.75">
      <c r="A104" s="18" t="s">
        <v>89</v>
      </c>
      <c r="B104" s="12">
        <f>'TRIBAL MANDATORY'!D86</f>
        <v>18259</v>
      </c>
      <c r="C104" s="12">
        <f>'TRIBAL DISCRETIONARY'!D102</f>
        <v>20000</v>
      </c>
      <c r="D104" s="12">
        <f>'TRIBAL DISCRETIONARY'!E102</f>
        <v>10804</v>
      </c>
      <c r="E104" s="12">
        <f>'TRIBAL DISCRETIONARY'!F102</f>
        <v>30804</v>
      </c>
      <c r="F104" s="12">
        <f>'TRIBAL DISCRETIONARY'!G102</f>
        <v>585</v>
      </c>
      <c r="G104" s="12">
        <f t="shared" si="2"/>
        <v>30219</v>
      </c>
      <c r="H104" s="12">
        <f t="shared" si="3"/>
        <v>49063</v>
      </c>
    </row>
    <row r="105" spans="1:8" ht="12.75">
      <c r="A105" s="18" t="s">
        <v>90</v>
      </c>
      <c r="B105" s="12">
        <f>'TRIBAL MANDATORY'!D87</f>
        <v>223705</v>
      </c>
      <c r="C105" s="12">
        <f>'TRIBAL DISCRETIONARY'!D103</f>
        <v>20000</v>
      </c>
      <c r="D105" s="12">
        <f>'TRIBAL DISCRETIONARY'!E103</f>
        <v>132359</v>
      </c>
      <c r="E105" s="12">
        <f>'TRIBAL DISCRETIONARY'!F103</f>
        <v>152359</v>
      </c>
      <c r="F105" s="12">
        <f>'TRIBAL DISCRETIONARY'!G103</f>
        <v>1541</v>
      </c>
      <c r="G105" s="12">
        <f t="shared" si="2"/>
        <v>150818</v>
      </c>
      <c r="H105" s="12">
        <f t="shared" si="3"/>
        <v>376064</v>
      </c>
    </row>
    <row r="106" spans="1:8" ht="12.75">
      <c r="A106" s="11" t="s">
        <v>91</v>
      </c>
      <c r="B106" s="12">
        <f>'TRIBAL MANDATORY'!D88</f>
      </c>
      <c r="F106" s="12">
        <f>'TRIBAL DISCRETIONARY'!G104</f>
      </c>
      <c r="G106" s="12">
        <f t="shared" si="2"/>
      </c>
      <c r="H106" s="12">
        <f t="shared" si="3"/>
      </c>
    </row>
    <row r="107" spans="1:8" ht="12.75">
      <c r="A107" s="18" t="s">
        <v>92</v>
      </c>
      <c r="B107" s="12">
        <f>'TRIBAL MANDATORY'!D89</f>
        <v>28902</v>
      </c>
      <c r="C107" s="12">
        <f>'TRIBAL DISCRETIONARY'!D105</f>
        <v>20000</v>
      </c>
      <c r="D107" s="12">
        <f>'TRIBAL DISCRETIONARY'!E105</f>
        <v>17100</v>
      </c>
      <c r="E107" s="12">
        <f>'TRIBAL DISCRETIONARY'!F105</f>
        <v>37100</v>
      </c>
      <c r="F107" s="12">
        <f>'TRIBAL DISCRETIONARY'!G105</f>
        <v>634</v>
      </c>
      <c r="G107" s="12">
        <f t="shared" si="2"/>
        <v>36466</v>
      </c>
      <c r="H107" s="12">
        <f t="shared" si="3"/>
        <v>66002</v>
      </c>
    </row>
    <row r="108" spans="1:8" ht="12.75">
      <c r="A108" s="18" t="s">
        <v>93</v>
      </c>
      <c r="B108" s="12">
        <f>'TRIBAL MANDATORY'!D90</f>
        <v>37562</v>
      </c>
      <c r="C108" s="12">
        <f>'TRIBAL DISCRETIONARY'!D106</f>
        <v>20000</v>
      </c>
      <c r="D108" s="12">
        <f>'TRIBAL DISCRETIONARY'!E106</f>
        <v>22224</v>
      </c>
      <c r="E108" s="12">
        <f>'TRIBAL DISCRETIONARY'!F106</f>
        <v>42224</v>
      </c>
      <c r="F108" s="12">
        <f>'TRIBAL DISCRETIONARY'!G106</f>
        <v>675</v>
      </c>
      <c r="G108" s="12">
        <f t="shared" si="2"/>
        <v>41549</v>
      </c>
      <c r="H108" s="12">
        <f t="shared" si="3"/>
        <v>79786</v>
      </c>
    </row>
    <row r="109" spans="1:8" ht="12.75">
      <c r="A109" s="18" t="s">
        <v>349</v>
      </c>
      <c r="B109" s="12">
        <f>'TRIBAL MANDATORY'!D91</f>
        <v>17946</v>
      </c>
      <c r="C109" s="12">
        <f>'TRIBAL DISCRETIONARY'!D107</f>
        <v>20000</v>
      </c>
      <c r="D109" s="12">
        <f>'TRIBAL DISCRETIONARY'!E107</f>
        <v>10618</v>
      </c>
      <c r="E109" s="12">
        <f>'TRIBAL DISCRETIONARY'!F107</f>
        <v>30618</v>
      </c>
      <c r="F109" s="12">
        <f>'TRIBAL DISCRETIONARY'!G107</f>
        <v>583</v>
      </c>
      <c r="G109" s="12">
        <f>IF(F109&lt;&gt;"",E109-F109,"")</f>
        <v>30035</v>
      </c>
      <c r="H109" s="12">
        <f t="shared" si="3"/>
        <v>48564</v>
      </c>
    </row>
    <row r="110" spans="1:2" ht="12.75">
      <c r="A110" s="11" t="s">
        <v>94</v>
      </c>
      <c r="B110" s="12">
        <f>'TRIBAL MANDATORY'!D92</f>
      </c>
    </row>
    <row r="111" spans="1:8" ht="12.75">
      <c r="A111" s="13" t="s">
        <v>293</v>
      </c>
      <c r="B111" s="12">
        <f>'TRIBAL MANDATORY'!D93</f>
        <v>25981</v>
      </c>
      <c r="C111" s="12">
        <f>'TRIBAL DISCRETIONARY'!D109</f>
        <v>20000</v>
      </c>
      <c r="D111" s="12">
        <f>'TRIBAL DISCRETIONARY'!E109</f>
        <v>15372</v>
      </c>
      <c r="E111" s="12">
        <f>'TRIBAL DISCRETIONARY'!F109</f>
        <v>35372</v>
      </c>
      <c r="F111" s="12">
        <f>'TRIBAL DISCRETIONARY'!G109</f>
        <v>621</v>
      </c>
      <c r="G111" s="12">
        <f t="shared" si="2"/>
        <v>34751</v>
      </c>
      <c r="H111" s="12">
        <f t="shared" si="3"/>
        <v>61353</v>
      </c>
    </row>
    <row r="112" spans="1:8" ht="12.75">
      <c r="A112" s="18" t="s">
        <v>95</v>
      </c>
      <c r="B112" s="12">
        <f>'TRIBAL MANDATORY'!D94</f>
        <v>23894</v>
      </c>
      <c r="C112" s="12">
        <f>'TRIBAL DISCRETIONARY'!D110</f>
        <v>20000</v>
      </c>
      <c r="D112" s="12">
        <f>'TRIBAL DISCRETIONARY'!E110</f>
        <v>14137</v>
      </c>
      <c r="E112" s="12">
        <f>'TRIBAL DISCRETIONARY'!F110</f>
        <v>34137</v>
      </c>
      <c r="F112" s="12">
        <f>'TRIBAL DISCRETIONARY'!G110</f>
        <v>611</v>
      </c>
      <c r="G112" s="12">
        <f t="shared" si="2"/>
        <v>33526</v>
      </c>
      <c r="H112" s="12">
        <f t="shared" si="3"/>
        <v>58031</v>
      </c>
    </row>
    <row r="113" spans="1:8" ht="12.75">
      <c r="A113" s="18" t="s">
        <v>96</v>
      </c>
      <c r="B113" s="12">
        <f>'TRIBAL MANDATORY'!D95</f>
        <v>9808</v>
      </c>
      <c r="C113" s="12">
        <f>'TRIBAL DISCRETIONARY'!D111</f>
        <v>20000</v>
      </c>
      <c r="D113" s="12">
        <f>'TRIBAL DISCRETIONARY'!E111</f>
        <v>5803</v>
      </c>
      <c r="E113" s="12">
        <f>'TRIBAL DISCRETIONARY'!F111</f>
        <v>25803</v>
      </c>
      <c r="F113" s="12">
        <f>'TRIBAL DISCRETIONARY'!G111</f>
        <v>546</v>
      </c>
      <c r="G113" s="12">
        <f t="shared" si="2"/>
        <v>25257</v>
      </c>
      <c r="H113" s="12">
        <f t="shared" si="3"/>
        <v>35611</v>
      </c>
    </row>
    <row r="114" spans="1:2" ht="12.75">
      <c r="A114" s="11" t="s">
        <v>97</v>
      </c>
      <c r="B114" s="12">
        <f>'TRIBAL MANDATORY'!D96</f>
      </c>
    </row>
    <row r="115" spans="1:8" ht="12.75">
      <c r="A115" s="18" t="s">
        <v>98</v>
      </c>
      <c r="B115" s="12">
        <f>'TRIBAL MANDATORY'!D97</f>
        <v>17738</v>
      </c>
      <c r="C115" s="12">
        <f>'TRIBAL DISCRETIONARY'!D113</f>
        <v>20000</v>
      </c>
      <c r="D115" s="12">
        <f>'TRIBAL DISCRETIONARY'!E113</f>
        <v>10495</v>
      </c>
      <c r="E115" s="12">
        <f>'TRIBAL DISCRETIONARY'!F113</f>
        <v>30495</v>
      </c>
      <c r="F115" s="12">
        <f>'TRIBAL DISCRETIONARY'!G113</f>
        <v>583</v>
      </c>
      <c r="G115" s="12">
        <f t="shared" si="2"/>
        <v>29912</v>
      </c>
      <c r="H115" s="12">
        <f t="shared" si="3"/>
        <v>48233</v>
      </c>
    </row>
    <row r="116" spans="1:8" ht="12.75">
      <c r="A116" s="18" t="s">
        <v>99</v>
      </c>
      <c r="B116" s="12">
        <f>'TRIBAL MANDATORY'!D98</f>
        <v>32450</v>
      </c>
      <c r="C116" s="12">
        <f>'TRIBAL DISCRETIONARY'!D114</f>
        <v>20000</v>
      </c>
      <c r="D116" s="12">
        <f>'TRIBAL DISCRETIONARY'!E114</f>
        <v>19199</v>
      </c>
      <c r="E116" s="12">
        <f>'TRIBAL DISCRETIONARY'!F114</f>
        <v>39199</v>
      </c>
      <c r="F116" s="12">
        <f>'TRIBAL DISCRETIONARY'!G114</f>
        <v>651</v>
      </c>
      <c r="G116" s="12">
        <f t="shared" si="2"/>
        <v>38548</v>
      </c>
      <c r="H116" s="12">
        <f t="shared" si="3"/>
        <v>71649</v>
      </c>
    </row>
    <row r="117" spans="1:8" ht="12.75">
      <c r="A117" s="18" t="s">
        <v>100</v>
      </c>
      <c r="B117" s="12">
        <f>'TRIBAL MANDATORY'!D99</f>
        <v>17529</v>
      </c>
      <c r="C117" s="12">
        <f>'TRIBAL DISCRETIONARY'!D115</f>
        <v>20000</v>
      </c>
      <c r="D117" s="12">
        <f>'TRIBAL DISCRETIONARY'!E115</f>
        <v>10371</v>
      </c>
      <c r="E117" s="12">
        <f>'TRIBAL DISCRETIONARY'!F115</f>
        <v>30371</v>
      </c>
      <c r="F117" s="12">
        <f>'TRIBAL DISCRETIONARY'!G115</f>
        <v>582</v>
      </c>
      <c r="G117" s="12">
        <f t="shared" si="2"/>
        <v>29789</v>
      </c>
      <c r="H117" s="12">
        <f t="shared" si="3"/>
        <v>47900</v>
      </c>
    </row>
    <row r="118" spans="1:8" ht="12.75">
      <c r="A118" s="18" t="s">
        <v>101</v>
      </c>
      <c r="B118" s="12">
        <f>'TRIBAL MANDATORY'!D100</f>
        <v>33806</v>
      </c>
      <c r="C118" s="12">
        <f>'TRIBAL DISCRETIONARY'!D116</f>
        <v>20000</v>
      </c>
      <c r="D118" s="12">
        <f>'TRIBAL DISCRETIONARY'!E116</f>
        <v>20002</v>
      </c>
      <c r="E118" s="12">
        <f>'TRIBAL DISCRETIONARY'!F116</f>
        <v>40002</v>
      </c>
      <c r="F118" s="12">
        <f>'TRIBAL DISCRETIONARY'!G116</f>
        <v>657</v>
      </c>
      <c r="G118" s="12">
        <f t="shared" si="2"/>
        <v>39345</v>
      </c>
      <c r="H118" s="12">
        <f t="shared" si="3"/>
        <v>73808</v>
      </c>
    </row>
    <row r="119" spans="1:8" ht="12.75">
      <c r="A119" s="18" t="s">
        <v>102</v>
      </c>
      <c r="B119" s="12">
        <f>'TRIBAL MANDATORY'!D101</f>
        <v>37875</v>
      </c>
      <c r="C119" s="12">
        <f>'TRIBAL DISCRETIONARY'!D117</f>
        <v>20000</v>
      </c>
      <c r="D119" s="12">
        <f>'TRIBAL DISCRETIONARY'!E117</f>
        <v>22410</v>
      </c>
      <c r="E119" s="12">
        <f>'TRIBAL DISCRETIONARY'!F117</f>
        <v>42410</v>
      </c>
      <c r="F119" s="12">
        <f>'TRIBAL DISCRETIONARY'!G117</f>
        <v>676</v>
      </c>
      <c r="G119" s="12">
        <f t="shared" si="2"/>
        <v>41734</v>
      </c>
      <c r="H119" s="12">
        <f t="shared" si="3"/>
        <v>80285</v>
      </c>
    </row>
    <row r="120" spans="1:8" ht="12.75">
      <c r="A120" s="11" t="s">
        <v>103</v>
      </c>
      <c r="B120" s="12">
        <f>'TRIBAL MANDATORY'!D102</f>
      </c>
      <c r="F120" s="12">
        <f>'TRIBAL DISCRETIONARY'!G118</f>
      </c>
      <c r="G120" s="12">
        <f t="shared" si="2"/>
      </c>
      <c r="H120" s="12">
        <f t="shared" si="3"/>
      </c>
    </row>
    <row r="121" spans="1:8" ht="12.75">
      <c r="A121" s="18" t="s">
        <v>104</v>
      </c>
      <c r="B121" s="12">
        <f>'TRIBAL MANDATORY'!D103</f>
        <v>8243</v>
      </c>
      <c r="C121" s="12">
        <f>'TRIBAL DISCRETIONARY'!D119</f>
        <v>20000</v>
      </c>
      <c r="D121" s="12">
        <f>'TRIBAL DISCRETIONARY'!E119</f>
        <v>4877</v>
      </c>
      <c r="E121" s="12">
        <f>'TRIBAL DISCRETIONARY'!F119</f>
        <v>24877</v>
      </c>
      <c r="F121" s="12">
        <f>'TRIBAL DISCRETIONARY'!G119</f>
        <v>538</v>
      </c>
      <c r="G121" s="12">
        <f t="shared" si="2"/>
        <v>24339</v>
      </c>
      <c r="H121" s="12">
        <f t="shared" si="3"/>
        <v>33120</v>
      </c>
    </row>
    <row r="122" spans="1:2" ht="12.75">
      <c r="A122" s="11" t="s">
        <v>105</v>
      </c>
      <c r="B122" s="12">
        <f>'TRIBAL MANDATORY'!D104</f>
      </c>
    </row>
    <row r="123" spans="1:8" ht="12.75">
      <c r="A123" s="18" t="s">
        <v>106</v>
      </c>
      <c r="B123" s="12">
        <f>'TRIBAL MANDATORY'!D105</f>
        <v>36623</v>
      </c>
      <c r="C123" s="12">
        <f>'TRIBAL DISCRETIONARY'!D121</f>
        <v>20000</v>
      </c>
      <c r="D123" s="12">
        <f>'TRIBAL DISCRETIONARY'!E121</f>
        <v>21669</v>
      </c>
      <c r="E123" s="12">
        <f>'TRIBAL DISCRETIONARY'!F121</f>
        <v>41669</v>
      </c>
      <c r="F123" s="12">
        <f>'TRIBAL DISCRETIONARY'!G121</f>
        <v>670</v>
      </c>
      <c r="G123" s="12">
        <f t="shared" si="2"/>
        <v>40999</v>
      </c>
      <c r="H123" s="12">
        <f t="shared" si="3"/>
        <v>78292</v>
      </c>
    </row>
    <row r="124" spans="1:8" ht="12.75">
      <c r="A124" s="18" t="s">
        <v>107</v>
      </c>
      <c r="B124" s="12">
        <f>'TRIBAL MANDATORY'!D106</f>
        <v>38606</v>
      </c>
      <c r="C124" s="12">
        <f>'TRIBAL DISCRETIONARY'!D122</f>
        <v>20000</v>
      </c>
      <c r="D124" s="12">
        <f>'TRIBAL DISCRETIONARY'!E122</f>
        <v>22842</v>
      </c>
      <c r="E124" s="12">
        <f>'TRIBAL DISCRETIONARY'!F122</f>
        <v>42842</v>
      </c>
      <c r="F124" s="12">
        <f>'TRIBAL DISCRETIONARY'!G122</f>
        <v>680</v>
      </c>
      <c r="G124" s="12">
        <f t="shared" si="2"/>
        <v>42162</v>
      </c>
      <c r="H124" s="12">
        <f t="shared" si="3"/>
        <v>81448</v>
      </c>
    </row>
    <row r="125" spans="1:8" ht="12.75">
      <c r="A125" s="18" t="s">
        <v>332</v>
      </c>
      <c r="B125" s="12">
        <f>'TRIBAL MANDATORY'!D107</f>
        <v>27650</v>
      </c>
      <c r="C125" s="12">
        <f>'TRIBAL DISCRETIONARY'!D123</f>
        <v>20000</v>
      </c>
      <c r="D125" s="12">
        <f>'TRIBAL DISCRETIONARY'!E123</f>
        <v>16360</v>
      </c>
      <c r="E125" s="12">
        <f>'TRIBAL DISCRETIONARY'!F123</f>
        <v>36360</v>
      </c>
      <c r="F125" s="12">
        <f>'TRIBAL DISCRETIONARY'!G123</f>
        <v>629</v>
      </c>
      <c r="G125" s="12">
        <f t="shared" si="2"/>
        <v>35731</v>
      </c>
      <c r="H125" s="12">
        <f t="shared" si="3"/>
        <v>64010</v>
      </c>
    </row>
    <row r="126" spans="1:8" ht="12.75">
      <c r="A126" s="18" t="s">
        <v>108</v>
      </c>
      <c r="B126" s="12">
        <f>'TRIBAL MANDATORY'!D108</f>
        <v>33180</v>
      </c>
      <c r="C126" s="12">
        <f>'TRIBAL DISCRETIONARY'!D124</f>
        <v>20000</v>
      </c>
      <c r="D126" s="12">
        <f>'TRIBAL DISCRETIONARY'!E124</f>
        <v>19632</v>
      </c>
      <c r="E126" s="12">
        <f>'TRIBAL DISCRETIONARY'!F124</f>
        <v>39632</v>
      </c>
      <c r="F126" s="12">
        <f>'TRIBAL DISCRETIONARY'!G124</f>
        <v>654</v>
      </c>
      <c r="G126" s="12">
        <f t="shared" si="2"/>
        <v>38978</v>
      </c>
      <c r="H126" s="12">
        <f t="shared" si="3"/>
        <v>72812</v>
      </c>
    </row>
    <row r="127" spans="1:8" ht="12.75">
      <c r="A127" s="18" t="s">
        <v>333</v>
      </c>
      <c r="B127" s="12">
        <f>'TRIBAL MANDATORY'!D109</f>
        <v>16486</v>
      </c>
      <c r="C127" s="12">
        <f>'TRIBAL DISCRETIONARY'!D125</f>
        <v>20000</v>
      </c>
      <c r="D127" s="12">
        <f>'TRIBAL DISCRETIONARY'!E125</f>
        <v>9754</v>
      </c>
      <c r="E127" s="12">
        <f>'TRIBAL DISCRETIONARY'!F125</f>
        <v>29754</v>
      </c>
      <c r="F127" s="12">
        <f>'TRIBAL DISCRETIONARY'!G125</f>
        <v>577</v>
      </c>
      <c r="G127" s="12">
        <f t="shared" si="2"/>
        <v>29177</v>
      </c>
      <c r="H127" s="12">
        <f t="shared" si="3"/>
        <v>46240</v>
      </c>
    </row>
    <row r="128" spans="1:8" ht="12.75">
      <c r="A128" s="18" t="s">
        <v>300</v>
      </c>
      <c r="B128" s="12">
        <f>'TRIBAL MANDATORY'!D110</f>
        <v>20659</v>
      </c>
      <c r="C128" s="12">
        <f>'TRIBAL DISCRETIONARY'!D126</f>
        <v>20000</v>
      </c>
      <c r="D128" s="12">
        <f>'TRIBAL DISCRETIONARY'!E126</f>
        <v>12223</v>
      </c>
      <c r="E128" s="12">
        <f>'TRIBAL DISCRETIONARY'!F126</f>
        <v>32223</v>
      </c>
      <c r="F128" s="12">
        <f>'TRIBAL DISCRETIONARY'!G126</f>
        <v>596</v>
      </c>
      <c r="G128" s="12">
        <f t="shared" si="2"/>
        <v>31627</v>
      </c>
      <c r="H128" s="12">
        <f t="shared" si="3"/>
        <v>52882</v>
      </c>
    </row>
    <row r="129" spans="1:8" ht="12.75">
      <c r="A129" s="18" t="s">
        <v>309</v>
      </c>
      <c r="B129" s="12">
        <f>'TRIBAL MANDATORY'!D111</f>
        <v>72412</v>
      </c>
      <c r="C129" s="12">
        <v>20000</v>
      </c>
      <c r="D129" s="12">
        <f>'TRIBAL DISCRETIONARY'!E127</f>
        <v>42844</v>
      </c>
      <c r="E129" s="12">
        <f>'TRIBAL DISCRETIONARY'!F127</f>
        <v>62844</v>
      </c>
      <c r="F129" s="12">
        <f>'TRIBAL DISCRETIONARY'!G127</f>
        <v>837</v>
      </c>
      <c r="G129" s="12">
        <f>IF(F129&lt;&gt;"",E129-F129,"")</f>
        <v>62007</v>
      </c>
      <c r="H129" s="12">
        <f>B129+E129</f>
        <v>135256</v>
      </c>
    </row>
    <row r="130" spans="1:8" ht="12.75">
      <c r="A130" s="18" t="s">
        <v>109</v>
      </c>
      <c r="B130" s="12">
        <f>'TRIBAL MANDATORY'!D112</f>
        <v>302586</v>
      </c>
      <c r="C130" s="12">
        <f>'TRIBAL DISCRETIONARY'!D128</f>
        <v>20000</v>
      </c>
      <c r="D130" s="12">
        <f>'TRIBAL DISCRETIONARY'!E128</f>
        <v>179030</v>
      </c>
      <c r="E130" s="12">
        <f>'TRIBAL DISCRETIONARY'!F128</f>
        <v>199030</v>
      </c>
      <c r="F130" s="12">
        <f>'TRIBAL DISCRETIONARY'!G128</f>
        <v>1908</v>
      </c>
      <c r="G130" s="12">
        <f t="shared" si="2"/>
        <v>197122</v>
      </c>
      <c r="H130" s="12">
        <f t="shared" si="3"/>
        <v>501616</v>
      </c>
    </row>
    <row r="131" spans="1:2" ht="12.75">
      <c r="A131" s="11" t="s">
        <v>110</v>
      </c>
      <c r="B131" s="12">
        <f>'TRIBAL MANDATORY'!D113</f>
      </c>
    </row>
    <row r="132" spans="1:8" ht="12.75">
      <c r="A132" s="18" t="s">
        <v>111</v>
      </c>
      <c r="B132" s="12">
        <f>'TRIBAL MANDATORY'!D114</f>
        <v>73768</v>
      </c>
      <c r="C132" s="12">
        <f>'TRIBAL DISCRETIONARY'!D130</f>
        <v>20000</v>
      </c>
      <c r="D132" s="12">
        <f>'TRIBAL DISCRETIONARY'!E130</f>
        <v>43646</v>
      </c>
      <c r="E132" s="12">
        <f>'TRIBAL DISCRETIONARY'!F130</f>
        <v>63646</v>
      </c>
      <c r="F132" s="12">
        <f>'TRIBAL DISCRETIONARY'!G130</f>
        <v>843</v>
      </c>
      <c r="G132" s="12">
        <f t="shared" si="2"/>
        <v>62803</v>
      </c>
      <c r="H132" s="12">
        <f t="shared" si="3"/>
        <v>137414</v>
      </c>
    </row>
    <row r="133" spans="1:8" ht="12.75">
      <c r="A133" s="18" t="s">
        <v>112</v>
      </c>
      <c r="B133" s="12">
        <f>'TRIBAL MANDATORY'!D115</f>
        <v>275249</v>
      </c>
      <c r="C133" s="12">
        <f>'TRIBAL DISCRETIONARY'!D131</f>
        <v>20000</v>
      </c>
      <c r="D133" s="12">
        <f>'TRIBAL DISCRETIONARY'!E131</f>
        <v>162855</v>
      </c>
      <c r="E133" s="12">
        <f>'TRIBAL DISCRETIONARY'!F131</f>
        <v>182855</v>
      </c>
      <c r="F133" s="12">
        <f>'TRIBAL DISCRETIONARY'!G131</f>
        <v>1781</v>
      </c>
      <c r="G133" s="12">
        <f t="shared" si="2"/>
        <v>181074</v>
      </c>
      <c r="H133" s="12">
        <f t="shared" si="3"/>
        <v>458104</v>
      </c>
    </row>
    <row r="134" spans="1:8" ht="12.75">
      <c r="A134" s="18" t="s">
        <v>113</v>
      </c>
      <c r="B134" s="12">
        <f>'TRIBAL MANDATORY'!D116</f>
        <v>11477</v>
      </c>
      <c r="C134" s="12">
        <f>'TRIBAL DISCRETIONARY'!D132</f>
        <v>20000</v>
      </c>
      <c r="D134" s="12">
        <f>'TRIBAL DISCRETIONARY'!E132</f>
        <v>6791</v>
      </c>
      <c r="E134" s="12">
        <f>'TRIBAL DISCRETIONARY'!F132</f>
        <v>26791</v>
      </c>
      <c r="F134" s="12">
        <f>'TRIBAL DISCRETIONARY'!G132</f>
        <v>553</v>
      </c>
      <c r="G134" s="12">
        <f t="shared" si="2"/>
        <v>26238</v>
      </c>
      <c r="H134" s="12">
        <f t="shared" si="3"/>
        <v>38268</v>
      </c>
    </row>
    <row r="135" spans="1:8" ht="12.75">
      <c r="A135" s="18" t="s">
        <v>114</v>
      </c>
      <c r="B135" s="12">
        <f>'TRIBAL MANDATORY'!D117</f>
        <v>434471</v>
      </c>
      <c r="C135" s="12">
        <f>'TRIBAL DISCRETIONARY'!D133</f>
        <v>20000</v>
      </c>
      <c r="D135" s="12">
        <f>'TRIBAL DISCRETIONARY'!E133</f>
        <v>257062</v>
      </c>
      <c r="E135" s="12">
        <f>'TRIBAL DISCRETIONARY'!F133</f>
        <v>277062</v>
      </c>
      <c r="F135" s="12">
        <f>'TRIBAL DISCRETIONARY'!G133</f>
        <v>2521</v>
      </c>
      <c r="G135" s="12">
        <f t="shared" si="2"/>
        <v>274541</v>
      </c>
      <c r="H135" s="12">
        <f t="shared" si="3"/>
        <v>711533</v>
      </c>
    </row>
    <row r="136" spans="1:8" ht="12.75">
      <c r="A136" s="18" t="s">
        <v>119</v>
      </c>
      <c r="B136" s="12">
        <f>'TRIBAL MANDATORY'!D118</f>
        <v>24729</v>
      </c>
      <c r="C136" s="12">
        <f>'TRIBAL DISCRETIONARY'!D134</f>
        <v>20000</v>
      </c>
      <c r="D136" s="12">
        <f>'TRIBAL DISCRETIONARY'!E134</f>
        <v>14631</v>
      </c>
      <c r="E136" s="12">
        <f>'TRIBAL DISCRETIONARY'!F134</f>
        <v>34631</v>
      </c>
      <c r="F136" s="12">
        <f>'TRIBAL DISCRETIONARY'!G134</f>
        <v>615</v>
      </c>
      <c r="G136" s="12">
        <f>IF(F136&lt;&gt;"",E136-F136,"")</f>
        <v>34016</v>
      </c>
      <c r="H136" s="12">
        <f>IF(G136&lt;&gt;"",B136+E136,"")</f>
        <v>59360</v>
      </c>
    </row>
    <row r="137" spans="1:8" ht="12.75">
      <c r="A137" s="18" t="s">
        <v>115</v>
      </c>
      <c r="B137" s="12">
        <f>'TRIBAL MANDATORY'!D119</f>
        <v>71681</v>
      </c>
      <c r="C137" s="12">
        <f>'TRIBAL DISCRETIONARY'!D135</f>
        <v>20000</v>
      </c>
      <c r="D137" s="12">
        <f>'TRIBAL DISCRETIONARY'!E135</f>
        <v>42412</v>
      </c>
      <c r="E137" s="12">
        <f>'TRIBAL DISCRETIONARY'!F135</f>
        <v>62412</v>
      </c>
      <c r="F137" s="12">
        <f>'TRIBAL DISCRETIONARY'!G135</f>
        <v>834</v>
      </c>
      <c r="G137" s="12">
        <f t="shared" si="2"/>
        <v>61578</v>
      </c>
      <c r="H137" s="12">
        <f t="shared" si="3"/>
        <v>134093</v>
      </c>
    </row>
    <row r="138" spans="1:8" ht="12.75">
      <c r="A138" s="18" t="s">
        <v>120</v>
      </c>
      <c r="B138" s="12">
        <f>'TRIBAL MANDATORY'!D120</f>
        <v>21181</v>
      </c>
      <c r="C138" s="12">
        <f>'TRIBAL DISCRETIONARY'!D136</f>
        <v>20000</v>
      </c>
      <c r="D138" s="12">
        <f>'TRIBAL DISCRETIONARY'!E136</f>
        <v>12532</v>
      </c>
      <c r="E138" s="12">
        <f>'TRIBAL DISCRETIONARY'!F136</f>
        <v>32532</v>
      </c>
      <c r="F138" s="12">
        <f>'TRIBAL DISCRETIONARY'!G136</f>
        <v>599</v>
      </c>
      <c r="G138" s="12">
        <f>IF(F138&lt;&gt;"",E138-F138,"")</f>
        <v>31933</v>
      </c>
      <c r="H138" s="12">
        <f>IF(G138&lt;&gt;"",B138+E138,"")</f>
        <v>53713</v>
      </c>
    </row>
    <row r="139" spans="1:8" ht="12.75">
      <c r="A139" s="18" t="s">
        <v>116</v>
      </c>
      <c r="B139" s="12">
        <f>'TRIBAL MANDATORY'!D121</f>
        <v>315106</v>
      </c>
      <c r="C139" s="12">
        <f>'TRIBAL DISCRETIONARY'!D137</f>
        <v>20000</v>
      </c>
      <c r="D139" s="12">
        <f>'TRIBAL DISCRETIONARY'!E137</f>
        <v>186438</v>
      </c>
      <c r="E139" s="12">
        <f>'TRIBAL DISCRETIONARY'!F137</f>
        <v>206438</v>
      </c>
      <c r="F139" s="12">
        <f>'TRIBAL DISCRETIONARY'!G137</f>
        <v>1966</v>
      </c>
      <c r="G139" s="12">
        <f t="shared" si="2"/>
        <v>204472</v>
      </c>
      <c r="H139" s="12">
        <f t="shared" si="3"/>
        <v>521544</v>
      </c>
    </row>
    <row r="140" spans="1:8" ht="12.75">
      <c r="A140" s="18" t="s">
        <v>117</v>
      </c>
      <c r="B140" s="12">
        <f>'TRIBAL MANDATORY'!D122</f>
        <v>22955</v>
      </c>
      <c r="C140" s="12">
        <f>'TRIBAL DISCRETIONARY'!D138</f>
        <v>20000</v>
      </c>
      <c r="D140" s="12">
        <f>'TRIBAL DISCRETIONARY'!E138</f>
        <v>13582</v>
      </c>
      <c r="E140" s="12">
        <f>'TRIBAL DISCRETIONARY'!F138</f>
        <v>33582</v>
      </c>
      <c r="F140" s="12">
        <f>'TRIBAL DISCRETIONARY'!G138</f>
        <v>607</v>
      </c>
      <c r="G140" s="12">
        <f t="shared" si="2"/>
        <v>32975</v>
      </c>
      <c r="H140" s="12">
        <f t="shared" si="3"/>
        <v>56537</v>
      </c>
    </row>
    <row r="141" spans="1:8" ht="12.75">
      <c r="A141" s="18" t="s">
        <v>118</v>
      </c>
      <c r="B141" s="12">
        <f>'TRIBAL MANDATORY'!D123</f>
        <v>366859</v>
      </c>
      <c r="C141" s="12">
        <f>'TRIBAL DISCRETIONARY'!D139</f>
        <v>20000</v>
      </c>
      <c r="D141" s="12">
        <f>'TRIBAL DISCRETIONARY'!E139</f>
        <v>217058</v>
      </c>
      <c r="E141" s="12">
        <f>'TRIBAL DISCRETIONARY'!F139</f>
        <v>237058</v>
      </c>
      <c r="F141" s="12">
        <f>'TRIBAL DISCRETIONARY'!G139</f>
        <v>2207</v>
      </c>
      <c r="G141" s="12">
        <f t="shared" si="2"/>
        <v>234851</v>
      </c>
      <c r="H141" s="12">
        <f t="shared" si="3"/>
        <v>603917</v>
      </c>
    </row>
    <row r="142" spans="1:8" ht="12.75">
      <c r="A142" s="11" t="s">
        <v>121</v>
      </c>
      <c r="B142" s="12">
        <f>'TRIBAL MANDATORY'!D124</f>
      </c>
      <c r="F142" s="12">
        <f>'TRIBAL DISCRETIONARY'!G140</f>
      </c>
      <c r="G142" s="12">
        <f aca="true" t="shared" si="4" ref="G142:G201">IF(F142&lt;&gt;"",E142-F142,"")</f>
      </c>
      <c r="H142" s="12">
        <f aca="true" t="shared" si="5" ref="H142:H201">IF(G142&lt;&gt;"",B142+E142,"")</f>
      </c>
    </row>
    <row r="143" spans="1:8" ht="12.75">
      <c r="A143" s="18" t="s">
        <v>334</v>
      </c>
      <c r="B143" s="12">
        <f>'TRIBAL MANDATORY'!D125</f>
        <v>216297</v>
      </c>
      <c r="C143" s="12">
        <f>'TRIBAL DISCRETIONARY'!D141</f>
        <v>20000</v>
      </c>
      <c r="D143" s="12">
        <f>'TRIBAL DISCRETIONARY'!E141</f>
        <v>127975</v>
      </c>
      <c r="E143" s="12">
        <f>'TRIBAL DISCRETIONARY'!F141</f>
        <v>147975</v>
      </c>
      <c r="F143" s="12">
        <f>'TRIBAL DISCRETIONARY'!G141</f>
        <v>1506</v>
      </c>
      <c r="G143" s="12">
        <f t="shared" si="4"/>
        <v>146469</v>
      </c>
      <c r="H143" s="12">
        <f t="shared" si="5"/>
        <v>364272</v>
      </c>
    </row>
    <row r="144" spans="1:2" ht="12.75">
      <c r="A144" s="11" t="s">
        <v>123</v>
      </c>
      <c r="B144" s="12">
        <f>'TRIBAL MANDATORY'!D126</f>
      </c>
    </row>
    <row r="145" spans="1:8" ht="12.75">
      <c r="A145" s="18" t="s">
        <v>124</v>
      </c>
      <c r="B145" s="12">
        <f>'TRIBAL MANDATORY'!D127</f>
        <v>305298</v>
      </c>
      <c r="C145" s="12">
        <f>'TRIBAL DISCRETIONARY'!D143</f>
        <v>20000</v>
      </c>
      <c r="D145" s="12">
        <f>'TRIBAL DISCRETIONARY'!E143</f>
        <v>180635</v>
      </c>
      <c r="E145" s="12">
        <f>'TRIBAL DISCRETIONARY'!F143</f>
        <v>200635</v>
      </c>
      <c r="F145" s="12">
        <f>'TRIBAL DISCRETIONARY'!G143</f>
        <v>1920</v>
      </c>
      <c r="G145" s="12">
        <f t="shared" si="4"/>
        <v>198715</v>
      </c>
      <c r="H145" s="12">
        <f t="shared" si="5"/>
        <v>505933</v>
      </c>
    </row>
    <row r="146" spans="1:8" ht="12.75">
      <c r="A146" s="18" t="s">
        <v>125</v>
      </c>
      <c r="B146" s="12">
        <f>'TRIBAL MANDATORY'!D128</f>
        <v>110705</v>
      </c>
      <c r="C146" s="12">
        <f>'TRIBAL DISCRETIONARY'!D144</f>
        <v>20000</v>
      </c>
      <c r="D146" s="12">
        <f>'TRIBAL DISCRETIONARY'!E144</f>
        <v>65500</v>
      </c>
      <c r="E146" s="12">
        <f>'TRIBAL DISCRETIONARY'!F144</f>
        <v>85500</v>
      </c>
      <c r="F146" s="12">
        <f>'TRIBAL DISCRETIONARY'!G144</f>
        <v>1015</v>
      </c>
      <c r="G146" s="12">
        <f t="shared" si="4"/>
        <v>84485</v>
      </c>
      <c r="H146" s="12">
        <f t="shared" si="5"/>
        <v>196205</v>
      </c>
    </row>
    <row r="147" spans="1:8" ht="12.75">
      <c r="A147" s="18" t="s">
        <v>126</v>
      </c>
      <c r="B147" s="12">
        <f>'TRIBAL MANDATORY'!D129</f>
        <v>401709</v>
      </c>
      <c r="C147" s="12">
        <f>'TRIBAL DISCRETIONARY'!D145</f>
        <v>20000</v>
      </c>
      <c r="D147" s="12">
        <f>'TRIBAL DISCRETIONARY'!E145</f>
        <v>237677</v>
      </c>
      <c r="E147" s="12">
        <f>'TRIBAL DISCRETIONARY'!F145</f>
        <v>257677</v>
      </c>
      <c r="F147" s="12">
        <f>'TRIBAL DISCRETIONARY'!G145</f>
        <v>2369</v>
      </c>
      <c r="G147" s="12">
        <f t="shared" si="4"/>
        <v>255308</v>
      </c>
      <c r="H147" s="12">
        <f t="shared" si="5"/>
        <v>659386</v>
      </c>
    </row>
    <row r="148" spans="1:8" ht="12.75">
      <c r="A148" s="18" t="s">
        <v>127</v>
      </c>
      <c r="B148" s="12">
        <f>'TRIBAL MANDATORY'!D130</f>
        <v>352460</v>
      </c>
      <c r="C148" s="12">
        <f>'TRIBAL DISCRETIONARY'!D146</f>
        <v>20000</v>
      </c>
      <c r="D148" s="12">
        <f>'TRIBAL DISCRETIONARY'!E146</f>
        <v>208539</v>
      </c>
      <c r="E148" s="12">
        <f>'TRIBAL DISCRETIONARY'!F146</f>
        <v>228539</v>
      </c>
      <c r="F148" s="12">
        <f>'TRIBAL DISCRETIONARY'!G146</f>
        <v>2140</v>
      </c>
      <c r="G148" s="12">
        <f t="shared" si="4"/>
        <v>226399</v>
      </c>
      <c r="H148" s="12">
        <f t="shared" si="5"/>
        <v>580999</v>
      </c>
    </row>
    <row r="149" spans="1:8" ht="12.75">
      <c r="A149" s="18" t="s">
        <v>128</v>
      </c>
      <c r="B149" s="12">
        <f>'TRIBAL MANDATORY'!D131</f>
        <v>260850</v>
      </c>
      <c r="C149" s="12">
        <f>'TRIBAL DISCRETIONARY'!D147</f>
        <v>20000</v>
      </c>
      <c r="D149" s="12">
        <f>'TRIBAL DISCRETIONARY'!E147</f>
        <v>154336</v>
      </c>
      <c r="E149" s="12">
        <f>'TRIBAL DISCRETIONARY'!F147</f>
        <v>174336</v>
      </c>
      <c r="F149" s="12">
        <f>'TRIBAL DISCRETIONARY'!G147</f>
        <v>1714</v>
      </c>
      <c r="G149" s="12">
        <f t="shared" si="4"/>
        <v>172622</v>
      </c>
      <c r="H149" s="12">
        <f t="shared" si="5"/>
        <v>435186</v>
      </c>
    </row>
    <row r="150" spans="1:8" ht="12.75">
      <c r="A150" s="18" t="s">
        <v>129</v>
      </c>
      <c r="B150" s="12">
        <f>'TRIBAL MANDATORY'!D132</f>
        <v>357677</v>
      </c>
      <c r="C150" s="12">
        <f>'TRIBAL DISCRETIONARY'!D148</f>
        <v>20000</v>
      </c>
      <c r="D150" s="12">
        <f>'TRIBAL DISCRETIONARY'!E148</f>
        <v>211626</v>
      </c>
      <c r="E150" s="12">
        <f>'TRIBAL DISCRETIONARY'!F148</f>
        <v>231626</v>
      </c>
      <c r="F150" s="12">
        <f>'TRIBAL DISCRETIONARY'!G148</f>
        <v>2164</v>
      </c>
      <c r="G150" s="12">
        <f t="shared" si="4"/>
        <v>229462</v>
      </c>
      <c r="H150" s="12">
        <f t="shared" si="5"/>
        <v>589303</v>
      </c>
    </row>
    <row r="151" spans="1:8" ht="12.75">
      <c r="A151" s="18" t="s">
        <v>130</v>
      </c>
      <c r="B151" s="12">
        <f>'TRIBAL MANDATORY'!D133</f>
        <v>218383</v>
      </c>
      <c r="C151" s="12">
        <f>'TRIBAL DISCRETIONARY'!D149</f>
        <v>20000</v>
      </c>
      <c r="D151" s="12">
        <f>'TRIBAL DISCRETIONARY'!E149</f>
        <v>129210</v>
      </c>
      <c r="E151" s="12">
        <f>'TRIBAL DISCRETIONARY'!F149</f>
        <v>149210</v>
      </c>
      <c r="F151" s="12">
        <f>'TRIBAL DISCRETIONARY'!G149</f>
        <v>1516</v>
      </c>
      <c r="G151" s="12">
        <f t="shared" si="4"/>
        <v>147694</v>
      </c>
      <c r="H151" s="12">
        <f t="shared" si="5"/>
        <v>367593</v>
      </c>
    </row>
    <row r="152" spans="1:2" ht="12.75">
      <c r="A152" s="11" t="s">
        <v>131</v>
      </c>
      <c r="B152" s="12">
        <f>'TRIBAL MANDATORY'!D134</f>
      </c>
    </row>
    <row r="153" spans="1:8" ht="12.75">
      <c r="A153" s="18" t="s">
        <v>132</v>
      </c>
      <c r="B153" s="12">
        <f>'TRIBAL MANDATORY'!D135</f>
        <v>78255</v>
      </c>
      <c r="C153" s="12">
        <f>'TRIBAL DISCRETIONARY'!D151</f>
        <v>20000</v>
      </c>
      <c r="D153" s="12">
        <f>'TRIBAL DISCRETIONARY'!E151</f>
        <v>46301</v>
      </c>
      <c r="E153" s="12">
        <f>'TRIBAL DISCRETIONARY'!F151</f>
        <v>66301</v>
      </c>
      <c r="F153" s="12">
        <f>'TRIBAL DISCRETIONARY'!G151</f>
        <v>864</v>
      </c>
      <c r="G153" s="12">
        <f t="shared" si="4"/>
        <v>65437</v>
      </c>
      <c r="H153" s="12">
        <f t="shared" si="5"/>
        <v>144556</v>
      </c>
    </row>
    <row r="154" spans="1:8" ht="12.75">
      <c r="A154" s="18" t="s">
        <v>133</v>
      </c>
      <c r="B154" s="12">
        <f>'TRIBAL MANDATORY'!D136</f>
        <v>51961</v>
      </c>
      <c r="C154" s="12">
        <f>'TRIBAL DISCRETIONARY'!D152</f>
        <v>20000</v>
      </c>
      <c r="D154" s="12">
        <f>'TRIBAL DISCRETIONARY'!E152</f>
        <v>30744</v>
      </c>
      <c r="E154" s="12">
        <f>'TRIBAL DISCRETIONARY'!F152</f>
        <v>50744</v>
      </c>
      <c r="F154" s="12">
        <f>'TRIBAL DISCRETIONARY'!G152</f>
        <v>742</v>
      </c>
      <c r="G154" s="12">
        <f t="shared" si="4"/>
        <v>50002</v>
      </c>
      <c r="H154" s="12">
        <f t="shared" si="5"/>
        <v>102705</v>
      </c>
    </row>
    <row r="155" spans="1:8" ht="12.75">
      <c r="A155" s="18" t="s">
        <v>134</v>
      </c>
      <c r="B155" s="12">
        <f>'TRIBAL MANDATORY'!D137</f>
        <v>40693</v>
      </c>
      <c r="C155" s="12">
        <f>'TRIBAL DISCRETIONARY'!D153</f>
        <v>20000</v>
      </c>
      <c r="D155" s="12">
        <f>'TRIBAL DISCRETIONARY'!E153</f>
        <v>24076</v>
      </c>
      <c r="E155" s="12">
        <f>'TRIBAL DISCRETIONARY'!F153</f>
        <v>44076</v>
      </c>
      <c r="F155" s="12">
        <f>'TRIBAL DISCRETIONARY'!G153</f>
        <v>689</v>
      </c>
      <c r="G155" s="12">
        <f t="shared" si="4"/>
        <v>43387</v>
      </c>
      <c r="H155" s="12">
        <f t="shared" si="5"/>
        <v>84769</v>
      </c>
    </row>
    <row r="156" spans="1:8" ht="12.75">
      <c r="A156" s="18" t="s">
        <v>135</v>
      </c>
      <c r="B156" s="12">
        <f>'TRIBAL MANDATORY'!D138</f>
        <v>102253</v>
      </c>
      <c r="C156" s="12">
        <f>'TRIBAL DISCRETIONARY'!D154</f>
        <v>20000</v>
      </c>
      <c r="D156" s="12">
        <f>'TRIBAL DISCRETIONARY'!E154</f>
        <v>60500</v>
      </c>
      <c r="E156" s="12">
        <f>'TRIBAL DISCRETIONARY'!F154</f>
        <v>80500</v>
      </c>
      <c r="F156" s="12">
        <f>'TRIBAL DISCRETIONARY'!G154</f>
        <v>976</v>
      </c>
      <c r="G156" s="12">
        <f t="shared" si="4"/>
        <v>79524</v>
      </c>
      <c r="H156" s="12">
        <f t="shared" si="5"/>
        <v>182753</v>
      </c>
    </row>
    <row r="157" ht="12.75">
      <c r="A157" s="11" t="s">
        <v>136</v>
      </c>
    </row>
    <row r="158" spans="1:8" ht="12.75">
      <c r="A158" s="18" t="s">
        <v>137</v>
      </c>
      <c r="B158" s="12">
        <f>'TRIBAL MANDATORY'!D140</f>
        <v>8347</v>
      </c>
      <c r="C158" s="12">
        <f>'TRIBAL DISCRETIONARY'!D156</f>
        <v>31200</v>
      </c>
      <c r="D158" s="12">
        <f>'TRIBAL DISCRETIONARY'!E156</f>
        <v>4939</v>
      </c>
      <c r="E158" s="12">
        <f>'TRIBAL DISCRETIONARY'!F156</f>
        <v>36139</v>
      </c>
      <c r="F158" s="12">
        <f>'TRIBAL DISCRETIONARY'!G156</f>
        <v>539</v>
      </c>
      <c r="G158" s="12">
        <f t="shared" si="4"/>
        <v>35600</v>
      </c>
      <c r="H158" s="12">
        <f t="shared" si="5"/>
        <v>44486</v>
      </c>
    </row>
    <row r="159" spans="1:8" ht="12.75">
      <c r="A159" s="18" t="s">
        <v>138</v>
      </c>
      <c r="B159" s="12">
        <f>'TRIBAL MANDATORY'!D141</f>
        <v>37771</v>
      </c>
      <c r="C159" s="12">
        <f>'TRIBAL DISCRETIONARY'!D157</f>
        <v>20000</v>
      </c>
      <c r="D159" s="12">
        <f>'TRIBAL DISCRETIONARY'!E157</f>
        <v>22348</v>
      </c>
      <c r="E159" s="12">
        <f>'TRIBAL DISCRETIONARY'!F157</f>
        <v>42348</v>
      </c>
      <c r="F159" s="12">
        <f>'TRIBAL DISCRETIONARY'!G157</f>
        <v>676</v>
      </c>
      <c r="G159" s="12">
        <f t="shared" si="4"/>
        <v>41672</v>
      </c>
      <c r="H159" s="12">
        <f t="shared" si="5"/>
        <v>80119</v>
      </c>
    </row>
    <row r="160" spans="1:8" ht="12.75">
      <c r="A160" s="18" t="s">
        <v>139</v>
      </c>
      <c r="B160" s="12">
        <f>'TRIBAL MANDATORY'!D142</f>
        <v>258972</v>
      </c>
      <c r="C160" s="12">
        <f>'TRIBAL DISCRETIONARY'!D158</f>
        <v>204800</v>
      </c>
      <c r="D160" s="12">
        <f>'TRIBAL DISCRETIONARY'!E158</f>
        <v>153225</v>
      </c>
      <c r="E160" s="12">
        <f>'TRIBAL DISCRETIONARY'!F158</f>
        <v>358025</v>
      </c>
      <c r="F160" s="12">
        <f>'TRIBAL DISCRETIONARY'!G158</f>
        <v>1705</v>
      </c>
      <c r="G160" s="12">
        <f t="shared" si="4"/>
        <v>356320</v>
      </c>
      <c r="H160" s="12">
        <f t="shared" si="5"/>
        <v>616997</v>
      </c>
    </row>
    <row r="161" spans="1:8" ht="12.75">
      <c r="A161" s="18" t="s">
        <v>294</v>
      </c>
      <c r="B161" s="12">
        <f>'TRIBAL MANDATORY'!D143</f>
        <v>170700</v>
      </c>
      <c r="C161" s="12">
        <f>'TRIBAL DISCRETIONARY'!D159</f>
        <v>20000</v>
      </c>
      <c r="D161" s="12">
        <f>'TRIBAL DISCRETIONARY'!E159</f>
        <v>100997</v>
      </c>
      <c r="E161" s="12">
        <f>'TRIBAL DISCRETIONARY'!F159</f>
        <v>120997</v>
      </c>
      <c r="F161" s="12">
        <f>'TRIBAL DISCRETIONARY'!G159</f>
        <v>1294</v>
      </c>
      <c r="G161" s="12">
        <f t="shared" si="4"/>
        <v>119703</v>
      </c>
      <c r="H161" s="12">
        <f t="shared" si="5"/>
        <v>291697</v>
      </c>
    </row>
    <row r="162" spans="1:8" ht="12.75">
      <c r="A162" s="18" t="s">
        <v>140</v>
      </c>
      <c r="B162" s="12">
        <f>'TRIBAL MANDATORY'!D144</f>
        <v>5843</v>
      </c>
      <c r="C162" s="12">
        <f>'TRIBAL DISCRETIONARY'!D160</f>
        <v>20000</v>
      </c>
      <c r="D162" s="12">
        <f>'TRIBAL DISCRETIONARY'!E160</f>
        <v>3457</v>
      </c>
      <c r="E162" s="12">
        <f>'TRIBAL DISCRETIONARY'!F160</f>
        <v>23457</v>
      </c>
      <c r="F162" s="12">
        <f>'TRIBAL DISCRETIONARY'!G160</f>
        <v>527</v>
      </c>
      <c r="G162" s="12">
        <f t="shared" si="4"/>
        <v>22930</v>
      </c>
      <c r="H162" s="12">
        <f t="shared" si="5"/>
        <v>29300</v>
      </c>
    </row>
    <row r="163" spans="1:8" ht="12.75">
      <c r="A163" s="18" t="s">
        <v>141</v>
      </c>
      <c r="B163" s="12">
        <f>'TRIBAL MANDATORY'!D145</f>
        <v>34119</v>
      </c>
      <c r="C163" s="12">
        <f>'TRIBAL DISCRETIONARY'!D161</f>
        <v>20000</v>
      </c>
      <c r="D163" s="12">
        <f>'TRIBAL DISCRETIONARY'!E161</f>
        <v>20187</v>
      </c>
      <c r="E163" s="12">
        <f>'TRIBAL DISCRETIONARY'!F161</f>
        <v>40187</v>
      </c>
      <c r="F163" s="12">
        <f>'TRIBAL DISCRETIONARY'!G161</f>
        <v>659</v>
      </c>
      <c r="G163" s="12">
        <f t="shared" si="4"/>
        <v>39528</v>
      </c>
      <c r="H163" s="12">
        <f t="shared" si="5"/>
        <v>74306</v>
      </c>
    </row>
    <row r="164" spans="1:8" ht="12.75">
      <c r="A164" s="18" t="s">
        <v>142</v>
      </c>
      <c r="B164" s="12">
        <f>'TRIBAL MANDATORY'!D146</f>
        <v>44344</v>
      </c>
      <c r="C164" s="12">
        <f>'TRIBAL DISCRETIONARY'!D162</f>
        <v>20000</v>
      </c>
      <c r="D164" s="12">
        <f>'TRIBAL DISCRETIONARY'!E162</f>
        <v>26237</v>
      </c>
      <c r="E164" s="12">
        <f>'TRIBAL DISCRETIONARY'!F162</f>
        <v>46237</v>
      </c>
      <c r="F164" s="12">
        <f>'TRIBAL DISCRETIONARY'!G162</f>
        <v>706</v>
      </c>
      <c r="G164" s="12">
        <f t="shared" si="4"/>
        <v>45531</v>
      </c>
      <c r="H164" s="12">
        <f t="shared" si="5"/>
        <v>90581</v>
      </c>
    </row>
    <row r="165" spans="1:8" ht="12.75">
      <c r="A165" s="18" t="s">
        <v>143</v>
      </c>
      <c r="B165" s="12">
        <f>'TRIBAL MANDATORY'!D147</f>
        <v>8556</v>
      </c>
      <c r="C165" s="12">
        <f>'TRIBAL DISCRETIONARY'!D163</f>
        <v>20000</v>
      </c>
      <c r="D165" s="12">
        <f>'TRIBAL DISCRETIONARY'!E163</f>
        <v>5062</v>
      </c>
      <c r="E165" s="12">
        <f>'TRIBAL DISCRETIONARY'!F163</f>
        <v>25062</v>
      </c>
      <c r="F165" s="12">
        <f>'TRIBAL DISCRETIONARY'!G163</f>
        <v>540</v>
      </c>
      <c r="G165" s="12">
        <f t="shared" si="4"/>
        <v>24522</v>
      </c>
      <c r="H165" s="12">
        <f t="shared" si="5"/>
        <v>33618</v>
      </c>
    </row>
    <row r="166" ht="12.75">
      <c r="A166" s="11" t="s">
        <v>144</v>
      </c>
    </row>
    <row r="167" spans="1:8" ht="12.75">
      <c r="A167" s="18" t="s">
        <v>145</v>
      </c>
      <c r="B167" s="12">
        <f>'TRIBAL MANDATORY'!D149</f>
        <v>145241</v>
      </c>
      <c r="C167" s="12">
        <f>'TRIBAL DISCRETIONARY'!D165</f>
        <v>140000</v>
      </c>
      <c r="D167" s="12">
        <f>'TRIBAL DISCRETIONARY'!E165</f>
        <v>85934</v>
      </c>
      <c r="E167" s="12">
        <f>'TRIBAL DISCRETIONARY'!F165</f>
        <v>225934</v>
      </c>
      <c r="F167" s="12">
        <f>'TRIBAL DISCRETIONARY'!G165</f>
        <v>1176</v>
      </c>
      <c r="G167" s="12">
        <f t="shared" si="4"/>
        <v>224758</v>
      </c>
      <c r="H167" s="12">
        <f t="shared" si="5"/>
        <v>371175</v>
      </c>
    </row>
    <row r="168" spans="1:8" ht="12.75">
      <c r="A168" s="18" t="s">
        <v>146</v>
      </c>
      <c r="B168" s="12">
        <f>'TRIBAL MANDATORY'!D150</f>
        <v>118843</v>
      </c>
      <c r="C168" s="12">
        <f>'TRIBAL DISCRETIONARY'!D166</f>
        <v>20000</v>
      </c>
      <c r="D168" s="12">
        <f>'TRIBAL DISCRETIONARY'!E166</f>
        <v>70315</v>
      </c>
      <c r="E168" s="12">
        <f>'TRIBAL DISCRETIONARY'!F166</f>
        <v>90315</v>
      </c>
      <c r="F168" s="12">
        <f>'TRIBAL DISCRETIONARY'!G166</f>
        <v>1053</v>
      </c>
      <c r="G168" s="12">
        <f t="shared" si="4"/>
        <v>89262</v>
      </c>
      <c r="H168" s="12">
        <f t="shared" si="5"/>
        <v>209158</v>
      </c>
    </row>
    <row r="169" spans="1:8" ht="12.75">
      <c r="A169" s="18" t="s">
        <v>147</v>
      </c>
      <c r="B169" s="12">
        <f>'TRIBAL MANDATORY'!D151</f>
        <v>215879</v>
      </c>
      <c r="C169" s="12">
        <f>'TRIBAL DISCRETIONARY'!D167</f>
        <v>20000</v>
      </c>
      <c r="D169" s="12">
        <f>'TRIBAL DISCRETIONARY'!E167</f>
        <v>127728</v>
      </c>
      <c r="E169" s="12">
        <f>'TRIBAL DISCRETIONARY'!F167</f>
        <v>147728</v>
      </c>
      <c r="F169" s="12">
        <f>'TRIBAL DISCRETIONARY'!G167</f>
        <v>1504</v>
      </c>
      <c r="G169" s="12">
        <f t="shared" si="4"/>
        <v>146224</v>
      </c>
      <c r="H169" s="12">
        <f t="shared" si="5"/>
        <v>363607</v>
      </c>
    </row>
    <row r="170" spans="1:8" ht="12.75">
      <c r="A170" s="18" t="s">
        <v>148</v>
      </c>
      <c r="B170" s="12">
        <f>'TRIBAL MANDATORY'!D152</f>
        <v>21703</v>
      </c>
      <c r="C170" s="12">
        <f>'TRIBAL DISCRETIONARY'!D168</f>
        <v>20000</v>
      </c>
      <c r="D170" s="12">
        <f>'TRIBAL DISCRETIONARY'!E168</f>
        <v>12841</v>
      </c>
      <c r="E170" s="12">
        <f>'TRIBAL DISCRETIONARY'!F168</f>
        <v>32841</v>
      </c>
      <c r="F170" s="12">
        <f>'TRIBAL DISCRETIONARY'!G168</f>
        <v>601</v>
      </c>
      <c r="G170" s="12">
        <f t="shared" si="4"/>
        <v>32240</v>
      </c>
      <c r="H170" s="12">
        <f t="shared" si="5"/>
        <v>54544</v>
      </c>
    </row>
    <row r="171" spans="1:8" ht="12.75">
      <c r="A171" s="18" t="s">
        <v>149</v>
      </c>
      <c r="B171" s="12">
        <f>'TRIBAL MANDATORY'!D153</f>
        <v>80550</v>
      </c>
      <c r="C171" s="12">
        <f>'TRIBAL DISCRETIONARY'!D169</f>
        <v>20000</v>
      </c>
      <c r="D171" s="12">
        <f>'TRIBAL DISCRETIONARY'!E169</f>
        <v>47659</v>
      </c>
      <c r="E171" s="12">
        <f>'TRIBAL DISCRETIONARY'!F169</f>
        <v>67659</v>
      </c>
      <c r="F171" s="12">
        <f>'TRIBAL DISCRETIONARY'!G169</f>
        <v>875</v>
      </c>
      <c r="G171" s="12">
        <f t="shared" si="4"/>
        <v>66784</v>
      </c>
      <c r="H171" s="12">
        <f t="shared" si="5"/>
        <v>148209</v>
      </c>
    </row>
    <row r="172" spans="1:8" ht="12.75">
      <c r="A172" s="18" t="s">
        <v>150</v>
      </c>
      <c r="B172" s="12">
        <f>'TRIBAL MANDATORY'!D154</f>
        <v>75020</v>
      </c>
      <c r="C172" s="12">
        <f>'TRIBAL DISCRETIONARY'!D170</f>
        <v>20000</v>
      </c>
      <c r="D172" s="12">
        <f>'TRIBAL DISCRETIONARY'!E170</f>
        <v>44387</v>
      </c>
      <c r="E172" s="12">
        <f>'TRIBAL DISCRETIONARY'!F170</f>
        <v>64387</v>
      </c>
      <c r="F172" s="12">
        <f>'TRIBAL DISCRETIONARY'!G170</f>
        <v>849</v>
      </c>
      <c r="G172" s="12">
        <f t="shared" si="4"/>
        <v>63538</v>
      </c>
      <c r="H172" s="12">
        <f t="shared" si="5"/>
        <v>139407</v>
      </c>
    </row>
    <row r="173" spans="1:8" ht="12.75">
      <c r="A173" s="18" t="s">
        <v>151</v>
      </c>
      <c r="B173" s="12">
        <f>'TRIBAL MANDATORY'!D155</f>
        <v>164127</v>
      </c>
      <c r="C173" s="12">
        <f>'TRIBAL DISCRETIONARY'!D171</f>
        <v>20000</v>
      </c>
      <c r="D173" s="12">
        <f>'TRIBAL DISCRETIONARY'!E171</f>
        <v>97108</v>
      </c>
      <c r="E173" s="12">
        <f>'TRIBAL DISCRETIONARY'!F171</f>
        <v>117108</v>
      </c>
      <c r="F173" s="12">
        <f>'TRIBAL DISCRETIONARY'!G171</f>
        <v>1264</v>
      </c>
      <c r="G173" s="12">
        <f t="shared" si="4"/>
        <v>115844</v>
      </c>
      <c r="H173" s="12">
        <f t="shared" si="5"/>
        <v>281235</v>
      </c>
    </row>
    <row r="174" spans="1:8" ht="12.75">
      <c r="A174" s="18" t="s">
        <v>152</v>
      </c>
      <c r="B174" s="12">
        <f>'TRIBAL MANDATORY'!D156</f>
        <v>11060</v>
      </c>
      <c r="C174" s="12">
        <f>'TRIBAL DISCRETIONARY'!D172</f>
        <v>20000</v>
      </c>
      <c r="D174" s="12">
        <f>'TRIBAL DISCRETIONARY'!E172</f>
        <v>6544</v>
      </c>
      <c r="E174" s="12">
        <f>'TRIBAL DISCRETIONARY'!F172</f>
        <v>26544</v>
      </c>
      <c r="F174" s="12">
        <f>'TRIBAL DISCRETIONARY'!G172</f>
        <v>551</v>
      </c>
      <c r="G174" s="12">
        <f t="shared" si="4"/>
        <v>25993</v>
      </c>
      <c r="H174" s="12">
        <f t="shared" si="5"/>
        <v>37604</v>
      </c>
    </row>
    <row r="175" spans="1:8" ht="12.75">
      <c r="A175" s="18" t="s">
        <v>153</v>
      </c>
      <c r="B175" s="12">
        <f>'TRIBAL MANDATORY'!D157</f>
        <v>85350</v>
      </c>
      <c r="C175" s="12">
        <f>'TRIBAL DISCRETIONARY'!D173</f>
        <v>20000</v>
      </c>
      <c r="D175" s="12">
        <f>'TRIBAL DISCRETIONARY'!E173</f>
        <v>50499</v>
      </c>
      <c r="E175" s="12">
        <f>'TRIBAL DISCRETIONARY'!F173</f>
        <v>70499</v>
      </c>
      <c r="F175" s="12">
        <f>'TRIBAL DISCRETIONARY'!G173</f>
        <v>897</v>
      </c>
      <c r="G175" s="12">
        <f t="shared" si="4"/>
        <v>69602</v>
      </c>
      <c r="H175" s="12">
        <f t="shared" si="5"/>
        <v>155849</v>
      </c>
    </row>
    <row r="176" spans="1:8" ht="12.75">
      <c r="A176" s="18" t="s">
        <v>154</v>
      </c>
      <c r="B176" s="12">
        <f>'TRIBAL MANDATORY'!D158</f>
        <v>17633</v>
      </c>
      <c r="C176" s="12">
        <f>'TRIBAL DISCRETIONARY'!D174</f>
        <v>20000</v>
      </c>
      <c r="D176" s="12">
        <f>'TRIBAL DISCRETIONARY'!E174</f>
        <v>10433</v>
      </c>
      <c r="E176" s="12">
        <f>'TRIBAL DISCRETIONARY'!F174</f>
        <v>30433</v>
      </c>
      <c r="F176" s="12">
        <f>'TRIBAL DISCRETIONARY'!G174</f>
        <v>582</v>
      </c>
      <c r="G176" s="12">
        <f t="shared" si="4"/>
        <v>29851</v>
      </c>
      <c r="H176" s="12">
        <f t="shared" si="5"/>
        <v>48066</v>
      </c>
    </row>
    <row r="177" spans="1:8" ht="12.75">
      <c r="A177" s="18" t="s">
        <v>155</v>
      </c>
      <c r="B177" s="12">
        <f>'TRIBAL MANDATORY'!D159</f>
        <v>216401</v>
      </c>
      <c r="C177" s="12">
        <f>'TRIBAL DISCRETIONARY'!D175</f>
        <v>20000</v>
      </c>
      <c r="D177" s="12">
        <f>'TRIBAL DISCRETIONARY'!E175</f>
        <v>128037</v>
      </c>
      <c r="E177" s="12">
        <f>'TRIBAL DISCRETIONARY'!F175</f>
        <v>148037</v>
      </c>
      <c r="F177" s="12">
        <f>'TRIBAL DISCRETIONARY'!G175</f>
        <v>1507</v>
      </c>
      <c r="G177" s="12">
        <f t="shared" si="4"/>
        <v>146530</v>
      </c>
      <c r="H177" s="12">
        <f t="shared" si="5"/>
        <v>364438</v>
      </c>
    </row>
    <row r="178" spans="1:8" ht="12.75">
      <c r="A178" s="18" t="s">
        <v>156</v>
      </c>
      <c r="B178" s="12">
        <f>'TRIBAL MANDATORY'!D160</f>
        <v>17842</v>
      </c>
      <c r="C178" s="12">
        <f>'TRIBAL DISCRETIONARY'!D176</f>
        <v>20000</v>
      </c>
      <c r="D178" s="12">
        <f>'TRIBAL DISCRETIONARY'!E176</f>
        <v>10557</v>
      </c>
      <c r="E178" s="12">
        <f>'TRIBAL DISCRETIONARY'!F176</f>
        <v>30557</v>
      </c>
      <c r="F178" s="12">
        <f>'TRIBAL DISCRETIONARY'!G176</f>
        <v>583</v>
      </c>
      <c r="G178" s="12">
        <f t="shared" si="4"/>
        <v>29974</v>
      </c>
      <c r="H178" s="12">
        <f t="shared" si="5"/>
        <v>48399</v>
      </c>
    </row>
    <row r="179" spans="1:8" ht="12.75">
      <c r="A179" s="18" t="s">
        <v>157</v>
      </c>
      <c r="B179" s="12">
        <f>'TRIBAL MANDATORY'!D161</f>
        <v>136998</v>
      </c>
      <c r="C179" s="12">
        <f>'TRIBAL DISCRETIONARY'!D177</f>
        <v>20000</v>
      </c>
      <c r="D179" s="12">
        <f>'TRIBAL DISCRETIONARY'!E177</f>
        <v>81057</v>
      </c>
      <c r="E179" s="12">
        <f>'TRIBAL DISCRETIONARY'!F177</f>
        <v>101057</v>
      </c>
      <c r="F179" s="12">
        <f>'TRIBAL DISCRETIONARY'!G177</f>
        <v>1137</v>
      </c>
      <c r="G179" s="12">
        <f t="shared" si="4"/>
        <v>99920</v>
      </c>
      <c r="H179" s="12">
        <f t="shared" si="5"/>
        <v>238055</v>
      </c>
    </row>
    <row r="180" spans="1:8" ht="12.75">
      <c r="A180" s="18" t="s">
        <v>158</v>
      </c>
      <c r="B180" s="12">
        <f>'TRIBAL MANDATORY'!D162</f>
        <v>75646</v>
      </c>
      <c r="C180" s="12">
        <f>'TRIBAL DISCRETIONARY'!D178</f>
        <v>20000</v>
      </c>
      <c r="D180" s="12">
        <f>'TRIBAL DISCRETIONARY'!E178</f>
        <v>44757</v>
      </c>
      <c r="E180" s="12">
        <f>'TRIBAL DISCRETIONARY'!F178</f>
        <v>64757</v>
      </c>
      <c r="F180" s="12">
        <f>'TRIBAL DISCRETIONARY'!G178</f>
        <v>852</v>
      </c>
      <c r="G180" s="12">
        <f t="shared" si="4"/>
        <v>63905</v>
      </c>
      <c r="H180" s="12">
        <f t="shared" si="5"/>
        <v>140403</v>
      </c>
    </row>
    <row r="181" ht="12.75">
      <c r="A181" s="11" t="s">
        <v>159</v>
      </c>
    </row>
    <row r="182" spans="1:8" ht="12.75">
      <c r="A182" s="18" t="s">
        <v>160</v>
      </c>
      <c r="B182" s="12">
        <f>'TRIBAL MANDATORY'!D164</f>
        <v>203358</v>
      </c>
      <c r="C182" s="12">
        <f>'TRIBAL DISCRETIONARY'!D180</f>
        <v>20000</v>
      </c>
      <c r="D182" s="12">
        <f>'TRIBAL DISCRETIONARY'!E180</f>
        <v>120320</v>
      </c>
      <c r="E182" s="12">
        <f>'TRIBAL DISCRETIONARY'!F180</f>
        <v>140320</v>
      </c>
      <c r="F182" s="12">
        <f>'TRIBAL DISCRETIONARY'!G180</f>
        <v>1446</v>
      </c>
      <c r="G182" s="12">
        <f t="shared" si="4"/>
        <v>138874</v>
      </c>
      <c r="H182" s="12">
        <f t="shared" si="5"/>
        <v>343678</v>
      </c>
    </row>
    <row r="183" spans="1:8" ht="12.75">
      <c r="A183" s="18" t="s">
        <v>161</v>
      </c>
      <c r="B183" s="12">
        <f>'TRIBAL MANDATORY'!D165</f>
        <v>164231</v>
      </c>
      <c r="C183" s="12">
        <f>'TRIBAL DISCRETIONARY'!D181</f>
        <v>20000</v>
      </c>
      <c r="D183" s="12">
        <f>'TRIBAL DISCRETIONARY'!E181</f>
        <v>97170</v>
      </c>
      <c r="E183" s="12">
        <f>'TRIBAL DISCRETIONARY'!F181</f>
        <v>117170</v>
      </c>
      <c r="F183" s="12">
        <f>'TRIBAL DISCRETIONARY'!G181</f>
        <v>1264</v>
      </c>
      <c r="G183" s="12">
        <f t="shared" si="4"/>
        <v>115906</v>
      </c>
      <c r="H183" s="12">
        <f t="shared" si="5"/>
        <v>281401</v>
      </c>
    </row>
    <row r="184" ht="12.75">
      <c r="A184" s="11" t="s">
        <v>162</v>
      </c>
    </row>
    <row r="185" spans="1:8" ht="12.75">
      <c r="A185" s="18" t="s">
        <v>163</v>
      </c>
      <c r="B185" s="12">
        <f>'TRIBAL MANDATORY'!D167</f>
        <v>344113</v>
      </c>
      <c r="C185" s="12">
        <f>'TRIBAL DISCRETIONARY'!D183</f>
        <v>20000</v>
      </c>
      <c r="D185" s="12">
        <f>'TRIBAL DISCRETIONARY'!E183</f>
        <v>203600</v>
      </c>
      <c r="E185" s="12">
        <f>'TRIBAL DISCRETIONARY'!F183</f>
        <v>223600</v>
      </c>
      <c r="F185" s="12">
        <f>'TRIBAL DISCRETIONARY'!G183</f>
        <v>2101</v>
      </c>
      <c r="G185" s="12">
        <f t="shared" si="4"/>
        <v>221499</v>
      </c>
      <c r="H185" s="12">
        <f t="shared" si="5"/>
        <v>567713</v>
      </c>
    </row>
    <row r="186" ht="12.75">
      <c r="A186" s="11" t="s">
        <v>164</v>
      </c>
    </row>
    <row r="187" spans="1:8" ht="12.75">
      <c r="A187" s="18" t="s">
        <v>165</v>
      </c>
      <c r="B187" s="12">
        <f>'TRIBAL MANDATORY'!D169</f>
        <v>320010</v>
      </c>
      <c r="C187" s="12">
        <f>'TRIBAL DISCRETIONARY'!D185</f>
        <v>20000</v>
      </c>
      <c r="D187" s="12">
        <f>'TRIBAL DISCRETIONARY'!E185</f>
        <v>189339</v>
      </c>
      <c r="E187" s="12">
        <f>'TRIBAL DISCRETIONARY'!F185</f>
        <v>209339</v>
      </c>
      <c r="F187" s="12">
        <f>'TRIBAL DISCRETIONARY'!G185</f>
        <v>1989</v>
      </c>
      <c r="G187" s="12">
        <f t="shared" si="4"/>
        <v>207350</v>
      </c>
      <c r="H187" s="12">
        <f t="shared" si="5"/>
        <v>529349</v>
      </c>
    </row>
    <row r="188" spans="1:8" ht="12.75">
      <c r="A188" s="18" t="s">
        <v>166</v>
      </c>
      <c r="B188" s="12">
        <f>'TRIBAL MANDATORY'!D170</f>
        <v>935929</v>
      </c>
      <c r="C188" s="12">
        <f>'TRIBAL DISCRETIONARY'!D186</f>
        <v>20000</v>
      </c>
      <c r="D188" s="12">
        <f>'TRIBAL DISCRETIONARY'!E186</f>
        <v>553758</v>
      </c>
      <c r="E188" s="12">
        <f>'TRIBAL DISCRETIONARY'!F186</f>
        <v>573758</v>
      </c>
      <c r="F188" s="12">
        <f>'TRIBAL DISCRETIONARY'!G186</f>
        <v>4854</v>
      </c>
      <c r="G188" s="12">
        <f t="shared" si="4"/>
        <v>568904</v>
      </c>
      <c r="H188" s="12">
        <f t="shared" si="5"/>
        <v>1509687</v>
      </c>
    </row>
    <row r="189" spans="1:8" ht="12.75">
      <c r="A189" s="18" t="s">
        <v>167</v>
      </c>
      <c r="B189" s="12">
        <f>'TRIBAL MANDATORY'!D171</f>
        <v>205341</v>
      </c>
      <c r="C189" s="12">
        <f>'TRIBAL DISCRETIONARY'!D187</f>
        <v>20000</v>
      </c>
      <c r="D189" s="12">
        <f>'TRIBAL DISCRETIONARY'!E187</f>
        <v>121493</v>
      </c>
      <c r="E189" s="12">
        <f>'TRIBAL DISCRETIONARY'!F187</f>
        <v>141493</v>
      </c>
      <c r="F189" s="12">
        <f>'TRIBAL DISCRETIONARY'!G187</f>
        <v>1455</v>
      </c>
      <c r="G189" s="12">
        <f t="shared" si="4"/>
        <v>140038</v>
      </c>
      <c r="H189" s="12">
        <f t="shared" si="5"/>
        <v>346834</v>
      </c>
    </row>
    <row r="190" spans="1:8" ht="12.75">
      <c r="A190" s="18" t="s">
        <v>317</v>
      </c>
      <c r="B190" s="12">
        <f>'TRIBAL MANDATORY'!D172</f>
        <v>70012</v>
      </c>
      <c r="C190" s="12">
        <f>'TRIBAL DISCRETIONARY'!D188</f>
        <v>20000</v>
      </c>
      <c r="D190" s="12">
        <f>'TRIBAL DISCRETIONARY'!E188</f>
        <v>41424</v>
      </c>
      <c r="E190" s="12">
        <f>'TRIBAL DISCRETIONARY'!F188</f>
        <v>61424</v>
      </c>
      <c r="F190" s="12">
        <f>'TRIBAL DISCRETIONARY'!G188</f>
        <v>826</v>
      </c>
      <c r="G190" s="12">
        <f t="shared" si="4"/>
        <v>60598</v>
      </c>
      <c r="H190" s="12">
        <f t="shared" si="5"/>
        <v>131436</v>
      </c>
    </row>
    <row r="191" spans="1:8" ht="12.75">
      <c r="A191" s="18" t="s">
        <v>169</v>
      </c>
      <c r="B191" s="12">
        <f>'TRIBAL MANDATORY'!D173</f>
        <v>431341</v>
      </c>
      <c r="C191" s="12">
        <f>'TRIBAL DISCRETIONARY'!D189</f>
        <v>20000</v>
      </c>
      <c r="D191" s="12">
        <f>'TRIBAL DISCRETIONARY'!E189</f>
        <v>255210</v>
      </c>
      <c r="E191" s="12">
        <f>'TRIBAL DISCRETIONARY'!F189</f>
        <v>275210</v>
      </c>
      <c r="F191" s="12">
        <f>'TRIBAL DISCRETIONARY'!G189</f>
        <v>2507</v>
      </c>
      <c r="G191" s="12">
        <f t="shared" si="4"/>
        <v>272703</v>
      </c>
      <c r="H191" s="12">
        <f t="shared" si="5"/>
        <v>706551</v>
      </c>
    </row>
    <row r="192" ht="12.75">
      <c r="A192" s="11" t="s">
        <v>170</v>
      </c>
    </row>
    <row r="193" spans="1:8" ht="12.75">
      <c r="A193" s="18" t="s">
        <v>171</v>
      </c>
      <c r="B193" s="12">
        <f>'TRIBAL MANDATORY'!D175</f>
        <v>239878</v>
      </c>
      <c r="C193" s="12">
        <f>'TRIBAL DISCRETIONARY'!D191</f>
        <v>20000</v>
      </c>
      <c r="D193" s="12">
        <f>'TRIBAL DISCRETIONARY'!E191</f>
        <v>141927</v>
      </c>
      <c r="E193" s="12">
        <f>'TRIBAL DISCRETIONARY'!F191</f>
        <v>161927</v>
      </c>
      <c r="F193" s="12">
        <f>'TRIBAL DISCRETIONARY'!G191</f>
        <v>1616</v>
      </c>
      <c r="G193" s="12">
        <f t="shared" si="4"/>
        <v>160311</v>
      </c>
      <c r="H193" s="12">
        <f t="shared" si="5"/>
        <v>401805</v>
      </c>
    </row>
    <row r="194" spans="1:8" ht="12.75">
      <c r="A194" s="18" t="s">
        <v>172</v>
      </c>
      <c r="B194" s="12">
        <f>'TRIBAL MANDATORY'!D176</f>
        <v>63856</v>
      </c>
      <c r="C194" s="12">
        <f>'TRIBAL DISCRETIONARY'!D192</f>
        <v>20000</v>
      </c>
      <c r="D194" s="12">
        <f>'TRIBAL DISCRETIONARY'!E192</f>
        <v>37781</v>
      </c>
      <c r="E194" s="12">
        <f>'TRIBAL DISCRETIONARY'!F192</f>
        <v>57781</v>
      </c>
      <c r="F194" s="12">
        <f>'TRIBAL DISCRETIONARY'!G192</f>
        <v>797</v>
      </c>
      <c r="G194" s="12">
        <f t="shared" si="4"/>
        <v>56984</v>
      </c>
      <c r="H194" s="12">
        <f t="shared" si="5"/>
        <v>121637</v>
      </c>
    </row>
    <row r="195" spans="1:8" ht="12.75">
      <c r="A195" s="18" t="s">
        <v>173</v>
      </c>
      <c r="B195" s="12">
        <f>'TRIBAL MANDATORY'!D177</f>
        <v>70429</v>
      </c>
      <c r="C195" s="12">
        <f>'TRIBAL DISCRETIONARY'!D193</f>
        <v>20000</v>
      </c>
      <c r="D195" s="12">
        <f>'TRIBAL DISCRETIONARY'!E193</f>
        <v>41671</v>
      </c>
      <c r="E195" s="12">
        <f>'TRIBAL DISCRETIONARY'!F193</f>
        <v>61671</v>
      </c>
      <c r="F195" s="12">
        <f>'TRIBAL DISCRETIONARY'!G193</f>
        <v>828</v>
      </c>
      <c r="G195" s="12">
        <f t="shared" si="4"/>
        <v>60843</v>
      </c>
      <c r="H195" s="12">
        <f t="shared" si="5"/>
        <v>132100</v>
      </c>
    </row>
    <row r="196" spans="1:8" ht="12.75">
      <c r="A196" s="18" t="s">
        <v>174</v>
      </c>
      <c r="B196" s="12">
        <f>'TRIBAL MANDATORY'!D178</f>
        <v>121765</v>
      </c>
      <c r="C196" s="12">
        <f>'TRIBAL DISCRETIONARY'!D194</f>
        <v>20000</v>
      </c>
      <c r="D196" s="12">
        <f>'TRIBAL DISCRETIONARY'!E194</f>
        <v>72044</v>
      </c>
      <c r="E196" s="12">
        <f>'TRIBAL DISCRETIONARY'!F194</f>
        <v>92044</v>
      </c>
      <c r="F196" s="12">
        <f>'TRIBAL DISCRETIONARY'!G194</f>
        <v>1067</v>
      </c>
      <c r="G196" s="12">
        <f t="shared" si="4"/>
        <v>90977</v>
      </c>
      <c r="H196" s="12">
        <f t="shared" si="5"/>
        <v>213809</v>
      </c>
    </row>
    <row r="197" spans="1:8" ht="12.75">
      <c r="A197" s="18" t="s">
        <v>175</v>
      </c>
      <c r="B197" s="12">
        <f>'TRIBAL MANDATORY'!D179</f>
        <v>321054</v>
      </c>
      <c r="C197" s="12">
        <f>'TRIBAL DISCRETIONARY'!D195</f>
        <v>20000</v>
      </c>
      <c r="D197" s="12">
        <f>'TRIBAL DISCRETIONARY'!E195</f>
        <v>189957</v>
      </c>
      <c r="E197" s="12">
        <f>'TRIBAL DISCRETIONARY'!F195</f>
        <v>209957</v>
      </c>
      <c r="F197" s="12">
        <f>'TRIBAL DISCRETIONARY'!G195</f>
        <v>1994</v>
      </c>
      <c r="G197" s="12">
        <f t="shared" si="4"/>
        <v>207963</v>
      </c>
      <c r="H197" s="12">
        <f t="shared" si="5"/>
        <v>531011</v>
      </c>
    </row>
    <row r="198" spans="1:8" ht="12.75">
      <c r="A198" s="18" t="s">
        <v>176</v>
      </c>
      <c r="B198" s="12">
        <f>'TRIBAL MANDATORY'!D180</f>
        <v>4667122</v>
      </c>
      <c r="C198" s="12">
        <f>'TRIBAL DISCRETIONARY'!D196</f>
        <v>20000</v>
      </c>
      <c r="D198" s="12">
        <f>'TRIBAL DISCRETIONARY'!E196</f>
        <v>2761380</v>
      </c>
      <c r="E198" s="12">
        <f>'TRIBAL DISCRETIONARY'!F196</f>
        <v>2781380</v>
      </c>
      <c r="F198" s="12">
        <f>'TRIBAL DISCRETIONARY'!G196</f>
        <v>22214</v>
      </c>
      <c r="G198" s="12">
        <f t="shared" si="4"/>
        <v>2759166</v>
      </c>
      <c r="H198" s="12">
        <f t="shared" si="5"/>
        <v>7448502</v>
      </c>
    </row>
    <row r="199" spans="1:8" ht="12.75">
      <c r="A199" s="18" t="s">
        <v>177</v>
      </c>
      <c r="B199" s="12">
        <f>'TRIBAL MANDATORY'!D181</f>
        <v>221618</v>
      </c>
      <c r="C199" s="12">
        <f>'TRIBAL DISCRETIONARY'!D197</f>
        <v>20000</v>
      </c>
      <c r="D199" s="12">
        <f>'TRIBAL DISCRETIONARY'!E197</f>
        <v>131124</v>
      </c>
      <c r="E199" s="12">
        <f>'TRIBAL DISCRETIONARY'!F197</f>
        <v>151124</v>
      </c>
      <c r="F199" s="12">
        <f>'TRIBAL DISCRETIONARY'!G197</f>
        <v>1531</v>
      </c>
      <c r="G199" s="12">
        <f t="shared" si="4"/>
        <v>149593</v>
      </c>
      <c r="H199" s="12">
        <f t="shared" si="5"/>
        <v>372742</v>
      </c>
    </row>
    <row r="200" spans="1:8" ht="12.75">
      <c r="A200" s="18" t="s">
        <v>178</v>
      </c>
      <c r="B200" s="12">
        <f>'TRIBAL MANDATORY'!D182</f>
        <v>775976</v>
      </c>
      <c r="C200" s="12">
        <f>'TRIBAL DISCRETIONARY'!D198</f>
        <v>20000</v>
      </c>
      <c r="D200" s="12">
        <f>'TRIBAL DISCRETIONARY'!E198</f>
        <v>459119</v>
      </c>
      <c r="E200" s="12">
        <f>'TRIBAL DISCRETIONARY'!F198</f>
        <v>479119</v>
      </c>
      <c r="F200" s="12">
        <f>'TRIBAL DISCRETIONARY'!G198</f>
        <v>4110</v>
      </c>
      <c r="G200" s="12">
        <f t="shared" si="4"/>
        <v>475009</v>
      </c>
      <c r="H200" s="12">
        <f t="shared" si="5"/>
        <v>1255095</v>
      </c>
    </row>
    <row r="201" spans="1:8" ht="12.75">
      <c r="A201" s="18" t="s">
        <v>179</v>
      </c>
      <c r="B201" s="12">
        <f>'TRIBAL MANDATORY'!D183</f>
        <v>2339091</v>
      </c>
      <c r="C201" s="12">
        <f>'TRIBAL DISCRETIONARY'!D199</f>
        <v>20000</v>
      </c>
      <c r="D201" s="12">
        <f>'TRIBAL DISCRETIONARY'!E199</f>
        <v>1383962</v>
      </c>
      <c r="E201" s="12">
        <f>'TRIBAL DISCRETIONARY'!F199</f>
        <v>1403962</v>
      </c>
      <c r="F201" s="12">
        <f>'TRIBAL DISCRETIONARY'!G199</f>
        <v>11383</v>
      </c>
      <c r="G201" s="12">
        <f t="shared" si="4"/>
        <v>1392579</v>
      </c>
      <c r="H201" s="12">
        <f t="shared" si="5"/>
        <v>3743053</v>
      </c>
    </row>
    <row r="202" spans="1:8" ht="12.75">
      <c r="A202" s="18" t="s">
        <v>335</v>
      </c>
      <c r="B202" s="12">
        <f>'TRIBAL MANDATORY'!D184</f>
        <v>1039121</v>
      </c>
      <c r="C202" s="12">
        <f>'TRIBAL DISCRETIONARY'!D200</f>
        <v>20000</v>
      </c>
      <c r="D202" s="12">
        <f>'TRIBAL DISCRETIONARY'!E200</f>
        <v>614813</v>
      </c>
      <c r="E202" s="12">
        <f>'TRIBAL DISCRETIONARY'!F200</f>
        <v>634813</v>
      </c>
      <c r="F202" s="12">
        <f>'TRIBAL DISCRETIONARY'!G200</f>
        <v>5335</v>
      </c>
      <c r="G202" s="12">
        <f aca="true" t="shared" si="6" ref="G202:G266">IF(F202&lt;&gt;"",E202-F202,"")</f>
        <v>629478</v>
      </c>
      <c r="H202" s="12">
        <f aca="true" t="shared" si="7" ref="H202:H266">IF(G202&lt;&gt;"",B202+E202,"")</f>
        <v>1673934</v>
      </c>
    </row>
    <row r="203" spans="1:8" ht="12.75">
      <c r="A203" s="18" t="s">
        <v>180</v>
      </c>
      <c r="B203" s="12">
        <f>'TRIBAL MANDATORY'!D185</f>
        <v>155675</v>
      </c>
      <c r="C203" s="12">
        <f>'TRIBAL DISCRETIONARY'!D201</f>
        <v>20000</v>
      </c>
      <c r="D203" s="12">
        <f>'TRIBAL DISCRETIONARY'!E201</f>
        <v>92108</v>
      </c>
      <c r="E203" s="12">
        <f>'TRIBAL DISCRETIONARY'!F201</f>
        <v>112108</v>
      </c>
      <c r="F203" s="12">
        <f>'TRIBAL DISCRETIONARY'!G201</f>
        <v>1224</v>
      </c>
      <c r="G203" s="12">
        <f t="shared" si="6"/>
        <v>110884</v>
      </c>
      <c r="H203" s="12">
        <f t="shared" si="7"/>
        <v>267783</v>
      </c>
    </row>
    <row r="204" spans="1:8" ht="12.75">
      <c r="A204" s="18" t="s">
        <v>181</v>
      </c>
      <c r="B204" s="12">
        <f>'TRIBAL MANDATORY'!D186</f>
        <v>741543</v>
      </c>
      <c r="C204" s="12">
        <f>'TRIBAL DISCRETIONARY'!D202</f>
        <v>20000</v>
      </c>
      <c r="D204" s="12">
        <f>'TRIBAL DISCRETIONARY'!E202</f>
        <v>438746</v>
      </c>
      <c r="E204" s="12">
        <f>'TRIBAL DISCRETIONARY'!F202</f>
        <v>458746</v>
      </c>
      <c r="F204" s="12">
        <f>'TRIBAL DISCRETIONARY'!G202</f>
        <v>3950</v>
      </c>
      <c r="G204" s="12">
        <f t="shared" si="6"/>
        <v>454796</v>
      </c>
      <c r="H204" s="12">
        <f t="shared" si="7"/>
        <v>1200289</v>
      </c>
    </row>
    <row r="205" spans="1:8" ht="12.75">
      <c r="A205" s="18" t="s">
        <v>182</v>
      </c>
      <c r="B205" s="12">
        <f>'TRIBAL MANDATORY'!D187</f>
        <v>13877</v>
      </c>
      <c r="C205" s="12">
        <f>'TRIBAL DISCRETIONARY'!D203</f>
        <v>20000</v>
      </c>
      <c r="D205" s="12">
        <f>'TRIBAL DISCRETIONARY'!E203</f>
        <v>8211</v>
      </c>
      <c r="E205" s="12">
        <f>'TRIBAL DISCRETIONARY'!F203</f>
        <v>28211</v>
      </c>
      <c r="F205" s="12">
        <f>'TRIBAL DISCRETIONARY'!G203</f>
        <v>565</v>
      </c>
      <c r="G205" s="12">
        <f t="shared" si="6"/>
        <v>27646</v>
      </c>
      <c r="H205" s="12">
        <f t="shared" si="7"/>
        <v>42088</v>
      </c>
    </row>
    <row r="206" spans="1:8" ht="12.75">
      <c r="A206" s="18" t="s">
        <v>183</v>
      </c>
      <c r="B206" s="12">
        <f>'TRIBAL MANDATORY'!D188</f>
        <v>421116</v>
      </c>
      <c r="C206" s="12">
        <f>'TRIBAL DISCRETIONARY'!D204</f>
        <v>20000</v>
      </c>
      <c r="D206" s="12">
        <f>'TRIBAL DISCRETIONARY'!E204</f>
        <v>249160</v>
      </c>
      <c r="E206" s="12">
        <f>'TRIBAL DISCRETIONARY'!F204</f>
        <v>269160</v>
      </c>
      <c r="F206" s="12">
        <f>'TRIBAL DISCRETIONARY'!G204</f>
        <v>2459</v>
      </c>
      <c r="G206" s="12">
        <f t="shared" si="6"/>
        <v>266701</v>
      </c>
      <c r="H206" s="12">
        <f t="shared" si="7"/>
        <v>690276</v>
      </c>
    </row>
    <row r="207" spans="1:8" ht="12.75">
      <c r="A207" s="18" t="s">
        <v>184</v>
      </c>
      <c r="B207" s="12">
        <f>'TRIBAL MANDATORY'!D189</f>
        <v>14712</v>
      </c>
      <c r="C207" s="12">
        <f>'TRIBAL DISCRETIONARY'!D205</f>
        <v>20000</v>
      </c>
      <c r="D207" s="12">
        <f>'TRIBAL DISCRETIONARY'!E205</f>
        <v>8705</v>
      </c>
      <c r="E207" s="12">
        <f>'TRIBAL DISCRETIONARY'!F205</f>
        <v>28705</v>
      </c>
      <c r="F207" s="12">
        <f>'TRIBAL DISCRETIONARY'!G205</f>
        <v>568</v>
      </c>
      <c r="G207" s="12">
        <f t="shared" si="6"/>
        <v>28137</v>
      </c>
      <c r="H207" s="12">
        <f t="shared" si="7"/>
        <v>43417</v>
      </c>
    </row>
    <row r="208" spans="1:8" ht="12.75">
      <c r="A208" s="18" t="s">
        <v>185</v>
      </c>
      <c r="B208" s="12">
        <f>'TRIBAL MANDATORY'!D190</f>
        <v>100375</v>
      </c>
      <c r="C208" s="12">
        <f>'TRIBAL DISCRETIONARY'!D206</f>
        <v>20000</v>
      </c>
      <c r="D208" s="12">
        <f>'TRIBAL DISCRETIONARY'!E206</f>
        <v>59388</v>
      </c>
      <c r="E208" s="12">
        <f>'TRIBAL DISCRETIONARY'!F206</f>
        <v>79388</v>
      </c>
      <c r="F208" s="12">
        <f>'TRIBAL DISCRETIONARY'!G206</f>
        <v>967</v>
      </c>
      <c r="G208" s="12">
        <f t="shared" si="6"/>
        <v>78421</v>
      </c>
      <c r="H208" s="12">
        <f t="shared" si="7"/>
        <v>179763</v>
      </c>
    </row>
    <row r="209" spans="1:8" ht="12.75">
      <c r="A209" s="18" t="s">
        <v>186</v>
      </c>
      <c r="B209" s="12">
        <f>'TRIBAL MANDATORY'!D191</f>
        <v>120826</v>
      </c>
      <c r="C209" s="12">
        <f>'TRIBAL DISCRETIONARY'!D207</f>
        <v>20000</v>
      </c>
      <c r="D209" s="12">
        <f>'TRIBAL DISCRETIONARY'!E207</f>
        <v>71488</v>
      </c>
      <c r="E209" s="12">
        <f>'TRIBAL DISCRETIONARY'!F207</f>
        <v>91488</v>
      </c>
      <c r="F209" s="12">
        <f>'TRIBAL DISCRETIONARY'!G207</f>
        <v>1062</v>
      </c>
      <c r="G209" s="12">
        <f t="shared" si="6"/>
        <v>90426</v>
      </c>
      <c r="H209" s="12">
        <f t="shared" si="7"/>
        <v>212314</v>
      </c>
    </row>
    <row r="210" spans="1:8" ht="12.75">
      <c r="A210" s="18" t="s">
        <v>187</v>
      </c>
      <c r="B210" s="12">
        <f>'TRIBAL MANDATORY'!D192</f>
        <v>6365</v>
      </c>
      <c r="C210" s="12">
        <f>'TRIBAL DISCRETIONARY'!D208</f>
        <v>20000</v>
      </c>
      <c r="D210" s="12">
        <f>'TRIBAL DISCRETIONARY'!E208</f>
        <v>3766</v>
      </c>
      <c r="E210" s="12">
        <f>'TRIBAL DISCRETIONARY'!F208</f>
        <v>23766</v>
      </c>
      <c r="F210" s="12">
        <f>'TRIBAL DISCRETIONARY'!G208</f>
        <v>530</v>
      </c>
      <c r="G210" s="12">
        <f t="shared" si="6"/>
        <v>23236</v>
      </c>
      <c r="H210" s="12">
        <f t="shared" si="7"/>
        <v>30131</v>
      </c>
    </row>
    <row r="211" spans="1:8" ht="12.75">
      <c r="A211" s="18" t="s">
        <v>188</v>
      </c>
      <c r="B211" s="12">
        <f>'TRIBAL MANDATORY'!D193</f>
        <v>77212</v>
      </c>
      <c r="C211" s="12">
        <f>'TRIBAL DISCRETIONARY'!D209</f>
        <v>20000</v>
      </c>
      <c r="D211" s="12">
        <f>'TRIBAL DISCRETIONARY'!E209</f>
        <v>45683</v>
      </c>
      <c r="E211" s="12">
        <f>'TRIBAL DISCRETIONARY'!F209</f>
        <v>65683</v>
      </c>
      <c r="F211" s="12">
        <f>'TRIBAL DISCRETIONARY'!G209</f>
        <v>859</v>
      </c>
      <c r="G211" s="12">
        <f t="shared" si="6"/>
        <v>64824</v>
      </c>
      <c r="H211" s="12">
        <f t="shared" si="7"/>
        <v>142895</v>
      </c>
    </row>
    <row r="212" spans="1:8" ht="12.75">
      <c r="A212" s="18" t="s">
        <v>189</v>
      </c>
      <c r="B212" s="12">
        <f>'TRIBAL MANDATORY'!D194</f>
        <v>193550</v>
      </c>
      <c r="C212" s="12">
        <f>'TRIBAL DISCRETIONARY'!D210</f>
        <v>20000</v>
      </c>
      <c r="D212" s="12">
        <f>'TRIBAL DISCRETIONARY'!E210</f>
        <v>114517</v>
      </c>
      <c r="E212" s="12">
        <f>'TRIBAL DISCRETIONARY'!F210</f>
        <v>134517</v>
      </c>
      <c r="F212" s="12">
        <f>'TRIBAL DISCRETIONARY'!G210</f>
        <v>1401</v>
      </c>
      <c r="G212" s="12">
        <f t="shared" si="6"/>
        <v>133116</v>
      </c>
      <c r="H212" s="12">
        <f t="shared" si="7"/>
        <v>328067</v>
      </c>
    </row>
    <row r="213" spans="1:8" ht="12.75">
      <c r="A213" s="18" t="s">
        <v>190</v>
      </c>
      <c r="B213" s="12">
        <f>'TRIBAL MANDATORY'!D195</f>
        <v>424455</v>
      </c>
      <c r="C213" s="12">
        <f>'TRIBAL DISCRETIONARY'!D211</f>
        <v>60000</v>
      </c>
      <c r="D213" s="12">
        <f>'TRIBAL DISCRETIONARY'!E211</f>
        <v>251136</v>
      </c>
      <c r="E213" s="12">
        <f>'TRIBAL DISCRETIONARY'!F211</f>
        <v>311136</v>
      </c>
      <c r="F213" s="12">
        <f>'TRIBAL DISCRETIONARY'!G211</f>
        <v>2475</v>
      </c>
      <c r="G213" s="12">
        <f t="shared" si="6"/>
        <v>308661</v>
      </c>
      <c r="H213" s="12">
        <f t="shared" si="7"/>
        <v>735591</v>
      </c>
    </row>
    <row r="214" spans="1:8" ht="12.75">
      <c r="A214" s="18" t="s">
        <v>191</v>
      </c>
      <c r="B214" s="12">
        <f>'TRIBAL MANDATORY'!D196</f>
        <v>314689</v>
      </c>
      <c r="C214" s="12">
        <f>'TRIBAL DISCRETIONARY'!D212</f>
        <v>20000</v>
      </c>
      <c r="D214" s="12">
        <f>'TRIBAL DISCRETIONARY'!E212</f>
        <v>186191</v>
      </c>
      <c r="E214" s="12">
        <f>'TRIBAL DISCRETIONARY'!F212</f>
        <v>206191</v>
      </c>
      <c r="F214" s="12">
        <f>'TRIBAL DISCRETIONARY'!G212</f>
        <v>1964</v>
      </c>
      <c r="G214" s="12">
        <f t="shared" si="6"/>
        <v>204227</v>
      </c>
      <c r="H214" s="12">
        <f t="shared" si="7"/>
        <v>520880</v>
      </c>
    </row>
    <row r="215" spans="1:8" ht="12.75">
      <c r="A215" s="18" t="s">
        <v>192</v>
      </c>
      <c r="B215" s="12">
        <f>'TRIBAL MANDATORY'!D197</f>
        <v>2545476</v>
      </c>
      <c r="C215" s="12">
        <f>'TRIBAL DISCRETIONARY'!D213</f>
        <v>20000</v>
      </c>
      <c r="D215" s="12">
        <f>'TRIBAL DISCRETIONARY'!E213</f>
        <v>1506073</v>
      </c>
      <c r="E215" s="12">
        <f>'TRIBAL DISCRETIONARY'!F213</f>
        <v>1526073</v>
      </c>
      <c r="F215" s="12">
        <f>'TRIBAL DISCRETIONARY'!G213</f>
        <v>12343</v>
      </c>
      <c r="G215" s="12">
        <f t="shared" si="6"/>
        <v>1513730</v>
      </c>
      <c r="H215" s="12">
        <f t="shared" si="7"/>
        <v>4071549</v>
      </c>
    </row>
    <row r="216" spans="1:8" ht="12.75">
      <c r="A216" s="18" t="s">
        <v>193</v>
      </c>
      <c r="B216" s="12">
        <f>'TRIBAL MANDATORY'!D198</f>
        <v>670175</v>
      </c>
      <c r="C216" s="12">
        <f>'TRIBAL DISCRETIONARY'!D214</f>
        <v>20000</v>
      </c>
      <c r="D216" s="12">
        <f>'TRIBAL DISCRETIONARY'!E214</f>
        <v>396520</v>
      </c>
      <c r="E216" s="12">
        <f>'TRIBAL DISCRETIONARY'!F214</f>
        <v>416520</v>
      </c>
      <c r="F216" s="12">
        <f>'TRIBAL DISCRETIONARY'!G214</f>
        <v>3618</v>
      </c>
      <c r="G216" s="12">
        <f t="shared" si="6"/>
        <v>412902</v>
      </c>
      <c r="H216" s="12">
        <f t="shared" si="7"/>
        <v>1086695</v>
      </c>
    </row>
    <row r="217" spans="1:8" ht="12.75">
      <c r="A217" s="18" t="s">
        <v>194</v>
      </c>
      <c r="B217" s="12">
        <f>'TRIBAL MANDATORY'!D199</f>
        <v>53005</v>
      </c>
      <c r="C217" s="12">
        <f>'TRIBAL DISCRETIONARY'!D215</f>
        <v>20000</v>
      </c>
      <c r="D217" s="12">
        <f>'TRIBAL DISCRETIONARY'!E215</f>
        <v>31361</v>
      </c>
      <c r="E217" s="12">
        <f>'TRIBAL DISCRETIONARY'!F215</f>
        <v>51361</v>
      </c>
      <c r="F217" s="12">
        <f>'TRIBAL DISCRETIONARY'!G215</f>
        <v>747</v>
      </c>
      <c r="G217" s="12">
        <f t="shared" si="6"/>
        <v>50614</v>
      </c>
      <c r="H217" s="12">
        <f t="shared" si="7"/>
        <v>104366</v>
      </c>
    </row>
    <row r="218" spans="1:8" ht="12.75">
      <c r="A218" s="18" t="s">
        <v>195</v>
      </c>
      <c r="B218" s="12">
        <f>'TRIBAL MANDATORY'!D200</f>
        <v>39962</v>
      </c>
      <c r="C218" s="12">
        <f>'TRIBAL DISCRETIONARY'!D216</f>
        <v>20000</v>
      </c>
      <c r="D218" s="12">
        <f>'TRIBAL DISCRETIONARY'!E216</f>
        <v>23644</v>
      </c>
      <c r="E218" s="12">
        <f>'TRIBAL DISCRETIONARY'!F216</f>
        <v>43644</v>
      </c>
      <c r="F218" s="12">
        <f>'TRIBAL DISCRETIONARY'!G216</f>
        <v>686</v>
      </c>
      <c r="G218" s="12">
        <f t="shared" si="6"/>
        <v>42958</v>
      </c>
      <c r="H218" s="12">
        <f t="shared" si="7"/>
        <v>83606</v>
      </c>
    </row>
    <row r="219" spans="1:8" ht="12.75">
      <c r="A219" s="18" t="s">
        <v>196</v>
      </c>
      <c r="B219" s="12">
        <f>'TRIBAL MANDATORY'!D201</f>
        <v>87332</v>
      </c>
      <c r="C219" s="12">
        <f>'TRIBAL DISCRETIONARY'!D217</f>
        <v>20000</v>
      </c>
      <c r="D219" s="12">
        <f>'TRIBAL DISCRETIONARY'!E217</f>
        <v>51672</v>
      </c>
      <c r="E219" s="12">
        <f>'TRIBAL DISCRETIONARY'!F217</f>
        <v>71672</v>
      </c>
      <c r="F219" s="12">
        <f>'TRIBAL DISCRETIONARY'!G217</f>
        <v>906</v>
      </c>
      <c r="G219" s="12">
        <f t="shared" si="6"/>
        <v>70766</v>
      </c>
      <c r="H219" s="12">
        <f t="shared" si="7"/>
        <v>159004</v>
      </c>
    </row>
    <row r="220" spans="1:8" ht="12.75">
      <c r="A220" s="18" t="s">
        <v>197</v>
      </c>
      <c r="B220" s="12">
        <f>'TRIBAL MANDATORY'!D202</f>
        <v>431132</v>
      </c>
      <c r="C220" s="12">
        <f>'TRIBAL DISCRETIONARY'!D218</f>
        <v>20000</v>
      </c>
      <c r="D220" s="12">
        <f>'TRIBAL DISCRETIONARY'!E218</f>
        <v>255087</v>
      </c>
      <c r="E220" s="12">
        <f>'TRIBAL DISCRETIONARY'!F218</f>
        <v>275087</v>
      </c>
      <c r="F220" s="12">
        <f>'TRIBAL DISCRETIONARY'!G218</f>
        <v>2506</v>
      </c>
      <c r="G220" s="12">
        <f t="shared" si="6"/>
        <v>272581</v>
      </c>
      <c r="H220" s="12">
        <f t="shared" si="7"/>
        <v>706219</v>
      </c>
    </row>
    <row r="221" spans="1:8" ht="12.75">
      <c r="A221" s="18" t="s">
        <v>198</v>
      </c>
      <c r="B221" s="12">
        <f>'TRIBAL MANDATORY'!D203</f>
        <v>274623</v>
      </c>
      <c r="C221" s="12">
        <f>'TRIBAL DISCRETIONARY'!D219</f>
        <v>20000</v>
      </c>
      <c r="D221" s="12">
        <f>'TRIBAL DISCRETIONARY'!E219</f>
        <v>162485</v>
      </c>
      <c r="E221" s="12">
        <f>'TRIBAL DISCRETIONARY'!F219</f>
        <v>182485</v>
      </c>
      <c r="F221" s="12">
        <f>'TRIBAL DISCRETIONARY'!G219</f>
        <v>1778</v>
      </c>
      <c r="G221" s="12">
        <f t="shared" si="6"/>
        <v>180707</v>
      </c>
      <c r="H221" s="12">
        <f t="shared" si="7"/>
        <v>457108</v>
      </c>
    </row>
    <row r="222" spans="1:8" ht="12.75">
      <c r="A222" s="18" t="s">
        <v>199</v>
      </c>
      <c r="B222" s="12">
        <f>'TRIBAL MANDATORY'!D204</f>
        <v>421116</v>
      </c>
      <c r="C222" s="12">
        <f>'TRIBAL DISCRETIONARY'!D220</f>
        <v>20000</v>
      </c>
      <c r="D222" s="12">
        <f>'TRIBAL DISCRETIONARY'!E220</f>
        <v>249160</v>
      </c>
      <c r="E222" s="12">
        <f>'TRIBAL DISCRETIONARY'!F220</f>
        <v>269160</v>
      </c>
      <c r="F222" s="12">
        <f>'TRIBAL DISCRETIONARY'!G220</f>
        <v>2459</v>
      </c>
      <c r="G222" s="12">
        <f t="shared" si="6"/>
        <v>266701</v>
      </c>
      <c r="H222" s="12">
        <f t="shared" si="7"/>
        <v>690276</v>
      </c>
    </row>
    <row r="223" spans="1:8" ht="12.75">
      <c r="A223" s="18" t="s">
        <v>200</v>
      </c>
      <c r="B223" s="12">
        <f>'TRIBAL MANDATORY'!D205</f>
        <v>18781</v>
      </c>
      <c r="C223" s="12">
        <f>'TRIBAL DISCRETIONARY'!D221</f>
        <v>20000</v>
      </c>
      <c r="D223" s="12">
        <f>'TRIBAL DISCRETIONARY'!E221</f>
        <v>11112</v>
      </c>
      <c r="E223" s="12">
        <f>'TRIBAL DISCRETIONARY'!F221</f>
        <v>31112</v>
      </c>
      <c r="F223" s="12">
        <f>'TRIBAL DISCRETIONARY'!G221</f>
        <v>587</v>
      </c>
      <c r="G223" s="12">
        <f t="shared" si="6"/>
        <v>30525</v>
      </c>
      <c r="H223" s="12">
        <f t="shared" si="7"/>
        <v>49893</v>
      </c>
    </row>
    <row r="224" spans="1:8" ht="12.75">
      <c r="A224" s="18" t="s">
        <v>201</v>
      </c>
      <c r="B224" s="12">
        <f>'TRIBAL MANDATORY'!D206</f>
        <v>43301</v>
      </c>
      <c r="C224" s="12">
        <f>'TRIBAL DISCRETIONARY'!D222</f>
        <v>20000</v>
      </c>
      <c r="D224" s="12">
        <f>'TRIBAL DISCRETIONARY'!E222</f>
        <v>25620</v>
      </c>
      <c r="E224" s="12">
        <f>'TRIBAL DISCRETIONARY'!F222</f>
        <v>45620</v>
      </c>
      <c r="F224" s="12">
        <f>'TRIBAL DISCRETIONARY'!G222</f>
        <v>701</v>
      </c>
      <c r="G224" s="12">
        <f t="shared" si="6"/>
        <v>44919</v>
      </c>
      <c r="H224" s="12">
        <f t="shared" si="7"/>
        <v>88921</v>
      </c>
    </row>
    <row r="225" spans="1:8" ht="12.75">
      <c r="A225" s="18" t="s">
        <v>310</v>
      </c>
      <c r="B225" s="12">
        <f>'TRIBAL MANDATORY'!D207</f>
        <v>278274</v>
      </c>
      <c r="C225" s="12">
        <v>20000</v>
      </c>
      <c r="D225" s="12">
        <f>'TRIBAL DISCRETIONARY'!E223</f>
        <v>164646</v>
      </c>
      <c r="E225" s="12">
        <f>'TRIBAL DISCRETIONARY'!F223</f>
        <v>184646</v>
      </c>
      <c r="F225" s="12">
        <f>'TRIBAL DISCRETIONARY'!G223</f>
        <v>1795</v>
      </c>
      <c r="G225" s="12">
        <f>IF(F225&lt;&gt;"",E225-F225,"")</f>
        <v>182851</v>
      </c>
      <c r="H225" s="12">
        <f>B225+E225</f>
        <v>462920</v>
      </c>
    </row>
    <row r="226" spans="1:8" ht="12.75">
      <c r="A226" s="18" t="s">
        <v>202</v>
      </c>
      <c r="B226" s="12">
        <f>'TRIBAL MANDATORY'!D208</f>
        <v>68238</v>
      </c>
      <c r="C226" s="12">
        <f>'TRIBAL DISCRETIONARY'!D224</f>
        <v>20000</v>
      </c>
      <c r="D226" s="12">
        <f>'TRIBAL DISCRETIONARY'!E224</f>
        <v>40374</v>
      </c>
      <c r="E226" s="12">
        <f>'TRIBAL DISCRETIONARY'!F224</f>
        <v>60374</v>
      </c>
      <c r="F226" s="12">
        <f>'TRIBAL DISCRETIONARY'!G224</f>
        <v>817</v>
      </c>
      <c r="G226" s="12">
        <f t="shared" si="6"/>
        <v>59557</v>
      </c>
      <c r="H226" s="12">
        <f t="shared" si="7"/>
        <v>128612</v>
      </c>
    </row>
    <row r="227" spans="1:8" ht="12.75">
      <c r="A227" s="18" t="s">
        <v>203</v>
      </c>
      <c r="B227" s="12">
        <f>'TRIBAL MANDATORY'!D209</f>
        <v>421116</v>
      </c>
      <c r="C227" s="12">
        <f>'TRIBAL DISCRETIONARY'!D225</f>
        <v>20000</v>
      </c>
      <c r="D227" s="12">
        <f>'TRIBAL DISCRETIONARY'!E225</f>
        <v>249160</v>
      </c>
      <c r="E227" s="12">
        <f>'TRIBAL DISCRETIONARY'!F225</f>
        <v>269160</v>
      </c>
      <c r="F227" s="12">
        <f>'TRIBAL DISCRETIONARY'!G225</f>
        <v>2459</v>
      </c>
      <c r="G227" s="12">
        <f t="shared" si="6"/>
        <v>266701</v>
      </c>
      <c r="H227" s="12">
        <f t="shared" si="7"/>
        <v>690276</v>
      </c>
    </row>
    <row r="228" ht="12.75">
      <c r="A228" s="11" t="s">
        <v>204</v>
      </c>
    </row>
    <row r="229" spans="1:8" ht="12.75">
      <c r="A229" s="18" t="s">
        <v>205</v>
      </c>
      <c r="B229" s="12">
        <f>'TRIBAL MANDATORY'!D211</f>
        <v>6365</v>
      </c>
      <c r="C229" s="12">
        <f>'TRIBAL DISCRETIONARY'!D227</f>
        <v>20000</v>
      </c>
      <c r="D229" s="12">
        <f>'TRIBAL DISCRETIONARY'!E227</f>
        <v>3766</v>
      </c>
      <c r="E229" s="12">
        <f>'TRIBAL DISCRETIONARY'!F227</f>
        <v>23766</v>
      </c>
      <c r="F229" s="12">
        <f>'TRIBAL DISCRETIONARY'!G227</f>
        <v>530</v>
      </c>
      <c r="G229" s="12">
        <f t="shared" si="6"/>
        <v>23236</v>
      </c>
      <c r="H229" s="12">
        <f t="shared" si="7"/>
        <v>30131</v>
      </c>
    </row>
    <row r="230" spans="1:8" ht="12.75">
      <c r="A230" s="18" t="s">
        <v>206</v>
      </c>
      <c r="B230" s="12">
        <f>'TRIBAL MANDATORY'!D212</f>
        <v>11164</v>
      </c>
      <c r="C230" s="12">
        <f>'TRIBAL DISCRETIONARY'!D228</f>
        <v>20000</v>
      </c>
      <c r="D230" s="12">
        <f>'TRIBAL DISCRETIONARY'!E228</f>
        <v>6606</v>
      </c>
      <c r="E230" s="12">
        <f>'TRIBAL DISCRETIONARY'!F228</f>
        <v>26606</v>
      </c>
      <c r="F230" s="12">
        <f>'TRIBAL DISCRETIONARY'!G228</f>
        <v>552</v>
      </c>
      <c r="G230" s="12">
        <f t="shared" si="6"/>
        <v>26054</v>
      </c>
      <c r="H230" s="12">
        <f t="shared" si="7"/>
        <v>37770</v>
      </c>
    </row>
    <row r="231" spans="1:8" ht="12.75">
      <c r="A231" s="18" t="s">
        <v>207</v>
      </c>
      <c r="B231" s="12">
        <f>'TRIBAL MANDATORY'!D213</f>
        <v>85767</v>
      </c>
      <c r="C231" s="12">
        <f>'TRIBAL DISCRETIONARY'!D229</f>
        <v>20000</v>
      </c>
      <c r="D231" s="12">
        <f>'TRIBAL DISCRETIONARY'!E229</f>
        <v>50746</v>
      </c>
      <c r="E231" s="12">
        <f>'TRIBAL DISCRETIONARY'!F229</f>
        <v>70746</v>
      </c>
      <c r="F231" s="12">
        <f>'TRIBAL DISCRETIONARY'!G229</f>
        <v>899</v>
      </c>
      <c r="G231" s="12">
        <f t="shared" si="6"/>
        <v>69847</v>
      </c>
      <c r="H231" s="12">
        <f t="shared" si="7"/>
        <v>156513</v>
      </c>
    </row>
    <row r="232" spans="1:8" ht="12.75">
      <c r="A232" s="18" t="s">
        <v>208</v>
      </c>
      <c r="B232" s="12">
        <f>'TRIBAL MANDATORY'!D214</f>
        <v>179465</v>
      </c>
      <c r="C232" s="12">
        <f>'TRIBAL DISCRETIONARY'!D230</f>
        <v>20000</v>
      </c>
      <c r="D232" s="12">
        <f>'TRIBAL DISCRETIONARY'!E230</f>
        <v>106183</v>
      </c>
      <c r="E232" s="12">
        <f>'TRIBAL DISCRETIONARY'!F230</f>
        <v>126183</v>
      </c>
      <c r="F232" s="12">
        <f>'TRIBAL DISCRETIONARY'!G230</f>
        <v>1335</v>
      </c>
      <c r="G232" s="12">
        <f t="shared" si="6"/>
        <v>124848</v>
      </c>
      <c r="H232" s="12">
        <f t="shared" si="7"/>
        <v>305648</v>
      </c>
    </row>
    <row r="233" spans="1:8" ht="12.75">
      <c r="A233" s="18" t="s">
        <v>209</v>
      </c>
      <c r="B233" s="12">
        <f>'TRIBAL MANDATORY'!D215</f>
        <v>117695</v>
      </c>
      <c r="C233" s="12">
        <f>'TRIBAL DISCRETIONARY'!D231</f>
        <v>20000</v>
      </c>
      <c r="D233" s="12">
        <f>'TRIBAL DISCRETIONARY'!E231</f>
        <v>69636</v>
      </c>
      <c r="E233" s="12">
        <f>'TRIBAL DISCRETIONARY'!F231</f>
        <v>89636</v>
      </c>
      <c r="F233" s="12">
        <f>'TRIBAL DISCRETIONARY'!G231</f>
        <v>1048</v>
      </c>
      <c r="G233" s="12">
        <f t="shared" si="6"/>
        <v>88588</v>
      </c>
      <c r="H233" s="12">
        <f t="shared" si="7"/>
        <v>207331</v>
      </c>
    </row>
    <row r="234" spans="1:8" ht="12.75">
      <c r="A234" s="18" t="s">
        <v>210</v>
      </c>
      <c r="B234" s="12">
        <f>'TRIBAL MANDATORY'!D216</f>
        <v>130947</v>
      </c>
      <c r="C234" s="12">
        <f>'TRIBAL DISCRETIONARY'!D232</f>
        <v>20000</v>
      </c>
      <c r="D234" s="12">
        <f>'TRIBAL DISCRETIONARY'!E232</f>
        <v>77477</v>
      </c>
      <c r="E234" s="12">
        <f>'TRIBAL DISCRETIONARY'!F232</f>
        <v>97477</v>
      </c>
      <c r="F234" s="12">
        <f>'TRIBAL DISCRETIONARY'!G232</f>
        <v>1109</v>
      </c>
      <c r="G234" s="12">
        <f t="shared" si="6"/>
        <v>96368</v>
      </c>
      <c r="H234" s="12">
        <f t="shared" si="7"/>
        <v>228424</v>
      </c>
    </row>
    <row r="235" spans="1:8" ht="12.75">
      <c r="A235" s="18" t="s">
        <v>211</v>
      </c>
      <c r="B235" s="12">
        <f>'TRIBAL MANDATORY'!D217</f>
        <v>13042</v>
      </c>
      <c r="C235" s="12">
        <f>'TRIBAL DISCRETIONARY'!D233</f>
        <v>20000</v>
      </c>
      <c r="D235" s="12">
        <f>'TRIBAL DISCRETIONARY'!E233</f>
        <v>7717</v>
      </c>
      <c r="E235" s="12">
        <f>'TRIBAL DISCRETIONARY'!F233</f>
        <v>27717</v>
      </c>
      <c r="F235" s="12">
        <f>'TRIBAL DISCRETIONARY'!G233</f>
        <v>561</v>
      </c>
      <c r="G235" s="12">
        <f t="shared" si="6"/>
        <v>27156</v>
      </c>
      <c r="H235" s="12">
        <f t="shared" si="7"/>
        <v>40759</v>
      </c>
    </row>
    <row r="236" spans="1:8" ht="12.75">
      <c r="A236" s="18" t="s">
        <v>212</v>
      </c>
      <c r="B236" s="12">
        <f>'TRIBAL MANDATORY'!D218</f>
        <v>16173</v>
      </c>
      <c r="C236" s="12">
        <f>'TRIBAL DISCRETIONARY'!D234</f>
        <v>20000</v>
      </c>
      <c r="D236" s="12">
        <f>'TRIBAL DISCRETIONARY'!E234</f>
        <v>9569</v>
      </c>
      <c r="E236" s="12">
        <f>'TRIBAL DISCRETIONARY'!F234</f>
        <v>29569</v>
      </c>
      <c r="F236" s="12">
        <f>'TRIBAL DISCRETIONARY'!G234</f>
        <v>575</v>
      </c>
      <c r="G236" s="12">
        <f t="shared" si="6"/>
        <v>28994</v>
      </c>
      <c r="H236" s="12">
        <f t="shared" si="7"/>
        <v>45742</v>
      </c>
    </row>
    <row r="237" spans="1:8" ht="12.75">
      <c r="A237" s="18" t="s">
        <v>213</v>
      </c>
      <c r="B237" s="12">
        <f>'TRIBAL MANDATORY'!D219</f>
        <v>107574</v>
      </c>
      <c r="C237" s="12">
        <f>'TRIBAL DISCRETIONARY'!D235</f>
        <v>20000</v>
      </c>
      <c r="D237" s="12">
        <f>'TRIBAL DISCRETIONARY'!E235</f>
        <v>63648</v>
      </c>
      <c r="E237" s="12">
        <f>'TRIBAL DISCRETIONARY'!F235</f>
        <v>83648</v>
      </c>
      <c r="F237" s="12">
        <f>'TRIBAL DISCRETIONARY'!G235</f>
        <v>1000</v>
      </c>
      <c r="G237" s="12">
        <f t="shared" si="6"/>
        <v>82648</v>
      </c>
      <c r="H237" s="12">
        <f t="shared" si="7"/>
        <v>191222</v>
      </c>
    </row>
    <row r="238" ht="12.75">
      <c r="A238" s="11" t="s">
        <v>214</v>
      </c>
    </row>
    <row r="239" spans="1:8" ht="12.75">
      <c r="A239" s="18" t="s">
        <v>215</v>
      </c>
      <c r="B239" s="12">
        <f>'TRIBAL MANDATORY'!D221</f>
        <v>58848</v>
      </c>
      <c r="C239" s="12">
        <f>'TRIBAL DISCRETIONARY'!D237</f>
        <v>20000</v>
      </c>
      <c r="D239" s="12">
        <f>'TRIBAL DISCRETIONARY'!E237</f>
        <v>34818</v>
      </c>
      <c r="E239" s="12">
        <f>'TRIBAL DISCRETIONARY'!F237</f>
        <v>54818</v>
      </c>
      <c r="F239" s="12">
        <f>'TRIBAL DISCRETIONARY'!G237</f>
        <v>774</v>
      </c>
      <c r="G239" s="12">
        <f t="shared" si="6"/>
        <v>54044</v>
      </c>
      <c r="H239" s="12">
        <f t="shared" si="7"/>
        <v>113666</v>
      </c>
    </row>
    <row r="240" ht="12.75">
      <c r="A240" s="11" t="s">
        <v>216</v>
      </c>
    </row>
    <row r="241" spans="1:8" ht="12.75">
      <c r="A241" s="18" t="s">
        <v>217</v>
      </c>
      <c r="B241" s="12">
        <f>'TRIBAL MANDATORY'!D223</f>
        <v>99853</v>
      </c>
      <c r="C241" s="12">
        <f>'TRIBAL DISCRETIONARY'!D239</f>
        <v>20000</v>
      </c>
      <c r="D241" s="12">
        <f>'TRIBAL DISCRETIONARY'!E239</f>
        <v>59080</v>
      </c>
      <c r="E241" s="12">
        <f>'TRIBAL DISCRETIONARY'!F239</f>
        <v>79080</v>
      </c>
      <c r="F241" s="12">
        <f>'TRIBAL DISCRETIONARY'!G239</f>
        <v>965</v>
      </c>
      <c r="G241" s="12">
        <f t="shared" si="6"/>
        <v>78115</v>
      </c>
      <c r="H241" s="12">
        <f t="shared" si="7"/>
        <v>178933</v>
      </c>
    </row>
    <row r="242" ht="12.75">
      <c r="A242" s="11" t="s">
        <v>218</v>
      </c>
    </row>
    <row r="243" spans="1:8" ht="12.75">
      <c r="A243" s="18" t="s">
        <v>219</v>
      </c>
      <c r="B243" s="12">
        <f>'TRIBAL MANDATORY'!D225</f>
        <v>377710</v>
      </c>
      <c r="C243" s="12">
        <f>'TRIBAL DISCRETIONARY'!D241</f>
        <v>20000</v>
      </c>
      <c r="D243" s="12">
        <f>'TRIBAL DISCRETIONARY'!E241</f>
        <v>223479</v>
      </c>
      <c r="E243" s="12">
        <f>'TRIBAL DISCRETIONARY'!F241</f>
        <v>243479</v>
      </c>
      <c r="F243" s="12">
        <f>'TRIBAL DISCRETIONARY'!G241</f>
        <v>2257</v>
      </c>
      <c r="G243" s="12">
        <f t="shared" si="6"/>
        <v>241222</v>
      </c>
      <c r="H243" s="12">
        <f t="shared" si="7"/>
        <v>621189</v>
      </c>
    </row>
    <row r="244" spans="1:8" ht="12.75">
      <c r="A244" s="18" t="s">
        <v>220</v>
      </c>
      <c r="B244" s="12">
        <f>'TRIBAL MANDATORY'!D226</f>
        <v>117591</v>
      </c>
      <c r="C244" s="12">
        <f>'TRIBAL DISCRETIONARY'!D242</f>
        <v>20000</v>
      </c>
      <c r="D244" s="12">
        <f>'TRIBAL DISCRETIONARY'!E242</f>
        <v>69575</v>
      </c>
      <c r="E244" s="12">
        <f>'TRIBAL DISCRETIONARY'!F242</f>
        <v>89575</v>
      </c>
      <c r="F244" s="12">
        <f>'TRIBAL DISCRETIONARY'!G242</f>
        <v>1047</v>
      </c>
      <c r="G244" s="12">
        <f t="shared" si="6"/>
        <v>88528</v>
      </c>
      <c r="H244" s="12">
        <f t="shared" si="7"/>
        <v>207166</v>
      </c>
    </row>
    <row r="245" spans="1:8" ht="12.75">
      <c r="A245" s="18" t="s">
        <v>221</v>
      </c>
      <c r="B245" s="12">
        <f>'TRIBAL MANDATORY'!D227</f>
        <v>74290</v>
      </c>
      <c r="C245" s="12">
        <f>'TRIBAL DISCRETIONARY'!D243</f>
        <v>20000</v>
      </c>
      <c r="D245" s="12">
        <f>'TRIBAL DISCRETIONARY'!E243</f>
        <v>43955</v>
      </c>
      <c r="E245" s="12">
        <f>'TRIBAL DISCRETIONARY'!F243</f>
        <v>63955</v>
      </c>
      <c r="F245" s="12">
        <f>'TRIBAL DISCRETIONARY'!G243</f>
        <v>846</v>
      </c>
      <c r="G245" s="12">
        <f t="shared" si="6"/>
        <v>63109</v>
      </c>
      <c r="H245" s="12">
        <f t="shared" si="7"/>
        <v>138245</v>
      </c>
    </row>
    <row r="246" spans="1:8" ht="12.75">
      <c r="A246" s="18" t="s">
        <v>222</v>
      </c>
      <c r="B246" s="12">
        <f>'TRIBAL MANDATORY'!D228</f>
        <v>50918</v>
      </c>
      <c r="C246" s="12">
        <f>'TRIBAL DISCRETIONARY'!D244</f>
        <v>20000</v>
      </c>
      <c r="D246" s="12">
        <f>'TRIBAL DISCRETIONARY'!E244</f>
        <v>30126</v>
      </c>
      <c r="E246" s="12">
        <f>'TRIBAL DISCRETIONARY'!F244</f>
        <v>50126</v>
      </c>
      <c r="F246" s="12">
        <f>'TRIBAL DISCRETIONARY'!G244</f>
        <v>737</v>
      </c>
      <c r="G246" s="12">
        <f t="shared" si="6"/>
        <v>49389</v>
      </c>
      <c r="H246" s="12">
        <f t="shared" si="7"/>
        <v>101044</v>
      </c>
    </row>
    <row r="247" spans="1:8" ht="12.75">
      <c r="A247" s="18" t="s">
        <v>223</v>
      </c>
      <c r="B247" s="12">
        <f>'TRIBAL MANDATORY'!D229</f>
        <v>1773987</v>
      </c>
      <c r="C247" s="12">
        <f>'TRIBAL DISCRETIONARY'!D245</f>
        <v>20000</v>
      </c>
      <c r="D247" s="12">
        <f>'TRIBAL DISCRETIONARY'!E245</f>
        <v>1049608</v>
      </c>
      <c r="E247" s="12">
        <f>'TRIBAL DISCRETIONARY'!F245</f>
        <v>1069608</v>
      </c>
      <c r="F247" s="12">
        <f>'TRIBAL DISCRETIONARY'!G245</f>
        <v>8754</v>
      </c>
      <c r="G247" s="12">
        <f t="shared" si="6"/>
        <v>1060854</v>
      </c>
      <c r="H247" s="12">
        <f t="shared" si="7"/>
        <v>2843595</v>
      </c>
    </row>
    <row r="248" spans="1:8" ht="12.75">
      <c r="A248" s="18" t="s">
        <v>224</v>
      </c>
      <c r="B248" s="12">
        <f>'TRIBAL MANDATORY'!D230</f>
        <v>468590</v>
      </c>
      <c r="C248" s="12">
        <f>'TRIBAL DISCRETIONARY'!D246</f>
        <v>20000</v>
      </c>
      <c r="D248" s="12">
        <f>'TRIBAL DISCRETIONARY'!E246</f>
        <v>277249</v>
      </c>
      <c r="E248" s="12">
        <f>'TRIBAL DISCRETIONARY'!F246</f>
        <v>297249</v>
      </c>
      <c r="F248" s="12">
        <f>'TRIBAL DISCRETIONARY'!G246</f>
        <v>2680</v>
      </c>
      <c r="G248" s="12">
        <f t="shared" si="6"/>
        <v>294569</v>
      </c>
      <c r="H248" s="12">
        <f t="shared" si="7"/>
        <v>765839</v>
      </c>
    </row>
    <row r="249" spans="1:8" ht="12.75">
      <c r="A249" s="18" t="s">
        <v>225</v>
      </c>
      <c r="B249" s="12">
        <f>'TRIBAL MANDATORY'!D231</f>
        <v>151084</v>
      </c>
      <c r="C249" s="12">
        <f>'TRIBAL DISCRETIONARY'!D247</f>
        <v>20000</v>
      </c>
      <c r="D249" s="12">
        <f>'TRIBAL DISCRETIONARY'!E247</f>
        <v>89391</v>
      </c>
      <c r="E249" s="12">
        <f>'TRIBAL DISCRETIONARY'!F247</f>
        <v>109391</v>
      </c>
      <c r="F249" s="12">
        <f>'TRIBAL DISCRETIONARY'!G247</f>
        <v>1203</v>
      </c>
      <c r="G249" s="12">
        <f t="shared" si="6"/>
        <v>108188</v>
      </c>
      <c r="H249" s="12">
        <f t="shared" si="7"/>
        <v>260475</v>
      </c>
    </row>
    <row r="250" spans="1:8" ht="12.75">
      <c r="A250" s="18" t="s">
        <v>226</v>
      </c>
      <c r="B250" s="12">
        <f>'TRIBAL MANDATORY'!D232</f>
        <v>175917</v>
      </c>
      <c r="C250" s="12">
        <f>'TRIBAL DISCRETIONARY'!D248</f>
        <v>20000</v>
      </c>
      <c r="D250" s="12">
        <f>'TRIBAL DISCRETIONARY'!E248</f>
        <v>104084</v>
      </c>
      <c r="E250" s="12">
        <f>'TRIBAL DISCRETIONARY'!F248</f>
        <v>124084</v>
      </c>
      <c r="F250" s="12">
        <f>'TRIBAL DISCRETIONARY'!G248</f>
        <v>1318</v>
      </c>
      <c r="G250" s="12">
        <f t="shared" si="6"/>
        <v>122766</v>
      </c>
      <c r="H250" s="12">
        <f t="shared" si="7"/>
        <v>300001</v>
      </c>
    </row>
    <row r="251" ht="12.75">
      <c r="A251" s="11" t="s">
        <v>227</v>
      </c>
    </row>
    <row r="252" spans="1:8" ht="12.75">
      <c r="A252" s="18" t="s">
        <v>228</v>
      </c>
      <c r="B252" s="12">
        <f>'TRIBAL MANDATORY'!D234</f>
        <v>15860</v>
      </c>
      <c r="C252" s="12">
        <f>'TRIBAL DISCRETIONARY'!D250</f>
        <v>20000</v>
      </c>
      <c r="D252" s="12">
        <f>'TRIBAL DISCRETIONARY'!E250</f>
        <v>9384</v>
      </c>
      <c r="E252" s="12">
        <f>'TRIBAL DISCRETIONARY'!F250</f>
        <v>29384</v>
      </c>
      <c r="F252" s="12">
        <f>'TRIBAL DISCRETIONARY'!G250</f>
        <v>574</v>
      </c>
      <c r="G252" s="12">
        <f t="shared" si="6"/>
        <v>28810</v>
      </c>
      <c r="H252" s="12">
        <f t="shared" si="7"/>
        <v>45244</v>
      </c>
    </row>
    <row r="253" spans="1:8" ht="12.75">
      <c r="A253" s="18" t="s">
        <v>229</v>
      </c>
      <c r="B253" s="12">
        <f>'TRIBAL MANDATORY'!D235</f>
        <v>26920</v>
      </c>
      <c r="C253" s="12">
        <f>'TRIBAL DISCRETIONARY'!D251</f>
        <v>20000</v>
      </c>
      <c r="D253" s="12">
        <f>'TRIBAL DISCRETIONARY'!E251</f>
        <v>15927</v>
      </c>
      <c r="E253" s="12">
        <f>'TRIBAL DISCRETIONARY'!F251</f>
        <v>35927</v>
      </c>
      <c r="F253" s="12">
        <f>'TRIBAL DISCRETIONARY'!G251</f>
        <v>625</v>
      </c>
      <c r="G253" s="12">
        <f t="shared" si="6"/>
        <v>35302</v>
      </c>
      <c r="H253" s="12">
        <f t="shared" si="7"/>
        <v>62847</v>
      </c>
    </row>
    <row r="254" ht="12.75">
      <c r="A254" s="11" t="s">
        <v>230</v>
      </c>
    </row>
    <row r="255" spans="1:8" ht="12.75">
      <c r="A255" s="18" t="s">
        <v>231</v>
      </c>
      <c r="B255" s="12">
        <f>'TRIBAL MANDATORY'!D237</f>
        <v>24624</v>
      </c>
      <c r="C255" s="12">
        <f>'TRIBAL DISCRETIONARY'!D253</f>
        <v>20000</v>
      </c>
      <c r="D255" s="12">
        <f>'TRIBAL DISCRETIONARY'!E253</f>
        <v>14569</v>
      </c>
      <c r="E255" s="12">
        <f>'TRIBAL DISCRETIONARY'!F253</f>
        <v>34569</v>
      </c>
      <c r="F255" s="12">
        <f>'TRIBAL DISCRETIONARY'!G253</f>
        <v>615</v>
      </c>
      <c r="G255" s="12">
        <f t="shared" si="6"/>
        <v>33954</v>
      </c>
      <c r="H255" s="12">
        <f t="shared" si="7"/>
        <v>59193</v>
      </c>
    </row>
    <row r="256" spans="1:8" ht="12.75">
      <c r="A256" s="18" t="s">
        <v>232</v>
      </c>
      <c r="B256" s="12">
        <f>'TRIBAL MANDATORY'!D238</f>
        <v>149519</v>
      </c>
      <c r="C256" s="12">
        <f>'TRIBAL DISCRETIONARY'!D254</f>
        <v>20000</v>
      </c>
      <c r="D256" s="12">
        <f>'TRIBAL DISCRETIONARY'!E254</f>
        <v>88465</v>
      </c>
      <c r="E256" s="12">
        <f>'TRIBAL DISCRETIONARY'!F254</f>
        <v>108465</v>
      </c>
      <c r="F256" s="12">
        <f>'TRIBAL DISCRETIONARY'!G254</f>
        <v>1196</v>
      </c>
      <c r="G256" s="12">
        <f t="shared" si="6"/>
        <v>107269</v>
      </c>
      <c r="H256" s="12">
        <f t="shared" si="7"/>
        <v>257984</v>
      </c>
    </row>
    <row r="257" ht="12.75">
      <c r="A257" s="11" t="s">
        <v>233</v>
      </c>
    </row>
    <row r="258" spans="1:8" ht="12.75">
      <c r="A258" s="18" t="s">
        <v>234</v>
      </c>
      <c r="B258" s="12">
        <f>'TRIBAL MANDATORY'!D240</f>
        <v>117174</v>
      </c>
      <c r="C258" s="12">
        <f>'TRIBAL DISCRETIONARY'!D256</f>
        <v>20000</v>
      </c>
      <c r="D258" s="12">
        <f>'TRIBAL DISCRETIONARY'!E256</f>
        <v>69328</v>
      </c>
      <c r="E258" s="12">
        <f>'TRIBAL DISCRETIONARY'!F256</f>
        <v>89328</v>
      </c>
      <c r="F258" s="12">
        <f>'TRIBAL DISCRETIONARY'!G256</f>
        <v>1045</v>
      </c>
      <c r="G258" s="12">
        <f t="shared" si="6"/>
        <v>88283</v>
      </c>
      <c r="H258" s="12">
        <f t="shared" si="7"/>
        <v>206502</v>
      </c>
    </row>
    <row r="259" spans="1:8" ht="12.75">
      <c r="A259" s="18" t="s">
        <v>235</v>
      </c>
      <c r="B259" s="12">
        <f>'TRIBAL MANDATORY'!D241</f>
        <v>516587</v>
      </c>
      <c r="C259" s="12">
        <f>'TRIBAL DISCRETIONARY'!D257</f>
        <v>20000</v>
      </c>
      <c r="D259" s="12">
        <f>'TRIBAL DISCRETIONARY'!E257</f>
        <v>305647</v>
      </c>
      <c r="E259" s="12">
        <f>'TRIBAL DISCRETIONARY'!F257</f>
        <v>325647</v>
      </c>
      <c r="F259" s="12">
        <f>'TRIBAL DISCRETIONARY'!G257</f>
        <v>2903</v>
      </c>
      <c r="G259" s="12">
        <f t="shared" si="6"/>
        <v>322744</v>
      </c>
      <c r="H259" s="12">
        <f t="shared" si="7"/>
        <v>842234</v>
      </c>
    </row>
    <row r="260" spans="1:8" ht="12.75">
      <c r="A260" s="18" t="s">
        <v>344</v>
      </c>
      <c r="B260" s="12">
        <f>'TRIBAL MANDATORY'!D242</f>
        <v>82428</v>
      </c>
      <c r="C260" s="12">
        <f>'TRIBAL DISCRETIONARY'!D258</f>
        <v>20000</v>
      </c>
      <c r="D260" s="12">
        <f>'TRIBAL DISCRETIONARY'!E258</f>
        <v>48770</v>
      </c>
      <c r="E260" s="12">
        <f>'TRIBAL DISCRETIONARY'!F258</f>
        <v>68770</v>
      </c>
      <c r="F260" s="12">
        <f>'TRIBAL DISCRETIONARY'!G258</f>
        <v>884</v>
      </c>
      <c r="G260" s="12">
        <f t="shared" si="6"/>
        <v>67886</v>
      </c>
      <c r="H260" s="12">
        <f t="shared" si="7"/>
        <v>151198</v>
      </c>
    </row>
    <row r="261" spans="1:8" ht="12.75">
      <c r="A261" s="18" t="s">
        <v>237</v>
      </c>
      <c r="B261" s="12">
        <f>'TRIBAL MANDATORY'!D243</f>
        <v>12208</v>
      </c>
      <c r="C261" s="12">
        <f>'TRIBAL DISCRETIONARY'!D259</f>
        <v>20000</v>
      </c>
      <c r="D261" s="12">
        <f>'TRIBAL DISCRETIONARY'!E259</f>
        <v>7223</v>
      </c>
      <c r="E261" s="12">
        <f>'TRIBAL DISCRETIONARY'!F259</f>
        <v>27223</v>
      </c>
      <c r="F261" s="12">
        <f>'TRIBAL DISCRETIONARY'!G259</f>
        <v>557</v>
      </c>
      <c r="G261" s="12">
        <f t="shared" si="6"/>
        <v>26666</v>
      </c>
      <c r="H261" s="12">
        <f t="shared" si="7"/>
        <v>39431</v>
      </c>
    </row>
    <row r="262" spans="1:8" ht="12.75">
      <c r="A262" s="18" t="s">
        <v>336</v>
      </c>
      <c r="B262" s="12">
        <f>'TRIBAL MANDATORY'!D244</f>
        <v>104027</v>
      </c>
      <c r="C262" s="12">
        <f>'TRIBAL DISCRETIONARY'!D260</f>
        <v>20000</v>
      </c>
      <c r="D262" s="12">
        <f>'TRIBAL DISCRETIONARY'!E260</f>
        <v>61549</v>
      </c>
      <c r="E262" s="12">
        <f>'TRIBAL DISCRETIONARY'!F260</f>
        <v>81549</v>
      </c>
      <c r="F262" s="12">
        <f>'TRIBAL DISCRETIONARY'!G260</f>
        <v>984</v>
      </c>
      <c r="G262" s="12">
        <f t="shared" si="6"/>
        <v>80565</v>
      </c>
      <c r="H262" s="12">
        <f t="shared" si="7"/>
        <v>185576</v>
      </c>
    </row>
    <row r="263" spans="1:8" ht="12.75">
      <c r="A263" s="18" t="s">
        <v>239</v>
      </c>
      <c r="B263" s="12">
        <f>'TRIBAL MANDATORY'!D245</f>
        <v>110287</v>
      </c>
      <c r="C263" s="12">
        <f>'TRIBAL DISCRETIONARY'!D261</f>
        <v>20000</v>
      </c>
      <c r="D263" s="12">
        <f>'TRIBAL DISCRETIONARY'!E261</f>
        <v>65253</v>
      </c>
      <c r="E263" s="12">
        <f>'TRIBAL DISCRETIONARY'!F261</f>
        <v>85253</v>
      </c>
      <c r="F263" s="12">
        <f>'TRIBAL DISCRETIONARY'!G261</f>
        <v>1013</v>
      </c>
      <c r="G263" s="12">
        <f t="shared" si="6"/>
        <v>84240</v>
      </c>
      <c r="H263" s="12">
        <f t="shared" si="7"/>
        <v>195540</v>
      </c>
    </row>
    <row r="264" spans="1:8" ht="12.75">
      <c r="A264" s="18" t="s">
        <v>240</v>
      </c>
      <c r="B264" s="12">
        <f>'TRIBAL MANDATORY'!D246</f>
        <v>68343</v>
      </c>
      <c r="C264" s="12">
        <f>'TRIBAL DISCRETIONARY'!D262</f>
        <v>20000</v>
      </c>
      <c r="D264" s="12">
        <f>'TRIBAL DISCRETIONARY'!E262</f>
        <v>40436</v>
      </c>
      <c r="E264" s="12">
        <f>'TRIBAL DISCRETIONARY'!F262</f>
        <v>60436</v>
      </c>
      <c r="F264" s="12">
        <f>'TRIBAL DISCRETIONARY'!G262</f>
        <v>818</v>
      </c>
      <c r="G264" s="12">
        <f t="shared" si="6"/>
        <v>59618</v>
      </c>
      <c r="H264" s="12">
        <f t="shared" si="7"/>
        <v>128779</v>
      </c>
    </row>
    <row r="265" spans="1:8" ht="12.75">
      <c r="A265" s="18" t="s">
        <v>241</v>
      </c>
      <c r="B265" s="12">
        <f>'TRIBAL MANDATORY'!D247</f>
        <v>174352</v>
      </c>
      <c r="C265" s="12">
        <f>'TRIBAL DISCRETIONARY'!D263</f>
        <v>20000</v>
      </c>
      <c r="D265" s="12">
        <f>'TRIBAL DISCRETIONARY'!E263</f>
        <v>103158</v>
      </c>
      <c r="E265" s="12">
        <f>'TRIBAL DISCRETIONARY'!F263</f>
        <v>123158</v>
      </c>
      <c r="F265" s="12">
        <f>'TRIBAL DISCRETIONARY'!G263</f>
        <v>1311</v>
      </c>
      <c r="G265" s="12">
        <f t="shared" si="6"/>
        <v>121847</v>
      </c>
      <c r="H265" s="12">
        <f t="shared" si="7"/>
        <v>297510</v>
      </c>
    </row>
    <row r="266" spans="1:8" ht="12.75">
      <c r="A266" s="18" t="s">
        <v>242</v>
      </c>
      <c r="B266" s="12">
        <f>'TRIBAL MANDATORY'!D248</f>
        <v>32032</v>
      </c>
      <c r="C266" s="12">
        <f>'TRIBAL DISCRETIONARY'!D264</f>
        <v>20000</v>
      </c>
      <c r="D266" s="12">
        <f>'TRIBAL DISCRETIONARY'!E264</f>
        <v>18952</v>
      </c>
      <c r="E266" s="12">
        <f>'TRIBAL DISCRETIONARY'!F264</f>
        <v>38952</v>
      </c>
      <c r="F266" s="12">
        <f>'TRIBAL DISCRETIONARY'!G264</f>
        <v>649</v>
      </c>
      <c r="G266" s="12">
        <f t="shared" si="6"/>
        <v>38303</v>
      </c>
      <c r="H266" s="12">
        <f t="shared" si="7"/>
        <v>70984</v>
      </c>
    </row>
    <row r="267" spans="1:8" ht="12.75">
      <c r="A267" s="18" t="s">
        <v>345</v>
      </c>
      <c r="B267" s="12">
        <f>'TRIBAL MANDATORY'!D249</f>
        <v>25146</v>
      </c>
      <c r="C267" s="12">
        <f>'TRIBAL DISCRETIONARY'!D265</f>
        <v>20000</v>
      </c>
      <c r="D267" s="12">
        <f>'TRIBAL DISCRETIONARY'!E265</f>
        <v>14878</v>
      </c>
      <c r="E267" s="12">
        <f>'TRIBAL DISCRETIONARY'!F265</f>
        <v>34878</v>
      </c>
      <c r="F267" s="12">
        <f>'TRIBAL DISCRETIONARY'!G265</f>
        <v>617</v>
      </c>
      <c r="G267" s="12">
        <f aca="true" t="shared" si="8" ref="G267:G296">IF(F267&lt;&gt;"",E267-F267,"")</f>
        <v>34261</v>
      </c>
      <c r="H267" s="12">
        <f aca="true" t="shared" si="9" ref="H267:H296">IF(G267&lt;&gt;"",B267+E267,"")</f>
        <v>60024</v>
      </c>
    </row>
    <row r="268" spans="1:8" ht="12.75">
      <c r="A268" s="18" t="s">
        <v>244</v>
      </c>
      <c r="B268" s="12">
        <f>'TRIBAL MANDATORY'!D250</f>
        <v>581904</v>
      </c>
      <c r="C268" s="12">
        <f>'TRIBAL DISCRETIONARY'!D266</f>
        <v>20000</v>
      </c>
      <c r="D268" s="12">
        <f>'TRIBAL DISCRETIONARY'!E266</f>
        <v>344293</v>
      </c>
      <c r="E268" s="12">
        <f>'TRIBAL DISCRETIONARY'!F266</f>
        <v>364293</v>
      </c>
      <c r="F268" s="12">
        <f>'TRIBAL DISCRETIONARY'!G266</f>
        <v>3207</v>
      </c>
      <c r="G268" s="12">
        <f t="shared" si="8"/>
        <v>361086</v>
      </c>
      <c r="H268" s="12">
        <f t="shared" si="9"/>
        <v>946197</v>
      </c>
    </row>
    <row r="269" spans="1:8" ht="12.75">
      <c r="A269" s="18" t="s">
        <v>245</v>
      </c>
      <c r="B269" s="12">
        <f>'TRIBAL MANDATORY'!D251</f>
        <v>22329</v>
      </c>
      <c r="C269" s="12">
        <f>'TRIBAL DISCRETIONARY'!D267</f>
        <v>20000</v>
      </c>
      <c r="D269" s="12">
        <f>'TRIBAL DISCRETIONARY'!E267</f>
        <v>13211</v>
      </c>
      <c r="E269" s="12">
        <f>'TRIBAL DISCRETIONARY'!F267</f>
        <v>33211</v>
      </c>
      <c r="F269" s="12">
        <f>'TRIBAL DISCRETIONARY'!G267</f>
        <v>604</v>
      </c>
      <c r="G269" s="12">
        <f t="shared" si="8"/>
        <v>32607</v>
      </c>
      <c r="H269" s="12">
        <f t="shared" si="9"/>
        <v>55540</v>
      </c>
    </row>
    <row r="270" spans="1:8" ht="12.75">
      <c r="A270" s="18" t="s">
        <v>246</v>
      </c>
      <c r="B270" s="12">
        <f>'TRIBAL MANDATORY'!D252</f>
        <v>155466</v>
      </c>
      <c r="C270" s="12">
        <f>'TRIBAL DISCRETIONARY'!D268</f>
        <v>20000</v>
      </c>
      <c r="D270" s="12">
        <f>'TRIBAL DISCRETIONARY'!E268</f>
        <v>91984</v>
      </c>
      <c r="E270" s="12">
        <f>'TRIBAL DISCRETIONARY'!F268</f>
        <v>111984</v>
      </c>
      <c r="F270" s="12">
        <f>'TRIBAL DISCRETIONARY'!G268</f>
        <v>1223</v>
      </c>
      <c r="G270" s="12">
        <f t="shared" si="8"/>
        <v>110761</v>
      </c>
      <c r="H270" s="12">
        <f t="shared" si="9"/>
        <v>267450</v>
      </c>
    </row>
    <row r="271" spans="1:8" ht="12.75">
      <c r="A271" s="18" t="s">
        <v>247</v>
      </c>
      <c r="B271" s="12">
        <f>'TRIBAL MANDATORY'!D253</f>
        <v>13669</v>
      </c>
      <c r="C271" s="12">
        <f>'TRIBAL DISCRETIONARY'!D269</f>
        <v>20000</v>
      </c>
      <c r="D271" s="12">
        <f>'TRIBAL DISCRETIONARY'!E269</f>
        <v>8087</v>
      </c>
      <c r="E271" s="12">
        <f>'TRIBAL DISCRETIONARY'!F269</f>
        <v>28087</v>
      </c>
      <c r="F271" s="12">
        <f>'TRIBAL DISCRETIONARY'!G269</f>
        <v>564</v>
      </c>
      <c r="G271" s="12">
        <f t="shared" si="8"/>
        <v>27523</v>
      </c>
      <c r="H271" s="12">
        <f t="shared" si="9"/>
        <v>41756</v>
      </c>
    </row>
    <row r="272" spans="1:8" ht="12.75">
      <c r="A272" s="18" t="s">
        <v>248</v>
      </c>
      <c r="B272" s="12">
        <f>'TRIBAL MANDATORY'!D254</f>
        <v>5947</v>
      </c>
      <c r="C272" s="12">
        <f>'TRIBAL DISCRETIONARY'!D270</f>
        <v>20000</v>
      </c>
      <c r="D272" s="12">
        <f>'TRIBAL DISCRETIONARY'!E270</f>
        <v>3519</v>
      </c>
      <c r="E272" s="12">
        <f>'TRIBAL DISCRETIONARY'!F270</f>
        <v>23519</v>
      </c>
      <c r="F272" s="12">
        <f>'TRIBAL DISCRETIONARY'!G270</f>
        <v>528</v>
      </c>
      <c r="G272" s="12">
        <f t="shared" si="8"/>
        <v>22991</v>
      </c>
      <c r="H272" s="12">
        <f t="shared" si="9"/>
        <v>29466</v>
      </c>
    </row>
    <row r="273" spans="1:8" ht="12.75">
      <c r="A273" s="18" t="s">
        <v>249</v>
      </c>
      <c r="B273" s="12">
        <f>'TRIBAL MANDATORY'!D255</f>
        <v>74290</v>
      </c>
      <c r="C273" s="12">
        <f>'TRIBAL DISCRETIONARY'!D271</f>
        <v>20000</v>
      </c>
      <c r="D273" s="12">
        <f>'TRIBAL DISCRETIONARY'!E271</f>
        <v>43955</v>
      </c>
      <c r="E273" s="12">
        <f>'TRIBAL DISCRETIONARY'!F271</f>
        <v>63955</v>
      </c>
      <c r="F273" s="12">
        <f>'TRIBAL DISCRETIONARY'!G271</f>
        <v>846</v>
      </c>
      <c r="G273" s="12">
        <f t="shared" si="8"/>
        <v>63109</v>
      </c>
      <c r="H273" s="12">
        <f t="shared" si="9"/>
        <v>138245</v>
      </c>
    </row>
    <row r="274" spans="1:8" ht="12.75">
      <c r="A274" s="18" t="s">
        <v>318</v>
      </c>
      <c r="B274" s="12">
        <f>'TRIBAL MANDATORY'!D256</f>
        <v>8765</v>
      </c>
      <c r="C274" s="12">
        <v>20000</v>
      </c>
      <c r="D274" s="12">
        <f>'TRIBAL DISCRETIONARY'!E272</f>
        <v>5186</v>
      </c>
      <c r="E274" s="12">
        <f>'TRIBAL DISCRETIONARY'!F272</f>
        <v>25186</v>
      </c>
      <c r="F274" s="12">
        <f>'TRIBAL DISCRETIONARY'!G272</f>
        <v>541</v>
      </c>
      <c r="G274" s="12">
        <f>IF(F274&lt;&gt;"",E274-F274,"")</f>
        <v>24645</v>
      </c>
      <c r="H274" s="12">
        <f>B274+E274</f>
        <v>33951</v>
      </c>
    </row>
    <row r="275" spans="1:8" ht="12.75">
      <c r="A275" s="18" t="s">
        <v>250</v>
      </c>
      <c r="B275" s="12">
        <f>'TRIBAL MANDATORY'!D257</f>
        <v>260954</v>
      </c>
      <c r="C275" s="12">
        <f>'TRIBAL DISCRETIONARY'!D273</f>
        <v>80000</v>
      </c>
      <c r="D275" s="12">
        <f>'TRIBAL DISCRETIONARY'!E273</f>
        <v>154398</v>
      </c>
      <c r="E275" s="12">
        <f>'TRIBAL DISCRETIONARY'!F273</f>
        <v>234398</v>
      </c>
      <c r="F275" s="12">
        <f>'TRIBAL DISCRETIONARY'!G273</f>
        <v>1714</v>
      </c>
      <c r="G275" s="12">
        <f t="shared" si="8"/>
        <v>232684</v>
      </c>
      <c r="H275" s="12">
        <f t="shared" si="9"/>
        <v>495352</v>
      </c>
    </row>
    <row r="276" spans="1:8" ht="12.75">
      <c r="A276" s="18" t="s">
        <v>251</v>
      </c>
      <c r="B276" s="12">
        <f>'TRIBAL MANDATORY'!D258</f>
        <v>92341</v>
      </c>
      <c r="C276" s="12">
        <f>'TRIBAL DISCRETIONARY'!D274</f>
        <v>20000</v>
      </c>
      <c r="D276" s="12">
        <f>'TRIBAL DISCRETIONARY'!E274</f>
        <v>54635</v>
      </c>
      <c r="E276" s="12">
        <f>'TRIBAL DISCRETIONARY'!F274</f>
        <v>74635</v>
      </c>
      <c r="F276" s="12">
        <f>'TRIBAL DISCRETIONARY'!G274</f>
        <v>930</v>
      </c>
      <c r="G276" s="12">
        <f t="shared" si="8"/>
        <v>73705</v>
      </c>
      <c r="H276" s="12">
        <f t="shared" si="9"/>
        <v>166976</v>
      </c>
    </row>
    <row r="277" spans="1:8" ht="12.75">
      <c r="A277" s="18" t="s">
        <v>252</v>
      </c>
      <c r="B277" s="12">
        <f>'TRIBAL MANDATORY'!D259</f>
        <v>73873</v>
      </c>
      <c r="C277" s="12">
        <f>'TRIBAL DISCRETIONARY'!D275</f>
        <v>20000</v>
      </c>
      <c r="D277" s="12">
        <f>'TRIBAL DISCRETIONARY'!E275</f>
        <v>43708</v>
      </c>
      <c r="E277" s="12">
        <f>'TRIBAL DISCRETIONARY'!F275</f>
        <v>63708</v>
      </c>
      <c r="F277" s="12">
        <f>'TRIBAL DISCRETIONARY'!G275</f>
        <v>844</v>
      </c>
      <c r="G277" s="12">
        <f t="shared" si="8"/>
        <v>62864</v>
      </c>
      <c r="H277" s="12">
        <f t="shared" si="9"/>
        <v>137581</v>
      </c>
    </row>
    <row r="278" spans="1:8" ht="12.75">
      <c r="A278" s="18" t="s">
        <v>253</v>
      </c>
      <c r="B278" s="12">
        <f>'TRIBAL MANDATORY'!D260</f>
        <v>45597</v>
      </c>
      <c r="C278" s="12">
        <f>'TRIBAL DISCRETIONARY'!D276</f>
        <v>20000</v>
      </c>
      <c r="D278" s="12">
        <f>'TRIBAL DISCRETIONARY'!E276</f>
        <v>26978</v>
      </c>
      <c r="E278" s="12">
        <f>'TRIBAL DISCRETIONARY'!F276</f>
        <v>46978</v>
      </c>
      <c r="F278" s="12">
        <f>'TRIBAL DISCRETIONARY'!G276</f>
        <v>712</v>
      </c>
      <c r="G278" s="12">
        <f t="shared" si="8"/>
        <v>46266</v>
      </c>
      <c r="H278" s="12">
        <f t="shared" si="9"/>
        <v>92575</v>
      </c>
    </row>
    <row r="279" spans="1:8" ht="12.75">
      <c r="A279" s="18" t="s">
        <v>254</v>
      </c>
      <c r="B279" s="12">
        <f>'TRIBAL MANDATORY'!D261</f>
        <v>24416</v>
      </c>
      <c r="C279" s="12">
        <f>'TRIBAL DISCRETIONARY'!D277</f>
        <v>20000</v>
      </c>
      <c r="D279" s="12">
        <f>'TRIBAL DISCRETIONARY'!E277</f>
        <v>14446</v>
      </c>
      <c r="E279" s="12">
        <f>'TRIBAL DISCRETIONARY'!F277</f>
        <v>34446</v>
      </c>
      <c r="F279" s="12">
        <f>'TRIBAL DISCRETIONARY'!G277</f>
        <v>614</v>
      </c>
      <c r="G279" s="12">
        <f t="shared" si="8"/>
        <v>33832</v>
      </c>
      <c r="H279" s="12">
        <f t="shared" si="9"/>
        <v>58862</v>
      </c>
    </row>
    <row r="280" spans="1:8" ht="12.75">
      <c r="A280" s="18" t="s">
        <v>255</v>
      </c>
      <c r="B280" s="12">
        <f>'TRIBAL MANDATORY'!D262</f>
        <v>208158</v>
      </c>
      <c r="C280" s="12">
        <f>'TRIBAL DISCRETIONARY'!D278</f>
        <v>20000</v>
      </c>
      <c r="D280" s="12">
        <f>'TRIBAL DISCRETIONARY'!E278</f>
        <v>123160</v>
      </c>
      <c r="E280" s="12">
        <f>'TRIBAL DISCRETIONARY'!F278</f>
        <v>143160</v>
      </c>
      <c r="F280" s="12">
        <f>'TRIBAL DISCRETIONARY'!G278</f>
        <v>1468</v>
      </c>
      <c r="G280" s="12">
        <f t="shared" si="8"/>
        <v>141692</v>
      </c>
      <c r="H280" s="12">
        <f t="shared" si="9"/>
        <v>351318</v>
      </c>
    </row>
    <row r="281" spans="1:8" ht="12.75">
      <c r="A281" s="18" t="s">
        <v>256</v>
      </c>
      <c r="B281" s="12">
        <f>'TRIBAL MANDATORY'!D263</f>
        <v>22537</v>
      </c>
      <c r="C281" s="12">
        <f>'TRIBAL DISCRETIONARY'!D279</f>
        <v>20000</v>
      </c>
      <c r="D281" s="12">
        <f>'TRIBAL DISCRETIONARY'!E279</f>
        <v>13335</v>
      </c>
      <c r="E281" s="12">
        <f>'TRIBAL DISCRETIONARY'!F279</f>
        <v>33335</v>
      </c>
      <c r="F281" s="12">
        <f>'TRIBAL DISCRETIONARY'!G279</f>
        <v>605</v>
      </c>
      <c r="G281" s="12">
        <f t="shared" si="8"/>
        <v>32730</v>
      </c>
      <c r="H281" s="12">
        <f t="shared" si="9"/>
        <v>55872</v>
      </c>
    </row>
    <row r="282" ht="12.75">
      <c r="A282" s="11" t="s">
        <v>257</v>
      </c>
    </row>
    <row r="283" spans="1:8" ht="12.75">
      <c r="A283" s="18" t="s">
        <v>258</v>
      </c>
      <c r="B283" s="12">
        <f>'TRIBAL MANDATORY'!D265</f>
        <v>33389</v>
      </c>
      <c r="C283" s="12">
        <f>'TRIBAL DISCRETIONARY'!D281</f>
        <v>20000</v>
      </c>
      <c r="D283" s="12">
        <f>'TRIBAL DISCRETIONARY'!E281</f>
        <v>19755</v>
      </c>
      <c r="E283" s="12">
        <f>'TRIBAL DISCRETIONARY'!F281</f>
        <v>39755</v>
      </c>
      <c r="F283" s="12">
        <f>'TRIBAL DISCRETIONARY'!G281</f>
        <v>655</v>
      </c>
      <c r="G283" s="12">
        <f t="shared" si="8"/>
        <v>39100</v>
      </c>
      <c r="H283" s="12">
        <f t="shared" si="9"/>
        <v>73144</v>
      </c>
    </row>
    <row r="284" spans="1:8" ht="12.75">
      <c r="A284" s="18" t="s">
        <v>338</v>
      </c>
      <c r="B284" s="12">
        <f>'TRIBAL MANDATORY'!D266</f>
        <v>34328</v>
      </c>
      <c r="C284" s="12">
        <f>'TRIBAL DISCRETIONARY'!D282</f>
        <v>20000</v>
      </c>
      <c r="D284" s="12">
        <f>'TRIBAL DISCRETIONARY'!E282</f>
        <v>20311</v>
      </c>
      <c r="E284" s="12">
        <f>'TRIBAL DISCRETIONARY'!F282</f>
        <v>40311</v>
      </c>
      <c r="F284" s="12">
        <f>'TRIBAL DISCRETIONARY'!G282</f>
        <v>660</v>
      </c>
      <c r="G284" s="12">
        <f t="shared" si="8"/>
        <v>39651</v>
      </c>
      <c r="H284" s="12">
        <f t="shared" si="9"/>
        <v>74639</v>
      </c>
    </row>
    <row r="285" spans="1:8" ht="12.75">
      <c r="A285" s="18" t="s">
        <v>260</v>
      </c>
      <c r="B285" s="12">
        <f>'TRIBAL MANDATORY'!D267</f>
        <v>133764</v>
      </c>
      <c r="C285" s="12">
        <f>'TRIBAL DISCRETIONARY'!D283</f>
        <v>20000</v>
      </c>
      <c r="D285" s="12">
        <f>'TRIBAL DISCRETIONARY'!E283</f>
        <v>79144</v>
      </c>
      <c r="E285" s="12">
        <f>'TRIBAL DISCRETIONARY'!F283</f>
        <v>99144</v>
      </c>
      <c r="F285" s="12">
        <f>'TRIBAL DISCRETIONARY'!G283</f>
        <v>1122</v>
      </c>
      <c r="G285" s="12">
        <f t="shared" si="8"/>
        <v>98022</v>
      </c>
      <c r="H285" s="12">
        <f t="shared" si="9"/>
        <v>232908</v>
      </c>
    </row>
    <row r="286" spans="1:8" ht="12.75">
      <c r="A286" s="18" t="s">
        <v>339</v>
      </c>
      <c r="B286" s="12">
        <f>'TRIBAL MANDATORY'!D268</f>
        <v>66465</v>
      </c>
      <c r="C286" s="12">
        <f>'TRIBAL DISCRETIONARY'!D284</f>
        <v>20000</v>
      </c>
      <c r="D286" s="12">
        <f>'TRIBAL DISCRETIONARY'!E284</f>
        <v>39325</v>
      </c>
      <c r="E286" s="12">
        <f>'TRIBAL DISCRETIONARY'!F284</f>
        <v>59325</v>
      </c>
      <c r="F286" s="12">
        <f>'TRIBAL DISCRETIONARY'!G284</f>
        <v>809</v>
      </c>
      <c r="G286" s="12">
        <f t="shared" si="8"/>
        <v>58516</v>
      </c>
      <c r="H286" s="12">
        <f t="shared" si="9"/>
        <v>125790</v>
      </c>
    </row>
    <row r="287" spans="1:8" ht="12.75">
      <c r="A287" s="18" t="s">
        <v>261</v>
      </c>
      <c r="B287" s="12">
        <f>'TRIBAL MANDATORY'!D269</f>
        <v>48205</v>
      </c>
      <c r="C287" s="12">
        <f>'TRIBAL DISCRETIONARY'!D285</f>
        <v>20000</v>
      </c>
      <c r="D287" s="12">
        <f>'TRIBAL DISCRETIONARY'!E285</f>
        <v>28521</v>
      </c>
      <c r="E287" s="12">
        <f>'TRIBAL DISCRETIONARY'!F285</f>
        <v>48521</v>
      </c>
      <c r="F287" s="12">
        <f>'TRIBAL DISCRETIONARY'!G285</f>
        <v>724</v>
      </c>
      <c r="G287" s="12">
        <f t="shared" si="8"/>
        <v>47797</v>
      </c>
      <c r="H287" s="12">
        <f t="shared" si="9"/>
        <v>96726</v>
      </c>
    </row>
    <row r="288" spans="1:8" ht="12.75">
      <c r="A288" s="18" t="s">
        <v>262</v>
      </c>
      <c r="B288" s="12">
        <f>'TRIBAL MANDATORY'!D270</f>
        <v>165066</v>
      </c>
      <c r="C288" s="12">
        <f>'TRIBAL DISCRETIONARY'!D286</f>
        <v>20000</v>
      </c>
      <c r="D288" s="12">
        <f>'TRIBAL DISCRETIONARY'!E286</f>
        <v>97664</v>
      </c>
      <c r="E288" s="12">
        <f>'TRIBAL DISCRETIONARY'!F286</f>
        <v>117664</v>
      </c>
      <c r="F288" s="12">
        <f>'TRIBAL DISCRETIONARY'!G286</f>
        <v>1268</v>
      </c>
      <c r="G288" s="12">
        <f t="shared" si="8"/>
        <v>116396</v>
      </c>
      <c r="H288" s="12">
        <f t="shared" si="9"/>
        <v>282730</v>
      </c>
    </row>
    <row r="289" spans="1:8" ht="12.75">
      <c r="A289" s="18" t="s">
        <v>263</v>
      </c>
      <c r="B289" s="12">
        <f>'TRIBAL MANDATORY'!D271</f>
        <v>179778</v>
      </c>
      <c r="C289" s="12">
        <f>'TRIBAL DISCRETIONARY'!D287</f>
        <v>20000</v>
      </c>
      <c r="D289" s="12">
        <f>'TRIBAL DISCRETIONARY'!E287</f>
        <v>106368</v>
      </c>
      <c r="E289" s="12">
        <f>'TRIBAL DISCRETIONARY'!F287</f>
        <v>126368</v>
      </c>
      <c r="F289" s="12">
        <f>'TRIBAL DISCRETIONARY'!G287</f>
        <v>1336</v>
      </c>
      <c r="G289" s="12">
        <f t="shared" si="8"/>
        <v>125032</v>
      </c>
      <c r="H289" s="12">
        <f t="shared" si="9"/>
        <v>306146</v>
      </c>
    </row>
    <row r="290" spans="1:8" ht="12.75">
      <c r="A290" s="18" t="s">
        <v>264</v>
      </c>
      <c r="B290" s="12">
        <f>'TRIBAL MANDATORY'!D272</f>
        <v>46223</v>
      </c>
      <c r="C290" s="12">
        <f>'TRIBAL DISCRETIONARY'!D288</f>
        <v>20000</v>
      </c>
      <c r="D290" s="12">
        <f>'TRIBAL DISCRETIONARY'!E288</f>
        <v>27348</v>
      </c>
      <c r="E290" s="12">
        <f>'TRIBAL DISCRETIONARY'!F288</f>
        <v>47348</v>
      </c>
      <c r="F290" s="12">
        <f>'TRIBAL DISCRETIONARY'!G288</f>
        <v>715</v>
      </c>
      <c r="G290" s="12">
        <f t="shared" si="8"/>
        <v>46633</v>
      </c>
      <c r="H290" s="12">
        <f t="shared" si="9"/>
        <v>93571</v>
      </c>
    </row>
    <row r="291" spans="1:8" ht="12.75">
      <c r="A291" s="18" t="s">
        <v>265</v>
      </c>
      <c r="B291" s="12">
        <f>'TRIBAL MANDATORY'!D273</f>
        <v>14503</v>
      </c>
      <c r="C291" s="12">
        <f>'TRIBAL DISCRETIONARY'!D289</f>
        <v>20000</v>
      </c>
      <c r="D291" s="12">
        <f>'TRIBAL DISCRETIONARY'!E289</f>
        <v>8581</v>
      </c>
      <c r="E291" s="12">
        <f>'TRIBAL DISCRETIONARY'!F289</f>
        <v>28581</v>
      </c>
      <c r="F291" s="12">
        <f>'TRIBAL DISCRETIONARY'!G289</f>
        <v>567</v>
      </c>
      <c r="G291" s="12">
        <f t="shared" si="8"/>
        <v>28014</v>
      </c>
      <c r="H291" s="12">
        <f t="shared" si="9"/>
        <v>43084</v>
      </c>
    </row>
    <row r="292" spans="1:8" ht="12.75">
      <c r="A292" s="18" t="s">
        <v>340</v>
      </c>
      <c r="B292" s="12">
        <f>'TRIBAL MANDATORY'!D274</f>
        <v>48205</v>
      </c>
      <c r="C292" s="12">
        <f>'TRIBAL DISCRETIONARY'!D290</f>
        <v>20000</v>
      </c>
      <c r="D292" s="12">
        <f>'TRIBAL DISCRETIONARY'!E290</f>
        <v>28521</v>
      </c>
      <c r="E292" s="12">
        <f>'TRIBAL DISCRETIONARY'!F290</f>
        <v>48521</v>
      </c>
      <c r="F292" s="12">
        <f>'TRIBAL DISCRETIONARY'!G290</f>
        <v>724</v>
      </c>
      <c r="G292" s="12">
        <f t="shared" si="8"/>
        <v>47797</v>
      </c>
      <c r="H292" s="12">
        <f t="shared" si="9"/>
        <v>96726</v>
      </c>
    </row>
    <row r="293" spans="1:8" ht="12.75">
      <c r="A293" s="18" t="s">
        <v>266</v>
      </c>
      <c r="B293" s="12">
        <f>'TRIBAL MANDATORY'!D275</f>
        <v>35267</v>
      </c>
      <c r="C293" s="12">
        <f>'TRIBAL DISCRETIONARY'!D291</f>
        <v>20000</v>
      </c>
      <c r="D293" s="12">
        <f>'TRIBAL DISCRETIONARY'!E291</f>
        <v>20866</v>
      </c>
      <c r="E293" s="12">
        <f>'TRIBAL DISCRETIONARY'!F291</f>
        <v>40866</v>
      </c>
      <c r="F293" s="12">
        <f>'TRIBAL DISCRETIONARY'!G291</f>
        <v>664</v>
      </c>
      <c r="G293" s="12">
        <f t="shared" si="8"/>
        <v>40202</v>
      </c>
      <c r="H293" s="12">
        <f t="shared" si="9"/>
        <v>76133</v>
      </c>
    </row>
    <row r="294" ht="12.75">
      <c r="A294" s="11" t="s">
        <v>267</v>
      </c>
    </row>
    <row r="295" spans="1:8" ht="12.75">
      <c r="A295" s="18" t="s">
        <v>295</v>
      </c>
      <c r="B295" s="12">
        <f>'TRIBAL MANDATORY'!D277</f>
        <v>86185</v>
      </c>
      <c r="C295" s="12">
        <f>'TRIBAL DISCRETIONARY'!D293</f>
        <v>20000</v>
      </c>
      <c r="D295" s="12">
        <f>'TRIBAL DISCRETIONARY'!E293</f>
        <v>50993</v>
      </c>
      <c r="E295" s="12">
        <f>'TRIBAL DISCRETIONARY'!F293</f>
        <v>70993</v>
      </c>
      <c r="F295" s="12">
        <f>'TRIBAL DISCRETIONARY'!G293</f>
        <v>901</v>
      </c>
      <c r="G295" s="12">
        <f t="shared" si="8"/>
        <v>70092</v>
      </c>
      <c r="H295" s="12">
        <f t="shared" si="9"/>
        <v>157178</v>
      </c>
    </row>
    <row r="296" spans="1:8" ht="12.75">
      <c r="A296" s="18" t="s">
        <v>296</v>
      </c>
      <c r="B296" s="12">
        <f>'TRIBAL MANDATORY'!D278</f>
        <v>219740</v>
      </c>
      <c r="C296" s="12">
        <f>'TRIBAL DISCRETIONARY'!D294</f>
        <v>20000</v>
      </c>
      <c r="D296" s="12">
        <f>'TRIBAL DISCRETIONARY'!E294</f>
        <v>130013</v>
      </c>
      <c r="E296" s="12">
        <f>'TRIBAL DISCRETIONARY'!F294</f>
        <v>150013</v>
      </c>
      <c r="F296" s="12">
        <f>'TRIBAL DISCRETIONARY'!G294</f>
        <v>1522</v>
      </c>
      <c r="G296" s="12">
        <f t="shared" si="8"/>
        <v>148491</v>
      </c>
      <c r="H296" s="12">
        <f t="shared" si="9"/>
        <v>369753</v>
      </c>
    </row>
    <row r="297" ht="12.75">
      <c r="A297" s="18"/>
    </row>
    <row r="298" spans="1:8" ht="12.75">
      <c r="A298" s="18" t="s">
        <v>297</v>
      </c>
      <c r="B298" s="12">
        <f>SUM(B7:B296)</f>
        <v>54340000</v>
      </c>
      <c r="C298" s="12">
        <f aca="true" t="shared" si="10" ref="C298:H298">SUM(C7:C296)</f>
        <v>8775200</v>
      </c>
      <c r="D298" s="12">
        <f t="shared" si="10"/>
        <v>32224680</v>
      </c>
      <c r="E298" s="12">
        <f t="shared" si="10"/>
        <v>41999880</v>
      </c>
      <c r="F298" s="12">
        <f>SUM(F7:F296)</f>
        <v>382400</v>
      </c>
      <c r="G298" s="12">
        <f t="shared" si="10"/>
        <v>41617480</v>
      </c>
      <c r="H298" s="12">
        <f t="shared" si="10"/>
        <v>96339880</v>
      </c>
    </row>
    <row r="299" ht="12.75">
      <c r="A299" s="18"/>
    </row>
    <row r="300" spans="1:8" ht="12.75">
      <c r="A300" s="35"/>
      <c r="B300" s="35"/>
      <c r="C300" s="35"/>
      <c r="D300" s="35"/>
      <c r="E300" s="35"/>
      <c r="F300" s="35"/>
      <c r="G300" s="35"/>
      <c r="H300" s="35"/>
    </row>
    <row r="303" spans="2:8" ht="12.75">
      <c r="B303" s="10"/>
      <c r="C303" s="10"/>
      <c r="D303" s="10"/>
      <c r="E303" s="10"/>
      <c r="F303" s="10"/>
      <c r="G303" s="10"/>
      <c r="H303" s="10"/>
    </row>
  </sheetData>
  <mergeCells count="1">
    <mergeCell ref="A300:H300"/>
  </mergeCells>
  <printOptions/>
  <pageMargins left="0" right="0" top="0" bottom="0" header="0.25" footer="0.25"/>
  <pageSetup fitToHeight="10" fitToWidth="1" horizontalDpi="150" verticalDpi="150" orientation="landscape" scale="76" r:id="rId1"/>
  <headerFooter alignWithMargins="0">
    <oddHeader>&amp;R&amp;F[Date]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767"/>
  <sheetViews>
    <sheetView workbookViewId="0" topLeftCell="A1">
      <pane xSplit="1" ySplit="6" topLeftCell="B1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" sqref="D14"/>
    </sheetView>
  </sheetViews>
  <sheetFormatPr defaultColWidth="30.7109375" defaultRowHeight="12.75"/>
  <cols>
    <col min="1" max="1" width="43.7109375" style="23" customWidth="1"/>
    <col min="2" max="2" width="13.8515625" style="2" customWidth="1"/>
    <col min="3" max="3" width="23.00390625" style="22" customWidth="1"/>
    <col min="4" max="4" width="14.140625" style="12" customWidth="1"/>
    <col min="5" max="5" width="7.28125" style="12" customWidth="1"/>
    <col min="6" max="8" width="14.421875" style="10" customWidth="1"/>
    <col min="9" max="16384" width="30.7109375" style="10" customWidth="1"/>
  </cols>
  <sheetData>
    <row r="1" spans="1:5" ht="12.75">
      <c r="A1" s="19" t="s">
        <v>358</v>
      </c>
      <c r="B1" s="4"/>
      <c r="C1" s="20"/>
      <c r="D1" s="4"/>
      <c r="E1" s="4"/>
    </row>
    <row r="3" spans="1:2" ht="12.75">
      <c r="A3" s="21" t="s">
        <v>271</v>
      </c>
      <c r="B3" s="3">
        <v>54340000</v>
      </c>
    </row>
    <row r="4" spans="1:5" ht="12.75">
      <c r="A4" s="19"/>
      <c r="D4" s="1"/>
      <c r="E4" s="1"/>
    </row>
    <row r="5" spans="2:8" ht="12.75">
      <c r="B5" s="1" t="s">
        <v>272</v>
      </c>
      <c r="C5" s="24"/>
      <c r="D5" s="1" t="s">
        <v>272</v>
      </c>
      <c r="E5" s="1"/>
      <c r="F5" s="11" t="s">
        <v>299</v>
      </c>
      <c r="H5" s="10" t="s">
        <v>304</v>
      </c>
    </row>
    <row r="6" spans="1:8" ht="12.75">
      <c r="A6" s="21" t="s">
        <v>273</v>
      </c>
      <c r="B6" s="1" t="s">
        <v>274</v>
      </c>
      <c r="C6" s="24" t="s">
        <v>270</v>
      </c>
      <c r="D6" s="1" t="s">
        <v>3</v>
      </c>
      <c r="E6" s="1"/>
      <c r="F6" s="11" t="s">
        <v>269</v>
      </c>
      <c r="G6" s="11" t="s">
        <v>307</v>
      </c>
      <c r="H6" s="10" t="s">
        <v>305</v>
      </c>
    </row>
    <row r="7" spans="1:6" ht="12.75">
      <c r="A7" s="21"/>
      <c r="C7" s="24"/>
      <c r="D7" s="1"/>
      <c r="E7" s="1"/>
      <c r="F7" s="11" t="s">
        <v>306</v>
      </c>
    </row>
    <row r="8" spans="1:2" ht="12.75">
      <c r="A8" s="11" t="s">
        <v>10</v>
      </c>
      <c r="B8" s="25"/>
    </row>
    <row r="9" spans="1:7" ht="12.75">
      <c r="A9" s="18" t="s">
        <v>11</v>
      </c>
      <c r="B9" s="25">
        <v>147</v>
      </c>
      <c r="C9" s="22">
        <f aca="true" t="shared" si="0" ref="C9:C40">IF(B9&gt;0,B9/$B$280,"")</f>
        <v>0.000282259148460632</v>
      </c>
      <c r="D9" s="12">
        <f aca="true" t="shared" si="1" ref="D9:D19">IF(C9&lt;&gt;"",C9*$B$3,"")</f>
        <v>15338</v>
      </c>
      <c r="F9" s="16">
        <f>D9</f>
        <v>15338</v>
      </c>
      <c r="G9" s="10">
        <f>IF(F9=D9,0,"***")</f>
        <v>0</v>
      </c>
    </row>
    <row r="10" spans="1:7" ht="12.75">
      <c r="A10" s="11" t="s">
        <v>12</v>
      </c>
      <c r="B10" s="25"/>
      <c r="C10" s="22">
        <f t="shared" si="0"/>
      </c>
      <c r="D10" s="12">
        <f t="shared" si="1"/>
      </c>
      <c r="F10" s="16"/>
      <c r="G10" s="10" t="s">
        <v>301</v>
      </c>
    </row>
    <row r="11" spans="1:8" ht="12.75">
      <c r="A11" s="18" t="s">
        <v>322</v>
      </c>
      <c r="B11" s="25">
        <v>357</v>
      </c>
      <c r="C11" s="22">
        <f t="shared" si="0"/>
        <v>0.000685486503404391</v>
      </c>
      <c r="D11" s="12">
        <f t="shared" si="1"/>
        <v>37249</v>
      </c>
      <c r="F11" s="16">
        <v>0</v>
      </c>
      <c r="G11" s="10" t="s">
        <v>303</v>
      </c>
      <c r="H11" s="16">
        <f>D11</f>
        <v>37249</v>
      </c>
    </row>
    <row r="12" spans="1:7" ht="12.75">
      <c r="A12" s="18" t="s">
        <v>16</v>
      </c>
      <c r="B12" s="25">
        <v>1619</v>
      </c>
      <c r="C12" s="22">
        <f t="shared" si="0"/>
        <v>0.00310869089359022</v>
      </c>
      <c r="D12" s="12">
        <f t="shared" si="1"/>
        <v>168926</v>
      </c>
      <c r="F12" s="16">
        <f>D12</f>
        <v>168926</v>
      </c>
      <c r="G12" s="10">
        <f aca="true" t="shared" si="2" ref="G12:G72">IF(F12=D12,0,"***")</f>
        <v>0</v>
      </c>
    </row>
    <row r="13" spans="1:8" ht="12.75">
      <c r="A13" s="18" t="s">
        <v>323</v>
      </c>
      <c r="B13" s="25">
        <v>6666</v>
      </c>
      <c r="C13" s="22">
        <f t="shared" si="0"/>
        <v>0.0127995883240719</v>
      </c>
      <c r="D13" s="12">
        <f>IF(C13&lt;&gt;"",C13*$B$3,"")-1</f>
        <v>695529</v>
      </c>
      <c r="F13" s="16">
        <v>0</v>
      </c>
      <c r="G13" s="10" t="s">
        <v>303</v>
      </c>
      <c r="H13" s="16">
        <f>D13</f>
        <v>695529</v>
      </c>
    </row>
    <row r="14" spans="1:8" ht="12.75">
      <c r="A14" s="18" t="s">
        <v>18</v>
      </c>
      <c r="B14" s="25">
        <v>1630</v>
      </c>
      <c r="C14" s="22">
        <f t="shared" si="0"/>
        <v>0.00312981232646823</v>
      </c>
      <c r="D14" s="12">
        <f t="shared" si="1"/>
        <v>170074</v>
      </c>
      <c r="F14" s="16">
        <v>0</v>
      </c>
      <c r="G14" s="10" t="s">
        <v>303</v>
      </c>
      <c r="H14" s="16">
        <f>D14</f>
        <v>170074</v>
      </c>
    </row>
    <row r="15" spans="1:8" ht="12.75">
      <c r="A15" s="18" t="s">
        <v>19</v>
      </c>
      <c r="B15" s="25">
        <v>370</v>
      </c>
      <c r="C15" s="22">
        <f t="shared" si="0"/>
        <v>0.000710448196805671</v>
      </c>
      <c r="D15" s="12">
        <f t="shared" si="1"/>
        <v>38606</v>
      </c>
      <c r="F15" s="16">
        <v>0</v>
      </c>
      <c r="G15" s="10" t="s">
        <v>303</v>
      </c>
      <c r="H15" s="16">
        <f>D15</f>
        <v>38606</v>
      </c>
    </row>
    <row r="16" spans="1:8" ht="12.75">
      <c r="A16" s="18" t="s">
        <v>20</v>
      </c>
      <c r="B16" s="25">
        <v>8009</v>
      </c>
      <c r="C16" s="22">
        <f t="shared" si="0"/>
        <v>0.0153783232654503</v>
      </c>
      <c r="D16" s="12">
        <f t="shared" si="1"/>
        <v>835658</v>
      </c>
      <c r="F16" s="16">
        <v>0</v>
      </c>
      <c r="G16" s="10" t="s">
        <v>303</v>
      </c>
      <c r="H16" s="16">
        <f>D16</f>
        <v>835658</v>
      </c>
    </row>
    <row r="17" spans="1:8" ht="12.75">
      <c r="A17" s="18" t="s">
        <v>21</v>
      </c>
      <c r="B17" s="25">
        <v>172</v>
      </c>
      <c r="C17" s="22">
        <f t="shared" si="0"/>
        <v>0.000330262405001555</v>
      </c>
      <c r="D17" s="12">
        <f t="shared" si="1"/>
        <v>17946</v>
      </c>
      <c r="F17" s="16">
        <v>0</v>
      </c>
      <c r="G17" s="10" t="s">
        <v>303</v>
      </c>
      <c r="H17" s="16">
        <f>D17</f>
        <v>17946</v>
      </c>
    </row>
    <row r="18" spans="1:8" ht="12.75">
      <c r="A18" s="18" t="s">
        <v>22</v>
      </c>
      <c r="B18" s="25">
        <v>2309</v>
      </c>
      <c r="C18" s="22">
        <f t="shared" si="0"/>
        <v>0.00443358077411972</v>
      </c>
      <c r="D18" s="12">
        <f t="shared" si="1"/>
        <v>240921</v>
      </c>
      <c r="F18" s="16">
        <v>0</v>
      </c>
      <c r="G18" s="10" t="s">
        <v>303</v>
      </c>
      <c r="H18" s="16">
        <f aca="true" t="shared" si="3" ref="H18:H23">D18</f>
        <v>240921</v>
      </c>
    </row>
    <row r="19" spans="1:8" ht="12.75">
      <c r="A19" s="18" t="s">
        <v>25</v>
      </c>
      <c r="B19" s="25">
        <v>1346</v>
      </c>
      <c r="C19" s="22">
        <f t="shared" si="0"/>
        <v>0.00258449533216333</v>
      </c>
      <c r="D19" s="12">
        <f t="shared" si="1"/>
        <v>140441</v>
      </c>
      <c r="F19" s="16">
        <v>0</v>
      </c>
      <c r="G19" s="10" t="s">
        <v>303</v>
      </c>
      <c r="H19" s="16">
        <f t="shared" si="3"/>
        <v>140441</v>
      </c>
    </row>
    <row r="20" spans="1:7" ht="12.75">
      <c r="A20" s="18" t="s">
        <v>26</v>
      </c>
      <c r="B20" s="25">
        <v>2430</v>
      </c>
      <c r="C20" s="22">
        <f t="shared" si="0"/>
        <v>0.00466591653577779</v>
      </c>
      <c r="D20" s="12">
        <f aca="true" t="shared" si="4" ref="D20:D26">IF(C20&lt;&gt;"",C20*$B$3,"")</f>
        <v>253546</v>
      </c>
      <c r="F20" s="16">
        <f>D20</f>
        <v>253546</v>
      </c>
      <c r="G20" s="10">
        <f t="shared" si="2"/>
        <v>0</v>
      </c>
    </row>
    <row r="21" spans="1:8" ht="12.75">
      <c r="A21" s="18" t="s">
        <v>27</v>
      </c>
      <c r="B21" s="25">
        <v>550</v>
      </c>
      <c r="C21" s="22">
        <f t="shared" si="0"/>
        <v>0.00105607164390032</v>
      </c>
      <c r="D21" s="12">
        <f t="shared" si="4"/>
        <v>57387</v>
      </c>
      <c r="F21" s="16">
        <v>0</v>
      </c>
      <c r="G21" s="10" t="s">
        <v>303</v>
      </c>
      <c r="H21" s="16">
        <f t="shared" si="3"/>
        <v>57387</v>
      </c>
    </row>
    <row r="22" spans="1:8" ht="12.75">
      <c r="A22" s="18" t="s">
        <v>32</v>
      </c>
      <c r="B22" s="25">
        <v>5365</v>
      </c>
      <c r="C22" s="22">
        <f t="shared" si="0"/>
        <v>0.0103014988536822</v>
      </c>
      <c r="D22" s="12">
        <f t="shared" si="4"/>
        <v>559783</v>
      </c>
      <c r="F22" s="16">
        <v>0</v>
      </c>
      <c r="G22" s="10" t="s">
        <v>303</v>
      </c>
      <c r="H22" s="16">
        <f t="shared" si="3"/>
        <v>559783</v>
      </c>
    </row>
    <row r="23" spans="1:8" ht="12.75">
      <c r="A23" s="18" t="s">
        <v>347</v>
      </c>
      <c r="B23" s="25">
        <v>6408</v>
      </c>
      <c r="C23" s="22">
        <f t="shared" si="0"/>
        <v>0.0123041947165696</v>
      </c>
      <c r="D23" s="12">
        <f t="shared" si="4"/>
        <v>668610</v>
      </c>
      <c r="F23" s="16">
        <v>0</v>
      </c>
      <c r="G23" s="10" t="s">
        <v>303</v>
      </c>
      <c r="H23" s="16">
        <f t="shared" si="3"/>
        <v>668610</v>
      </c>
    </row>
    <row r="24" spans="1:7" ht="12.75">
      <c r="A24" s="11" t="s">
        <v>35</v>
      </c>
      <c r="B24" s="25"/>
      <c r="C24" s="22">
        <f t="shared" si="0"/>
      </c>
      <c r="D24" s="12">
        <f t="shared" si="4"/>
      </c>
      <c r="F24" s="16"/>
      <c r="G24" s="10" t="s">
        <v>301</v>
      </c>
    </row>
    <row r="25" spans="1:8" ht="12.75">
      <c r="A25" s="18" t="s">
        <v>36</v>
      </c>
      <c r="B25" s="25">
        <v>206</v>
      </c>
      <c r="C25" s="22">
        <f t="shared" si="0"/>
        <v>0.000395546833897212</v>
      </c>
      <c r="D25" s="12">
        <f t="shared" si="4"/>
        <v>21494</v>
      </c>
      <c r="F25" s="16">
        <f aca="true" t="shared" si="5" ref="F25:F72">D25</f>
        <v>21494</v>
      </c>
      <c r="G25" s="10">
        <f t="shared" si="2"/>
        <v>0</v>
      </c>
      <c r="H25" s="10">
        <v>0</v>
      </c>
    </row>
    <row r="26" spans="1:8" ht="12.75">
      <c r="A26" s="18" t="s">
        <v>37</v>
      </c>
      <c r="B26" s="25">
        <v>2199</v>
      </c>
      <c r="C26" s="22">
        <f t="shared" si="0"/>
        <v>0.00422236644533965</v>
      </c>
      <c r="D26" s="12">
        <f t="shared" si="4"/>
        <v>229443</v>
      </c>
      <c r="F26" s="16">
        <f t="shared" si="5"/>
        <v>229443</v>
      </c>
      <c r="G26" s="10">
        <f t="shared" si="2"/>
        <v>0</v>
      </c>
      <c r="H26" s="10">
        <v>0</v>
      </c>
    </row>
    <row r="27" spans="1:8" ht="12.75">
      <c r="A27" s="18" t="s">
        <v>38</v>
      </c>
      <c r="B27" s="25">
        <v>5731</v>
      </c>
      <c r="C27" s="22">
        <f t="shared" si="0"/>
        <v>0.0110042665294414</v>
      </c>
      <c r="D27" s="12">
        <f aca="true" t="shared" si="6" ref="D27:D41">IF(C27&lt;&gt;"",C27*$B$3,"")</f>
        <v>597972</v>
      </c>
      <c r="F27" s="16">
        <f t="shared" si="5"/>
        <v>597972</v>
      </c>
      <c r="G27" s="10">
        <f t="shared" si="2"/>
        <v>0</v>
      </c>
      <c r="H27" s="10">
        <v>0</v>
      </c>
    </row>
    <row r="28" spans="1:8" ht="12.75">
      <c r="A28" s="18" t="s">
        <v>41</v>
      </c>
      <c r="B28" s="25">
        <v>142</v>
      </c>
      <c r="C28" s="22">
        <f t="shared" si="0"/>
        <v>0.000272658497152447</v>
      </c>
      <c r="D28" s="12">
        <f>IF(C28&lt;&gt;"",C28*$B$3,"")</f>
        <v>14816</v>
      </c>
      <c r="F28" s="16">
        <f>D28</f>
        <v>14816</v>
      </c>
      <c r="G28" s="10">
        <f>IF(F28=D28,0,"***")</f>
        <v>0</v>
      </c>
      <c r="H28" s="10">
        <v>0</v>
      </c>
    </row>
    <row r="29" spans="1:8" ht="12.75">
      <c r="A29" s="18" t="s">
        <v>39</v>
      </c>
      <c r="B29" s="25">
        <v>2244</v>
      </c>
      <c r="C29" s="22">
        <f t="shared" si="0"/>
        <v>0.00430877230711331</v>
      </c>
      <c r="D29" s="12">
        <f t="shared" si="6"/>
        <v>234139</v>
      </c>
      <c r="F29" s="16">
        <f t="shared" si="5"/>
        <v>234139</v>
      </c>
      <c r="G29" s="10">
        <f t="shared" si="2"/>
        <v>0</v>
      </c>
      <c r="H29" s="10">
        <v>0</v>
      </c>
    </row>
    <row r="30" spans="1:8" ht="12.75">
      <c r="A30" s="18" t="s">
        <v>40</v>
      </c>
      <c r="B30" s="25">
        <v>1767</v>
      </c>
      <c r="C30" s="22">
        <f t="shared" si="0"/>
        <v>0.00339287017231249</v>
      </c>
      <c r="D30" s="12">
        <f t="shared" si="6"/>
        <v>184369</v>
      </c>
      <c r="F30" s="16">
        <f t="shared" si="5"/>
        <v>184369</v>
      </c>
      <c r="G30" s="10">
        <f t="shared" si="2"/>
        <v>0</v>
      </c>
      <c r="H30" s="10">
        <v>0</v>
      </c>
    </row>
    <row r="31" spans="1:8" ht="12.75">
      <c r="A31" s="18" t="s">
        <v>42</v>
      </c>
      <c r="B31" s="25">
        <v>87787</v>
      </c>
      <c r="C31" s="22">
        <f t="shared" si="0"/>
        <v>0.168562475278323</v>
      </c>
      <c r="D31" s="12">
        <f>IF(C31&lt;&gt;"",C31*$B$3,"")</f>
        <v>9159685</v>
      </c>
      <c r="F31" s="16">
        <f>D31</f>
        <v>9159685</v>
      </c>
      <c r="G31" s="10">
        <f t="shared" si="2"/>
        <v>0</v>
      </c>
      <c r="H31" s="10">
        <v>0</v>
      </c>
    </row>
    <row r="32" spans="1:8" ht="12.75">
      <c r="A32" s="18" t="s">
        <v>43</v>
      </c>
      <c r="B32" s="25">
        <v>2865</v>
      </c>
      <c r="C32" s="22">
        <f t="shared" si="0"/>
        <v>0.00550117319958986</v>
      </c>
      <c r="D32" s="12">
        <f t="shared" si="6"/>
        <v>298934</v>
      </c>
      <c r="F32" s="16">
        <f t="shared" si="5"/>
        <v>298934</v>
      </c>
      <c r="G32" s="10">
        <f t="shared" si="2"/>
        <v>0</v>
      </c>
      <c r="H32" s="10">
        <v>0</v>
      </c>
    </row>
    <row r="33" spans="1:8" ht="12.75">
      <c r="A33" s="18" t="s">
        <v>44</v>
      </c>
      <c r="B33" s="25">
        <v>669</v>
      </c>
      <c r="C33" s="22">
        <f t="shared" si="0"/>
        <v>0.00128456714503512</v>
      </c>
      <c r="D33" s="12">
        <f t="shared" si="6"/>
        <v>69803</v>
      </c>
      <c r="F33" s="16">
        <f t="shared" si="5"/>
        <v>69803</v>
      </c>
      <c r="G33" s="10">
        <f t="shared" si="2"/>
        <v>0</v>
      </c>
      <c r="H33" s="10">
        <v>0</v>
      </c>
    </row>
    <row r="34" spans="1:8" ht="12.75">
      <c r="A34" s="18" t="s">
        <v>45</v>
      </c>
      <c r="B34" s="25">
        <v>2420</v>
      </c>
      <c r="C34" s="22">
        <f t="shared" si="0"/>
        <v>0.00464671523316142</v>
      </c>
      <c r="D34" s="12">
        <f>IF(C34&lt;&gt;"",C34*$B$3,"")-1</f>
        <v>252502</v>
      </c>
      <c r="F34" s="16">
        <f t="shared" si="5"/>
        <v>252502</v>
      </c>
      <c r="G34" s="10">
        <f t="shared" si="2"/>
        <v>0</v>
      </c>
      <c r="H34" s="10">
        <v>0</v>
      </c>
    </row>
    <row r="35" spans="1:8" ht="12.75">
      <c r="A35" s="18" t="s">
        <v>46</v>
      </c>
      <c r="B35" s="25">
        <v>2890</v>
      </c>
      <c r="C35" s="22">
        <f t="shared" si="0"/>
        <v>0.00554917645613078</v>
      </c>
      <c r="D35" s="12">
        <f t="shared" si="6"/>
        <v>301542</v>
      </c>
      <c r="F35" s="16">
        <f t="shared" si="5"/>
        <v>301542</v>
      </c>
      <c r="G35" s="10">
        <f t="shared" si="2"/>
        <v>0</v>
      </c>
      <c r="H35" s="10">
        <v>0</v>
      </c>
    </row>
    <row r="36" spans="1:8" ht="12.75">
      <c r="A36" s="18" t="s">
        <v>47</v>
      </c>
      <c r="B36" s="25">
        <v>5700</v>
      </c>
      <c r="C36" s="22">
        <f t="shared" si="0"/>
        <v>0.0109447424913306</v>
      </c>
      <c r="D36" s="12">
        <f t="shared" si="6"/>
        <v>594737</v>
      </c>
      <c r="F36" s="16">
        <f t="shared" si="5"/>
        <v>594737</v>
      </c>
      <c r="G36" s="10">
        <f t="shared" si="2"/>
        <v>0</v>
      </c>
      <c r="H36" s="10">
        <v>0</v>
      </c>
    </row>
    <row r="37" spans="1:8" ht="12.75">
      <c r="A37" s="18" t="s">
        <v>48</v>
      </c>
      <c r="B37" s="25">
        <v>5735</v>
      </c>
      <c r="C37" s="22">
        <f t="shared" si="0"/>
        <v>0.0110119470504879</v>
      </c>
      <c r="D37" s="12">
        <f t="shared" si="6"/>
        <v>598389</v>
      </c>
      <c r="F37" s="16">
        <f t="shared" si="5"/>
        <v>598389</v>
      </c>
      <c r="G37" s="10">
        <f t="shared" si="2"/>
        <v>0</v>
      </c>
      <c r="H37" s="10">
        <v>0</v>
      </c>
    </row>
    <row r="38" spans="1:8" ht="12.75">
      <c r="A38" s="18" t="s">
        <v>49</v>
      </c>
      <c r="B38" s="25">
        <v>499</v>
      </c>
      <c r="C38" s="22">
        <f t="shared" si="0"/>
        <v>0.000958145000556838</v>
      </c>
      <c r="D38" s="12">
        <f t="shared" si="6"/>
        <v>52066</v>
      </c>
      <c r="F38" s="16">
        <f t="shared" si="5"/>
        <v>52066</v>
      </c>
      <c r="G38" s="10">
        <f t="shared" si="2"/>
        <v>0</v>
      </c>
      <c r="H38" s="10">
        <v>0</v>
      </c>
    </row>
    <row r="39" spans="1:7" ht="12.75">
      <c r="A39" s="11" t="s">
        <v>50</v>
      </c>
      <c r="B39" s="25"/>
      <c r="C39" s="22">
        <f t="shared" si="0"/>
      </c>
      <c r="D39" s="12">
        <f t="shared" si="6"/>
      </c>
      <c r="F39" s="16"/>
      <c r="G39" s="10" t="s">
        <v>301</v>
      </c>
    </row>
    <row r="40" spans="1:8" ht="12.75">
      <c r="A40" s="18" t="s">
        <v>324</v>
      </c>
      <c r="B40" s="25">
        <v>120</v>
      </c>
      <c r="C40" s="22">
        <f t="shared" si="0"/>
        <v>0.000230415631396434</v>
      </c>
      <c r="D40" s="12">
        <f t="shared" si="6"/>
        <v>12521</v>
      </c>
      <c r="F40" s="16">
        <f t="shared" si="5"/>
        <v>12521</v>
      </c>
      <c r="G40" s="10">
        <f t="shared" si="2"/>
        <v>0</v>
      </c>
      <c r="H40" s="10">
        <v>0</v>
      </c>
    </row>
    <row r="41" spans="1:8" ht="12.75">
      <c r="A41" s="18" t="s">
        <v>51</v>
      </c>
      <c r="B41" s="25">
        <v>415</v>
      </c>
      <c r="C41" s="22">
        <f aca="true" t="shared" si="7" ref="C41:C71">IF(B41&gt;0,B41/$B$280,"")</f>
        <v>0.000796854058579334</v>
      </c>
      <c r="D41" s="12">
        <f t="shared" si="6"/>
        <v>43301</v>
      </c>
      <c r="F41" s="16">
        <f t="shared" si="5"/>
        <v>43301</v>
      </c>
      <c r="G41" s="10">
        <f t="shared" si="2"/>
        <v>0</v>
      </c>
      <c r="H41" s="10">
        <v>0</v>
      </c>
    </row>
    <row r="42" spans="1:8" ht="12.75">
      <c r="A42" s="18" t="s">
        <v>52</v>
      </c>
      <c r="B42" s="25">
        <v>1581</v>
      </c>
      <c r="C42" s="22">
        <f t="shared" si="7"/>
        <v>0.00303572594364802</v>
      </c>
      <c r="D42" s="12">
        <f aca="true" t="shared" si="8" ref="D42:D56">IF(C42&lt;&gt;"",C42*$B$3,"")</f>
        <v>164961</v>
      </c>
      <c r="F42" s="16">
        <f t="shared" si="5"/>
        <v>164961</v>
      </c>
      <c r="G42" s="10">
        <f t="shared" si="2"/>
        <v>0</v>
      </c>
      <c r="H42" s="10">
        <v>0</v>
      </c>
    </row>
    <row r="43" spans="1:8" ht="12.75">
      <c r="A43" s="18" t="s">
        <v>53</v>
      </c>
      <c r="B43" s="25">
        <v>454</v>
      </c>
      <c r="C43" s="22">
        <f t="shared" si="7"/>
        <v>0.000871739138783175</v>
      </c>
      <c r="D43" s="12">
        <f t="shared" si="8"/>
        <v>47370</v>
      </c>
      <c r="F43" s="16">
        <f t="shared" si="5"/>
        <v>47370</v>
      </c>
      <c r="G43" s="10">
        <f t="shared" si="2"/>
        <v>0</v>
      </c>
      <c r="H43" s="10">
        <v>0</v>
      </c>
    </row>
    <row r="44" spans="1:8" ht="12.75">
      <c r="A44" s="18" t="s">
        <v>54</v>
      </c>
      <c r="B44" s="25">
        <v>496</v>
      </c>
      <c r="C44" s="22">
        <f t="shared" si="7"/>
        <v>0.000952384609771927</v>
      </c>
      <c r="D44" s="12">
        <f t="shared" si="8"/>
        <v>51753</v>
      </c>
      <c r="F44" s="16">
        <f t="shared" si="5"/>
        <v>51753</v>
      </c>
      <c r="G44" s="10">
        <f t="shared" si="2"/>
        <v>0</v>
      </c>
      <c r="H44" s="10">
        <v>0</v>
      </c>
    </row>
    <row r="45" spans="1:8" ht="12.75">
      <c r="A45" s="18" t="s">
        <v>350</v>
      </c>
      <c r="B45" s="25">
        <v>493</v>
      </c>
      <c r="C45" s="22">
        <f t="shared" si="7"/>
        <v>0.000946624218987016</v>
      </c>
      <c r="D45" s="12">
        <f t="shared" si="8"/>
        <v>51440</v>
      </c>
      <c r="F45" s="16">
        <f t="shared" si="5"/>
        <v>51440</v>
      </c>
      <c r="G45" s="10">
        <f t="shared" si="2"/>
        <v>0</v>
      </c>
      <c r="H45" s="10">
        <v>0</v>
      </c>
    </row>
    <row r="46" spans="1:8" ht="12.75">
      <c r="A46" s="18" t="s">
        <v>325</v>
      </c>
      <c r="B46" s="25">
        <v>221</v>
      </c>
      <c r="C46" s="22">
        <f t="shared" si="7"/>
        <v>0.000424348787821766</v>
      </c>
      <c r="D46" s="12">
        <f t="shared" si="8"/>
        <v>23059</v>
      </c>
      <c r="F46" s="16">
        <f t="shared" si="5"/>
        <v>23059</v>
      </c>
      <c r="G46" s="10">
        <f t="shared" si="2"/>
        <v>0</v>
      </c>
      <c r="H46" s="10">
        <v>0</v>
      </c>
    </row>
    <row r="47" spans="1:8" ht="12.75">
      <c r="A47" s="18" t="s">
        <v>55</v>
      </c>
      <c r="B47" s="25">
        <v>129</v>
      </c>
      <c r="C47" s="22">
        <f t="shared" si="7"/>
        <v>0.000247696803751166</v>
      </c>
      <c r="D47" s="12">
        <f t="shared" si="8"/>
        <v>13460</v>
      </c>
      <c r="F47" s="16">
        <f t="shared" si="5"/>
        <v>13460</v>
      </c>
      <c r="G47" s="10">
        <f t="shared" si="2"/>
        <v>0</v>
      </c>
      <c r="H47" s="10">
        <v>0</v>
      </c>
    </row>
    <row r="48" spans="1:8" ht="12.75">
      <c r="A48" s="18" t="s">
        <v>290</v>
      </c>
      <c r="B48" s="25">
        <v>125</v>
      </c>
      <c r="C48" s="22">
        <f t="shared" si="7"/>
        <v>0.000240016282704619</v>
      </c>
      <c r="D48" s="12">
        <f t="shared" si="8"/>
        <v>13042</v>
      </c>
      <c r="F48" s="16">
        <f t="shared" si="5"/>
        <v>13042</v>
      </c>
      <c r="G48" s="10">
        <f t="shared" si="2"/>
        <v>0</v>
      </c>
      <c r="H48" s="10">
        <v>0</v>
      </c>
    </row>
    <row r="49" spans="1:8" ht="12.75">
      <c r="A49" s="18" t="s">
        <v>291</v>
      </c>
      <c r="B49" s="25">
        <v>173</v>
      </c>
      <c r="C49" s="22">
        <f t="shared" si="7"/>
        <v>0.000332182535263192</v>
      </c>
      <c r="D49" s="12">
        <f t="shared" si="8"/>
        <v>18051</v>
      </c>
      <c r="F49" s="16">
        <f t="shared" si="5"/>
        <v>18051</v>
      </c>
      <c r="G49" s="10">
        <f t="shared" si="2"/>
        <v>0</v>
      </c>
      <c r="H49" s="10">
        <v>0</v>
      </c>
    </row>
    <row r="50" spans="1:8" ht="12.75">
      <c r="A50" s="18" t="s">
        <v>56</v>
      </c>
      <c r="B50" s="25">
        <v>235</v>
      </c>
      <c r="C50" s="22">
        <f t="shared" si="7"/>
        <v>0.000451230611484683</v>
      </c>
      <c r="D50" s="12">
        <f t="shared" si="8"/>
        <v>24520</v>
      </c>
      <c r="F50" s="16">
        <f t="shared" si="5"/>
        <v>24520</v>
      </c>
      <c r="G50" s="10">
        <f t="shared" si="2"/>
        <v>0</v>
      </c>
      <c r="H50" s="10">
        <v>0</v>
      </c>
    </row>
    <row r="51" spans="1:8" ht="12.75">
      <c r="A51" s="18" t="s">
        <v>57</v>
      </c>
      <c r="B51" s="25">
        <v>428</v>
      </c>
      <c r="C51" s="22">
        <f t="shared" si="7"/>
        <v>0.000821815751980614</v>
      </c>
      <c r="D51" s="12">
        <f t="shared" si="8"/>
        <v>44657</v>
      </c>
      <c r="F51" s="16">
        <f t="shared" si="5"/>
        <v>44657</v>
      </c>
      <c r="G51" s="10">
        <f t="shared" si="2"/>
        <v>0</v>
      </c>
      <c r="H51" s="10">
        <v>0</v>
      </c>
    </row>
    <row r="52" spans="1:8" ht="12.75">
      <c r="A52" s="18" t="s">
        <v>58</v>
      </c>
      <c r="B52" s="25">
        <v>630</v>
      </c>
      <c r="C52" s="22">
        <f t="shared" si="7"/>
        <v>0.00120968206483128</v>
      </c>
      <c r="D52" s="12">
        <f t="shared" si="8"/>
        <v>65734</v>
      </c>
      <c r="F52" s="16">
        <f t="shared" si="5"/>
        <v>65734</v>
      </c>
      <c r="G52" s="10">
        <f t="shared" si="2"/>
        <v>0</v>
      </c>
      <c r="H52" s="10">
        <v>0</v>
      </c>
    </row>
    <row r="53" spans="1:8" ht="12.75">
      <c r="A53" s="18" t="s">
        <v>59</v>
      </c>
      <c r="B53" s="25">
        <v>222</v>
      </c>
      <c r="C53" s="22">
        <f t="shared" si="7"/>
        <v>0.000426268918083403</v>
      </c>
      <c r="D53" s="12">
        <f t="shared" si="8"/>
        <v>23163</v>
      </c>
      <c r="F53" s="16">
        <f t="shared" si="5"/>
        <v>23163</v>
      </c>
      <c r="G53" s="10">
        <f t="shared" si="2"/>
        <v>0</v>
      </c>
      <c r="H53" s="10">
        <v>0</v>
      </c>
    </row>
    <row r="54" spans="1:8" ht="12.75">
      <c r="A54" s="18" t="s">
        <v>60</v>
      </c>
      <c r="B54" s="25">
        <v>1955</v>
      </c>
      <c r="C54" s="22">
        <f t="shared" si="7"/>
        <v>0.00375385466150024</v>
      </c>
      <c r="D54" s="12">
        <f t="shared" si="8"/>
        <v>203984</v>
      </c>
      <c r="F54" s="16">
        <f t="shared" si="5"/>
        <v>203984</v>
      </c>
      <c r="G54" s="10">
        <f t="shared" si="2"/>
        <v>0</v>
      </c>
      <c r="H54" s="10">
        <v>0</v>
      </c>
    </row>
    <row r="55" spans="1:8" ht="12.75">
      <c r="A55" s="18" t="s">
        <v>327</v>
      </c>
      <c r="B55" s="25">
        <v>858</v>
      </c>
      <c r="C55" s="22">
        <f t="shared" si="7"/>
        <v>0.0016474717644845</v>
      </c>
      <c r="D55" s="12">
        <f t="shared" si="8"/>
        <v>89524</v>
      </c>
      <c r="F55" s="16">
        <f t="shared" si="5"/>
        <v>89524</v>
      </c>
      <c r="G55" s="10">
        <f t="shared" si="2"/>
        <v>0</v>
      </c>
      <c r="H55" s="10">
        <v>0</v>
      </c>
    </row>
    <row r="56" spans="1:8" ht="12.75">
      <c r="A56" s="18" t="s">
        <v>328</v>
      </c>
      <c r="B56" s="25">
        <v>59</v>
      </c>
      <c r="C56" s="22">
        <f t="shared" si="7"/>
        <v>0.00011328768543658</v>
      </c>
      <c r="D56" s="12">
        <f t="shared" si="8"/>
        <v>6156</v>
      </c>
      <c r="F56" s="16">
        <f t="shared" si="5"/>
        <v>6156</v>
      </c>
      <c r="G56" s="10">
        <f t="shared" si="2"/>
        <v>0</v>
      </c>
      <c r="H56" s="10">
        <v>0</v>
      </c>
    </row>
    <row r="57" spans="1:8" ht="12.75">
      <c r="A57" s="18" t="s">
        <v>61</v>
      </c>
      <c r="B57" s="25">
        <v>106</v>
      </c>
      <c r="C57" s="22">
        <f t="shared" si="7"/>
        <v>0.000203533807733517</v>
      </c>
      <c r="D57" s="12">
        <f aca="true" t="shared" si="9" ref="D57:D70">IF(C57&lt;&gt;"",C57*$B$3,"")</f>
        <v>11060</v>
      </c>
      <c r="F57" s="16">
        <f t="shared" si="5"/>
        <v>11060</v>
      </c>
      <c r="G57" s="10">
        <f t="shared" si="2"/>
        <v>0</v>
      </c>
      <c r="H57" s="10">
        <v>0</v>
      </c>
    </row>
    <row r="58" spans="1:8" ht="12.75">
      <c r="A58" s="18" t="s">
        <v>62</v>
      </c>
      <c r="B58" s="25">
        <v>213</v>
      </c>
      <c r="C58" s="22">
        <f t="shared" si="7"/>
        <v>0.00040898774572867</v>
      </c>
      <c r="D58" s="12">
        <f t="shared" si="9"/>
        <v>22224</v>
      </c>
      <c r="F58" s="16">
        <f t="shared" si="5"/>
        <v>22224</v>
      </c>
      <c r="G58" s="10">
        <f t="shared" si="2"/>
        <v>0</v>
      </c>
      <c r="H58" s="10">
        <v>0</v>
      </c>
    </row>
    <row r="59" spans="1:8" ht="12.75">
      <c r="A59" s="18" t="s">
        <v>63</v>
      </c>
      <c r="B59" s="25">
        <v>205</v>
      </c>
      <c r="C59" s="22">
        <f t="shared" si="7"/>
        <v>0.000393626703635575</v>
      </c>
      <c r="D59" s="12">
        <f t="shared" si="9"/>
        <v>21390</v>
      </c>
      <c r="F59" s="16">
        <f t="shared" si="5"/>
        <v>21390</v>
      </c>
      <c r="G59" s="10">
        <f t="shared" si="2"/>
        <v>0</v>
      </c>
      <c r="H59" s="10">
        <v>0</v>
      </c>
    </row>
    <row r="60" spans="1:8" ht="12.75">
      <c r="A60" s="18" t="s">
        <v>64</v>
      </c>
      <c r="B60" s="25">
        <v>79</v>
      </c>
      <c r="C60" s="22">
        <f t="shared" si="7"/>
        <v>0.000151690290669319</v>
      </c>
      <c r="D60" s="12">
        <f t="shared" si="9"/>
        <v>8243</v>
      </c>
      <c r="F60" s="16">
        <f t="shared" si="5"/>
        <v>8243</v>
      </c>
      <c r="G60" s="10">
        <f t="shared" si="2"/>
        <v>0</v>
      </c>
      <c r="H60" s="10">
        <v>0</v>
      </c>
    </row>
    <row r="61" spans="1:8" ht="12.75">
      <c r="A61" s="18" t="s">
        <v>67</v>
      </c>
      <c r="B61" s="25">
        <v>191</v>
      </c>
      <c r="C61" s="22">
        <f t="shared" si="7"/>
        <v>0.000366744879972657</v>
      </c>
      <c r="D61" s="12">
        <f>IF(C61&lt;&gt;"",C61*$B$3,"")</f>
        <v>19929</v>
      </c>
      <c r="F61" s="16">
        <f>D61</f>
        <v>19929</v>
      </c>
      <c r="G61" s="10">
        <f>IF(F61=D61,0,"***")</f>
        <v>0</v>
      </c>
      <c r="H61" s="10">
        <v>0</v>
      </c>
    </row>
    <row r="62" spans="1:8" ht="12.75">
      <c r="A62" s="18" t="s">
        <v>65</v>
      </c>
      <c r="B62" s="25">
        <v>65</v>
      </c>
      <c r="C62" s="22">
        <f t="shared" si="7"/>
        <v>0.000124808467006402</v>
      </c>
      <c r="D62" s="12">
        <f t="shared" si="9"/>
        <v>6782</v>
      </c>
      <c r="F62" s="16">
        <f t="shared" si="5"/>
        <v>6782</v>
      </c>
      <c r="G62" s="10">
        <f t="shared" si="2"/>
        <v>0</v>
      </c>
      <c r="H62" s="10">
        <v>0</v>
      </c>
    </row>
    <row r="63" spans="1:8" ht="12.75">
      <c r="A63" s="18" t="s">
        <v>66</v>
      </c>
      <c r="B63" s="25">
        <v>434</v>
      </c>
      <c r="C63" s="22">
        <f t="shared" si="7"/>
        <v>0.000833336533550436</v>
      </c>
      <c r="D63" s="12">
        <f t="shared" si="9"/>
        <v>45284</v>
      </c>
      <c r="F63" s="16">
        <f t="shared" si="5"/>
        <v>45284</v>
      </c>
      <c r="G63" s="10">
        <f t="shared" si="2"/>
        <v>0</v>
      </c>
      <c r="H63" s="10">
        <v>0</v>
      </c>
    </row>
    <row r="64" spans="1:8" ht="12.75">
      <c r="A64" s="18" t="s">
        <v>68</v>
      </c>
      <c r="B64" s="25">
        <v>52</v>
      </c>
      <c r="C64" s="22">
        <f t="shared" si="7"/>
        <v>9.9846773605121E-05</v>
      </c>
      <c r="D64" s="12">
        <f t="shared" si="9"/>
        <v>5426</v>
      </c>
      <c r="F64" s="16">
        <f t="shared" si="5"/>
        <v>5426</v>
      </c>
      <c r="G64" s="10">
        <f t="shared" si="2"/>
        <v>0</v>
      </c>
      <c r="H64" s="10">
        <v>0</v>
      </c>
    </row>
    <row r="65" spans="1:8" ht="12.75">
      <c r="A65" s="18" t="s">
        <v>329</v>
      </c>
      <c r="B65" s="25">
        <v>65</v>
      </c>
      <c r="C65" s="22">
        <f t="shared" si="7"/>
        <v>0.000124808467006402</v>
      </c>
      <c r="D65" s="12">
        <f t="shared" si="9"/>
        <v>6782</v>
      </c>
      <c r="F65" s="16">
        <f t="shared" si="5"/>
        <v>6782</v>
      </c>
      <c r="G65" s="10">
        <f t="shared" si="2"/>
        <v>0</v>
      </c>
      <c r="H65" s="10">
        <v>0</v>
      </c>
    </row>
    <row r="66" spans="1:8" ht="12.75">
      <c r="A66" s="18" t="s">
        <v>70</v>
      </c>
      <c r="B66" s="25">
        <v>1939</v>
      </c>
      <c r="C66" s="22">
        <f t="shared" si="7"/>
        <v>0.00372313257731405</v>
      </c>
      <c r="D66" s="12">
        <f t="shared" si="9"/>
        <v>202315</v>
      </c>
      <c r="F66" s="16">
        <f t="shared" si="5"/>
        <v>202315</v>
      </c>
      <c r="G66" s="10">
        <f t="shared" si="2"/>
        <v>0</v>
      </c>
      <c r="H66" s="10">
        <v>0</v>
      </c>
    </row>
    <row r="67" spans="1:8" ht="12.75">
      <c r="A67" s="18" t="s">
        <v>71</v>
      </c>
      <c r="B67" s="25">
        <v>56</v>
      </c>
      <c r="C67" s="22">
        <f t="shared" si="7"/>
        <v>0.000107527294651669</v>
      </c>
      <c r="D67" s="12">
        <f t="shared" si="9"/>
        <v>5843</v>
      </c>
      <c r="F67" s="16">
        <f t="shared" si="5"/>
        <v>5843</v>
      </c>
      <c r="G67" s="10">
        <f t="shared" si="2"/>
        <v>0</v>
      </c>
      <c r="H67" s="10">
        <v>0</v>
      </c>
    </row>
    <row r="68" spans="1:8" ht="12.75">
      <c r="A68" s="18" t="s">
        <v>72</v>
      </c>
      <c r="B68" s="25">
        <v>755</v>
      </c>
      <c r="C68" s="22">
        <f t="shared" si="7"/>
        <v>0.0014496983475359</v>
      </c>
      <c r="D68" s="12">
        <f t="shared" si="9"/>
        <v>78777</v>
      </c>
      <c r="F68" s="16">
        <f t="shared" si="5"/>
        <v>78777</v>
      </c>
      <c r="G68" s="10">
        <f t="shared" si="2"/>
        <v>0</v>
      </c>
      <c r="H68" s="10">
        <v>0</v>
      </c>
    </row>
    <row r="69" spans="1:8" ht="12.75">
      <c r="A69" s="18" t="s">
        <v>73</v>
      </c>
      <c r="B69" s="25">
        <v>61</v>
      </c>
      <c r="C69" s="22">
        <f t="shared" si="7"/>
        <v>0.000117127945959854</v>
      </c>
      <c r="D69" s="12">
        <f t="shared" si="9"/>
        <v>6365</v>
      </c>
      <c r="F69" s="16">
        <f t="shared" si="5"/>
        <v>6365</v>
      </c>
      <c r="G69" s="10">
        <f t="shared" si="2"/>
        <v>0</v>
      </c>
      <c r="H69" s="10">
        <v>0</v>
      </c>
    </row>
    <row r="70" spans="1:8" ht="12.75">
      <c r="A70" s="18" t="s">
        <v>292</v>
      </c>
      <c r="B70" s="25">
        <v>64</v>
      </c>
      <c r="C70" s="22">
        <f t="shared" si="7"/>
        <v>0.000122888336744765</v>
      </c>
      <c r="D70" s="12">
        <f t="shared" si="9"/>
        <v>6678</v>
      </c>
      <c r="F70" s="16">
        <f t="shared" si="5"/>
        <v>6678</v>
      </c>
      <c r="G70" s="10">
        <f t="shared" si="2"/>
        <v>0</v>
      </c>
      <c r="H70" s="10">
        <v>0</v>
      </c>
    </row>
    <row r="71" spans="1:8" ht="12.75">
      <c r="A71" s="18" t="s">
        <v>74</v>
      </c>
      <c r="B71" s="25">
        <v>213</v>
      </c>
      <c r="C71" s="22">
        <f t="shared" si="7"/>
        <v>0.00040898774572867</v>
      </c>
      <c r="D71" s="12">
        <f aca="true" t="shared" si="10" ref="D71:D84">IF(C71&lt;&gt;"",C71*$B$3,"")</f>
        <v>22224</v>
      </c>
      <c r="F71" s="16">
        <f t="shared" si="5"/>
        <v>22224</v>
      </c>
      <c r="G71" s="10">
        <f t="shared" si="2"/>
        <v>0</v>
      </c>
      <c r="H71" s="10">
        <v>0</v>
      </c>
    </row>
    <row r="72" spans="1:8" ht="25.5">
      <c r="A72" s="23" t="s">
        <v>75</v>
      </c>
      <c r="B72" s="25">
        <v>151</v>
      </c>
      <c r="C72" s="22">
        <f aca="true" t="shared" si="11" ref="C72:C101">IF(B72&gt;0,B72/$B$280,"")</f>
        <v>0.000289939669507179</v>
      </c>
      <c r="D72" s="12">
        <f t="shared" si="10"/>
        <v>15755</v>
      </c>
      <c r="F72" s="16">
        <f t="shared" si="5"/>
        <v>15755</v>
      </c>
      <c r="G72" s="10">
        <f t="shared" si="2"/>
        <v>0</v>
      </c>
      <c r="H72" s="10">
        <v>0</v>
      </c>
    </row>
    <row r="73" spans="1:8" ht="12.75">
      <c r="A73" s="18" t="s">
        <v>76</v>
      </c>
      <c r="B73" s="25">
        <v>270</v>
      </c>
      <c r="C73" s="22">
        <f t="shared" si="11"/>
        <v>0.000518435170641976</v>
      </c>
      <c r="D73" s="12">
        <f t="shared" si="10"/>
        <v>28172</v>
      </c>
      <c r="F73" s="16">
        <f aca="true" t="shared" si="12" ref="F73:F136">D73</f>
        <v>28172</v>
      </c>
      <c r="G73" s="10">
        <f aca="true" t="shared" si="13" ref="G73:G136">IF(F73=D73,0,"***")</f>
        <v>0</v>
      </c>
      <c r="H73" s="10">
        <v>0</v>
      </c>
    </row>
    <row r="74" spans="1:8" ht="12.75">
      <c r="A74" s="18" t="s">
        <v>77</v>
      </c>
      <c r="B74" s="25">
        <v>87</v>
      </c>
      <c r="C74" s="22">
        <f t="shared" si="11"/>
        <v>0.000167051332762415</v>
      </c>
      <c r="D74" s="12">
        <f t="shared" si="10"/>
        <v>9078</v>
      </c>
      <c r="F74" s="16">
        <f t="shared" si="12"/>
        <v>9078</v>
      </c>
      <c r="G74" s="10">
        <f t="shared" si="13"/>
        <v>0</v>
      </c>
      <c r="H74" s="10">
        <v>0</v>
      </c>
    </row>
    <row r="75" spans="1:8" ht="12.75">
      <c r="A75" s="18" t="s">
        <v>78</v>
      </c>
      <c r="B75" s="25">
        <v>140</v>
      </c>
      <c r="C75" s="22">
        <f t="shared" si="11"/>
        <v>0.000268818236629173</v>
      </c>
      <c r="D75" s="12">
        <f t="shared" si="10"/>
        <v>14608</v>
      </c>
      <c r="F75" s="16">
        <f t="shared" si="12"/>
        <v>14608</v>
      </c>
      <c r="G75" s="10">
        <f t="shared" si="13"/>
        <v>0</v>
      </c>
      <c r="H75" s="10">
        <v>0</v>
      </c>
    </row>
    <row r="76" spans="1:8" ht="12.75">
      <c r="A76" s="18" t="s">
        <v>79</v>
      </c>
      <c r="B76" s="25">
        <v>115</v>
      </c>
      <c r="C76" s="22">
        <f t="shared" si="11"/>
        <v>0.000220814980088249</v>
      </c>
      <c r="D76" s="12">
        <f t="shared" si="10"/>
        <v>11999</v>
      </c>
      <c r="F76" s="16">
        <f t="shared" si="12"/>
        <v>11999</v>
      </c>
      <c r="G76" s="10">
        <f t="shared" si="13"/>
        <v>0</v>
      </c>
      <c r="H76" s="10">
        <v>0</v>
      </c>
    </row>
    <row r="77" spans="1:8" ht="12.75">
      <c r="A77" s="18" t="s">
        <v>80</v>
      </c>
      <c r="B77" s="25">
        <v>1498</v>
      </c>
      <c r="C77" s="22">
        <f t="shared" si="11"/>
        <v>0.00287635513193215</v>
      </c>
      <c r="D77" s="12">
        <f t="shared" si="10"/>
        <v>156301</v>
      </c>
      <c r="F77" s="16">
        <f t="shared" si="12"/>
        <v>156301</v>
      </c>
      <c r="G77" s="10">
        <f t="shared" si="13"/>
        <v>0</v>
      </c>
      <c r="H77" s="10">
        <v>0</v>
      </c>
    </row>
    <row r="78" spans="1:7" ht="12.75">
      <c r="A78" s="11" t="s">
        <v>81</v>
      </c>
      <c r="B78" s="25"/>
      <c r="C78" s="22">
        <f t="shared" si="11"/>
      </c>
      <c r="D78" s="12">
        <f t="shared" si="10"/>
      </c>
      <c r="F78" s="16"/>
      <c r="G78" s="10" t="s">
        <v>301</v>
      </c>
    </row>
    <row r="79" spans="1:8" ht="12.75">
      <c r="A79" s="18" t="s">
        <v>82</v>
      </c>
      <c r="B79" s="25">
        <v>715</v>
      </c>
      <c r="C79" s="22">
        <f t="shared" si="11"/>
        <v>0.00137289313707042</v>
      </c>
      <c r="D79" s="12">
        <f t="shared" si="10"/>
        <v>74603</v>
      </c>
      <c r="F79" s="16">
        <f t="shared" si="12"/>
        <v>74603</v>
      </c>
      <c r="G79" s="10">
        <f t="shared" si="13"/>
        <v>0</v>
      </c>
      <c r="H79" s="10">
        <v>0</v>
      </c>
    </row>
    <row r="80" spans="1:8" ht="12.75">
      <c r="A80" s="18" t="s">
        <v>83</v>
      </c>
      <c r="B80" s="25">
        <v>590</v>
      </c>
      <c r="C80" s="22">
        <f t="shared" si="11"/>
        <v>0.0011328768543658</v>
      </c>
      <c r="D80" s="12">
        <f t="shared" si="10"/>
        <v>61561</v>
      </c>
      <c r="F80" s="16">
        <f t="shared" si="12"/>
        <v>61561</v>
      </c>
      <c r="G80" s="10">
        <f t="shared" si="13"/>
        <v>0</v>
      </c>
      <c r="H80" s="10">
        <v>0</v>
      </c>
    </row>
    <row r="81" spans="1:8" ht="12.75">
      <c r="A81" s="11" t="s">
        <v>84</v>
      </c>
      <c r="B81" s="25"/>
      <c r="C81" s="22">
        <f t="shared" si="11"/>
      </c>
      <c r="D81" s="12">
        <f t="shared" si="10"/>
      </c>
      <c r="F81" s="16"/>
      <c r="G81" s="10" t="s">
        <v>301</v>
      </c>
      <c r="H81" s="10" t="s">
        <v>301</v>
      </c>
    </row>
    <row r="82" spans="1:8" ht="12.75">
      <c r="A82" s="18" t="s">
        <v>85</v>
      </c>
      <c r="B82" s="25">
        <v>280</v>
      </c>
      <c r="C82" s="22">
        <f t="shared" si="11"/>
        <v>0.000537636473258346</v>
      </c>
      <c r="D82" s="12">
        <f t="shared" si="10"/>
        <v>29215</v>
      </c>
      <c r="F82" s="16">
        <f t="shared" si="12"/>
        <v>29215</v>
      </c>
      <c r="G82" s="10">
        <f t="shared" si="13"/>
        <v>0</v>
      </c>
      <c r="H82" s="10">
        <v>0</v>
      </c>
    </row>
    <row r="83" spans="1:8" ht="12.75">
      <c r="A83" s="11" t="s">
        <v>86</v>
      </c>
      <c r="B83" s="25"/>
      <c r="C83" s="22">
        <f t="shared" si="11"/>
      </c>
      <c r="D83" s="12">
        <f t="shared" si="10"/>
      </c>
      <c r="F83" s="16"/>
      <c r="G83" s="10" t="s">
        <v>301</v>
      </c>
      <c r="H83" s="10" t="s">
        <v>301</v>
      </c>
    </row>
    <row r="84" spans="1:8" ht="12.75">
      <c r="A84" s="18" t="s">
        <v>87</v>
      </c>
      <c r="B84" s="25">
        <v>1360</v>
      </c>
      <c r="C84" s="22">
        <f t="shared" si="11"/>
        <v>0.00261137715582625</v>
      </c>
      <c r="D84" s="12">
        <f t="shared" si="10"/>
        <v>141902</v>
      </c>
      <c r="F84" s="16">
        <f t="shared" si="12"/>
        <v>141902</v>
      </c>
      <c r="G84" s="10">
        <f t="shared" si="13"/>
        <v>0</v>
      </c>
      <c r="H84" s="10">
        <v>0</v>
      </c>
    </row>
    <row r="85" spans="1:8" ht="12.75">
      <c r="A85" s="18" t="s">
        <v>88</v>
      </c>
      <c r="B85" s="25">
        <v>1198</v>
      </c>
      <c r="C85" s="22">
        <f t="shared" si="11"/>
        <v>0.00230031605344107</v>
      </c>
      <c r="D85" s="12">
        <f aca="true" t="shared" si="14" ref="D85:D99">IF(C85&lt;&gt;"",C85*$B$3,"")</f>
        <v>124999</v>
      </c>
      <c r="F85" s="16">
        <f t="shared" si="12"/>
        <v>124999</v>
      </c>
      <c r="G85" s="10">
        <f t="shared" si="13"/>
        <v>0</v>
      </c>
      <c r="H85" s="10">
        <v>0</v>
      </c>
    </row>
    <row r="86" spans="1:8" ht="12.75">
      <c r="A86" s="18" t="s">
        <v>89</v>
      </c>
      <c r="B86" s="25">
        <v>175</v>
      </c>
      <c r="C86" s="22">
        <f t="shared" si="11"/>
        <v>0.000336022795786466</v>
      </c>
      <c r="D86" s="12">
        <f t="shared" si="14"/>
        <v>18259</v>
      </c>
      <c r="F86" s="16">
        <f t="shared" si="12"/>
        <v>18259</v>
      </c>
      <c r="G86" s="10">
        <f t="shared" si="13"/>
        <v>0</v>
      </c>
      <c r="H86" s="10">
        <v>0</v>
      </c>
    </row>
    <row r="87" spans="1:8" ht="12.75">
      <c r="A87" s="18" t="s">
        <v>90</v>
      </c>
      <c r="B87" s="25">
        <v>2144</v>
      </c>
      <c r="C87" s="22">
        <f t="shared" si="11"/>
        <v>0.00411675928094962</v>
      </c>
      <c r="D87" s="12">
        <f t="shared" si="14"/>
        <v>223705</v>
      </c>
      <c r="F87" s="16">
        <f t="shared" si="12"/>
        <v>223705</v>
      </c>
      <c r="G87" s="10">
        <f t="shared" si="13"/>
        <v>0</v>
      </c>
      <c r="H87" s="10">
        <v>0</v>
      </c>
    </row>
    <row r="88" spans="1:8" ht="12.75">
      <c r="A88" s="11" t="s">
        <v>91</v>
      </c>
      <c r="B88" s="25"/>
      <c r="C88" s="22">
        <f t="shared" si="11"/>
      </c>
      <c r="D88" s="12">
        <f t="shared" si="14"/>
      </c>
      <c r="F88" s="16"/>
      <c r="G88" s="10" t="s">
        <v>301</v>
      </c>
      <c r="H88" s="10" t="s">
        <v>301</v>
      </c>
    </row>
    <row r="89" spans="1:8" ht="12.75">
      <c r="A89" s="18" t="s">
        <v>92</v>
      </c>
      <c r="B89" s="25">
        <v>277</v>
      </c>
      <c r="C89" s="22">
        <f t="shared" si="11"/>
        <v>0.000531876082473435</v>
      </c>
      <c r="D89" s="12">
        <f t="shared" si="14"/>
        <v>28902</v>
      </c>
      <c r="F89" s="16">
        <f t="shared" si="12"/>
        <v>28902</v>
      </c>
      <c r="G89" s="10">
        <f t="shared" si="13"/>
        <v>0</v>
      </c>
      <c r="H89" s="10">
        <v>0</v>
      </c>
    </row>
    <row r="90" spans="1:8" ht="12.75">
      <c r="A90" s="18" t="s">
        <v>93</v>
      </c>
      <c r="B90" s="25">
        <v>360</v>
      </c>
      <c r="C90" s="22">
        <f t="shared" si="11"/>
        <v>0.000691246894189302</v>
      </c>
      <c r="D90" s="12">
        <f t="shared" si="14"/>
        <v>37562</v>
      </c>
      <c r="F90" s="16">
        <f>D90</f>
        <v>37562</v>
      </c>
      <c r="G90" s="10">
        <f>IF(F90=D90,0,"***")</f>
        <v>0</v>
      </c>
      <c r="H90" s="10">
        <v>0</v>
      </c>
    </row>
    <row r="91" spans="1:8" ht="12.75">
      <c r="A91" s="18" t="s">
        <v>349</v>
      </c>
      <c r="B91" s="25">
        <v>172</v>
      </c>
      <c r="C91" s="22">
        <f t="shared" si="11"/>
        <v>0.000330262405001555</v>
      </c>
      <c r="D91" s="12">
        <f t="shared" si="14"/>
        <v>17946</v>
      </c>
      <c r="F91" s="16">
        <f>D91</f>
        <v>17946</v>
      </c>
      <c r="G91" s="10">
        <f>IF(F91=D91,0,"***")</f>
        <v>0</v>
      </c>
      <c r="H91" s="10">
        <v>0</v>
      </c>
    </row>
    <row r="92" spans="1:8" ht="12.75">
      <c r="A92" s="11" t="s">
        <v>94</v>
      </c>
      <c r="B92" s="25"/>
      <c r="C92" s="22">
        <f t="shared" si="11"/>
      </c>
      <c r="D92" s="12">
        <f t="shared" si="14"/>
      </c>
      <c r="F92" s="16"/>
      <c r="G92" s="10" t="s">
        <v>301</v>
      </c>
      <c r="H92" s="10" t="s">
        <v>301</v>
      </c>
    </row>
    <row r="93" spans="1:8" ht="12.75">
      <c r="A93" s="13" t="s">
        <v>293</v>
      </c>
      <c r="B93" s="25">
        <v>249</v>
      </c>
      <c r="C93" s="22">
        <f t="shared" si="11"/>
        <v>0.0004781124351476</v>
      </c>
      <c r="D93" s="12">
        <f t="shared" si="14"/>
        <v>25981</v>
      </c>
      <c r="F93" s="16">
        <f t="shared" si="12"/>
        <v>25981</v>
      </c>
      <c r="G93" s="10">
        <f t="shared" si="13"/>
        <v>0</v>
      </c>
      <c r="H93" s="10">
        <v>0</v>
      </c>
    </row>
    <row r="94" spans="1:8" ht="12.75">
      <c r="A94" s="18" t="s">
        <v>95</v>
      </c>
      <c r="B94" s="25">
        <v>229</v>
      </c>
      <c r="C94" s="22">
        <f t="shared" si="11"/>
        <v>0.000439709829914861</v>
      </c>
      <c r="D94" s="12">
        <f t="shared" si="14"/>
        <v>23894</v>
      </c>
      <c r="F94" s="16">
        <f t="shared" si="12"/>
        <v>23894</v>
      </c>
      <c r="G94" s="10">
        <f t="shared" si="13"/>
        <v>0</v>
      </c>
      <c r="H94" s="10">
        <v>0</v>
      </c>
    </row>
    <row r="95" spans="1:8" ht="12.75">
      <c r="A95" s="18" t="s">
        <v>96</v>
      </c>
      <c r="B95" s="25">
        <v>94</v>
      </c>
      <c r="C95" s="22">
        <f t="shared" si="11"/>
        <v>0.000180492244593873</v>
      </c>
      <c r="D95" s="12">
        <f t="shared" si="14"/>
        <v>9808</v>
      </c>
      <c r="F95" s="16">
        <f t="shared" si="12"/>
        <v>9808</v>
      </c>
      <c r="G95" s="10">
        <f t="shared" si="13"/>
        <v>0</v>
      </c>
      <c r="H95" s="10">
        <v>0</v>
      </c>
    </row>
    <row r="96" spans="1:8" ht="12.75">
      <c r="A96" s="11" t="s">
        <v>97</v>
      </c>
      <c r="B96" s="25"/>
      <c r="C96" s="22">
        <f t="shared" si="11"/>
      </c>
      <c r="D96" s="12">
        <f t="shared" si="14"/>
      </c>
      <c r="F96" s="16"/>
      <c r="G96" s="10" t="s">
        <v>301</v>
      </c>
      <c r="H96" s="10" t="s">
        <v>301</v>
      </c>
    </row>
    <row r="97" spans="1:8" ht="12.75">
      <c r="A97" s="18" t="s">
        <v>98</v>
      </c>
      <c r="B97" s="25">
        <v>170</v>
      </c>
      <c r="C97" s="22">
        <f t="shared" si="11"/>
        <v>0.000326422144478281</v>
      </c>
      <c r="D97" s="12">
        <f t="shared" si="14"/>
        <v>17738</v>
      </c>
      <c r="F97" s="16">
        <f t="shared" si="12"/>
        <v>17738</v>
      </c>
      <c r="G97" s="10">
        <f t="shared" si="13"/>
        <v>0</v>
      </c>
      <c r="H97" s="10">
        <v>0</v>
      </c>
    </row>
    <row r="98" spans="1:8" ht="12.75">
      <c r="A98" s="18" t="s">
        <v>99</v>
      </c>
      <c r="B98" s="25">
        <v>311</v>
      </c>
      <c r="C98" s="22">
        <f t="shared" si="11"/>
        <v>0.000597160511369091</v>
      </c>
      <c r="D98" s="12">
        <f t="shared" si="14"/>
        <v>32450</v>
      </c>
      <c r="F98" s="16">
        <f t="shared" si="12"/>
        <v>32450</v>
      </c>
      <c r="G98" s="10">
        <f t="shared" si="13"/>
        <v>0</v>
      </c>
      <c r="H98" s="10">
        <v>0</v>
      </c>
    </row>
    <row r="99" spans="1:8" ht="12.75">
      <c r="A99" s="18" t="s">
        <v>100</v>
      </c>
      <c r="B99" s="25">
        <v>168</v>
      </c>
      <c r="C99" s="22">
        <f t="shared" si="11"/>
        <v>0.000322581883955008</v>
      </c>
      <c r="D99" s="12">
        <f t="shared" si="14"/>
        <v>17529</v>
      </c>
      <c r="F99" s="16">
        <f t="shared" si="12"/>
        <v>17529</v>
      </c>
      <c r="G99" s="10">
        <f t="shared" si="13"/>
        <v>0</v>
      </c>
      <c r="H99" s="10">
        <v>0</v>
      </c>
    </row>
    <row r="100" spans="1:8" ht="12.75">
      <c r="A100" s="18" t="s">
        <v>101</v>
      </c>
      <c r="B100" s="25">
        <v>324</v>
      </c>
      <c r="C100" s="22">
        <f t="shared" si="11"/>
        <v>0.000622122204770372</v>
      </c>
      <c r="D100" s="12">
        <f aca="true" t="shared" si="15" ref="D100:D116">IF(C100&lt;&gt;"",C100*$B$3,"")</f>
        <v>33806</v>
      </c>
      <c r="F100" s="16">
        <f t="shared" si="12"/>
        <v>33806</v>
      </c>
      <c r="G100" s="10">
        <f t="shared" si="13"/>
        <v>0</v>
      </c>
      <c r="H100" s="10">
        <v>0</v>
      </c>
    </row>
    <row r="101" spans="1:8" ht="12.75">
      <c r="A101" s="18" t="s">
        <v>102</v>
      </c>
      <c r="B101" s="25">
        <v>363</v>
      </c>
      <c r="C101" s="22">
        <f t="shared" si="11"/>
        <v>0.000697007284974213</v>
      </c>
      <c r="D101" s="12">
        <f t="shared" si="15"/>
        <v>37875</v>
      </c>
      <c r="F101" s="16">
        <f t="shared" si="12"/>
        <v>37875</v>
      </c>
      <c r="G101" s="10">
        <f t="shared" si="13"/>
        <v>0</v>
      </c>
      <c r="H101" s="10">
        <v>0</v>
      </c>
    </row>
    <row r="102" spans="1:8" ht="12.75">
      <c r="A102" s="11" t="s">
        <v>103</v>
      </c>
      <c r="B102" s="25"/>
      <c r="C102" s="22">
        <f aca="true" t="shared" si="16" ref="C102:C120">IF(B102&gt;0,B102/$B$280,"")</f>
      </c>
      <c r="D102" s="12">
        <f t="shared" si="15"/>
      </c>
      <c r="F102" s="16"/>
      <c r="G102" s="10" t="s">
        <v>301</v>
      </c>
      <c r="H102" s="10" t="s">
        <v>301</v>
      </c>
    </row>
    <row r="103" spans="1:8" ht="12.75">
      <c r="A103" s="18" t="s">
        <v>104</v>
      </c>
      <c r="B103" s="25">
        <v>79</v>
      </c>
      <c r="C103" s="22">
        <f t="shared" si="16"/>
        <v>0.000151690290669319</v>
      </c>
      <c r="D103" s="12">
        <f t="shared" si="15"/>
        <v>8243</v>
      </c>
      <c r="F103" s="16">
        <f t="shared" si="12"/>
        <v>8243</v>
      </c>
      <c r="G103" s="10">
        <f t="shared" si="13"/>
        <v>0</v>
      </c>
      <c r="H103" s="10">
        <v>0</v>
      </c>
    </row>
    <row r="104" spans="1:8" ht="12.75">
      <c r="A104" s="11" t="s">
        <v>105</v>
      </c>
      <c r="B104" s="25"/>
      <c r="C104" s="22">
        <f t="shared" si="16"/>
      </c>
      <c r="D104" s="12">
        <f t="shared" si="15"/>
      </c>
      <c r="F104" s="16"/>
      <c r="G104" s="10" t="s">
        <v>301</v>
      </c>
      <c r="H104" s="10" t="s">
        <v>301</v>
      </c>
    </row>
    <row r="105" spans="1:8" ht="12.75">
      <c r="A105" s="18" t="s">
        <v>106</v>
      </c>
      <c r="B105" s="25">
        <v>351</v>
      </c>
      <c r="C105" s="22">
        <f t="shared" si="16"/>
        <v>0.000673965721834569</v>
      </c>
      <c r="D105" s="12">
        <f t="shared" si="15"/>
        <v>36623</v>
      </c>
      <c r="F105" s="16">
        <f t="shared" si="12"/>
        <v>36623</v>
      </c>
      <c r="G105" s="10">
        <f t="shared" si="13"/>
        <v>0</v>
      </c>
      <c r="H105" s="10">
        <v>0</v>
      </c>
    </row>
    <row r="106" spans="1:8" ht="12.75">
      <c r="A106" s="18" t="s">
        <v>107</v>
      </c>
      <c r="B106" s="25">
        <v>370</v>
      </c>
      <c r="C106" s="22">
        <f t="shared" si="16"/>
        <v>0.000710448196805671</v>
      </c>
      <c r="D106" s="12">
        <f t="shared" si="15"/>
        <v>38606</v>
      </c>
      <c r="F106" s="16">
        <f t="shared" si="12"/>
        <v>38606</v>
      </c>
      <c r="G106" s="10">
        <f t="shared" si="13"/>
        <v>0</v>
      </c>
      <c r="H106" s="10">
        <v>0</v>
      </c>
    </row>
    <row r="107" spans="1:8" ht="12.75">
      <c r="A107" s="18" t="s">
        <v>332</v>
      </c>
      <c r="B107" s="25">
        <v>265</v>
      </c>
      <c r="C107" s="22">
        <f t="shared" si="16"/>
        <v>0.000508834519333792</v>
      </c>
      <c r="D107" s="12">
        <f t="shared" si="15"/>
        <v>27650</v>
      </c>
      <c r="F107" s="16">
        <f t="shared" si="12"/>
        <v>27650</v>
      </c>
      <c r="G107" s="10">
        <f t="shared" si="13"/>
        <v>0</v>
      </c>
      <c r="H107" s="10">
        <v>0</v>
      </c>
    </row>
    <row r="108" spans="1:8" ht="12.75">
      <c r="A108" s="18" t="s">
        <v>108</v>
      </c>
      <c r="B108" s="25">
        <v>318</v>
      </c>
      <c r="C108" s="22">
        <f t="shared" si="16"/>
        <v>0.00061060142320055</v>
      </c>
      <c r="D108" s="12">
        <f t="shared" si="15"/>
        <v>33180</v>
      </c>
      <c r="F108" s="16">
        <f t="shared" si="12"/>
        <v>33180</v>
      </c>
      <c r="G108" s="10">
        <f t="shared" si="13"/>
        <v>0</v>
      </c>
      <c r="H108" s="10">
        <v>0</v>
      </c>
    </row>
    <row r="109" spans="1:8" ht="12.75">
      <c r="A109" s="18" t="s">
        <v>333</v>
      </c>
      <c r="B109" s="25">
        <v>158</v>
      </c>
      <c r="C109" s="22">
        <f t="shared" si="16"/>
        <v>0.000303380581338638</v>
      </c>
      <c r="D109" s="12">
        <f t="shared" si="15"/>
        <v>16486</v>
      </c>
      <c r="F109" s="16">
        <f t="shared" si="12"/>
        <v>16486</v>
      </c>
      <c r="G109" s="10">
        <f t="shared" si="13"/>
        <v>0</v>
      </c>
      <c r="H109" s="10">
        <v>0</v>
      </c>
    </row>
    <row r="110" spans="1:8" ht="12.75">
      <c r="A110" s="18" t="s">
        <v>302</v>
      </c>
      <c r="B110" s="25">
        <v>198</v>
      </c>
      <c r="C110" s="22">
        <f t="shared" si="16"/>
        <v>0.000380185791804116</v>
      </c>
      <c r="D110" s="12">
        <f t="shared" si="15"/>
        <v>20659</v>
      </c>
      <c r="F110" s="16">
        <f t="shared" si="12"/>
        <v>20659</v>
      </c>
      <c r="G110" s="10">
        <f t="shared" si="13"/>
        <v>0</v>
      </c>
      <c r="H110" s="10">
        <v>0</v>
      </c>
    </row>
    <row r="111" spans="1:8" ht="12.75">
      <c r="A111" s="18" t="s">
        <v>309</v>
      </c>
      <c r="B111" s="25">
        <v>694</v>
      </c>
      <c r="C111" s="22">
        <f t="shared" si="16"/>
        <v>0.00133257040157604</v>
      </c>
      <c r="D111" s="12">
        <f t="shared" si="15"/>
        <v>72412</v>
      </c>
      <c r="F111" s="16">
        <f t="shared" si="12"/>
        <v>72412</v>
      </c>
      <c r="G111" s="10">
        <f t="shared" si="13"/>
        <v>0</v>
      </c>
      <c r="H111" s="10">
        <v>0</v>
      </c>
    </row>
    <row r="112" spans="1:8" ht="12.75">
      <c r="A112" s="18" t="s">
        <v>109</v>
      </c>
      <c r="B112" s="25">
        <v>2900</v>
      </c>
      <c r="C112" s="22">
        <f t="shared" si="16"/>
        <v>0.00556837775874715</v>
      </c>
      <c r="D112" s="12">
        <f t="shared" si="15"/>
        <v>302586</v>
      </c>
      <c r="F112" s="16">
        <f t="shared" si="12"/>
        <v>302586</v>
      </c>
      <c r="G112" s="10">
        <f t="shared" si="13"/>
        <v>0</v>
      </c>
      <c r="H112" s="10">
        <v>0</v>
      </c>
    </row>
    <row r="113" spans="1:8" ht="12.75">
      <c r="A113" s="11" t="s">
        <v>110</v>
      </c>
      <c r="B113" s="25"/>
      <c r="C113" s="22">
        <f t="shared" si="16"/>
      </c>
      <c r="D113" s="12">
        <f t="shared" si="15"/>
      </c>
      <c r="F113" s="16"/>
      <c r="G113" s="10" t="s">
        <v>301</v>
      </c>
      <c r="H113" s="10" t="s">
        <v>301</v>
      </c>
    </row>
    <row r="114" spans="1:8" ht="12.75">
      <c r="A114" s="18" t="s">
        <v>111</v>
      </c>
      <c r="B114" s="25">
        <v>707</v>
      </c>
      <c r="C114" s="22">
        <f t="shared" si="16"/>
        <v>0.00135753209497732</v>
      </c>
      <c r="D114" s="12">
        <f t="shared" si="15"/>
        <v>73768</v>
      </c>
      <c r="F114" s="16">
        <f t="shared" si="12"/>
        <v>73768</v>
      </c>
      <c r="G114" s="10">
        <f t="shared" si="13"/>
        <v>0</v>
      </c>
      <c r="H114" s="10">
        <v>0</v>
      </c>
    </row>
    <row r="115" spans="1:8" ht="12.75">
      <c r="A115" s="18" t="s">
        <v>112</v>
      </c>
      <c r="B115" s="25">
        <v>2638</v>
      </c>
      <c r="C115" s="22">
        <f t="shared" si="16"/>
        <v>0.00506530363019827</v>
      </c>
      <c r="D115" s="12">
        <f t="shared" si="15"/>
        <v>275249</v>
      </c>
      <c r="F115" s="16">
        <f t="shared" si="12"/>
        <v>275249</v>
      </c>
      <c r="G115" s="10">
        <f t="shared" si="13"/>
        <v>0</v>
      </c>
      <c r="H115" s="10">
        <v>0</v>
      </c>
    </row>
    <row r="116" spans="1:8" ht="12.75">
      <c r="A116" s="18" t="s">
        <v>113</v>
      </c>
      <c r="B116" s="25">
        <v>110</v>
      </c>
      <c r="C116" s="22">
        <f t="shared" si="16"/>
        <v>0.000211214328780064</v>
      </c>
      <c r="D116" s="12">
        <f t="shared" si="15"/>
        <v>11477</v>
      </c>
      <c r="F116" s="16">
        <f t="shared" si="12"/>
        <v>11477</v>
      </c>
      <c r="G116" s="10">
        <f t="shared" si="13"/>
        <v>0</v>
      </c>
      <c r="H116" s="10">
        <v>0</v>
      </c>
    </row>
    <row r="117" spans="1:8" ht="12.75">
      <c r="A117" s="18" t="s">
        <v>114</v>
      </c>
      <c r="B117" s="25">
        <v>4164</v>
      </c>
      <c r="C117" s="22">
        <f t="shared" si="16"/>
        <v>0.00799542240945626</v>
      </c>
      <c r="D117" s="12">
        <f aca="true" t="shared" si="17" ref="D117:D131">IF(C117&lt;&gt;"",C117*$B$3,"")</f>
        <v>434471</v>
      </c>
      <c r="F117" s="16">
        <f t="shared" si="12"/>
        <v>434471</v>
      </c>
      <c r="G117" s="10">
        <f t="shared" si="13"/>
        <v>0</v>
      </c>
      <c r="H117" s="10">
        <v>0</v>
      </c>
    </row>
    <row r="118" spans="1:8" ht="12.75">
      <c r="A118" s="18" t="s">
        <v>119</v>
      </c>
      <c r="B118" s="25">
        <v>237</v>
      </c>
      <c r="C118" s="22">
        <f t="shared" si="16"/>
        <v>0.000455070872007957</v>
      </c>
      <c r="D118" s="12">
        <f>IF(C118&lt;&gt;"",C118*$B$3,"")</f>
        <v>24729</v>
      </c>
      <c r="F118" s="16">
        <f>D118</f>
        <v>24729</v>
      </c>
      <c r="G118" s="10">
        <f>IF(F118=D118,0,"***")</f>
        <v>0</v>
      </c>
      <c r="H118" s="10">
        <v>0</v>
      </c>
    </row>
    <row r="119" spans="1:8" ht="12.75">
      <c r="A119" s="18" t="s">
        <v>115</v>
      </c>
      <c r="B119" s="25">
        <v>687</v>
      </c>
      <c r="C119" s="22">
        <f t="shared" si="16"/>
        <v>0.00131912948974458</v>
      </c>
      <c r="D119" s="12">
        <f t="shared" si="17"/>
        <v>71681</v>
      </c>
      <c r="F119" s="16">
        <f t="shared" si="12"/>
        <v>71681</v>
      </c>
      <c r="G119" s="10">
        <f t="shared" si="13"/>
        <v>0</v>
      </c>
      <c r="H119" s="10">
        <v>0</v>
      </c>
    </row>
    <row r="120" spans="1:8" ht="12.75">
      <c r="A120" s="18" t="s">
        <v>120</v>
      </c>
      <c r="B120" s="25">
        <v>203</v>
      </c>
      <c r="C120" s="22">
        <f t="shared" si="16"/>
        <v>0.000389786443112301</v>
      </c>
      <c r="D120" s="12">
        <f t="shared" si="17"/>
        <v>21181</v>
      </c>
      <c r="F120" s="16">
        <f t="shared" si="12"/>
        <v>21181</v>
      </c>
      <c r="G120" s="10">
        <f t="shared" si="13"/>
        <v>0</v>
      </c>
      <c r="H120" s="10">
        <v>0</v>
      </c>
    </row>
    <row r="121" spans="1:8" ht="12.75">
      <c r="A121" s="18" t="s">
        <v>116</v>
      </c>
      <c r="B121" s="25">
        <v>3020</v>
      </c>
      <c r="C121" s="22">
        <f aca="true" t="shared" si="18" ref="C121:C147">IF(B121&gt;0,B121/$B$280,"")</f>
        <v>0.00579879339014359</v>
      </c>
      <c r="D121" s="12">
        <f t="shared" si="17"/>
        <v>315106</v>
      </c>
      <c r="F121" s="16">
        <v>0</v>
      </c>
      <c r="G121" s="10" t="s">
        <v>303</v>
      </c>
      <c r="H121" s="16">
        <f>D121</f>
        <v>315106</v>
      </c>
    </row>
    <row r="122" spans="1:8" ht="12.75">
      <c r="A122" s="18" t="s">
        <v>117</v>
      </c>
      <c r="B122" s="25">
        <v>220</v>
      </c>
      <c r="C122" s="22">
        <f t="shared" si="18"/>
        <v>0.000422428657560129</v>
      </c>
      <c r="D122" s="12">
        <f t="shared" si="17"/>
        <v>22955</v>
      </c>
      <c r="F122" s="16">
        <f t="shared" si="12"/>
        <v>22955</v>
      </c>
      <c r="G122" s="10">
        <f t="shared" si="13"/>
        <v>0</v>
      </c>
      <c r="H122" s="10">
        <v>0</v>
      </c>
    </row>
    <row r="123" spans="1:8" ht="12.75">
      <c r="A123" s="18" t="s">
        <v>118</v>
      </c>
      <c r="B123" s="25">
        <v>3516</v>
      </c>
      <c r="C123" s="22">
        <f t="shared" si="18"/>
        <v>0.00675117799991551</v>
      </c>
      <c r="D123" s="12">
        <f>IF(C123&lt;&gt;"",C123*$B$3,"")</f>
        <v>366859</v>
      </c>
      <c r="F123" s="16">
        <f t="shared" si="12"/>
        <v>366859</v>
      </c>
      <c r="G123" s="10">
        <f t="shared" si="13"/>
        <v>0</v>
      </c>
      <c r="H123" s="10">
        <v>0</v>
      </c>
    </row>
    <row r="124" spans="1:8" ht="12.75">
      <c r="A124" s="11" t="s">
        <v>121</v>
      </c>
      <c r="B124" s="25"/>
      <c r="C124" s="22">
        <f t="shared" si="18"/>
      </c>
      <c r="D124" s="12">
        <f t="shared" si="17"/>
      </c>
      <c r="F124" s="16"/>
      <c r="G124" s="10" t="s">
        <v>301</v>
      </c>
      <c r="H124" s="10" t="s">
        <v>301</v>
      </c>
    </row>
    <row r="125" spans="1:8" ht="12.75">
      <c r="A125" s="18" t="s">
        <v>122</v>
      </c>
      <c r="B125" s="25">
        <v>2073</v>
      </c>
      <c r="C125" s="22">
        <f t="shared" si="18"/>
        <v>0.0039804300323734</v>
      </c>
      <c r="D125" s="12">
        <f t="shared" si="17"/>
        <v>216297</v>
      </c>
      <c r="F125" s="16">
        <f t="shared" si="12"/>
        <v>216297</v>
      </c>
      <c r="G125" s="10">
        <f t="shared" si="13"/>
        <v>0</v>
      </c>
      <c r="H125" s="10">
        <v>0</v>
      </c>
    </row>
    <row r="126" spans="1:8" ht="12.75">
      <c r="A126" s="11" t="s">
        <v>123</v>
      </c>
      <c r="B126" s="25"/>
      <c r="C126" s="22">
        <f t="shared" si="18"/>
      </c>
      <c r="D126" s="12">
        <f t="shared" si="17"/>
      </c>
      <c r="F126" s="16"/>
      <c r="G126" s="10" t="s">
        <v>301</v>
      </c>
      <c r="H126" s="10" t="s">
        <v>301</v>
      </c>
    </row>
    <row r="127" spans="1:8" ht="12.75">
      <c r="A127" s="18" t="s">
        <v>124</v>
      </c>
      <c r="B127" s="25">
        <v>2926</v>
      </c>
      <c r="C127" s="22">
        <f t="shared" si="18"/>
        <v>0.00561830114554971</v>
      </c>
      <c r="D127" s="12">
        <f t="shared" si="17"/>
        <v>305298</v>
      </c>
      <c r="F127" s="16">
        <f t="shared" si="12"/>
        <v>305298</v>
      </c>
      <c r="G127" s="10">
        <f t="shared" si="13"/>
        <v>0</v>
      </c>
      <c r="H127" s="10">
        <v>0</v>
      </c>
    </row>
    <row r="128" spans="1:8" ht="12.75">
      <c r="A128" s="18" t="s">
        <v>125</v>
      </c>
      <c r="B128" s="25">
        <v>1061</v>
      </c>
      <c r="C128" s="22">
        <f t="shared" si="18"/>
        <v>0.0020372582075968</v>
      </c>
      <c r="D128" s="12">
        <f t="shared" si="17"/>
        <v>110705</v>
      </c>
      <c r="F128" s="16">
        <f t="shared" si="12"/>
        <v>110705</v>
      </c>
      <c r="G128" s="10">
        <f t="shared" si="13"/>
        <v>0</v>
      </c>
      <c r="H128" s="10">
        <v>0</v>
      </c>
    </row>
    <row r="129" spans="1:8" ht="12.75">
      <c r="A129" s="18" t="s">
        <v>126</v>
      </c>
      <c r="B129" s="25">
        <v>3850</v>
      </c>
      <c r="C129" s="22">
        <f t="shared" si="18"/>
        <v>0.00739250150730225</v>
      </c>
      <c r="D129" s="12">
        <f t="shared" si="17"/>
        <v>401709</v>
      </c>
      <c r="F129" s="16">
        <v>0</v>
      </c>
      <c r="G129" s="10" t="s">
        <v>303</v>
      </c>
      <c r="H129" s="16">
        <f>D129</f>
        <v>401709</v>
      </c>
    </row>
    <row r="130" spans="1:8" ht="12.75">
      <c r="A130" s="18" t="s">
        <v>127</v>
      </c>
      <c r="B130" s="25">
        <v>3378</v>
      </c>
      <c r="C130" s="22">
        <f t="shared" si="18"/>
        <v>0.00648620002380961</v>
      </c>
      <c r="D130" s="12">
        <f t="shared" si="17"/>
        <v>352460</v>
      </c>
      <c r="F130" s="16">
        <f t="shared" si="12"/>
        <v>352460</v>
      </c>
      <c r="G130" s="10">
        <f t="shared" si="13"/>
        <v>0</v>
      </c>
      <c r="H130" s="10">
        <v>0</v>
      </c>
    </row>
    <row r="131" spans="1:8" ht="12.75">
      <c r="A131" s="18" t="s">
        <v>128</v>
      </c>
      <c r="B131" s="25">
        <v>2500</v>
      </c>
      <c r="C131" s="22">
        <f t="shared" si="18"/>
        <v>0.00480032565409237</v>
      </c>
      <c r="D131" s="12">
        <f t="shared" si="17"/>
        <v>260850</v>
      </c>
      <c r="F131" s="16">
        <f t="shared" si="12"/>
        <v>260850</v>
      </c>
      <c r="G131" s="10">
        <f t="shared" si="13"/>
        <v>0</v>
      </c>
      <c r="H131" s="10">
        <v>0</v>
      </c>
    </row>
    <row r="132" spans="1:8" ht="12.75">
      <c r="A132" s="18" t="s">
        <v>129</v>
      </c>
      <c r="B132" s="25">
        <v>3428</v>
      </c>
      <c r="C132" s="22">
        <f t="shared" si="18"/>
        <v>0.00658220653689146</v>
      </c>
      <c r="D132" s="12">
        <f aca="true" t="shared" si="19" ref="D132:D146">IF(C132&lt;&gt;"",C132*$B$3,"")</f>
        <v>357677</v>
      </c>
      <c r="F132" s="16">
        <f t="shared" si="12"/>
        <v>357677</v>
      </c>
      <c r="G132" s="10">
        <f t="shared" si="13"/>
        <v>0</v>
      </c>
      <c r="H132" s="10">
        <v>0</v>
      </c>
    </row>
    <row r="133" spans="1:8" ht="12.75">
      <c r="A133" s="18" t="s">
        <v>130</v>
      </c>
      <c r="B133" s="25">
        <v>2093</v>
      </c>
      <c r="C133" s="22">
        <f t="shared" si="18"/>
        <v>0.00401883263760614</v>
      </c>
      <c r="D133" s="12">
        <f t="shared" si="19"/>
        <v>218383</v>
      </c>
      <c r="F133" s="16">
        <f t="shared" si="12"/>
        <v>218383</v>
      </c>
      <c r="G133" s="10">
        <f t="shared" si="13"/>
        <v>0</v>
      </c>
      <c r="H133" s="10">
        <v>0</v>
      </c>
    </row>
    <row r="134" spans="1:8" ht="12.75">
      <c r="A134" s="11" t="s">
        <v>131</v>
      </c>
      <c r="B134" s="25"/>
      <c r="C134" s="22">
        <f t="shared" si="18"/>
      </c>
      <c r="D134" s="12">
        <f t="shared" si="19"/>
      </c>
      <c r="F134" s="16">
        <f t="shared" si="12"/>
      </c>
      <c r="G134" s="10" t="s">
        <v>301</v>
      </c>
      <c r="H134" s="10" t="s">
        <v>301</v>
      </c>
    </row>
    <row r="135" spans="1:8" ht="12.75">
      <c r="A135" s="18" t="s">
        <v>132</v>
      </c>
      <c r="B135" s="25">
        <v>750</v>
      </c>
      <c r="C135" s="22">
        <f t="shared" si="18"/>
        <v>0.00144009769622771</v>
      </c>
      <c r="D135" s="12">
        <f t="shared" si="19"/>
        <v>78255</v>
      </c>
      <c r="F135" s="16">
        <f t="shared" si="12"/>
        <v>78255</v>
      </c>
      <c r="G135" s="10">
        <f t="shared" si="13"/>
        <v>0</v>
      </c>
      <c r="H135" s="10">
        <v>0</v>
      </c>
    </row>
    <row r="136" spans="1:8" ht="12.75">
      <c r="A136" s="18" t="s">
        <v>133</v>
      </c>
      <c r="B136" s="25">
        <v>498</v>
      </c>
      <c r="C136" s="22">
        <f t="shared" si="18"/>
        <v>0.000956224870295201</v>
      </c>
      <c r="D136" s="12">
        <f t="shared" si="19"/>
        <v>51961</v>
      </c>
      <c r="F136" s="16">
        <f t="shared" si="12"/>
        <v>51961</v>
      </c>
      <c r="G136" s="10">
        <f t="shared" si="13"/>
        <v>0</v>
      </c>
      <c r="H136" s="10">
        <v>0</v>
      </c>
    </row>
    <row r="137" spans="1:8" ht="12.75">
      <c r="A137" s="18" t="s">
        <v>134</v>
      </c>
      <c r="B137" s="25">
        <v>390</v>
      </c>
      <c r="C137" s="22">
        <f t="shared" si="18"/>
        <v>0.00074885080203841</v>
      </c>
      <c r="D137" s="12">
        <f t="shared" si="19"/>
        <v>40693</v>
      </c>
      <c r="F137" s="16">
        <f aca="true" t="shared" si="20" ref="F137:F198">D137</f>
        <v>40693</v>
      </c>
      <c r="G137" s="10">
        <f aca="true" t="shared" si="21" ref="G137:G198">IF(F137=D137,0,"***")</f>
        <v>0</v>
      </c>
      <c r="H137" s="10">
        <v>0</v>
      </c>
    </row>
    <row r="138" spans="1:8" ht="12.75">
      <c r="A138" s="18" t="s">
        <v>135</v>
      </c>
      <c r="B138" s="25">
        <v>980</v>
      </c>
      <c r="C138" s="22">
        <f t="shared" si="18"/>
        <v>0.00188172765640421</v>
      </c>
      <c r="D138" s="12">
        <f t="shared" si="19"/>
        <v>102253</v>
      </c>
      <c r="F138" s="16">
        <f t="shared" si="20"/>
        <v>102253</v>
      </c>
      <c r="G138" s="10">
        <f t="shared" si="21"/>
        <v>0</v>
      </c>
      <c r="H138" s="10">
        <v>0</v>
      </c>
    </row>
    <row r="139" spans="1:8" ht="12.75">
      <c r="A139" s="11" t="s">
        <v>136</v>
      </c>
      <c r="B139" s="25"/>
      <c r="C139" s="22">
        <f t="shared" si="18"/>
      </c>
      <c r="D139" s="12">
        <f t="shared" si="19"/>
      </c>
      <c r="F139" s="16">
        <f t="shared" si="20"/>
      </c>
      <c r="G139" s="10" t="s">
        <v>301</v>
      </c>
      <c r="H139" s="10" t="s">
        <v>301</v>
      </c>
    </row>
    <row r="140" spans="1:8" ht="12.75">
      <c r="A140" s="18" t="s">
        <v>137</v>
      </c>
      <c r="B140" s="25">
        <v>80</v>
      </c>
      <c r="C140" s="22">
        <f t="shared" si="18"/>
        <v>0.000153610420930956</v>
      </c>
      <c r="D140" s="12">
        <f t="shared" si="19"/>
        <v>8347</v>
      </c>
      <c r="F140" s="16">
        <f t="shared" si="20"/>
        <v>8347</v>
      </c>
      <c r="G140" s="10">
        <f t="shared" si="21"/>
        <v>0</v>
      </c>
      <c r="H140" s="10">
        <v>0</v>
      </c>
    </row>
    <row r="141" spans="1:8" ht="12.75">
      <c r="A141" s="18" t="s">
        <v>138</v>
      </c>
      <c r="B141" s="25">
        <v>362</v>
      </c>
      <c r="C141" s="22">
        <f t="shared" si="18"/>
        <v>0.000695087154712576</v>
      </c>
      <c r="D141" s="12">
        <f t="shared" si="19"/>
        <v>37771</v>
      </c>
      <c r="F141" s="16">
        <f t="shared" si="20"/>
        <v>37771</v>
      </c>
      <c r="G141" s="10">
        <f t="shared" si="21"/>
        <v>0</v>
      </c>
      <c r="H141" s="10">
        <v>0</v>
      </c>
    </row>
    <row r="142" spans="1:8" ht="12.75">
      <c r="A142" s="18" t="s">
        <v>139</v>
      </c>
      <c r="B142" s="25">
        <v>2482</v>
      </c>
      <c r="C142" s="22">
        <f t="shared" si="18"/>
        <v>0.00476576330938291</v>
      </c>
      <c r="D142" s="12">
        <f t="shared" si="19"/>
        <v>258972</v>
      </c>
      <c r="F142" s="16">
        <f t="shared" si="20"/>
        <v>258972</v>
      </c>
      <c r="G142" s="10">
        <f t="shared" si="21"/>
        <v>0</v>
      </c>
      <c r="H142" s="10">
        <v>0</v>
      </c>
    </row>
    <row r="143" spans="1:8" ht="12.75">
      <c r="A143" s="18" t="s">
        <v>294</v>
      </c>
      <c r="B143" s="25">
        <v>1636</v>
      </c>
      <c r="C143" s="22">
        <f t="shared" si="18"/>
        <v>0.00314133310803805</v>
      </c>
      <c r="D143" s="12">
        <f t="shared" si="19"/>
        <v>170700</v>
      </c>
      <c r="F143" s="16">
        <f t="shared" si="20"/>
        <v>170700</v>
      </c>
      <c r="G143" s="10">
        <f t="shared" si="21"/>
        <v>0</v>
      </c>
      <c r="H143" s="10">
        <v>0</v>
      </c>
    </row>
    <row r="144" spans="1:8" ht="12.75">
      <c r="A144" s="18" t="s">
        <v>140</v>
      </c>
      <c r="B144" s="25">
        <v>56</v>
      </c>
      <c r="C144" s="22">
        <f t="shared" si="18"/>
        <v>0.000107527294651669</v>
      </c>
      <c r="D144" s="12">
        <f t="shared" si="19"/>
        <v>5843</v>
      </c>
      <c r="F144" s="16">
        <f t="shared" si="20"/>
        <v>5843</v>
      </c>
      <c r="G144" s="10">
        <f t="shared" si="21"/>
        <v>0</v>
      </c>
      <c r="H144" s="10">
        <v>0</v>
      </c>
    </row>
    <row r="145" spans="1:8" ht="12.75">
      <c r="A145" s="18" t="s">
        <v>141</v>
      </c>
      <c r="B145" s="25">
        <v>327</v>
      </c>
      <c r="C145" s="22">
        <f t="shared" si="18"/>
        <v>0.000627882595555282</v>
      </c>
      <c r="D145" s="12">
        <f t="shared" si="19"/>
        <v>34119</v>
      </c>
      <c r="F145" s="16">
        <v>0</v>
      </c>
      <c r="G145" s="10" t="s">
        <v>303</v>
      </c>
      <c r="H145" s="16">
        <f>D145</f>
        <v>34119</v>
      </c>
    </row>
    <row r="146" spans="1:8" ht="12.75">
      <c r="A146" s="18" t="s">
        <v>142</v>
      </c>
      <c r="B146" s="25">
        <v>425</v>
      </c>
      <c r="C146" s="22">
        <f t="shared" si="18"/>
        <v>0.000816055361195704</v>
      </c>
      <c r="D146" s="12">
        <f t="shared" si="19"/>
        <v>44344</v>
      </c>
      <c r="F146" s="16">
        <v>0</v>
      </c>
      <c r="G146" s="10" t="s">
        <v>303</v>
      </c>
      <c r="H146" s="16">
        <f>D146</f>
        <v>44344</v>
      </c>
    </row>
    <row r="147" spans="1:8" ht="12.75">
      <c r="A147" s="18" t="s">
        <v>143</v>
      </c>
      <c r="B147" s="25">
        <v>82</v>
      </c>
      <c r="C147" s="22">
        <f t="shared" si="18"/>
        <v>0.00015745068145423</v>
      </c>
      <c r="D147" s="12">
        <f aca="true" t="shared" si="22" ref="D147:D161">IF(C147&lt;&gt;"",C147*$B$3,"")</f>
        <v>8556</v>
      </c>
      <c r="F147" s="16">
        <f t="shared" si="20"/>
        <v>8556</v>
      </c>
      <c r="G147" s="10">
        <f t="shared" si="21"/>
        <v>0</v>
      </c>
      <c r="H147" s="10">
        <v>0</v>
      </c>
    </row>
    <row r="148" spans="1:7" ht="12.75">
      <c r="A148" s="11" t="s">
        <v>144</v>
      </c>
      <c r="B148" s="25"/>
      <c r="C148" s="22">
        <f aca="true" t="shared" si="23" ref="C148:C192">IF(B148&gt;0,B148/$B$280,"")</f>
      </c>
      <c r="D148" s="12">
        <f t="shared" si="22"/>
      </c>
      <c r="F148" s="16"/>
      <c r="G148" s="10" t="s">
        <v>301</v>
      </c>
    </row>
    <row r="149" spans="1:8" ht="12.75">
      <c r="A149" s="18" t="s">
        <v>145</v>
      </c>
      <c r="B149" s="25">
        <v>1392</v>
      </c>
      <c r="C149" s="22">
        <f t="shared" si="23"/>
        <v>0.00267282132419863</v>
      </c>
      <c r="D149" s="12">
        <f t="shared" si="22"/>
        <v>145241</v>
      </c>
      <c r="F149" s="16">
        <f t="shared" si="20"/>
        <v>145241</v>
      </c>
      <c r="G149" s="10">
        <f t="shared" si="21"/>
        <v>0</v>
      </c>
      <c r="H149" s="10">
        <v>0</v>
      </c>
    </row>
    <row r="150" spans="1:8" ht="12.75">
      <c r="A150" s="18" t="s">
        <v>146</v>
      </c>
      <c r="B150" s="25">
        <v>1139</v>
      </c>
      <c r="C150" s="22">
        <f t="shared" si="23"/>
        <v>0.00218702836800449</v>
      </c>
      <c r="D150" s="12">
        <f t="shared" si="22"/>
        <v>118843</v>
      </c>
      <c r="F150" s="16">
        <f t="shared" si="20"/>
        <v>118843</v>
      </c>
      <c r="G150" s="10">
        <f t="shared" si="21"/>
        <v>0</v>
      </c>
      <c r="H150" s="10">
        <v>0</v>
      </c>
    </row>
    <row r="151" spans="1:8" ht="12.75">
      <c r="A151" s="18" t="s">
        <v>147</v>
      </c>
      <c r="B151" s="25">
        <v>2069</v>
      </c>
      <c r="C151" s="22">
        <f t="shared" si="23"/>
        <v>0.00397274951132685</v>
      </c>
      <c r="D151" s="12">
        <f t="shared" si="22"/>
        <v>215879</v>
      </c>
      <c r="F151" s="16">
        <f t="shared" si="20"/>
        <v>215879</v>
      </c>
      <c r="G151" s="10">
        <f t="shared" si="21"/>
        <v>0</v>
      </c>
      <c r="H151" s="10">
        <v>0</v>
      </c>
    </row>
    <row r="152" spans="1:8" ht="12.75">
      <c r="A152" s="18" t="s">
        <v>148</v>
      </c>
      <c r="B152" s="25">
        <v>208</v>
      </c>
      <c r="C152" s="22">
        <f t="shared" si="23"/>
        <v>0.000399387094420485</v>
      </c>
      <c r="D152" s="12">
        <f t="shared" si="22"/>
        <v>21703</v>
      </c>
      <c r="F152" s="16">
        <f t="shared" si="20"/>
        <v>21703</v>
      </c>
      <c r="G152" s="10">
        <f t="shared" si="21"/>
        <v>0</v>
      </c>
      <c r="H152" s="10">
        <v>0</v>
      </c>
    </row>
    <row r="153" spans="1:8" ht="12.75">
      <c r="A153" s="18" t="s">
        <v>149</v>
      </c>
      <c r="B153" s="25">
        <v>772</v>
      </c>
      <c r="C153" s="22">
        <f t="shared" si="23"/>
        <v>0.00148234056198372</v>
      </c>
      <c r="D153" s="12">
        <f t="shared" si="22"/>
        <v>80550</v>
      </c>
      <c r="F153" s="16">
        <f t="shared" si="20"/>
        <v>80550</v>
      </c>
      <c r="G153" s="10">
        <f t="shared" si="21"/>
        <v>0</v>
      </c>
      <c r="H153" s="10">
        <v>0</v>
      </c>
    </row>
    <row r="154" spans="1:8" ht="12.75">
      <c r="A154" s="18" t="s">
        <v>150</v>
      </c>
      <c r="B154" s="25">
        <v>719</v>
      </c>
      <c r="C154" s="22">
        <f t="shared" si="23"/>
        <v>0.00138057365811697</v>
      </c>
      <c r="D154" s="12">
        <f t="shared" si="22"/>
        <v>75020</v>
      </c>
      <c r="F154" s="16">
        <f t="shared" si="20"/>
        <v>75020</v>
      </c>
      <c r="G154" s="10">
        <f t="shared" si="21"/>
        <v>0</v>
      </c>
      <c r="H154" s="10">
        <v>0</v>
      </c>
    </row>
    <row r="155" spans="1:8" ht="12.75">
      <c r="A155" s="18" t="s">
        <v>151</v>
      </c>
      <c r="B155" s="25">
        <v>1573</v>
      </c>
      <c r="C155" s="22">
        <f t="shared" si="23"/>
        <v>0.00302036490155492</v>
      </c>
      <c r="D155" s="12">
        <f t="shared" si="22"/>
        <v>164127</v>
      </c>
      <c r="F155" s="16">
        <f t="shared" si="20"/>
        <v>164127</v>
      </c>
      <c r="G155" s="10">
        <f t="shared" si="21"/>
        <v>0</v>
      </c>
      <c r="H155" s="10">
        <v>0</v>
      </c>
    </row>
    <row r="156" spans="1:8" ht="12.75">
      <c r="A156" s="18" t="s">
        <v>152</v>
      </c>
      <c r="B156" s="25">
        <v>106</v>
      </c>
      <c r="C156" s="22">
        <f t="shared" si="23"/>
        <v>0.000203533807733517</v>
      </c>
      <c r="D156" s="12">
        <f t="shared" si="22"/>
        <v>11060</v>
      </c>
      <c r="F156" s="16">
        <f t="shared" si="20"/>
        <v>11060</v>
      </c>
      <c r="G156" s="10">
        <f t="shared" si="21"/>
        <v>0</v>
      </c>
      <c r="H156" s="10">
        <v>0</v>
      </c>
    </row>
    <row r="157" spans="1:8" ht="12.75">
      <c r="A157" s="18" t="s">
        <v>153</v>
      </c>
      <c r="B157" s="25">
        <v>818</v>
      </c>
      <c r="C157" s="22">
        <f t="shared" si="23"/>
        <v>0.00157066655401902</v>
      </c>
      <c r="D157" s="12">
        <f t="shared" si="22"/>
        <v>85350</v>
      </c>
      <c r="F157" s="16">
        <f t="shared" si="20"/>
        <v>85350</v>
      </c>
      <c r="G157" s="10">
        <f t="shared" si="21"/>
        <v>0</v>
      </c>
      <c r="H157" s="10">
        <v>0</v>
      </c>
    </row>
    <row r="158" spans="1:8" ht="12.75">
      <c r="A158" s="18" t="s">
        <v>154</v>
      </c>
      <c r="B158" s="25">
        <v>169</v>
      </c>
      <c r="C158" s="22">
        <f t="shared" si="23"/>
        <v>0.000324502014216644</v>
      </c>
      <c r="D158" s="12">
        <f t="shared" si="22"/>
        <v>17633</v>
      </c>
      <c r="F158" s="16">
        <f t="shared" si="20"/>
        <v>17633</v>
      </c>
      <c r="G158" s="10">
        <f t="shared" si="21"/>
        <v>0</v>
      </c>
      <c r="H158" s="10">
        <v>0</v>
      </c>
    </row>
    <row r="159" spans="1:8" ht="12.75">
      <c r="A159" s="18" t="s">
        <v>155</v>
      </c>
      <c r="B159" s="25">
        <v>2074</v>
      </c>
      <c r="C159" s="22">
        <f t="shared" si="23"/>
        <v>0.00398235016263503</v>
      </c>
      <c r="D159" s="12">
        <f t="shared" si="22"/>
        <v>216401</v>
      </c>
      <c r="F159" s="16">
        <v>0</v>
      </c>
      <c r="G159" s="10" t="s">
        <v>303</v>
      </c>
      <c r="H159" s="16">
        <f>D159</f>
        <v>216401</v>
      </c>
    </row>
    <row r="160" spans="1:8" ht="12.75">
      <c r="A160" s="18" t="s">
        <v>156</v>
      </c>
      <c r="B160" s="25">
        <v>171</v>
      </c>
      <c r="C160" s="22">
        <f t="shared" si="23"/>
        <v>0.000328342274739918</v>
      </c>
      <c r="D160" s="12">
        <f t="shared" si="22"/>
        <v>17842</v>
      </c>
      <c r="F160" s="16">
        <f t="shared" si="20"/>
        <v>17842</v>
      </c>
      <c r="G160" s="10">
        <f t="shared" si="21"/>
        <v>0</v>
      </c>
      <c r="H160" s="10">
        <v>0</v>
      </c>
    </row>
    <row r="161" spans="1:8" ht="12.75">
      <c r="A161" s="18" t="s">
        <v>157</v>
      </c>
      <c r="B161" s="25">
        <v>1313</v>
      </c>
      <c r="C161" s="22">
        <f t="shared" si="23"/>
        <v>0.00252113103352931</v>
      </c>
      <c r="D161" s="12">
        <f t="shared" si="22"/>
        <v>136998</v>
      </c>
      <c r="F161" s="16">
        <f t="shared" si="20"/>
        <v>136998</v>
      </c>
      <c r="G161" s="10">
        <f t="shared" si="21"/>
        <v>0</v>
      </c>
      <c r="H161" s="10">
        <v>0</v>
      </c>
    </row>
    <row r="162" spans="1:8" ht="12.75">
      <c r="A162" s="18" t="s">
        <v>158</v>
      </c>
      <c r="B162" s="25">
        <v>725</v>
      </c>
      <c r="C162" s="22">
        <f t="shared" si="23"/>
        <v>0.00139209443968679</v>
      </c>
      <c r="D162" s="12">
        <f aca="true" t="shared" si="24" ref="D162:D177">IF(C162&lt;&gt;"",C162*$B$3,"")</f>
        <v>75646</v>
      </c>
      <c r="F162" s="16">
        <f t="shared" si="20"/>
        <v>75646</v>
      </c>
      <c r="G162" s="10">
        <f t="shared" si="21"/>
        <v>0</v>
      </c>
      <c r="H162" s="10">
        <v>0</v>
      </c>
    </row>
    <row r="163" spans="1:8" ht="12.75">
      <c r="A163" s="11" t="s">
        <v>159</v>
      </c>
      <c r="B163" s="25"/>
      <c r="C163" s="22">
        <f t="shared" si="23"/>
      </c>
      <c r="D163" s="12">
        <f t="shared" si="24"/>
      </c>
      <c r="F163" s="16"/>
      <c r="G163" s="10" t="s">
        <v>301</v>
      </c>
      <c r="H163" s="10" t="s">
        <v>301</v>
      </c>
    </row>
    <row r="164" spans="1:8" ht="12.75">
      <c r="A164" s="18" t="s">
        <v>160</v>
      </c>
      <c r="B164" s="25">
        <v>1949</v>
      </c>
      <c r="C164" s="22">
        <f t="shared" si="23"/>
        <v>0.00374233387993041</v>
      </c>
      <c r="D164" s="12">
        <f t="shared" si="24"/>
        <v>203358</v>
      </c>
      <c r="F164" s="16">
        <f t="shared" si="20"/>
        <v>203358</v>
      </c>
      <c r="G164" s="10">
        <f t="shared" si="21"/>
        <v>0</v>
      </c>
      <c r="H164" s="10">
        <v>0</v>
      </c>
    </row>
    <row r="165" spans="1:8" ht="12.75">
      <c r="A165" s="18" t="s">
        <v>161</v>
      </c>
      <c r="B165" s="25">
        <v>1574</v>
      </c>
      <c r="C165" s="22">
        <f t="shared" si="23"/>
        <v>0.00302228503181656</v>
      </c>
      <c r="D165" s="12">
        <f t="shared" si="24"/>
        <v>164231</v>
      </c>
      <c r="F165" s="16">
        <f t="shared" si="20"/>
        <v>164231</v>
      </c>
      <c r="G165" s="10">
        <f t="shared" si="21"/>
        <v>0</v>
      </c>
      <c r="H165" s="10">
        <v>0</v>
      </c>
    </row>
    <row r="166" spans="1:8" ht="12.75">
      <c r="A166" s="11" t="s">
        <v>162</v>
      </c>
      <c r="B166" s="25"/>
      <c r="C166" s="22">
        <f t="shared" si="23"/>
      </c>
      <c r="D166" s="12">
        <f t="shared" si="24"/>
      </c>
      <c r="F166" s="16"/>
      <c r="G166" s="10">
        <f t="shared" si="21"/>
        <v>0</v>
      </c>
      <c r="H166" s="10">
        <v>0</v>
      </c>
    </row>
    <row r="167" spans="1:8" ht="12.75">
      <c r="A167" s="18" t="s">
        <v>163</v>
      </c>
      <c r="B167" s="25">
        <v>3298</v>
      </c>
      <c r="C167" s="22">
        <f t="shared" si="23"/>
        <v>0.00633258960287866</v>
      </c>
      <c r="D167" s="12">
        <f t="shared" si="24"/>
        <v>344113</v>
      </c>
      <c r="F167" s="16">
        <f t="shared" si="20"/>
        <v>344113</v>
      </c>
      <c r="G167" s="10">
        <f t="shared" si="21"/>
        <v>0</v>
      </c>
      <c r="H167" s="10">
        <v>0</v>
      </c>
    </row>
    <row r="168" spans="1:8" ht="12.75">
      <c r="A168" s="11" t="s">
        <v>164</v>
      </c>
      <c r="B168" s="25"/>
      <c r="C168" s="22">
        <f t="shared" si="23"/>
      </c>
      <c r="D168" s="12">
        <f t="shared" si="24"/>
      </c>
      <c r="F168" s="16"/>
      <c r="G168" s="10">
        <f t="shared" si="21"/>
        <v>0</v>
      </c>
      <c r="H168" s="10">
        <v>0</v>
      </c>
    </row>
    <row r="169" spans="1:8" ht="12.75">
      <c r="A169" s="18" t="s">
        <v>165</v>
      </c>
      <c r="B169" s="25">
        <v>3067</v>
      </c>
      <c r="C169" s="22">
        <f t="shared" si="23"/>
        <v>0.00588903951244052</v>
      </c>
      <c r="D169" s="12">
        <f t="shared" si="24"/>
        <v>320010</v>
      </c>
      <c r="F169" s="16">
        <v>0</v>
      </c>
      <c r="G169" s="10" t="s">
        <v>303</v>
      </c>
      <c r="H169" s="16">
        <f>D169</f>
        <v>320010</v>
      </c>
    </row>
    <row r="170" spans="1:8" ht="12.75">
      <c r="A170" s="18" t="s">
        <v>166</v>
      </c>
      <c r="B170" s="25">
        <v>8970</v>
      </c>
      <c r="C170" s="22">
        <f t="shared" si="23"/>
        <v>0.0172235684468834</v>
      </c>
      <c r="D170" s="12">
        <f t="shared" si="24"/>
        <v>935929</v>
      </c>
      <c r="F170" s="16">
        <f t="shared" si="20"/>
        <v>935929</v>
      </c>
      <c r="G170" s="10">
        <f t="shared" si="21"/>
        <v>0</v>
      </c>
      <c r="H170" s="10">
        <v>0</v>
      </c>
    </row>
    <row r="171" spans="1:8" ht="12.75">
      <c r="A171" s="18" t="s">
        <v>167</v>
      </c>
      <c r="B171" s="25">
        <v>1968</v>
      </c>
      <c r="C171" s="22">
        <f t="shared" si="23"/>
        <v>0.00377881635490152</v>
      </c>
      <c r="D171" s="12">
        <f t="shared" si="24"/>
        <v>205341</v>
      </c>
      <c r="F171" s="16">
        <v>0</v>
      </c>
      <c r="G171" s="10" t="s">
        <v>303</v>
      </c>
      <c r="H171" s="16">
        <f>D171</f>
        <v>205341</v>
      </c>
    </row>
    <row r="172" spans="1:8" ht="12.75">
      <c r="A172" s="18" t="s">
        <v>168</v>
      </c>
      <c r="B172" s="25">
        <v>671</v>
      </c>
      <c r="C172" s="22">
        <f t="shared" si="23"/>
        <v>0.00128840740555839</v>
      </c>
      <c r="D172" s="12">
        <f t="shared" si="24"/>
        <v>70012</v>
      </c>
      <c r="F172" s="16">
        <f t="shared" si="20"/>
        <v>70012</v>
      </c>
      <c r="G172" s="10">
        <f t="shared" si="21"/>
        <v>0</v>
      </c>
      <c r="H172" s="10">
        <v>0</v>
      </c>
    </row>
    <row r="173" spans="1:8" ht="12.75">
      <c r="A173" s="18" t="s">
        <v>169</v>
      </c>
      <c r="B173" s="25">
        <v>4134</v>
      </c>
      <c r="C173" s="22">
        <f t="shared" si="23"/>
        <v>0.00793781850160715</v>
      </c>
      <c r="D173" s="12">
        <f t="shared" si="24"/>
        <v>431341</v>
      </c>
      <c r="F173" s="16">
        <f t="shared" si="20"/>
        <v>431341</v>
      </c>
      <c r="G173" s="10">
        <f t="shared" si="21"/>
        <v>0</v>
      </c>
      <c r="H173" s="10">
        <v>0</v>
      </c>
    </row>
    <row r="174" spans="1:7" ht="12.75">
      <c r="A174" s="11" t="s">
        <v>170</v>
      </c>
      <c r="B174" s="25"/>
      <c r="C174" s="22">
        <f t="shared" si="23"/>
      </c>
      <c r="D174" s="12">
        <f t="shared" si="24"/>
      </c>
      <c r="F174" s="16"/>
      <c r="G174" s="10" t="s">
        <v>301</v>
      </c>
    </row>
    <row r="175" spans="1:8" ht="12.75">
      <c r="A175" s="18" t="s">
        <v>171</v>
      </c>
      <c r="B175" s="25">
        <v>2299</v>
      </c>
      <c r="C175" s="22">
        <f t="shared" si="23"/>
        <v>0.00441437947150335</v>
      </c>
      <c r="D175" s="12">
        <f>IF(C175&lt;&gt;"",C175*$B$3,"")+1</f>
        <v>239878</v>
      </c>
      <c r="F175" s="16">
        <f t="shared" si="20"/>
        <v>239878</v>
      </c>
      <c r="G175" s="10">
        <f t="shared" si="21"/>
        <v>0</v>
      </c>
      <c r="H175" s="10">
        <v>0</v>
      </c>
    </row>
    <row r="176" spans="1:8" ht="12.75">
      <c r="A176" s="18" t="s">
        <v>172</v>
      </c>
      <c r="B176" s="25">
        <v>612</v>
      </c>
      <c r="C176" s="22">
        <f t="shared" si="23"/>
        <v>0.00117511972012181</v>
      </c>
      <c r="D176" s="12">
        <f t="shared" si="24"/>
        <v>63856</v>
      </c>
      <c r="F176" s="16">
        <f t="shared" si="20"/>
        <v>63856</v>
      </c>
      <c r="G176" s="10">
        <f t="shared" si="21"/>
        <v>0</v>
      </c>
      <c r="H176" s="10">
        <v>0</v>
      </c>
    </row>
    <row r="177" spans="1:8" ht="12.75">
      <c r="A177" s="18" t="s">
        <v>173</v>
      </c>
      <c r="B177" s="25">
        <v>675</v>
      </c>
      <c r="C177" s="22">
        <f t="shared" si="23"/>
        <v>0.00129608792660494</v>
      </c>
      <c r="D177" s="12">
        <f t="shared" si="24"/>
        <v>70429</v>
      </c>
      <c r="F177" s="16">
        <f t="shared" si="20"/>
        <v>70429</v>
      </c>
      <c r="G177" s="10">
        <f t="shared" si="21"/>
        <v>0</v>
      </c>
      <c r="H177" s="10">
        <v>0</v>
      </c>
    </row>
    <row r="178" spans="1:8" ht="12.75">
      <c r="A178" s="18" t="s">
        <v>174</v>
      </c>
      <c r="B178" s="25">
        <v>1167</v>
      </c>
      <c r="C178" s="22">
        <f t="shared" si="23"/>
        <v>0.00224079201533032</v>
      </c>
      <c r="D178" s="12">
        <f aca="true" t="shared" si="25" ref="D178:D193">IF(C178&lt;&gt;"",C178*$B$3,"")</f>
        <v>121765</v>
      </c>
      <c r="F178" s="16">
        <f t="shared" si="20"/>
        <v>121765</v>
      </c>
      <c r="G178" s="10">
        <f t="shared" si="21"/>
        <v>0</v>
      </c>
      <c r="H178" s="10">
        <v>0</v>
      </c>
    </row>
    <row r="179" spans="1:8" ht="12.75">
      <c r="A179" s="18" t="s">
        <v>175</v>
      </c>
      <c r="B179" s="25">
        <v>3077</v>
      </c>
      <c r="C179" s="22">
        <f t="shared" si="23"/>
        <v>0.00590824081505689</v>
      </c>
      <c r="D179" s="12">
        <f t="shared" si="25"/>
        <v>321054</v>
      </c>
      <c r="F179" s="16">
        <f t="shared" si="20"/>
        <v>321054</v>
      </c>
      <c r="G179" s="10">
        <f t="shared" si="21"/>
        <v>0</v>
      </c>
      <c r="H179" s="10">
        <v>0</v>
      </c>
    </row>
    <row r="180" spans="1:8" ht="12.75">
      <c r="A180" s="18" t="s">
        <v>176</v>
      </c>
      <c r="B180" s="25">
        <v>44730</v>
      </c>
      <c r="C180" s="22">
        <f t="shared" si="23"/>
        <v>0.0858874266030207</v>
      </c>
      <c r="D180" s="12">
        <f>IF(C180&lt;&gt;"",C180*$B$3,"")-1</f>
        <v>4667122</v>
      </c>
      <c r="F180" s="16">
        <v>0</v>
      </c>
      <c r="G180" s="10" t="s">
        <v>303</v>
      </c>
      <c r="H180" s="16">
        <f>D180</f>
        <v>4667122</v>
      </c>
    </row>
    <row r="181" spans="1:8" ht="12.75">
      <c r="A181" s="18" t="s">
        <v>177</v>
      </c>
      <c r="B181" s="25">
        <v>2124</v>
      </c>
      <c r="C181" s="22">
        <f t="shared" si="23"/>
        <v>0.00407835667571688</v>
      </c>
      <c r="D181" s="12">
        <f t="shared" si="25"/>
        <v>221618</v>
      </c>
      <c r="F181" s="16">
        <f t="shared" si="20"/>
        <v>221618</v>
      </c>
      <c r="G181" s="10">
        <f t="shared" si="21"/>
        <v>0</v>
      </c>
      <c r="H181" s="10">
        <v>0</v>
      </c>
    </row>
    <row r="182" spans="1:8" ht="12.75">
      <c r="A182" s="18" t="s">
        <v>178</v>
      </c>
      <c r="B182" s="25">
        <v>7437</v>
      </c>
      <c r="C182" s="22">
        <f t="shared" si="23"/>
        <v>0.014280008755794</v>
      </c>
      <c r="D182" s="12">
        <f t="shared" si="25"/>
        <v>775976</v>
      </c>
      <c r="F182" s="16">
        <v>0</v>
      </c>
      <c r="G182" s="10" t="s">
        <v>303</v>
      </c>
      <c r="H182" s="16">
        <f>D182</f>
        <v>775976</v>
      </c>
    </row>
    <row r="183" spans="1:8" ht="12.75">
      <c r="A183" s="18" t="s">
        <v>179</v>
      </c>
      <c r="B183" s="25">
        <v>22418</v>
      </c>
      <c r="C183" s="22">
        <f t="shared" si="23"/>
        <v>0.0430454802053771</v>
      </c>
      <c r="D183" s="12">
        <f>IF(C183&lt;&gt;"",C183*$B$3,"")</f>
        <v>2339091</v>
      </c>
      <c r="F183" s="16">
        <f t="shared" si="20"/>
        <v>2339091</v>
      </c>
      <c r="G183" s="10">
        <f t="shared" si="21"/>
        <v>0</v>
      </c>
      <c r="H183" s="10">
        <v>0</v>
      </c>
    </row>
    <row r="184" spans="1:8" ht="12.75">
      <c r="A184" s="18" t="s">
        <v>335</v>
      </c>
      <c r="B184" s="25">
        <v>9959</v>
      </c>
      <c r="C184" s="22">
        <f t="shared" si="23"/>
        <v>0.0191225772756424</v>
      </c>
      <c r="D184" s="12">
        <f>IF(C184&lt;&gt;"",C184*$B$3,"")</f>
        <v>1039121</v>
      </c>
      <c r="F184" s="16">
        <v>0</v>
      </c>
      <c r="G184" s="10" t="s">
        <v>303</v>
      </c>
      <c r="H184" s="16">
        <f>D184</f>
        <v>1039121</v>
      </c>
    </row>
    <row r="185" spans="1:8" ht="12.75">
      <c r="A185" s="18" t="s">
        <v>180</v>
      </c>
      <c r="B185" s="25">
        <v>1492</v>
      </c>
      <c r="C185" s="22">
        <f t="shared" si="23"/>
        <v>0.00286483435036233</v>
      </c>
      <c r="D185" s="12">
        <f t="shared" si="25"/>
        <v>155675</v>
      </c>
      <c r="F185" s="16">
        <f t="shared" si="20"/>
        <v>155675</v>
      </c>
      <c r="G185" s="10">
        <f t="shared" si="21"/>
        <v>0</v>
      </c>
      <c r="H185" s="10">
        <v>0</v>
      </c>
    </row>
    <row r="186" spans="1:8" ht="12.75">
      <c r="A186" s="18" t="s">
        <v>181</v>
      </c>
      <c r="B186" s="25">
        <v>7107</v>
      </c>
      <c r="C186" s="22">
        <f t="shared" si="23"/>
        <v>0.0136463657694538</v>
      </c>
      <c r="D186" s="12">
        <f>IF(C186&lt;&gt;"",C186*$B$3,"")-1</f>
        <v>741543</v>
      </c>
      <c r="F186" s="16">
        <v>0</v>
      </c>
      <c r="G186" s="10" t="s">
        <v>303</v>
      </c>
      <c r="H186" s="16">
        <f>D186</f>
        <v>741543</v>
      </c>
    </row>
    <row r="187" spans="1:8" ht="12.75">
      <c r="A187" s="18" t="s">
        <v>182</v>
      </c>
      <c r="B187" s="25">
        <v>133</v>
      </c>
      <c r="C187" s="22">
        <f t="shared" si="23"/>
        <v>0.000255377324797714</v>
      </c>
      <c r="D187" s="12">
        <f t="shared" si="25"/>
        <v>13877</v>
      </c>
      <c r="F187" s="16">
        <f t="shared" si="20"/>
        <v>13877</v>
      </c>
      <c r="G187" s="10">
        <f t="shared" si="21"/>
        <v>0</v>
      </c>
      <c r="H187" s="10">
        <v>0</v>
      </c>
    </row>
    <row r="188" spans="1:8" ht="12.75">
      <c r="A188" s="18" t="s">
        <v>183</v>
      </c>
      <c r="B188" s="25">
        <v>4036</v>
      </c>
      <c r="C188" s="22">
        <f t="shared" si="23"/>
        <v>0.00774964573596673</v>
      </c>
      <c r="D188" s="12">
        <f t="shared" si="25"/>
        <v>421116</v>
      </c>
      <c r="F188" s="16">
        <f t="shared" si="20"/>
        <v>421116</v>
      </c>
      <c r="G188" s="10">
        <f t="shared" si="21"/>
        <v>0</v>
      </c>
      <c r="H188" s="10">
        <v>0</v>
      </c>
    </row>
    <row r="189" spans="1:8" ht="12.75">
      <c r="A189" s="18" t="s">
        <v>184</v>
      </c>
      <c r="B189" s="25">
        <v>141</v>
      </c>
      <c r="C189" s="22">
        <f t="shared" si="23"/>
        <v>0.00027073836689081</v>
      </c>
      <c r="D189" s="12">
        <f t="shared" si="25"/>
        <v>14712</v>
      </c>
      <c r="F189" s="16">
        <f t="shared" si="20"/>
        <v>14712</v>
      </c>
      <c r="G189" s="10">
        <f t="shared" si="21"/>
        <v>0</v>
      </c>
      <c r="H189" s="10">
        <v>0</v>
      </c>
    </row>
    <row r="190" spans="1:8" ht="12.75">
      <c r="A190" s="18" t="s">
        <v>185</v>
      </c>
      <c r="B190" s="25">
        <v>962</v>
      </c>
      <c r="C190" s="22">
        <f t="shared" si="23"/>
        <v>0.00184716531169475</v>
      </c>
      <c r="D190" s="12">
        <f t="shared" si="25"/>
        <v>100375</v>
      </c>
      <c r="F190" s="16">
        <f t="shared" si="20"/>
        <v>100375</v>
      </c>
      <c r="G190" s="10">
        <f t="shared" si="21"/>
        <v>0</v>
      </c>
      <c r="H190" s="10">
        <v>0</v>
      </c>
    </row>
    <row r="191" spans="1:8" ht="12.75">
      <c r="A191" s="18" t="s">
        <v>186</v>
      </c>
      <c r="B191" s="25">
        <v>1158</v>
      </c>
      <c r="C191" s="22">
        <f t="shared" si="23"/>
        <v>0.00222351084297559</v>
      </c>
      <c r="D191" s="12">
        <f t="shared" si="25"/>
        <v>120826</v>
      </c>
      <c r="F191" s="16">
        <f t="shared" si="20"/>
        <v>120826</v>
      </c>
      <c r="G191" s="10">
        <f t="shared" si="21"/>
        <v>0</v>
      </c>
      <c r="H191" s="10">
        <v>0</v>
      </c>
    </row>
    <row r="192" spans="1:8" ht="12.75">
      <c r="A192" s="18" t="s">
        <v>187</v>
      </c>
      <c r="B192" s="25">
        <v>61</v>
      </c>
      <c r="C192" s="22">
        <f t="shared" si="23"/>
        <v>0.000117127945959854</v>
      </c>
      <c r="D192" s="12">
        <f t="shared" si="25"/>
        <v>6365</v>
      </c>
      <c r="F192" s="16">
        <f t="shared" si="20"/>
        <v>6365</v>
      </c>
      <c r="G192" s="10">
        <f t="shared" si="21"/>
        <v>0</v>
      </c>
      <c r="H192" s="10">
        <v>0</v>
      </c>
    </row>
    <row r="193" spans="1:8" ht="12.75">
      <c r="A193" s="18" t="s">
        <v>188</v>
      </c>
      <c r="B193" s="25">
        <v>740</v>
      </c>
      <c r="C193" s="22">
        <f aca="true" t="shared" si="26" ref="C193:C258">IF(B193&gt;0,B193/$B$280,"")</f>
        <v>0.00142089639361134</v>
      </c>
      <c r="D193" s="12">
        <f t="shared" si="25"/>
        <v>77212</v>
      </c>
      <c r="F193" s="16">
        <f t="shared" si="20"/>
        <v>77212</v>
      </c>
      <c r="G193" s="10">
        <f t="shared" si="21"/>
        <v>0</v>
      </c>
      <c r="H193" s="10">
        <v>0</v>
      </c>
    </row>
    <row r="194" spans="1:8" ht="12.75">
      <c r="A194" s="18" t="s">
        <v>189</v>
      </c>
      <c r="B194" s="25">
        <v>1855</v>
      </c>
      <c r="C194" s="22">
        <f t="shared" si="26"/>
        <v>0.00356184163533654</v>
      </c>
      <c r="D194" s="12">
        <f aca="true" t="shared" si="27" ref="D194:D210">IF(C194&lt;&gt;"",C194*$B$3,"")</f>
        <v>193550</v>
      </c>
      <c r="F194" s="16">
        <f t="shared" si="20"/>
        <v>193550</v>
      </c>
      <c r="G194" s="10">
        <f t="shared" si="21"/>
        <v>0</v>
      </c>
      <c r="H194" s="10">
        <v>0</v>
      </c>
    </row>
    <row r="195" spans="1:8" ht="12.75">
      <c r="A195" s="18" t="s">
        <v>190</v>
      </c>
      <c r="B195" s="25">
        <v>4068</v>
      </c>
      <c r="C195" s="22">
        <f t="shared" si="26"/>
        <v>0.00781108990433911</v>
      </c>
      <c r="D195" s="12">
        <f t="shared" si="27"/>
        <v>424455</v>
      </c>
      <c r="F195" s="16">
        <f t="shared" si="20"/>
        <v>424455</v>
      </c>
      <c r="G195" s="10">
        <f t="shared" si="21"/>
        <v>0</v>
      </c>
      <c r="H195" s="10">
        <v>0</v>
      </c>
    </row>
    <row r="196" spans="1:8" ht="12.75">
      <c r="A196" s="18" t="s">
        <v>191</v>
      </c>
      <c r="B196" s="25">
        <v>3016</v>
      </c>
      <c r="C196" s="22">
        <f t="shared" si="26"/>
        <v>0.00579111286909704</v>
      </c>
      <c r="D196" s="12">
        <f t="shared" si="27"/>
        <v>314689</v>
      </c>
      <c r="F196" s="16">
        <f t="shared" si="20"/>
        <v>314689</v>
      </c>
      <c r="G196" s="10">
        <f t="shared" si="21"/>
        <v>0</v>
      </c>
      <c r="H196" s="10">
        <v>0</v>
      </c>
    </row>
    <row r="197" spans="1:8" ht="12.75">
      <c r="A197" s="18" t="s">
        <v>192</v>
      </c>
      <c r="B197" s="25">
        <v>24396</v>
      </c>
      <c r="C197" s="22">
        <f t="shared" si="26"/>
        <v>0.046843497862895</v>
      </c>
      <c r="D197" s="12">
        <f t="shared" si="27"/>
        <v>2545476</v>
      </c>
      <c r="F197" s="16">
        <f t="shared" si="20"/>
        <v>2545476</v>
      </c>
      <c r="G197" s="10">
        <f t="shared" si="21"/>
        <v>0</v>
      </c>
      <c r="H197" s="10">
        <v>0</v>
      </c>
    </row>
    <row r="198" spans="1:8" ht="12.75">
      <c r="A198" s="18" t="s">
        <v>193</v>
      </c>
      <c r="B198" s="25">
        <v>6423</v>
      </c>
      <c r="C198" s="22">
        <f t="shared" si="26"/>
        <v>0.0123329966704941</v>
      </c>
      <c r="D198" s="12">
        <f t="shared" si="27"/>
        <v>670175</v>
      </c>
      <c r="F198" s="16">
        <f t="shared" si="20"/>
        <v>670175</v>
      </c>
      <c r="G198" s="10">
        <f t="shared" si="21"/>
        <v>0</v>
      </c>
      <c r="H198" s="10">
        <v>0</v>
      </c>
    </row>
    <row r="199" spans="1:8" ht="12.75">
      <c r="A199" s="18" t="s">
        <v>194</v>
      </c>
      <c r="B199" s="25">
        <v>508</v>
      </c>
      <c r="C199" s="22">
        <f t="shared" si="26"/>
        <v>0.00097542617291157</v>
      </c>
      <c r="D199" s="12">
        <f t="shared" si="27"/>
        <v>53005</v>
      </c>
      <c r="F199" s="16">
        <f aca="true" t="shared" si="28" ref="F199:F263">D199</f>
        <v>53005</v>
      </c>
      <c r="G199" s="10">
        <f aca="true" t="shared" si="29" ref="G199:G263">IF(F199=D199,0,"***")</f>
        <v>0</v>
      </c>
      <c r="H199" s="10">
        <v>0</v>
      </c>
    </row>
    <row r="200" spans="1:8" ht="12.75">
      <c r="A200" s="18" t="s">
        <v>195</v>
      </c>
      <c r="B200" s="25">
        <v>383</v>
      </c>
      <c r="C200" s="22">
        <f t="shared" si="26"/>
        <v>0.000735409890206952</v>
      </c>
      <c r="D200" s="12">
        <f t="shared" si="27"/>
        <v>39962</v>
      </c>
      <c r="F200" s="16">
        <f t="shared" si="28"/>
        <v>39962</v>
      </c>
      <c r="G200" s="10">
        <f t="shared" si="29"/>
        <v>0</v>
      </c>
      <c r="H200" s="10">
        <v>0</v>
      </c>
    </row>
    <row r="201" spans="1:8" ht="12.75">
      <c r="A201" s="18" t="s">
        <v>196</v>
      </c>
      <c r="B201" s="25">
        <v>837</v>
      </c>
      <c r="C201" s="22">
        <f t="shared" si="26"/>
        <v>0.00160714902899013</v>
      </c>
      <c r="D201" s="12">
        <f t="shared" si="27"/>
        <v>87332</v>
      </c>
      <c r="F201" s="16">
        <f t="shared" si="28"/>
        <v>87332</v>
      </c>
      <c r="G201" s="10">
        <f t="shared" si="29"/>
        <v>0</v>
      </c>
      <c r="H201" s="10">
        <v>0</v>
      </c>
    </row>
    <row r="202" spans="1:8" ht="12.75">
      <c r="A202" s="18" t="s">
        <v>197</v>
      </c>
      <c r="B202" s="25">
        <v>4132</v>
      </c>
      <c r="C202" s="22">
        <f t="shared" si="26"/>
        <v>0.00793397824108387</v>
      </c>
      <c r="D202" s="12">
        <f t="shared" si="27"/>
        <v>431132</v>
      </c>
      <c r="F202" s="16">
        <f t="shared" si="28"/>
        <v>431132</v>
      </c>
      <c r="G202" s="10">
        <f t="shared" si="29"/>
        <v>0</v>
      </c>
      <c r="H202" s="10">
        <v>0</v>
      </c>
    </row>
    <row r="203" spans="1:8" ht="12.75">
      <c r="A203" s="18" t="s">
        <v>198</v>
      </c>
      <c r="B203" s="25">
        <v>2632</v>
      </c>
      <c r="C203" s="22">
        <f t="shared" si="26"/>
        <v>0.00505378284862845</v>
      </c>
      <c r="D203" s="12">
        <f t="shared" si="27"/>
        <v>274623</v>
      </c>
      <c r="F203" s="16">
        <f t="shared" si="28"/>
        <v>274623</v>
      </c>
      <c r="G203" s="10">
        <f t="shared" si="29"/>
        <v>0</v>
      </c>
      <c r="H203" s="10">
        <v>0</v>
      </c>
    </row>
    <row r="204" spans="1:8" ht="12.75">
      <c r="A204" s="18" t="s">
        <v>199</v>
      </c>
      <c r="B204" s="25">
        <v>4036</v>
      </c>
      <c r="C204" s="22">
        <f t="shared" si="26"/>
        <v>0.00774964573596673</v>
      </c>
      <c r="D204" s="12">
        <f t="shared" si="27"/>
        <v>421116</v>
      </c>
      <c r="F204" s="16">
        <f t="shared" si="28"/>
        <v>421116</v>
      </c>
      <c r="G204" s="10">
        <f t="shared" si="29"/>
        <v>0</v>
      </c>
      <c r="H204" s="10">
        <v>0</v>
      </c>
    </row>
    <row r="205" spans="1:8" ht="12.75">
      <c r="A205" s="18" t="s">
        <v>200</v>
      </c>
      <c r="B205" s="25">
        <v>180</v>
      </c>
      <c r="C205" s="22">
        <f t="shared" si="26"/>
        <v>0.000345623447094651</v>
      </c>
      <c r="D205" s="12">
        <f t="shared" si="27"/>
        <v>18781</v>
      </c>
      <c r="F205" s="16">
        <f t="shared" si="28"/>
        <v>18781</v>
      </c>
      <c r="G205" s="10">
        <f t="shared" si="29"/>
        <v>0</v>
      </c>
      <c r="H205" s="10">
        <v>0</v>
      </c>
    </row>
    <row r="206" spans="1:8" ht="12.75">
      <c r="A206" s="18" t="s">
        <v>201</v>
      </c>
      <c r="B206" s="25">
        <v>415</v>
      </c>
      <c r="C206" s="22">
        <f t="shared" si="26"/>
        <v>0.000796854058579334</v>
      </c>
      <c r="D206" s="12">
        <f t="shared" si="27"/>
        <v>43301</v>
      </c>
      <c r="F206" s="16">
        <f t="shared" si="28"/>
        <v>43301</v>
      </c>
      <c r="G206" s="10">
        <f t="shared" si="29"/>
        <v>0</v>
      </c>
      <c r="H206" s="10">
        <v>0</v>
      </c>
    </row>
    <row r="207" spans="1:8" ht="12.75">
      <c r="A207" s="18" t="s">
        <v>310</v>
      </c>
      <c r="B207" s="25">
        <v>2667</v>
      </c>
      <c r="C207" s="22">
        <f t="shared" si="26"/>
        <v>0.00512098740778574</v>
      </c>
      <c r="D207" s="12">
        <f t="shared" si="27"/>
        <v>278274</v>
      </c>
      <c r="F207" s="16">
        <f t="shared" si="28"/>
        <v>278274</v>
      </c>
      <c r="G207" s="10">
        <f t="shared" si="29"/>
        <v>0</v>
      </c>
      <c r="H207" s="10">
        <v>0</v>
      </c>
    </row>
    <row r="208" spans="1:8" ht="12.75">
      <c r="A208" s="18" t="s">
        <v>202</v>
      </c>
      <c r="B208" s="25">
        <v>654</v>
      </c>
      <c r="C208" s="22">
        <f t="shared" si="26"/>
        <v>0.00125576519111056</v>
      </c>
      <c r="D208" s="12">
        <f t="shared" si="27"/>
        <v>68238</v>
      </c>
      <c r="F208" s="16">
        <f t="shared" si="28"/>
        <v>68238</v>
      </c>
      <c r="G208" s="10">
        <f t="shared" si="29"/>
        <v>0</v>
      </c>
      <c r="H208" s="10">
        <v>0</v>
      </c>
    </row>
    <row r="209" spans="1:8" ht="12.75">
      <c r="A209" s="18" t="s">
        <v>203</v>
      </c>
      <c r="B209" s="25">
        <v>4036</v>
      </c>
      <c r="C209" s="22">
        <f t="shared" si="26"/>
        <v>0.00774964573596673</v>
      </c>
      <c r="D209" s="12">
        <f t="shared" si="27"/>
        <v>421116</v>
      </c>
      <c r="F209" s="16">
        <f t="shared" si="28"/>
        <v>421116</v>
      </c>
      <c r="G209" s="10">
        <f t="shared" si="29"/>
        <v>0</v>
      </c>
      <c r="H209" s="10">
        <v>0</v>
      </c>
    </row>
    <row r="210" spans="1:8" ht="12.75">
      <c r="A210" s="11" t="s">
        <v>204</v>
      </c>
      <c r="B210" s="25"/>
      <c r="C210" s="22">
        <f t="shared" si="26"/>
      </c>
      <c r="D210" s="12">
        <f t="shared" si="27"/>
      </c>
      <c r="F210" s="16"/>
      <c r="G210" s="10" t="s">
        <v>301</v>
      </c>
      <c r="H210" s="10" t="s">
        <v>301</v>
      </c>
    </row>
    <row r="211" spans="1:8" ht="12.75">
      <c r="A211" s="18" t="s">
        <v>205</v>
      </c>
      <c r="B211" s="25">
        <v>61</v>
      </c>
      <c r="C211" s="22">
        <f t="shared" si="26"/>
        <v>0.000117127945959854</v>
      </c>
      <c r="D211" s="12">
        <f aca="true" t="shared" si="30" ref="D211:D226">IF(C211&lt;&gt;"",C211*$B$3,"")</f>
        <v>6365</v>
      </c>
      <c r="F211" s="16">
        <f t="shared" si="28"/>
        <v>6365</v>
      </c>
      <c r="G211" s="10">
        <f t="shared" si="29"/>
        <v>0</v>
      </c>
      <c r="H211" s="10">
        <v>0</v>
      </c>
    </row>
    <row r="212" spans="1:8" ht="25.5">
      <c r="A212" s="23" t="s">
        <v>206</v>
      </c>
      <c r="B212" s="25">
        <v>107</v>
      </c>
      <c r="C212" s="22">
        <f t="shared" si="26"/>
        <v>0.000205453937995154</v>
      </c>
      <c r="D212" s="12">
        <f t="shared" si="30"/>
        <v>11164</v>
      </c>
      <c r="F212" s="16">
        <f t="shared" si="28"/>
        <v>11164</v>
      </c>
      <c r="G212" s="10">
        <f t="shared" si="29"/>
        <v>0</v>
      </c>
      <c r="H212" s="10">
        <v>0</v>
      </c>
    </row>
    <row r="213" spans="1:8" ht="12.75">
      <c r="A213" s="18" t="s">
        <v>207</v>
      </c>
      <c r="B213" s="25">
        <v>822</v>
      </c>
      <c r="C213" s="22">
        <f t="shared" si="26"/>
        <v>0.00157834707506557</v>
      </c>
      <c r="D213" s="12">
        <f t="shared" si="30"/>
        <v>85767</v>
      </c>
      <c r="F213" s="16">
        <f t="shared" si="28"/>
        <v>85767</v>
      </c>
      <c r="G213" s="10">
        <f t="shared" si="29"/>
        <v>0</v>
      </c>
      <c r="H213" s="10">
        <v>0</v>
      </c>
    </row>
    <row r="214" spans="1:8" ht="12.75">
      <c r="A214" s="18" t="s">
        <v>208</v>
      </c>
      <c r="B214" s="25">
        <v>1720</v>
      </c>
      <c r="C214" s="22">
        <f t="shared" si="26"/>
        <v>0.00330262405001555</v>
      </c>
      <c r="D214" s="12">
        <f t="shared" si="30"/>
        <v>179465</v>
      </c>
      <c r="F214" s="16">
        <f t="shared" si="28"/>
        <v>179465</v>
      </c>
      <c r="G214" s="10">
        <f t="shared" si="29"/>
        <v>0</v>
      </c>
      <c r="H214" s="10">
        <v>0</v>
      </c>
    </row>
    <row r="215" spans="1:8" ht="25.5">
      <c r="A215" s="23" t="s">
        <v>209</v>
      </c>
      <c r="B215" s="25">
        <v>1128</v>
      </c>
      <c r="C215" s="22">
        <f t="shared" si="26"/>
        <v>0.00216590693512648</v>
      </c>
      <c r="D215" s="12">
        <f t="shared" si="30"/>
        <v>117695</v>
      </c>
      <c r="F215" s="16">
        <f t="shared" si="28"/>
        <v>117695</v>
      </c>
      <c r="G215" s="10">
        <f t="shared" si="29"/>
        <v>0</v>
      </c>
      <c r="H215" s="10">
        <v>0</v>
      </c>
    </row>
    <row r="216" spans="1:8" ht="12.75">
      <c r="A216" s="18" t="s">
        <v>210</v>
      </c>
      <c r="B216" s="25">
        <v>1255</v>
      </c>
      <c r="C216" s="22">
        <f t="shared" si="26"/>
        <v>0.00240976347835437</v>
      </c>
      <c r="D216" s="12">
        <f t="shared" si="30"/>
        <v>130947</v>
      </c>
      <c r="F216" s="16">
        <f t="shared" si="28"/>
        <v>130947</v>
      </c>
      <c r="G216" s="10">
        <f t="shared" si="29"/>
        <v>0</v>
      </c>
      <c r="H216" s="10">
        <v>0</v>
      </c>
    </row>
    <row r="217" spans="1:8" ht="12.75">
      <c r="A217" s="18" t="s">
        <v>211</v>
      </c>
      <c r="B217" s="25">
        <v>125</v>
      </c>
      <c r="C217" s="22">
        <f t="shared" si="26"/>
        <v>0.000240016282704619</v>
      </c>
      <c r="D217" s="12">
        <f t="shared" si="30"/>
        <v>13042</v>
      </c>
      <c r="F217" s="16">
        <f t="shared" si="28"/>
        <v>13042</v>
      </c>
      <c r="G217" s="10">
        <f t="shared" si="29"/>
        <v>0</v>
      </c>
      <c r="H217" s="10">
        <v>0</v>
      </c>
    </row>
    <row r="218" spans="1:8" ht="12.75">
      <c r="A218" s="18" t="s">
        <v>212</v>
      </c>
      <c r="B218" s="25">
        <v>155</v>
      </c>
      <c r="C218" s="22">
        <f t="shared" si="26"/>
        <v>0.000297620190553727</v>
      </c>
      <c r="D218" s="12">
        <f t="shared" si="30"/>
        <v>16173</v>
      </c>
      <c r="F218" s="16">
        <f t="shared" si="28"/>
        <v>16173</v>
      </c>
      <c r="G218" s="10">
        <f t="shared" si="29"/>
        <v>0</v>
      </c>
      <c r="H218" s="10">
        <v>0</v>
      </c>
    </row>
    <row r="219" spans="1:8" ht="12.75">
      <c r="A219" s="18" t="s">
        <v>213</v>
      </c>
      <c r="B219" s="25">
        <v>1031</v>
      </c>
      <c r="C219" s="22">
        <f t="shared" si="26"/>
        <v>0.00197965429974769</v>
      </c>
      <c r="D219" s="12">
        <f t="shared" si="30"/>
        <v>107574</v>
      </c>
      <c r="F219" s="16">
        <f t="shared" si="28"/>
        <v>107574</v>
      </c>
      <c r="G219" s="10">
        <f t="shared" si="29"/>
        <v>0</v>
      </c>
      <c r="H219" s="10">
        <v>0</v>
      </c>
    </row>
    <row r="220" spans="1:8" ht="12.75">
      <c r="A220" s="11" t="s">
        <v>214</v>
      </c>
      <c r="B220" s="25"/>
      <c r="C220" s="22">
        <f t="shared" si="26"/>
      </c>
      <c r="D220" s="12">
        <f t="shared" si="30"/>
      </c>
      <c r="F220" s="16"/>
      <c r="G220" s="10" t="s">
        <v>301</v>
      </c>
      <c r="H220" s="10" t="s">
        <v>301</v>
      </c>
    </row>
    <row r="221" spans="1:8" ht="12.75">
      <c r="A221" s="18" t="s">
        <v>215</v>
      </c>
      <c r="B221" s="25">
        <v>564</v>
      </c>
      <c r="C221" s="22">
        <f t="shared" si="26"/>
        <v>0.00108295346756324</v>
      </c>
      <c r="D221" s="12">
        <f t="shared" si="30"/>
        <v>58848</v>
      </c>
      <c r="F221" s="16">
        <f t="shared" si="28"/>
        <v>58848</v>
      </c>
      <c r="G221" s="10">
        <f t="shared" si="29"/>
        <v>0</v>
      </c>
      <c r="H221" s="10">
        <v>0</v>
      </c>
    </row>
    <row r="222" spans="1:8" ht="12.75">
      <c r="A222" s="11" t="s">
        <v>216</v>
      </c>
      <c r="B222" s="25"/>
      <c r="C222" s="22">
        <f t="shared" si="26"/>
      </c>
      <c r="D222" s="12">
        <f t="shared" si="30"/>
      </c>
      <c r="F222" s="16"/>
      <c r="G222" s="10" t="s">
        <v>301</v>
      </c>
      <c r="H222" s="10" t="s">
        <v>301</v>
      </c>
    </row>
    <row r="223" spans="1:8" ht="12.75">
      <c r="A223" s="18" t="s">
        <v>217</v>
      </c>
      <c r="B223" s="25">
        <v>957</v>
      </c>
      <c r="C223" s="22">
        <f t="shared" si="26"/>
        <v>0.00183756466038656</v>
      </c>
      <c r="D223" s="12">
        <f t="shared" si="30"/>
        <v>99853</v>
      </c>
      <c r="F223" s="16">
        <f t="shared" si="28"/>
        <v>99853</v>
      </c>
      <c r="G223" s="10">
        <f t="shared" si="29"/>
        <v>0</v>
      </c>
      <c r="H223" s="10">
        <v>0</v>
      </c>
    </row>
    <row r="224" spans="1:8" ht="12.75">
      <c r="A224" s="11" t="s">
        <v>218</v>
      </c>
      <c r="B224" s="25"/>
      <c r="C224" s="22">
        <f t="shared" si="26"/>
      </c>
      <c r="D224" s="12">
        <f t="shared" si="30"/>
      </c>
      <c r="F224" s="16"/>
      <c r="G224" s="10" t="s">
        <v>301</v>
      </c>
      <c r="H224" s="10" t="s">
        <v>301</v>
      </c>
    </row>
    <row r="225" spans="1:8" ht="12.75">
      <c r="A225" s="18" t="s">
        <v>219</v>
      </c>
      <c r="B225" s="25">
        <v>3620</v>
      </c>
      <c r="C225" s="22">
        <f t="shared" si="26"/>
        <v>0.00695087154712576</v>
      </c>
      <c r="D225" s="12">
        <f t="shared" si="30"/>
        <v>377710</v>
      </c>
      <c r="F225" s="16">
        <f t="shared" si="28"/>
        <v>377710</v>
      </c>
      <c r="G225" s="10">
        <f t="shared" si="29"/>
        <v>0</v>
      </c>
      <c r="H225" s="10">
        <v>0</v>
      </c>
    </row>
    <row r="226" spans="1:8" ht="12.75">
      <c r="A226" s="18" t="s">
        <v>220</v>
      </c>
      <c r="B226" s="25">
        <v>1127</v>
      </c>
      <c r="C226" s="22">
        <f t="shared" si="26"/>
        <v>0.00216398680486484</v>
      </c>
      <c r="D226" s="12">
        <f t="shared" si="30"/>
        <v>117591</v>
      </c>
      <c r="F226" s="16">
        <f t="shared" si="28"/>
        <v>117591</v>
      </c>
      <c r="G226" s="10">
        <f t="shared" si="29"/>
        <v>0</v>
      </c>
      <c r="H226" s="10">
        <v>0</v>
      </c>
    </row>
    <row r="227" spans="1:8" ht="12.75">
      <c r="A227" s="18" t="s">
        <v>221</v>
      </c>
      <c r="B227" s="25">
        <v>712</v>
      </c>
      <c r="C227" s="22">
        <f t="shared" si="26"/>
        <v>0.00136713274628551</v>
      </c>
      <c r="D227" s="12">
        <f aca="true" t="shared" si="31" ref="D227:D241">IF(C227&lt;&gt;"",C227*$B$3,"")</f>
        <v>74290</v>
      </c>
      <c r="F227" s="16">
        <f t="shared" si="28"/>
        <v>74290</v>
      </c>
      <c r="G227" s="10">
        <f t="shared" si="29"/>
        <v>0</v>
      </c>
      <c r="H227" s="10">
        <v>0</v>
      </c>
    </row>
    <row r="228" spans="1:8" ht="12.75">
      <c r="A228" s="18" t="s">
        <v>222</v>
      </c>
      <c r="B228" s="25">
        <v>488</v>
      </c>
      <c r="C228" s="22">
        <f t="shared" si="26"/>
        <v>0.000937023567678831</v>
      </c>
      <c r="D228" s="12">
        <f t="shared" si="31"/>
        <v>50918</v>
      </c>
      <c r="F228" s="16">
        <f t="shared" si="28"/>
        <v>50918</v>
      </c>
      <c r="G228" s="10">
        <f t="shared" si="29"/>
        <v>0</v>
      </c>
      <c r="H228" s="10">
        <v>0</v>
      </c>
    </row>
    <row r="229" spans="1:8" ht="12.75">
      <c r="A229" s="18" t="s">
        <v>223</v>
      </c>
      <c r="B229" s="25">
        <v>17002</v>
      </c>
      <c r="C229" s="22">
        <f t="shared" si="26"/>
        <v>0.0326460547083514</v>
      </c>
      <c r="D229" s="12">
        <f t="shared" si="31"/>
        <v>1773987</v>
      </c>
      <c r="F229" s="16">
        <f t="shared" si="28"/>
        <v>1773987</v>
      </c>
      <c r="G229" s="10">
        <f t="shared" si="29"/>
        <v>0</v>
      </c>
      <c r="H229" s="10">
        <v>0</v>
      </c>
    </row>
    <row r="230" spans="1:8" ht="12.75">
      <c r="A230" s="18" t="s">
        <v>224</v>
      </c>
      <c r="B230" s="25">
        <v>4491</v>
      </c>
      <c r="C230" s="22">
        <f t="shared" si="26"/>
        <v>0.00862330500501154</v>
      </c>
      <c r="D230" s="12">
        <f t="shared" si="31"/>
        <v>468590</v>
      </c>
      <c r="F230" s="16">
        <f t="shared" si="28"/>
        <v>468590</v>
      </c>
      <c r="G230" s="10">
        <f t="shared" si="29"/>
        <v>0</v>
      </c>
      <c r="H230" s="10">
        <v>0</v>
      </c>
    </row>
    <row r="231" spans="1:8" ht="12.75">
      <c r="A231" s="18" t="s">
        <v>225</v>
      </c>
      <c r="B231" s="25">
        <v>1448</v>
      </c>
      <c r="C231" s="22">
        <f t="shared" si="26"/>
        <v>0.0027803486188503</v>
      </c>
      <c r="D231" s="12">
        <f t="shared" si="31"/>
        <v>151084</v>
      </c>
      <c r="F231" s="16">
        <v>0</v>
      </c>
      <c r="G231" s="10" t="s">
        <v>303</v>
      </c>
      <c r="H231" s="16">
        <f>D231</f>
        <v>151084</v>
      </c>
    </row>
    <row r="232" spans="1:8" ht="12.75">
      <c r="A232" s="18" t="s">
        <v>226</v>
      </c>
      <c r="B232" s="25">
        <v>1686</v>
      </c>
      <c r="C232" s="22">
        <f t="shared" si="26"/>
        <v>0.0032373396211199</v>
      </c>
      <c r="D232" s="12">
        <f t="shared" si="31"/>
        <v>175917</v>
      </c>
      <c r="F232" s="16">
        <f t="shared" si="28"/>
        <v>175917</v>
      </c>
      <c r="G232" s="10">
        <f t="shared" si="29"/>
        <v>0</v>
      </c>
      <c r="H232" s="10">
        <v>0</v>
      </c>
    </row>
    <row r="233" spans="1:7" ht="12.75">
      <c r="A233" s="11" t="s">
        <v>227</v>
      </c>
      <c r="B233" s="25"/>
      <c r="C233" s="22">
        <f t="shared" si="26"/>
      </c>
      <c r="D233" s="12">
        <f t="shared" si="31"/>
      </c>
      <c r="F233" s="16"/>
      <c r="G233" s="10" t="s">
        <v>301</v>
      </c>
    </row>
    <row r="234" spans="1:8" ht="12.75">
      <c r="A234" s="18" t="s">
        <v>228</v>
      </c>
      <c r="B234" s="25">
        <v>152</v>
      </c>
      <c r="C234" s="22">
        <f t="shared" si="26"/>
        <v>0.000291859799768816</v>
      </c>
      <c r="D234" s="12">
        <f t="shared" si="31"/>
        <v>15860</v>
      </c>
      <c r="F234" s="16">
        <f t="shared" si="28"/>
        <v>15860</v>
      </c>
      <c r="G234" s="10">
        <f t="shared" si="29"/>
        <v>0</v>
      </c>
      <c r="H234" s="10">
        <v>0</v>
      </c>
    </row>
    <row r="235" spans="1:8" ht="12.75">
      <c r="A235" s="18" t="s">
        <v>229</v>
      </c>
      <c r="B235" s="25">
        <v>258</v>
      </c>
      <c r="C235" s="22">
        <f t="shared" si="26"/>
        <v>0.000495393607502333</v>
      </c>
      <c r="D235" s="12">
        <f t="shared" si="31"/>
        <v>26920</v>
      </c>
      <c r="F235" s="16">
        <f t="shared" si="28"/>
        <v>26920</v>
      </c>
      <c r="G235" s="10">
        <f t="shared" si="29"/>
        <v>0</v>
      </c>
      <c r="H235" s="10">
        <v>0</v>
      </c>
    </row>
    <row r="236" spans="1:7" ht="12.75">
      <c r="A236" s="11" t="s">
        <v>230</v>
      </c>
      <c r="B236" s="25"/>
      <c r="C236" s="22">
        <f t="shared" si="26"/>
      </c>
      <c r="D236" s="12">
        <f t="shared" si="31"/>
      </c>
      <c r="F236" s="16"/>
      <c r="G236" s="10" t="s">
        <v>301</v>
      </c>
    </row>
    <row r="237" spans="1:8" ht="12.75">
      <c r="A237" s="18" t="s">
        <v>231</v>
      </c>
      <c r="B237" s="25">
        <v>236</v>
      </c>
      <c r="C237" s="22">
        <f t="shared" si="26"/>
        <v>0.00045315074174632</v>
      </c>
      <c r="D237" s="12">
        <f t="shared" si="31"/>
        <v>24624</v>
      </c>
      <c r="F237" s="16">
        <f t="shared" si="28"/>
        <v>24624</v>
      </c>
      <c r="G237" s="10">
        <f t="shared" si="29"/>
        <v>0</v>
      </c>
      <c r="H237" s="10">
        <v>0</v>
      </c>
    </row>
    <row r="238" spans="1:8" ht="12.75">
      <c r="A238" s="18" t="s">
        <v>232</v>
      </c>
      <c r="B238" s="25">
        <v>1433</v>
      </c>
      <c r="C238" s="22">
        <f t="shared" si="26"/>
        <v>0.00275154666492575</v>
      </c>
      <c r="D238" s="12">
        <f t="shared" si="31"/>
        <v>149519</v>
      </c>
      <c r="F238" s="16">
        <f t="shared" si="28"/>
        <v>149519</v>
      </c>
      <c r="G238" s="10">
        <f t="shared" si="29"/>
        <v>0</v>
      </c>
      <c r="H238" s="10">
        <v>0</v>
      </c>
    </row>
    <row r="239" spans="1:7" ht="12.75">
      <c r="A239" s="11" t="s">
        <v>233</v>
      </c>
      <c r="B239" s="25"/>
      <c r="C239" s="22">
        <f t="shared" si="26"/>
      </c>
      <c r="D239" s="12">
        <f t="shared" si="31"/>
      </c>
      <c r="F239" s="16"/>
      <c r="G239" s="10" t="s">
        <v>301</v>
      </c>
    </row>
    <row r="240" spans="1:8" ht="12.75">
      <c r="A240" s="18" t="s">
        <v>234</v>
      </c>
      <c r="B240" s="25">
        <v>1123</v>
      </c>
      <c r="C240" s="22">
        <f t="shared" si="26"/>
        <v>0.00215630628381829</v>
      </c>
      <c r="D240" s="12">
        <f t="shared" si="31"/>
        <v>117174</v>
      </c>
      <c r="F240" s="16">
        <v>0</v>
      </c>
      <c r="G240" s="10" t="s">
        <v>303</v>
      </c>
      <c r="H240" s="16">
        <f>D240</f>
        <v>117174</v>
      </c>
    </row>
    <row r="241" spans="1:8" ht="12.75">
      <c r="A241" s="18" t="s">
        <v>235</v>
      </c>
      <c r="B241" s="25">
        <v>4951</v>
      </c>
      <c r="C241" s="22">
        <f t="shared" si="26"/>
        <v>0.00950656492536454</v>
      </c>
      <c r="D241" s="12">
        <f t="shared" si="31"/>
        <v>516587</v>
      </c>
      <c r="F241" s="16">
        <f t="shared" si="28"/>
        <v>516587</v>
      </c>
      <c r="G241" s="10">
        <f t="shared" si="29"/>
        <v>0</v>
      </c>
      <c r="H241" s="10">
        <v>0</v>
      </c>
    </row>
    <row r="242" spans="1:8" ht="12.75">
      <c r="A242" s="18" t="s">
        <v>236</v>
      </c>
      <c r="B242" s="25">
        <v>790</v>
      </c>
      <c r="C242" s="22">
        <f t="shared" si="26"/>
        <v>0.00151690290669319</v>
      </c>
      <c r="D242" s="12">
        <f>IF(C242&lt;&gt;"",C242*$B$3,"")-1</f>
        <v>82428</v>
      </c>
      <c r="F242" s="16">
        <f t="shared" si="28"/>
        <v>82428</v>
      </c>
      <c r="G242" s="10">
        <f t="shared" si="29"/>
        <v>0</v>
      </c>
      <c r="H242" s="10">
        <v>0</v>
      </c>
    </row>
    <row r="243" spans="1:8" ht="12.75">
      <c r="A243" s="18" t="s">
        <v>237</v>
      </c>
      <c r="B243" s="25">
        <v>117</v>
      </c>
      <c r="C243" s="22">
        <f t="shared" si="26"/>
        <v>0.000224655240611523</v>
      </c>
      <c r="D243" s="12">
        <f aca="true" t="shared" si="32" ref="D243:D278">IF(C243&lt;&gt;"",C243*$B$3,"")</f>
        <v>12208</v>
      </c>
      <c r="F243" s="16">
        <f t="shared" si="28"/>
        <v>12208</v>
      </c>
      <c r="G243" s="10">
        <f t="shared" si="29"/>
        <v>0</v>
      </c>
      <c r="H243" s="10">
        <v>0</v>
      </c>
    </row>
    <row r="244" spans="1:8" ht="12.75">
      <c r="A244" s="18" t="s">
        <v>341</v>
      </c>
      <c r="B244" s="25">
        <v>997</v>
      </c>
      <c r="C244" s="22">
        <f t="shared" si="26"/>
        <v>0.00191436987085204</v>
      </c>
      <c r="D244" s="12">
        <f t="shared" si="32"/>
        <v>104027</v>
      </c>
      <c r="F244" s="16">
        <f t="shared" si="28"/>
        <v>104027</v>
      </c>
      <c r="G244" s="10">
        <f t="shared" si="29"/>
        <v>0</v>
      </c>
      <c r="H244" s="10">
        <v>0</v>
      </c>
    </row>
    <row r="245" spans="1:8" ht="12.75">
      <c r="A245" s="18" t="s">
        <v>239</v>
      </c>
      <c r="B245" s="25">
        <v>1057</v>
      </c>
      <c r="C245" s="22">
        <f t="shared" si="26"/>
        <v>0.00202957768655026</v>
      </c>
      <c r="D245" s="12">
        <f t="shared" si="32"/>
        <v>110287</v>
      </c>
      <c r="F245" s="16">
        <f t="shared" si="28"/>
        <v>110287</v>
      </c>
      <c r="G245" s="10">
        <f t="shared" si="29"/>
        <v>0</v>
      </c>
      <c r="H245" s="10">
        <v>0</v>
      </c>
    </row>
    <row r="246" spans="1:8" ht="12.75">
      <c r="A246" s="18" t="s">
        <v>240</v>
      </c>
      <c r="B246" s="25">
        <v>655</v>
      </c>
      <c r="C246" s="22">
        <f t="shared" si="26"/>
        <v>0.0012576853213722</v>
      </c>
      <c r="D246" s="12">
        <f t="shared" si="32"/>
        <v>68343</v>
      </c>
      <c r="F246" s="16">
        <f t="shared" si="28"/>
        <v>68343</v>
      </c>
      <c r="G246" s="10">
        <f t="shared" si="29"/>
        <v>0</v>
      </c>
      <c r="H246" s="10">
        <v>0</v>
      </c>
    </row>
    <row r="247" spans="1:8" ht="12.75">
      <c r="A247" s="18" t="s">
        <v>241</v>
      </c>
      <c r="B247" s="25">
        <v>1671</v>
      </c>
      <c r="C247" s="22">
        <f t="shared" si="26"/>
        <v>0.00320853766719534</v>
      </c>
      <c r="D247" s="12">
        <f t="shared" si="32"/>
        <v>174352</v>
      </c>
      <c r="F247" s="16">
        <f t="shared" si="28"/>
        <v>174352</v>
      </c>
      <c r="G247" s="10">
        <f t="shared" si="29"/>
        <v>0</v>
      </c>
      <c r="H247" s="10">
        <v>0</v>
      </c>
    </row>
    <row r="248" spans="1:8" ht="12.75">
      <c r="A248" s="18" t="s">
        <v>242</v>
      </c>
      <c r="B248" s="25">
        <v>307</v>
      </c>
      <c r="C248" s="22">
        <f t="shared" si="26"/>
        <v>0.000589479990322543</v>
      </c>
      <c r="D248" s="12">
        <f t="shared" si="32"/>
        <v>32032</v>
      </c>
      <c r="F248" s="16">
        <f t="shared" si="28"/>
        <v>32032</v>
      </c>
      <c r="G248" s="10">
        <f t="shared" si="29"/>
        <v>0</v>
      </c>
      <c r="H248" s="10">
        <v>0</v>
      </c>
    </row>
    <row r="249" spans="1:8" ht="12.75">
      <c r="A249" s="18" t="s">
        <v>243</v>
      </c>
      <c r="B249" s="25">
        <v>241</v>
      </c>
      <c r="C249" s="22">
        <f t="shared" si="26"/>
        <v>0.000462751393054505</v>
      </c>
      <c r="D249" s="12">
        <f t="shared" si="32"/>
        <v>25146</v>
      </c>
      <c r="F249" s="16">
        <v>0</v>
      </c>
      <c r="G249" s="10" t="s">
        <v>303</v>
      </c>
      <c r="H249" s="16">
        <f>D249</f>
        <v>25146</v>
      </c>
    </row>
    <row r="250" spans="1:8" ht="12.75">
      <c r="A250" s="18" t="s">
        <v>244</v>
      </c>
      <c r="B250" s="25">
        <v>5577</v>
      </c>
      <c r="C250" s="22">
        <f t="shared" si="26"/>
        <v>0.0107085664691493</v>
      </c>
      <c r="D250" s="12">
        <f t="shared" si="32"/>
        <v>581904</v>
      </c>
      <c r="F250" s="16">
        <f t="shared" si="28"/>
        <v>581904</v>
      </c>
      <c r="G250" s="10">
        <f t="shared" si="29"/>
        <v>0</v>
      </c>
      <c r="H250" s="10">
        <v>0</v>
      </c>
    </row>
    <row r="251" spans="1:8" ht="12.75">
      <c r="A251" s="18" t="s">
        <v>245</v>
      </c>
      <c r="B251" s="25">
        <v>214</v>
      </c>
      <c r="C251" s="22">
        <f t="shared" si="26"/>
        <v>0.000410907875990307</v>
      </c>
      <c r="D251" s="12">
        <f t="shared" si="32"/>
        <v>22329</v>
      </c>
      <c r="F251" s="16">
        <f t="shared" si="28"/>
        <v>22329</v>
      </c>
      <c r="G251" s="10">
        <f t="shared" si="29"/>
        <v>0</v>
      </c>
      <c r="H251" s="10">
        <v>0</v>
      </c>
    </row>
    <row r="252" spans="1:8" ht="12.75">
      <c r="A252" s="18" t="s">
        <v>246</v>
      </c>
      <c r="B252" s="25">
        <v>1490</v>
      </c>
      <c r="C252" s="22">
        <f t="shared" si="26"/>
        <v>0.00286099408983905</v>
      </c>
      <c r="D252" s="12">
        <f t="shared" si="32"/>
        <v>155466</v>
      </c>
      <c r="F252" s="16">
        <f t="shared" si="28"/>
        <v>155466</v>
      </c>
      <c r="G252" s="10">
        <f t="shared" si="29"/>
        <v>0</v>
      </c>
      <c r="H252" s="10">
        <v>0</v>
      </c>
    </row>
    <row r="253" spans="1:8" ht="12.75">
      <c r="A253" s="18" t="s">
        <v>247</v>
      </c>
      <c r="B253" s="25">
        <v>131</v>
      </c>
      <c r="C253" s="22">
        <f t="shared" si="26"/>
        <v>0.00025153706427444</v>
      </c>
      <c r="D253" s="12">
        <f t="shared" si="32"/>
        <v>13669</v>
      </c>
      <c r="F253" s="16">
        <f t="shared" si="28"/>
        <v>13669</v>
      </c>
      <c r="G253" s="10">
        <f t="shared" si="29"/>
        <v>0</v>
      </c>
      <c r="H253" s="10">
        <v>0</v>
      </c>
    </row>
    <row r="254" spans="1:8" ht="12.75">
      <c r="A254" s="18" t="s">
        <v>248</v>
      </c>
      <c r="B254" s="25">
        <v>57</v>
      </c>
      <c r="C254" s="22">
        <f t="shared" si="26"/>
        <v>0.000109447424913306</v>
      </c>
      <c r="D254" s="12">
        <f t="shared" si="32"/>
        <v>5947</v>
      </c>
      <c r="F254" s="16">
        <f t="shared" si="28"/>
        <v>5947</v>
      </c>
      <c r="G254" s="10">
        <f t="shared" si="29"/>
        <v>0</v>
      </c>
      <c r="H254" s="10">
        <v>0</v>
      </c>
    </row>
    <row r="255" spans="1:8" ht="12.75">
      <c r="A255" s="18" t="s">
        <v>249</v>
      </c>
      <c r="B255" s="25">
        <v>712</v>
      </c>
      <c r="C255" s="22">
        <f t="shared" si="26"/>
        <v>0.00136713274628551</v>
      </c>
      <c r="D255" s="12">
        <f t="shared" si="32"/>
        <v>74290</v>
      </c>
      <c r="F255" s="16">
        <f t="shared" si="28"/>
        <v>74290</v>
      </c>
      <c r="G255" s="10">
        <f t="shared" si="29"/>
        <v>0</v>
      </c>
      <c r="H255" s="10">
        <v>0</v>
      </c>
    </row>
    <row r="256" spans="1:8" ht="12.75">
      <c r="A256" s="18" t="s">
        <v>337</v>
      </c>
      <c r="B256" s="25">
        <v>84</v>
      </c>
      <c r="C256" s="22">
        <f t="shared" si="26"/>
        <v>0.000161290941977504</v>
      </c>
      <c r="D256" s="12">
        <f t="shared" si="32"/>
        <v>8765</v>
      </c>
      <c r="F256" s="16">
        <f t="shared" si="28"/>
        <v>8765</v>
      </c>
      <c r="G256" s="10">
        <f t="shared" si="29"/>
        <v>0</v>
      </c>
      <c r="H256" s="10">
        <v>0</v>
      </c>
    </row>
    <row r="257" spans="1:8" ht="12.75">
      <c r="A257" s="18" t="s">
        <v>250</v>
      </c>
      <c r="B257" s="25">
        <v>2501</v>
      </c>
      <c r="C257" s="22">
        <f t="shared" si="26"/>
        <v>0.00480224578435401</v>
      </c>
      <c r="D257" s="12">
        <f t="shared" si="32"/>
        <v>260954</v>
      </c>
      <c r="F257" s="16">
        <f t="shared" si="28"/>
        <v>260954</v>
      </c>
      <c r="G257" s="10">
        <f t="shared" si="29"/>
        <v>0</v>
      </c>
      <c r="H257" s="10">
        <v>0</v>
      </c>
    </row>
    <row r="258" spans="1:8" ht="12.75">
      <c r="A258" s="18" t="s">
        <v>251</v>
      </c>
      <c r="B258" s="25">
        <v>885</v>
      </c>
      <c r="C258" s="22">
        <f t="shared" si="26"/>
        <v>0.0016993152815487</v>
      </c>
      <c r="D258" s="12">
        <f t="shared" si="32"/>
        <v>92341</v>
      </c>
      <c r="F258" s="16">
        <f t="shared" si="28"/>
        <v>92341</v>
      </c>
      <c r="G258" s="10">
        <f t="shared" si="29"/>
        <v>0</v>
      </c>
      <c r="H258" s="10">
        <v>0</v>
      </c>
    </row>
    <row r="259" spans="1:8" ht="12.75">
      <c r="A259" s="18" t="s">
        <v>252</v>
      </c>
      <c r="B259" s="25">
        <v>708</v>
      </c>
      <c r="C259" s="22">
        <f aca="true" t="shared" si="33" ref="C259:C278">IF(B259&gt;0,B259/$B$280,"")</f>
        <v>0.00135945222523896</v>
      </c>
      <c r="D259" s="12">
        <f t="shared" si="32"/>
        <v>73873</v>
      </c>
      <c r="F259" s="16">
        <f t="shared" si="28"/>
        <v>73873</v>
      </c>
      <c r="G259" s="10">
        <f t="shared" si="29"/>
        <v>0</v>
      </c>
      <c r="H259" s="10">
        <v>0</v>
      </c>
    </row>
    <row r="260" spans="1:8" ht="12.75">
      <c r="A260" s="18" t="s">
        <v>253</v>
      </c>
      <c r="B260" s="25">
        <v>437</v>
      </c>
      <c r="C260" s="22">
        <f t="shared" si="33"/>
        <v>0.000839096924335347</v>
      </c>
      <c r="D260" s="12">
        <f t="shared" si="32"/>
        <v>45597</v>
      </c>
      <c r="F260" s="16">
        <f t="shared" si="28"/>
        <v>45597</v>
      </c>
      <c r="G260" s="10">
        <f t="shared" si="29"/>
        <v>0</v>
      </c>
      <c r="H260" s="10">
        <v>0</v>
      </c>
    </row>
    <row r="261" spans="1:8" ht="12.75">
      <c r="A261" s="18" t="s">
        <v>254</v>
      </c>
      <c r="B261" s="25">
        <v>234</v>
      </c>
      <c r="C261" s="22">
        <f t="shared" si="33"/>
        <v>0.000449310481223046</v>
      </c>
      <c r="D261" s="12">
        <f t="shared" si="32"/>
        <v>24416</v>
      </c>
      <c r="F261" s="16">
        <f t="shared" si="28"/>
        <v>24416</v>
      </c>
      <c r="G261" s="10">
        <f t="shared" si="29"/>
        <v>0</v>
      </c>
      <c r="H261" s="10">
        <v>0</v>
      </c>
    </row>
    <row r="262" spans="1:8" ht="12.75">
      <c r="A262" s="18" t="s">
        <v>255</v>
      </c>
      <c r="B262" s="25">
        <v>1995</v>
      </c>
      <c r="C262" s="22">
        <f t="shared" si="33"/>
        <v>0.00383065987196571</v>
      </c>
      <c r="D262" s="12">
        <f t="shared" si="32"/>
        <v>208158</v>
      </c>
      <c r="F262" s="16">
        <f t="shared" si="28"/>
        <v>208158</v>
      </c>
      <c r="G262" s="10">
        <f t="shared" si="29"/>
        <v>0</v>
      </c>
      <c r="H262" s="10">
        <v>0</v>
      </c>
    </row>
    <row r="263" spans="1:8" ht="12.75">
      <c r="A263" s="18" t="s">
        <v>256</v>
      </c>
      <c r="B263" s="25">
        <v>216</v>
      </c>
      <c r="C263" s="22">
        <f t="shared" si="33"/>
        <v>0.000414748136513581</v>
      </c>
      <c r="D263" s="12">
        <f t="shared" si="32"/>
        <v>22537</v>
      </c>
      <c r="F263" s="16">
        <f t="shared" si="28"/>
        <v>22537</v>
      </c>
      <c r="G263" s="10">
        <f t="shared" si="29"/>
        <v>0</v>
      </c>
      <c r="H263" s="10">
        <v>0</v>
      </c>
    </row>
    <row r="264" spans="1:8" ht="12.75">
      <c r="A264" s="11" t="s">
        <v>257</v>
      </c>
      <c r="B264" s="25"/>
      <c r="C264" s="22">
        <f t="shared" si="33"/>
      </c>
      <c r="D264" s="12">
        <f t="shared" si="32"/>
      </c>
      <c r="F264" s="16"/>
      <c r="G264" s="10" t="s">
        <v>301</v>
      </c>
      <c r="H264" s="10" t="s">
        <v>301</v>
      </c>
    </row>
    <row r="265" spans="1:8" ht="12.75">
      <c r="A265" s="18" t="s">
        <v>258</v>
      </c>
      <c r="B265" s="25">
        <v>320</v>
      </c>
      <c r="C265" s="22">
        <f t="shared" si="33"/>
        <v>0.000614441683723824</v>
      </c>
      <c r="D265" s="12">
        <f t="shared" si="32"/>
        <v>33389</v>
      </c>
      <c r="F265" s="16">
        <f aca="true" t="shared" si="34" ref="F265:F278">D265</f>
        <v>33389</v>
      </c>
      <c r="G265" s="10">
        <f aca="true" t="shared" si="35" ref="G265:G275">IF(F265=D265,0,"***")</f>
        <v>0</v>
      </c>
      <c r="H265" s="10">
        <v>0</v>
      </c>
    </row>
    <row r="266" spans="1:8" ht="25.5">
      <c r="A266" s="23" t="s">
        <v>259</v>
      </c>
      <c r="B266" s="25">
        <v>329</v>
      </c>
      <c r="C266" s="22">
        <f t="shared" si="33"/>
        <v>0.000631722856078556</v>
      </c>
      <c r="D266" s="12">
        <f t="shared" si="32"/>
        <v>34328</v>
      </c>
      <c r="F266" s="16">
        <f t="shared" si="34"/>
        <v>34328</v>
      </c>
      <c r="G266" s="10">
        <f t="shared" si="35"/>
        <v>0</v>
      </c>
      <c r="H266" s="10">
        <v>0</v>
      </c>
    </row>
    <row r="267" spans="1:8" ht="12.75">
      <c r="A267" s="18" t="s">
        <v>260</v>
      </c>
      <c r="B267" s="25">
        <v>1282</v>
      </c>
      <c r="C267" s="22">
        <f t="shared" si="33"/>
        <v>0.00246160699541857</v>
      </c>
      <c r="D267" s="12">
        <f t="shared" si="32"/>
        <v>133764</v>
      </c>
      <c r="F267" s="16">
        <f t="shared" si="34"/>
        <v>133764</v>
      </c>
      <c r="G267" s="10">
        <f t="shared" si="35"/>
        <v>0</v>
      </c>
      <c r="H267" s="10">
        <v>0</v>
      </c>
    </row>
    <row r="268" spans="1:8" ht="12.75">
      <c r="A268" s="18" t="s">
        <v>339</v>
      </c>
      <c r="B268" s="25">
        <v>637</v>
      </c>
      <c r="C268" s="22">
        <f t="shared" si="33"/>
        <v>0.00122312297666274</v>
      </c>
      <c r="D268" s="12">
        <f t="shared" si="32"/>
        <v>66465</v>
      </c>
      <c r="F268" s="16">
        <f t="shared" si="34"/>
        <v>66465</v>
      </c>
      <c r="G268" s="10">
        <f t="shared" si="35"/>
        <v>0</v>
      </c>
      <c r="H268" s="10">
        <v>0</v>
      </c>
    </row>
    <row r="269" spans="1:8" ht="12.75">
      <c r="A269" s="18" t="s">
        <v>261</v>
      </c>
      <c r="B269" s="25">
        <v>462</v>
      </c>
      <c r="C269" s="22">
        <f t="shared" si="33"/>
        <v>0.000887100180876271</v>
      </c>
      <c r="D269" s="12">
        <f t="shared" si="32"/>
        <v>48205</v>
      </c>
      <c r="F269" s="16">
        <f t="shared" si="34"/>
        <v>48205</v>
      </c>
      <c r="G269" s="10">
        <f t="shared" si="35"/>
        <v>0</v>
      </c>
      <c r="H269" s="10">
        <v>0</v>
      </c>
    </row>
    <row r="270" spans="1:8" ht="12.75">
      <c r="A270" s="18" t="s">
        <v>262</v>
      </c>
      <c r="B270" s="25">
        <v>1582</v>
      </c>
      <c r="C270" s="22">
        <f t="shared" si="33"/>
        <v>0.00303764607390965</v>
      </c>
      <c r="D270" s="12">
        <f t="shared" si="32"/>
        <v>165066</v>
      </c>
      <c r="F270" s="16">
        <f t="shared" si="34"/>
        <v>165066</v>
      </c>
      <c r="G270" s="10">
        <f t="shared" si="35"/>
        <v>0</v>
      </c>
      <c r="H270" s="10">
        <v>0</v>
      </c>
    </row>
    <row r="271" spans="1:8" ht="12.75">
      <c r="A271" s="18" t="s">
        <v>263</v>
      </c>
      <c r="B271" s="25">
        <v>1723</v>
      </c>
      <c r="C271" s="22">
        <f t="shared" si="33"/>
        <v>0.00330838444080046</v>
      </c>
      <c r="D271" s="12">
        <f t="shared" si="32"/>
        <v>179778</v>
      </c>
      <c r="F271" s="16">
        <f t="shared" si="34"/>
        <v>179778</v>
      </c>
      <c r="G271" s="10">
        <f t="shared" si="35"/>
        <v>0</v>
      </c>
      <c r="H271" s="10">
        <v>0</v>
      </c>
    </row>
    <row r="272" spans="1:8" ht="12.75">
      <c r="A272" s="18" t="s">
        <v>264</v>
      </c>
      <c r="B272" s="25">
        <v>443</v>
      </c>
      <c r="C272" s="22">
        <f t="shared" si="33"/>
        <v>0.000850617705905169</v>
      </c>
      <c r="D272" s="12">
        <f t="shared" si="32"/>
        <v>46223</v>
      </c>
      <c r="F272" s="16">
        <f t="shared" si="34"/>
        <v>46223</v>
      </c>
      <c r="G272" s="10">
        <f t="shared" si="35"/>
        <v>0</v>
      </c>
      <c r="H272" s="10">
        <v>0</v>
      </c>
    </row>
    <row r="273" spans="1:8" ht="12.75">
      <c r="A273" s="18" t="s">
        <v>265</v>
      </c>
      <c r="B273" s="25">
        <v>139</v>
      </c>
      <c r="C273" s="22">
        <f t="shared" si="33"/>
        <v>0.000266898106367536</v>
      </c>
      <c r="D273" s="12">
        <f t="shared" si="32"/>
        <v>14503</v>
      </c>
      <c r="F273" s="16">
        <f t="shared" si="34"/>
        <v>14503</v>
      </c>
      <c r="G273" s="10">
        <f t="shared" si="35"/>
        <v>0</v>
      </c>
      <c r="H273" s="10">
        <v>0</v>
      </c>
    </row>
    <row r="274" spans="1:8" ht="12.75">
      <c r="A274" s="18" t="s">
        <v>340</v>
      </c>
      <c r="B274" s="25">
        <v>462</v>
      </c>
      <c r="C274" s="22">
        <f t="shared" si="33"/>
        <v>0.000887100180876271</v>
      </c>
      <c r="D274" s="12">
        <f t="shared" si="32"/>
        <v>48205</v>
      </c>
      <c r="F274" s="16">
        <f t="shared" si="34"/>
        <v>48205</v>
      </c>
      <c r="G274" s="10">
        <f t="shared" si="35"/>
        <v>0</v>
      </c>
      <c r="H274" s="10">
        <v>0</v>
      </c>
    </row>
    <row r="275" spans="1:8" ht="12.75">
      <c r="A275" s="18" t="s">
        <v>266</v>
      </c>
      <c r="B275" s="25">
        <v>338</v>
      </c>
      <c r="C275" s="22">
        <f t="shared" si="33"/>
        <v>0.000649004028433289</v>
      </c>
      <c r="D275" s="12">
        <f t="shared" si="32"/>
        <v>35267</v>
      </c>
      <c r="F275" s="16">
        <f t="shared" si="34"/>
        <v>35267</v>
      </c>
      <c r="G275" s="10">
        <f t="shared" si="35"/>
        <v>0</v>
      </c>
      <c r="H275" s="10">
        <v>0</v>
      </c>
    </row>
    <row r="276" spans="1:8" ht="12.75">
      <c r="A276" s="11" t="s">
        <v>267</v>
      </c>
      <c r="B276" s="25"/>
      <c r="C276" s="22">
        <f t="shared" si="33"/>
      </c>
      <c r="D276" s="12">
        <f t="shared" si="32"/>
      </c>
      <c r="F276" s="16"/>
      <c r="G276" s="10" t="s">
        <v>301</v>
      </c>
      <c r="H276" s="10" t="s">
        <v>301</v>
      </c>
    </row>
    <row r="277" spans="1:8" ht="12.75">
      <c r="A277" s="18" t="s">
        <v>295</v>
      </c>
      <c r="B277" s="25">
        <v>826</v>
      </c>
      <c r="C277" s="22">
        <f t="shared" si="33"/>
        <v>0.00158602759611212</v>
      </c>
      <c r="D277" s="12">
        <f t="shared" si="32"/>
        <v>86185</v>
      </c>
      <c r="F277" s="16">
        <v>0</v>
      </c>
      <c r="G277" s="10" t="s">
        <v>303</v>
      </c>
      <c r="H277" s="16">
        <f>D277</f>
        <v>86185</v>
      </c>
    </row>
    <row r="278" spans="1:8" ht="12.75">
      <c r="A278" s="18" t="s">
        <v>296</v>
      </c>
      <c r="B278" s="25">
        <v>2106</v>
      </c>
      <c r="C278" s="22">
        <f t="shared" si="33"/>
        <v>0.00404379433100742</v>
      </c>
      <c r="D278" s="12">
        <f t="shared" si="32"/>
        <v>219740</v>
      </c>
      <c r="F278" s="16">
        <f t="shared" si="34"/>
        <v>219740</v>
      </c>
      <c r="G278" s="10">
        <v>0</v>
      </c>
      <c r="H278" s="16">
        <v>0</v>
      </c>
    </row>
    <row r="279" spans="1:2" ht="12.75">
      <c r="A279" s="18"/>
      <c r="B279" s="25"/>
    </row>
    <row r="280" spans="1:9" ht="12.75">
      <c r="A280" s="18" t="s">
        <v>268</v>
      </c>
      <c r="B280" s="25">
        <f>SUM(B9:B278)</f>
        <v>520798</v>
      </c>
      <c r="C280" s="25">
        <f>SUM(C9:C278)</f>
        <v>1</v>
      </c>
      <c r="D280" s="25">
        <f>SUM(D9:D278)</f>
        <v>54340000</v>
      </c>
      <c r="E280" s="25"/>
      <c r="F280" s="25">
        <f>SUM(F9:F278)</f>
        <v>41737415</v>
      </c>
      <c r="H280" s="25">
        <f>SUM(H9:H278)</f>
        <v>12602585</v>
      </c>
      <c r="I280" s="16">
        <f>F280+H280</f>
        <v>54340000</v>
      </c>
    </row>
    <row r="281" ht="12.75">
      <c r="A281" s="10"/>
    </row>
    <row r="282" spans="1:6" ht="12.75">
      <c r="A282" s="10"/>
      <c r="D282" s="12" t="s">
        <v>301</v>
      </c>
      <c r="F282" s="16">
        <f>F280+H280</f>
        <v>54340000</v>
      </c>
    </row>
    <row r="283" ht="12.75">
      <c r="A283" s="10"/>
    </row>
    <row r="284" ht="12.75">
      <c r="A284" s="10"/>
    </row>
    <row r="285" ht="12.75">
      <c r="A285" s="10"/>
    </row>
    <row r="286" ht="12.75">
      <c r="A286" s="10"/>
    </row>
    <row r="287" ht="12.75">
      <c r="A287" s="10"/>
    </row>
    <row r="288" ht="12.75">
      <c r="A288" s="10"/>
    </row>
    <row r="289" ht="12.75">
      <c r="A289" s="10"/>
    </row>
    <row r="290" ht="12.75">
      <c r="A290" s="10"/>
    </row>
    <row r="291" ht="12.75">
      <c r="A291" s="10"/>
    </row>
    <row r="292" ht="12.75">
      <c r="A292" s="10"/>
    </row>
    <row r="293" ht="12.75">
      <c r="A293" s="10"/>
    </row>
    <row r="294" ht="12.75">
      <c r="A294" s="10"/>
    </row>
    <row r="295" ht="12.75">
      <c r="A295" s="10"/>
    </row>
    <row r="296" ht="12.75">
      <c r="A296" s="10"/>
    </row>
    <row r="297" ht="12.75">
      <c r="A297" s="10"/>
    </row>
    <row r="298" ht="12.75">
      <c r="A298" s="10"/>
    </row>
    <row r="299" ht="12.75">
      <c r="A299" s="10"/>
    </row>
    <row r="300" ht="12.75">
      <c r="A300" s="10"/>
    </row>
    <row r="301" ht="12.75">
      <c r="A301" s="10"/>
    </row>
    <row r="302" ht="12.75">
      <c r="A302" s="10"/>
    </row>
    <row r="303" ht="12.75">
      <c r="A303" s="10"/>
    </row>
    <row r="304" ht="12.75">
      <c r="A304" s="10"/>
    </row>
    <row r="305" ht="12.75">
      <c r="A305" s="10"/>
    </row>
    <row r="306" ht="12.75">
      <c r="A306" s="10"/>
    </row>
    <row r="307" ht="12.75">
      <c r="A307" s="10"/>
    </row>
    <row r="308" ht="12.75">
      <c r="A308" s="10"/>
    </row>
    <row r="309" ht="12.75">
      <c r="A309" s="10"/>
    </row>
    <row r="310" ht="12.75">
      <c r="A310" s="10"/>
    </row>
    <row r="311" ht="12.75">
      <c r="A311" s="10"/>
    </row>
    <row r="312" ht="12.75">
      <c r="A312" s="10"/>
    </row>
    <row r="313" ht="12.75">
      <c r="A313" s="10"/>
    </row>
    <row r="314" ht="12.75">
      <c r="A314" s="10"/>
    </row>
    <row r="315" ht="12.75">
      <c r="A315" s="10"/>
    </row>
    <row r="316" ht="12.75">
      <c r="A316" s="10"/>
    </row>
    <row r="317" ht="12.75">
      <c r="A317" s="10"/>
    </row>
    <row r="318" ht="12.75">
      <c r="A318" s="10"/>
    </row>
    <row r="319" ht="12.75">
      <c r="A319" s="10"/>
    </row>
    <row r="320" ht="12.75">
      <c r="A320" s="10"/>
    </row>
    <row r="321" ht="12.75">
      <c r="A321" s="10"/>
    </row>
    <row r="322" ht="12.75">
      <c r="A322" s="10"/>
    </row>
    <row r="323" ht="12.75">
      <c r="A323" s="10"/>
    </row>
    <row r="324" ht="12.75">
      <c r="A324" s="10"/>
    </row>
    <row r="325" ht="12.75">
      <c r="A325" s="10"/>
    </row>
    <row r="326" ht="12.75">
      <c r="A326" s="10"/>
    </row>
    <row r="327" ht="12.75">
      <c r="A327" s="10"/>
    </row>
    <row r="328" ht="12.75">
      <c r="A328" s="10"/>
    </row>
    <row r="329" ht="12.75">
      <c r="A329" s="10"/>
    </row>
    <row r="330" ht="12.75">
      <c r="A330" s="10"/>
    </row>
    <row r="331" ht="12.75">
      <c r="A331" s="10"/>
    </row>
    <row r="332" ht="12.75">
      <c r="A332" s="10"/>
    </row>
    <row r="333" ht="12.75">
      <c r="A333" s="10"/>
    </row>
    <row r="334" ht="12.75">
      <c r="A334" s="10"/>
    </row>
    <row r="335" ht="12.75">
      <c r="A335" s="10"/>
    </row>
    <row r="336" ht="12.75">
      <c r="A336" s="10"/>
    </row>
    <row r="337" ht="12.75">
      <c r="A337" s="10"/>
    </row>
    <row r="338" ht="12.75">
      <c r="A338" s="10"/>
    </row>
    <row r="339" ht="12.75">
      <c r="A339" s="10"/>
    </row>
    <row r="340" ht="12.75">
      <c r="A340" s="10"/>
    </row>
    <row r="341" ht="12.75">
      <c r="A341" s="10"/>
    </row>
    <row r="342" ht="12.75">
      <c r="A342" s="10"/>
    </row>
    <row r="343" ht="12.75">
      <c r="A343" s="10"/>
    </row>
    <row r="344" ht="12.75">
      <c r="A344" s="10"/>
    </row>
    <row r="345" ht="12.75">
      <c r="A345" s="10"/>
    </row>
    <row r="346" ht="12.75">
      <c r="A346" s="10"/>
    </row>
    <row r="347" ht="12.75">
      <c r="A347" s="10"/>
    </row>
    <row r="348" ht="12.75">
      <c r="A348" s="10"/>
    </row>
    <row r="349" ht="12.75">
      <c r="A349" s="10"/>
    </row>
    <row r="350" ht="12.75">
      <c r="A350" s="10"/>
    </row>
    <row r="351" ht="12.75">
      <c r="A351" s="10"/>
    </row>
    <row r="352" ht="12.75">
      <c r="A352" s="10"/>
    </row>
    <row r="353" ht="12.75">
      <c r="A353" s="10"/>
    </row>
    <row r="354" ht="12.75">
      <c r="A354" s="10"/>
    </row>
    <row r="355" ht="12.75">
      <c r="A355" s="10"/>
    </row>
    <row r="356" ht="12.75">
      <c r="A356" s="10"/>
    </row>
    <row r="357" ht="12.75">
      <c r="A357" s="10"/>
    </row>
    <row r="358" ht="12.75">
      <c r="A358" s="10"/>
    </row>
    <row r="359" ht="12.75">
      <c r="A359" s="10"/>
    </row>
    <row r="360" ht="12.75">
      <c r="A360" s="10"/>
    </row>
    <row r="361" ht="12.75">
      <c r="A361" s="10"/>
    </row>
    <row r="362" ht="12.75">
      <c r="A362" s="10"/>
    </row>
    <row r="363" ht="12.75">
      <c r="A363" s="10"/>
    </row>
    <row r="364" ht="12.75">
      <c r="A364" s="10"/>
    </row>
    <row r="365" ht="12.75">
      <c r="A365" s="10"/>
    </row>
    <row r="366" ht="12.75">
      <c r="A366" s="10"/>
    </row>
    <row r="367" ht="12.75">
      <c r="A367" s="10"/>
    </row>
    <row r="368" ht="12.75">
      <c r="A368" s="10"/>
    </row>
    <row r="369" ht="12.75">
      <c r="A369" s="10"/>
    </row>
    <row r="370" ht="12.75">
      <c r="A370" s="10"/>
    </row>
    <row r="371" ht="12.75">
      <c r="A371" s="10"/>
    </row>
    <row r="372" ht="12.75">
      <c r="A372" s="10"/>
    </row>
    <row r="373" ht="12.75">
      <c r="A373" s="10"/>
    </row>
    <row r="374" ht="12.75">
      <c r="A374" s="10"/>
    </row>
    <row r="375" ht="12.75">
      <c r="A375" s="10"/>
    </row>
    <row r="376" ht="12.75">
      <c r="A376" s="10"/>
    </row>
    <row r="377" ht="12.75">
      <c r="A377" s="10"/>
    </row>
    <row r="378" ht="12.75">
      <c r="A378" s="10"/>
    </row>
    <row r="379" ht="12.75">
      <c r="A379" s="10"/>
    </row>
    <row r="380" ht="12.75">
      <c r="A380" s="10"/>
    </row>
    <row r="381" ht="12.75">
      <c r="A381" s="10"/>
    </row>
    <row r="382" ht="12.75">
      <c r="A382" s="10"/>
    </row>
    <row r="383" ht="12.75">
      <c r="A383" s="10"/>
    </row>
    <row r="384" ht="12.75">
      <c r="A384" s="10"/>
    </row>
    <row r="385" ht="12.75">
      <c r="A385" s="10"/>
    </row>
    <row r="386" ht="12.75">
      <c r="A386" s="10"/>
    </row>
    <row r="387" ht="12.75">
      <c r="A387" s="10"/>
    </row>
    <row r="388" ht="12.75">
      <c r="A388" s="10"/>
    </row>
    <row r="389" ht="12.75">
      <c r="A389" s="10"/>
    </row>
    <row r="390" ht="12.75">
      <c r="A390" s="10"/>
    </row>
    <row r="391" ht="12.75">
      <c r="A391" s="10"/>
    </row>
    <row r="392" ht="12.75">
      <c r="A392" s="10"/>
    </row>
    <row r="393" ht="12.75">
      <c r="A393" s="10"/>
    </row>
    <row r="394" ht="12.75">
      <c r="A394" s="10"/>
    </row>
    <row r="395" ht="12.75">
      <c r="A395" s="10"/>
    </row>
    <row r="396" ht="12.75">
      <c r="A396" s="10"/>
    </row>
    <row r="397" ht="12.75">
      <c r="A397" s="10"/>
    </row>
    <row r="398" ht="12.75">
      <c r="A398" s="10"/>
    </row>
    <row r="399" ht="12.75">
      <c r="A399" s="10"/>
    </row>
    <row r="400" ht="12.75">
      <c r="A400" s="10"/>
    </row>
    <row r="401" ht="12.75">
      <c r="A401" s="10"/>
    </row>
    <row r="402" ht="12.75">
      <c r="A402" s="10"/>
    </row>
    <row r="403" ht="12.75">
      <c r="A403" s="10"/>
    </row>
    <row r="404" ht="12.75">
      <c r="A404" s="10"/>
    </row>
    <row r="405" ht="12.75">
      <c r="A405" s="10"/>
    </row>
    <row r="406" ht="12.75">
      <c r="A406" s="10"/>
    </row>
    <row r="407" ht="12.75">
      <c r="A407" s="10"/>
    </row>
    <row r="408" ht="12.75">
      <c r="A408" s="10"/>
    </row>
    <row r="409" ht="12.75">
      <c r="A409" s="10"/>
    </row>
    <row r="410" ht="12.75">
      <c r="A410" s="10"/>
    </row>
    <row r="411" ht="12.75">
      <c r="A411" s="10"/>
    </row>
    <row r="412" ht="12.75">
      <c r="A412" s="10"/>
    </row>
    <row r="413" ht="12.75">
      <c r="A413" s="10"/>
    </row>
    <row r="414" ht="12.75">
      <c r="A414" s="10"/>
    </row>
    <row r="415" ht="12.75">
      <c r="A415" s="10"/>
    </row>
    <row r="416" ht="12.75">
      <c r="A416" s="10"/>
    </row>
    <row r="417" ht="12.75">
      <c r="A417" s="10"/>
    </row>
    <row r="418" ht="12.75">
      <c r="A418" s="10"/>
    </row>
    <row r="419" ht="12.75">
      <c r="A419" s="10"/>
    </row>
    <row r="420" ht="12.75">
      <c r="A420" s="10"/>
    </row>
    <row r="421" ht="12.75">
      <c r="A421" s="10"/>
    </row>
    <row r="422" ht="12.75">
      <c r="A422" s="10"/>
    </row>
    <row r="423" ht="12.75">
      <c r="A423" s="10"/>
    </row>
    <row r="424" ht="12.75">
      <c r="A424" s="10"/>
    </row>
    <row r="425" ht="12.75">
      <c r="A425" s="10"/>
    </row>
    <row r="426" ht="12.75">
      <c r="A426" s="10"/>
    </row>
    <row r="427" ht="12.75">
      <c r="A427" s="10"/>
    </row>
    <row r="428" ht="12.75">
      <c r="A428" s="10"/>
    </row>
    <row r="429" ht="12.75">
      <c r="A429" s="10"/>
    </row>
    <row r="430" ht="12.75">
      <c r="A430" s="10"/>
    </row>
    <row r="431" ht="12.75">
      <c r="A431" s="10"/>
    </row>
    <row r="432" ht="12.75">
      <c r="A432" s="10"/>
    </row>
    <row r="433" ht="12.75">
      <c r="A433" s="10"/>
    </row>
    <row r="434" ht="12.75">
      <c r="A434" s="10"/>
    </row>
    <row r="435" ht="12.75">
      <c r="A435" s="10"/>
    </row>
    <row r="436" ht="12.75">
      <c r="A436" s="10"/>
    </row>
    <row r="437" ht="12.75">
      <c r="A437" s="10"/>
    </row>
    <row r="438" ht="12.75">
      <c r="A438" s="10"/>
    </row>
    <row r="439" ht="12.75">
      <c r="A439" s="10"/>
    </row>
    <row r="440" ht="12.75">
      <c r="A440" s="10"/>
    </row>
    <row r="441" ht="12.75">
      <c r="A441" s="10"/>
    </row>
    <row r="442" ht="12.75">
      <c r="A442" s="10"/>
    </row>
    <row r="443" ht="12.75">
      <c r="A443" s="10"/>
    </row>
    <row r="444" ht="12.75">
      <c r="A444" s="10"/>
    </row>
    <row r="445" ht="12.75">
      <c r="A445" s="10"/>
    </row>
    <row r="446" ht="12.75">
      <c r="A446" s="10"/>
    </row>
    <row r="447" ht="12.75">
      <c r="A447" s="10"/>
    </row>
    <row r="448" ht="12.75">
      <c r="A448" s="10"/>
    </row>
    <row r="449" ht="12.75">
      <c r="A449" s="10"/>
    </row>
    <row r="450" ht="12.75">
      <c r="A450" s="10"/>
    </row>
    <row r="451" ht="12.75">
      <c r="A451" s="10"/>
    </row>
    <row r="452" ht="12.75">
      <c r="A452" s="10"/>
    </row>
    <row r="453" ht="12.75">
      <c r="A453" s="10"/>
    </row>
    <row r="454" ht="12.75">
      <c r="A454" s="10"/>
    </row>
    <row r="455" ht="12.75">
      <c r="A455" s="10"/>
    </row>
    <row r="456" ht="12.75">
      <c r="A456" s="10"/>
    </row>
    <row r="457" ht="12.75">
      <c r="A457" s="10"/>
    </row>
    <row r="458" ht="12.75">
      <c r="A458" s="10"/>
    </row>
    <row r="459" ht="12.75">
      <c r="A459" s="10"/>
    </row>
    <row r="460" ht="12.75">
      <c r="A460" s="10"/>
    </row>
    <row r="461" ht="12.75">
      <c r="A461" s="10"/>
    </row>
    <row r="462" ht="12.75">
      <c r="A462" s="10"/>
    </row>
    <row r="463" ht="12.75">
      <c r="A463" s="10"/>
    </row>
    <row r="464" ht="12.75">
      <c r="A464" s="10"/>
    </row>
    <row r="465" ht="12.75">
      <c r="A465" s="10"/>
    </row>
    <row r="466" ht="12.75">
      <c r="A466" s="10"/>
    </row>
    <row r="467" ht="12.75">
      <c r="A467" s="10"/>
    </row>
    <row r="468" ht="12.75">
      <c r="A468" s="10"/>
    </row>
    <row r="469" ht="12.75">
      <c r="A469" s="10"/>
    </row>
    <row r="470" ht="12.75">
      <c r="A470" s="10"/>
    </row>
    <row r="471" ht="12.75">
      <c r="A471" s="10"/>
    </row>
    <row r="472" ht="12.75">
      <c r="A472" s="10"/>
    </row>
    <row r="473" ht="12.75">
      <c r="A473" s="10"/>
    </row>
    <row r="474" ht="12.75">
      <c r="A474" s="10"/>
    </row>
    <row r="475" ht="12.75">
      <c r="A475" s="10"/>
    </row>
    <row r="476" ht="12.75">
      <c r="A476" s="10"/>
    </row>
    <row r="477" ht="12.75">
      <c r="A477" s="10"/>
    </row>
    <row r="478" ht="12.75">
      <c r="A478" s="10"/>
    </row>
    <row r="479" ht="12.75">
      <c r="A479" s="10"/>
    </row>
    <row r="480" ht="12.75">
      <c r="A480" s="10"/>
    </row>
    <row r="481" ht="12.75">
      <c r="A481" s="10"/>
    </row>
    <row r="482" ht="12.75">
      <c r="A482" s="10"/>
    </row>
    <row r="483" ht="12.75">
      <c r="A483" s="10"/>
    </row>
    <row r="484" ht="12.75">
      <c r="A484" s="10"/>
    </row>
    <row r="485" ht="12.75">
      <c r="A485" s="10"/>
    </row>
    <row r="486" ht="12.75">
      <c r="A486" s="10"/>
    </row>
    <row r="487" ht="12.75">
      <c r="A487" s="10"/>
    </row>
    <row r="488" ht="12.75">
      <c r="A488" s="10"/>
    </row>
    <row r="489" ht="12.75">
      <c r="A489" s="10"/>
    </row>
    <row r="490" ht="12.75">
      <c r="A490" s="10"/>
    </row>
    <row r="491" ht="12.75">
      <c r="A491" s="10"/>
    </row>
    <row r="492" ht="12.75">
      <c r="A492" s="10"/>
    </row>
    <row r="493" ht="12.75">
      <c r="A493" s="10"/>
    </row>
    <row r="494" ht="12.75">
      <c r="A494" s="10"/>
    </row>
    <row r="495" ht="12.75">
      <c r="A495" s="10"/>
    </row>
    <row r="496" ht="12.75">
      <c r="A496" s="10"/>
    </row>
    <row r="497" ht="12.75">
      <c r="A497" s="10"/>
    </row>
    <row r="498" ht="12.75">
      <c r="A498" s="10"/>
    </row>
    <row r="499" ht="12.75">
      <c r="A499" s="10"/>
    </row>
    <row r="500" ht="12.75">
      <c r="A500" s="10"/>
    </row>
    <row r="501" ht="12.75">
      <c r="A501" s="10"/>
    </row>
    <row r="502" ht="12.75">
      <c r="A502" s="10"/>
    </row>
    <row r="503" ht="12.75">
      <c r="A503" s="10"/>
    </row>
    <row r="504" ht="12.75">
      <c r="A504" s="10"/>
    </row>
    <row r="505" ht="12.75">
      <c r="A505" s="10"/>
    </row>
    <row r="506" ht="12.75">
      <c r="A506" s="10"/>
    </row>
    <row r="507" ht="12.75">
      <c r="A507" s="10"/>
    </row>
    <row r="508" ht="12.75">
      <c r="A508" s="10"/>
    </row>
    <row r="509" ht="12.75">
      <c r="A509" s="10"/>
    </row>
    <row r="510" ht="12.75">
      <c r="A510" s="10"/>
    </row>
    <row r="511" ht="12.75">
      <c r="A511" s="10"/>
    </row>
    <row r="512" ht="12.75">
      <c r="A512" s="10"/>
    </row>
    <row r="513" ht="12.75">
      <c r="A513" s="10"/>
    </row>
    <row r="514" ht="12.75">
      <c r="A514" s="10"/>
    </row>
    <row r="515" ht="12.75">
      <c r="A515" s="10"/>
    </row>
    <row r="516" ht="12.75">
      <c r="A516" s="10"/>
    </row>
    <row r="517" ht="12.75">
      <c r="A517" s="10"/>
    </row>
    <row r="518" ht="12.75">
      <c r="A518" s="10"/>
    </row>
    <row r="519" ht="12.75">
      <c r="A519" s="10"/>
    </row>
    <row r="520" ht="12.75">
      <c r="A520" s="10"/>
    </row>
    <row r="521" ht="12.75">
      <c r="A521" s="10"/>
    </row>
    <row r="522" ht="12.75">
      <c r="A522" s="10"/>
    </row>
    <row r="523" ht="12.75">
      <c r="A523" s="10"/>
    </row>
    <row r="524" ht="12.75">
      <c r="A524" s="10"/>
    </row>
    <row r="525" ht="12.75">
      <c r="A525" s="10"/>
    </row>
    <row r="526" ht="12.75">
      <c r="A526" s="10"/>
    </row>
    <row r="527" ht="12.75">
      <c r="A527" s="10"/>
    </row>
    <row r="528" ht="12.75">
      <c r="A528" s="10"/>
    </row>
    <row r="529" ht="12.75">
      <c r="A529" s="10"/>
    </row>
    <row r="530" ht="12.75">
      <c r="A530" s="10"/>
    </row>
    <row r="531" ht="12.75">
      <c r="A531" s="10"/>
    </row>
    <row r="532" ht="12.75">
      <c r="A532" s="10"/>
    </row>
    <row r="533" ht="12.75">
      <c r="A533" s="10"/>
    </row>
    <row r="534" ht="12.75">
      <c r="A534" s="10"/>
    </row>
    <row r="535" ht="12.75">
      <c r="A535" s="10"/>
    </row>
    <row r="536" ht="12.75">
      <c r="A536" s="10"/>
    </row>
    <row r="537" ht="12.75">
      <c r="A537" s="10"/>
    </row>
    <row r="538" ht="12.75">
      <c r="A538" s="10"/>
    </row>
    <row r="539" ht="12.75">
      <c r="A539" s="10"/>
    </row>
    <row r="540" ht="12.75">
      <c r="A540" s="10"/>
    </row>
    <row r="541" ht="12.75">
      <c r="A541" s="10"/>
    </row>
    <row r="542" ht="12.75">
      <c r="A542" s="10"/>
    </row>
    <row r="543" ht="12.75">
      <c r="A543" s="10"/>
    </row>
    <row r="544" ht="12.75">
      <c r="A544" s="10"/>
    </row>
    <row r="545" ht="12.75">
      <c r="A545" s="10"/>
    </row>
    <row r="546" ht="12.75">
      <c r="A546" s="10"/>
    </row>
    <row r="547" ht="12.75">
      <c r="A547" s="10"/>
    </row>
    <row r="548" ht="12.75">
      <c r="A548" s="10"/>
    </row>
    <row r="549" ht="12.75">
      <c r="A549" s="10"/>
    </row>
    <row r="550" ht="12.75">
      <c r="A550" s="10"/>
    </row>
    <row r="551" ht="12.75">
      <c r="A551" s="10"/>
    </row>
    <row r="552" ht="12.75">
      <c r="A552" s="10"/>
    </row>
    <row r="553" ht="12.75">
      <c r="A553" s="10"/>
    </row>
    <row r="554" ht="12.75">
      <c r="A554" s="10"/>
    </row>
    <row r="555" ht="12.75">
      <c r="A555" s="10"/>
    </row>
    <row r="556" ht="12.75">
      <c r="A556" s="10"/>
    </row>
    <row r="557" ht="12.75">
      <c r="A557" s="10"/>
    </row>
    <row r="558" ht="12.75">
      <c r="A558" s="10"/>
    </row>
    <row r="559" ht="12.75">
      <c r="A559" s="10"/>
    </row>
    <row r="560" ht="12.75">
      <c r="A560" s="10"/>
    </row>
    <row r="561" ht="12.75">
      <c r="A561" s="10"/>
    </row>
    <row r="562" ht="12.75">
      <c r="A562" s="10"/>
    </row>
    <row r="563" ht="12.75">
      <c r="A563" s="10"/>
    </row>
    <row r="564" ht="12.75">
      <c r="A564" s="10"/>
    </row>
    <row r="565" ht="12.75">
      <c r="A565" s="10"/>
    </row>
    <row r="566" ht="12.75">
      <c r="A566" s="10"/>
    </row>
    <row r="567" ht="12.75">
      <c r="A567" s="10"/>
    </row>
    <row r="568" ht="12.75">
      <c r="A568" s="10"/>
    </row>
    <row r="569" ht="12.75">
      <c r="A569" s="10"/>
    </row>
    <row r="570" ht="12.75">
      <c r="A570" s="10"/>
    </row>
    <row r="571" ht="12.75">
      <c r="A571" s="10"/>
    </row>
    <row r="572" ht="12.75">
      <c r="A572" s="10"/>
    </row>
    <row r="573" ht="12.75">
      <c r="A573" s="10"/>
    </row>
    <row r="574" ht="12.75">
      <c r="A574" s="10"/>
    </row>
    <row r="575" ht="12.75">
      <c r="A575" s="10"/>
    </row>
    <row r="576" ht="12.75">
      <c r="A576" s="10"/>
    </row>
    <row r="577" ht="12.75">
      <c r="A577" s="10"/>
    </row>
    <row r="578" ht="12.75">
      <c r="A578" s="10"/>
    </row>
    <row r="579" ht="12.75">
      <c r="A579" s="10"/>
    </row>
    <row r="580" ht="12.75">
      <c r="A580" s="10"/>
    </row>
    <row r="581" ht="12.75">
      <c r="A581" s="10"/>
    </row>
    <row r="582" ht="12.75">
      <c r="A582" s="10"/>
    </row>
    <row r="583" ht="12.75">
      <c r="A583" s="10"/>
    </row>
    <row r="584" ht="12.75">
      <c r="A584" s="10"/>
    </row>
    <row r="585" ht="12.75">
      <c r="A585" s="10"/>
    </row>
    <row r="586" ht="12.75">
      <c r="A586" s="10"/>
    </row>
    <row r="587" ht="12.75">
      <c r="A587" s="10"/>
    </row>
    <row r="588" ht="12.75">
      <c r="A588" s="10"/>
    </row>
    <row r="589" ht="12.75">
      <c r="A589" s="10"/>
    </row>
    <row r="590" ht="12.75">
      <c r="A590" s="10"/>
    </row>
    <row r="591" ht="12.75">
      <c r="A591" s="10"/>
    </row>
    <row r="592" ht="12.75">
      <c r="A592" s="10"/>
    </row>
    <row r="593" ht="12.75">
      <c r="A593" s="10"/>
    </row>
    <row r="594" ht="12.75">
      <c r="A594" s="10"/>
    </row>
    <row r="595" ht="12.75">
      <c r="A595" s="10"/>
    </row>
    <row r="596" ht="12.75">
      <c r="A596" s="10"/>
    </row>
    <row r="597" ht="12.75">
      <c r="A597" s="10"/>
    </row>
    <row r="598" ht="12.75">
      <c r="A598" s="10"/>
    </row>
    <row r="599" ht="12.75">
      <c r="A599" s="10"/>
    </row>
    <row r="600" ht="12.75">
      <c r="A600" s="10"/>
    </row>
    <row r="601" ht="12.75">
      <c r="A601" s="10"/>
    </row>
    <row r="602" ht="12.75">
      <c r="A602" s="10"/>
    </row>
    <row r="603" ht="12.75">
      <c r="A603" s="10"/>
    </row>
    <row r="604" ht="12.75">
      <c r="A604" s="10"/>
    </row>
    <row r="605" ht="12.75">
      <c r="A605" s="10"/>
    </row>
    <row r="606" ht="12.75">
      <c r="A606" s="10"/>
    </row>
    <row r="607" ht="12.75">
      <c r="A607" s="10"/>
    </row>
    <row r="608" ht="12.75">
      <c r="A608" s="10"/>
    </row>
    <row r="609" ht="12.75">
      <c r="A609" s="10"/>
    </row>
    <row r="610" ht="12.75">
      <c r="A610" s="10"/>
    </row>
    <row r="611" ht="12.75">
      <c r="A611" s="10"/>
    </row>
    <row r="612" ht="12.75">
      <c r="A612" s="10"/>
    </row>
    <row r="613" ht="12.75">
      <c r="A613" s="10"/>
    </row>
    <row r="614" ht="12.75">
      <c r="A614" s="10"/>
    </row>
    <row r="615" ht="12.75">
      <c r="A615" s="10"/>
    </row>
    <row r="616" ht="12.75">
      <c r="A616" s="10"/>
    </row>
    <row r="617" ht="12.75">
      <c r="A617" s="10"/>
    </row>
    <row r="618" ht="12.75">
      <c r="A618" s="10"/>
    </row>
    <row r="619" ht="12.75">
      <c r="A619" s="10"/>
    </row>
    <row r="620" ht="12.75">
      <c r="A620" s="10"/>
    </row>
    <row r="621" ht="12.75">
      <c r="A621" s="10"/>
    </row>
    <row r="622" ht="12.75">
      <c r="A622" s="10"/>
    </row>
    <row r="623" ht="12.75">
      <c r="A623" s="10"/>
    </row>
    <row r="624" ht="12.75">
      <c r="A624" s="10"/>
    </row>
    <row r="625" ht="12.75">
      <c r="A625" s="10"/>
    </row>
    <row r="626" ht="12.75">
      <c r="A626" s="10"/>
    </row>
    <row r="627" ht="12.75">
      <c r="A627" s="10"/>
    </row>
    <row r="628" ht="12.75">
      <c r="A628" s="10"/>
    </row>
    <row r="629" ht="12.75">
      <c r="A629" s="10"/>
    </row>
    <row r="630" ht="12.75">
      <c r="A630" s="10"/>
    </row>
    <row r="631" ht="12.75">
      <c r="A631" s="10"/>
    </row>
    <row r="632" ht="12.75">
      <c r="A632" s="10"/>
    </row>
    <row r="633" ht="12.75">
      <c r="A633" s="10"/>
    </row>
    <row r="634" ht="12.75">
      <c r="A634" s="10"/>
    </row>
    <row r="635" ht="12.75">
      <c r="A635" s="10"/>
    </row>
    <row r="636" ht="12.75">
      <c r="A636" s="10"/>
    </row>
    <row r="637" ht="12.75">
      <c r="A637" s="10"/>
    </row>
    <row r="638" ht="12.75">
      <c r="A638" s="10"/>
    </row>
    <row r="639" ht="12.75">
      <c r="A639" s="10"/>
    </row>
    <row r="640" ht="12.75">
      <c r="A640" s="10"/>
    </row>
    <row r="641" ht="12.75">
      <c r="A641" s="10"/>
    </row>
    <row r="642" ht="12.75">
      <c r="A642" s="10"/>
    </row>
    <row r="643" ht="12.75">
      <c r="A643" s="10"/>
    </row>
    <row r="644" ht="12.75">
      <c r="A644" s="10"/>
    </row>
    <row r="645" ht="12.75">
      <c r="A645" s="10"/>
    </row>
    <row r="646" ht="12.75">
      <c r="A646" s="10"/>
    </row>
    <row r="647" ht="12.75">
      <c r="A647" s="10"/>
    </row>
    <row r="648" ht="12.75">
      <c r="A648" s="10"/>
    </row>
    <row r="649" ht="12.75">
      <c r="A649" s="10"/>
    </row>
    <row r="650" ht="12.75">
      <c r="A650" s="10"/>
    </row>
    <row r="651" ht="12.75">
      <c r="A651" s="10"/>
    </row>
    <row r="652" ht="12.75">
      <c r="A652" s="10"/>
    </row>
    <row r="653" ht="12.75">
      <c r="A653" s="10"/>
    </row>
    <row r="654" ht="12.75">
      <c r="A654" s="10"/>
    </row>
    <row r="655" ht="12.75">
      <c r="A655" s="10"/>
    </row>
    <row r="656" ht="12.75">
      <c r="A656" s="10"/>
    </row>
    <row r="657" ht="12.75">
      <c r="A657" s="10"/>
    </row>
    <row r="658" ht="12.75">
      <c r="A658" s="10"/>
    </row>
    <row r="659" ht="12.75">
      <c r="A659" s="10"/>
    </row>
    <row r="660" ht="12.75">
      <c r="A660" s="10"/>
    </row>
    <row r="661" ht="12.75">
      <c r="A661" s="10"/>
    </row>
    <row r="662" ht="12.75">
      <c r="A662" s="10"/>
    </row>
    <row r="663" ht="12.75">
      <c r="A663" s="10"/>
    </row>
    <row r="664" ht="12.75">
      <c r="A664" s="10"/>
    </row>
    <row r="665" ht="12.75">
      <c r="A665" s="10"/>
    </row>
    <row r="666" ht="12.75">
      <c r="A666" s="10"/>
    </row>
    <row r="667" ht="12.75">
      <c r="A667" s="10"/>
    </row>
    <row r="668" ht="12.75">
      <c r="A668" s="10"/>
    </row>
    <row r="669" ht="12.75">
      <c r="A669" s="10"/>
    </row>
    <row r="670" ht="12.75">
      <c r="A670" s="10"/>
    </row>
    <row r="671" ht="12.75">
      <c r="A671" s="10"/>
    </row>
    <row r="672" ht="12.75">
      <c r="A672" s="10"/>
    </row>
    <row r="673" ht="12.75">
      <c r="A673" s="10"/>
    </row>
    <row r="674" ht="12.75">
      <c r="A674" s="10"/>
    </row>
    <row r="675" ht="12.75">
      <c r="A675" s="10"/>
    </row>
    <row r="676" ht="12.75">
      <c r="A676" s="10"/>
    </row>
    <row r="677" ht="12.75">
      <c r="A677" s="10"/>
    </row>
    <row r="678" ht="12.75">
      <c r="A678" s="10"/>
    </row>
    <row r="679" ht="12.75">
      <c r="A679" s="10"/>
    </row>
    <row r="680" ht="12.75">
      <c r="A680" s="10"/>
    </row>
    <row r="681" ht="12.75">
      <c r="A681" s="10"/>
    </row>
    <row r="682" ht="12.75">
      <c r="A682" s="10"/>
    </row>
    <row r="683" ht="12.75">
      <c r="A683" s="10"/>
    </row>
    <row r="684" ht="12.75">
      <c r="A684" s="10"/>
    </row>
    <row r="685" ht="12.75">
      <c r="A685" s="10"/>
    </row>
    <row r="686" ht="12.75">
      <c r="A686" s="10"/>
    </row>
    <row r="687" ht="12.75">
      <c r="A687" s="10"/>
    </row>
    <row r="688" ht="12.75">
      <c r="A688" s="10"/>
    </row>
    <row r="689" ht="12.75">
      <c r="A689" s="10"/>
    </row>
    <row r="690" ht="12.75">
      <c r="A690" s="10"/>
    </row>
    <row r="691" ht="12.75">
      <c r="A691" s="10"/>
    </row>
    <row r="692" ht="12.75">
      <c r="A692" s="10"/>
    </row>
    <row r="693" ht="12.75">
      <c r="A693" s="10"/>
    </row>
    <row r="694" ht="12.75">
      <c r="A694" s="10"/>
    </row>
    <row r="695" ht="12.75">
      <c r="A695" s="10"/>
    </row>
    <row r="696" ht="12.75">
      <c r="A696" s="10"/>
    </row>
    <row r="697" ht="12.75">
      <c r="A697" s="10"/>
    </row>
    <row r="698" ht="12.75">
      <c r="A698" s="10"/>
    </row>
    <row r="699" ht="12.75">
      <c r="A699" s="10"/>
    </row>
    <row r="700" ht="12.75">
      <c r="A700" s="10"/>
    </row>
    <row r="701" ht="12.75">
      <c r="A701" s="10"/>
    </row>
    <row r="702" ht="12.75">
      <c r="A702" s="10"/>
    </row>
    <row r="703" ht="12.75">
      <c r="A703" s="10"/>
    </row>
    <row r="704" ht="12.75">
      <c r="A704" s="10"/>
    </row>
    <row r="705" ht="12.75">
      <c r="A705" s="10"/>
    </row>
    <row r="706" ht="12.75">
      <c r="A706" s="10"/>
    </row>
    <row r="707" ht="12.75">
      <c r="A707" s="10"/>
    </row>
    <row r="708" ht="12.75">
      <c r="A708" s="10"/>
    </row>
    <row r="709" ht="12.75">
      <c r="A709" s="10"/>
    </row>
    <row r="710" ht="12.75">
      <c r="A710" s="10"/>
    </row>
    <row r="711" ht="12.75">
      <c r="A711" s="10"/>
    </row>
    <row r="712" ht="12.75">
      <c r="A712" s="10"/>
    </row>
    <row r="713" ht="12.75">
      <c r="A713" s="10"/>
    </row>
    <row r="714" ht="12.75">
      <c r="A714" s="10"/>
    </row>
    <row r="715" ht="12.75">
      <c r="A715" s="10"/>
    </row>
    <row r="716" ht="12.75">
      <c r="A716" s="10"/>
    </row>
    <row r="717" ht="12.75">
      <c r="A717" s="10"/>
    </row>
    <row r="718" ht="12.75">
      <c r="A718" s="10"/>
    </row>
    <row r="719" ht="12.75">
      <c r="A719" s="10"/>
    </row>
    <row r="720" ht="12.75">
      <c r="A720" s="10"/>
    </row>
    <row r="721" ht="12.75">
      <c r="A721" s="10"/>
    </row>
    <row r="722" ht="12.75">
      <c r="A722" s="10"/>
    </row>
    <row r="723" ht="12.75">
      <c r="A723" s="10"/>
    </row>
    <row r="724" ht="12.75">
      <c r="A724" s="10"/>
    </row>
    <row r="725" ht="12.75">
      <c r="A725" s="10"/>
    </row>
    <row r="726" ht="12.75">
      <c r="A726" s="10"/>
    </row>
    <row r="727" ht="12.75">
      <c r="A727" s="10"/>
    </row>
    <row r="728" ht="12.75">
      <c r="A728" s="10"/>
    </row>
    <row r="729" ht="12.75">
      <c r="A729" s="10"/>
    </row>
    <row r="730" ht="12.75">
      <c r="A730" s="10"/>
    </row>
    <row r="731" ht="12.75">
      <c r="A731" s="10"/>
    </row>
    <row r="732" ht="12.75">
      <c r="A732" s="10"/>
    </row>
    <row r="733" ht="12.75">
      <c r="A733" s="10"/>
    </row>
    <row r="734" ht="12.75">
      <c r="A734" s="10"/>
    </row>
    <row r="735" ht="12.75">
      <c r="A735" s="10"/>
    </row>
    <row r="736" ht="12.75">
      <c r="A736" s="10"/>
    </row>
    <row r="737" ht="12.75">
      <c r="A737" s="10"/>
    </row>
    <row r="738" ht="12.75">
      <c r="A738" s="10"/>
    </row>
    <row r="739" ht="12.75">
      <c r="A739" s="10"/>
    </row>
    <row r="740" ht="12.75">
      <c r="A740" s="10"/>
    </row>
    <row r="741" ht="12.75">
      <c r="A741" s="10"/>
    </row>
    <row r="742" ht="12.75">
      <c r="A742" s="10"/>
    </row>
    <row r="743" ht="12.75">
      <c r="A743" s="10"/>
    </row>
    <row r="744" ht="12.75">
      <c r="A744" s="10"/>
    </row>
    <row r="745" ht="12.75">
      <c r="A745" s="10"/>
    </row>
    <row r="746" ht="12.75">
      <c r="A746" s="10"/>
    </row>
    <row r="747" ht="12.75">
      <c r="A747" s="10"/>
    </row>
    <row r="748" ht="12.75">
      <c r="A748" s="10"/>
    </row>
    <row r="749" ht="12.75">
      <c r="A749" s="10"/>
    </row>
    <row r="750" ht="12.75">
      <c r="A750" s="10"/>
    </row>
    <row r="751" ht="12.75">
      <c r="A751" s="10"/>
    </row>
    <row r="752" ht="12.75">
      <c r="A752" s="10"/>
    </row>
    <row r="753" ht="12.75">
      <c r="A753" s="10"/>
    </row>
    <row r="754" ht="12.75">
      <c r="A754" s="10"/>
    </row>
    <row r="755" ht="12.75">
      <c r="A755" s="10"/>
    </row>
    <row r="756" ht="12.75">
      <c r="A756" s="10"/>
    </row>
    <row r="757" ht="12.75">
      <c r="A757" s="10"/>
    </row>
    <row r="758" ht="12.75">
      <c r="A758" s="10"/>
    </row>
    <row r="759" ht="12.75">
      <c r="A759" s="10"/>
    </row>
    <row r="760" ht="12.75">
      <c r="A760" s="10"/>
    </row>
    <row r="761" ht="12.75">
      <c r="A761" s="10"/>
    </row>
    <row r="762" ht="12.75">
      <c r="A762" s="10"/>
    </row>
    <row r="763" ht="12.75">
      <c r="A763" s="10"/>
    </row>
    <row r="764" ht="12.75">
      <c r="A764" s="10"/>
    </row>
    <row r="765" ht="12.75">
      <c r="A765" s="10"/>
    </row>
    <row r="766" ht="12.75">
      <c r="A766" s="10"/>
    </row>
    <row r="767" ht="12.75">
      <c r="A767" s="10"/>
    </row>
  </sheetData>
  <printOptions/>
  <pageMargins left="0" right="0" top="0" bottom="0" header="0.5" footer="0.5"/>
  <pageSetup fitToHeight="15" fitToWidth="1" horizontalDpi="300" verticalDpi="300" orientation="landscape" scale="94" r:id="rId1"/>
  <headerFooter alignWithMargins="0">
    <oddHeader>&amp;L&amp;D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71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6" sqref="J6"/>
    </sheetView>
  </sheetViews>
  <sheetFormatPr defaultColWidth="9.140625" defaultRowHeight="12.75"/>
  <cols>
    <col min="1" max="1" width="40.00390625" style="18" customWidth="1"/>
    <col min="2" max="2" width="10.28125" style="2" hidden="1" customWidth="1"/>
    <col min="3" max="3" width="20.00390625" style="2" hidden="1" customWidth="1"/>
    <col min="4" max="4" width="11.28125" style="18" bestFit="1" customWidth="1"/>
    <col min="5" max="5" width="12.00390625" style="18" bestFit="1" customWidth="1"/>
    <col min="6" max="6" width="14.57421875" style="18" bestFit="1" customWidth="1"/>
    <col min="7" max="7" width="14.421875" style="18" bestFit="1" customWidth="1"/>
    <col min="8" max="8" width="17.421875" style="18" customWidth="1"/>
    <col min="9" max="10" width="14.421875" style="18" bestFit="1" customWidth="1"/>
    <col min="11" max="11" width="9.7109375" style="18" bestFit="1" customWidth="1"/>
    <col min="12" max="12" width="12.140625" style="18" bestFit="1" customWidth="1"/>
    <col min="13" max="16384" width="9.140625" style="18" customWidth="1"/>
  </cols>
  <sheetData>
    <row r="1" spans="1:10" ht="12.75">
      <c r="A1" s="14" t="s">
        <v>361</v>
      </c>
      <c r="B1" s="4"/>
      <c r="C1" s="4"/>
      <c r="D1" s="14"/>
      <c r="E1" s="14"/>
      <c r="F1" s="14"/>
      <c r="G1" s="14"/>
      <c r="H1" s="14"/>
      <c r="I1" s="14"/>
      <c r="J1" s="14"/>
    </row>
    <row r="2" spans="9:12" ht="12.75">
      <c r="I2" s="11" t="s">
        <v>299</v>
      </c>
      <c r="K2" s="10"/>
      <c r="L2" s="10" t="s">
        <v>304</v>
      </c>
    </row>
    <row r="3" spans="2:12" ht="12.75">
      <c r="B3" s="1" t="s">
        <v>346</v>
      </c>
      <c r="C3" s="1"/>
      <c r="D3" s="1" t="s">
        <v>353</v>
      </c>
      <c r="E3" s="1" t="s">
        <v>353</v>
      </c>
      <c r="F3" s="1" t="s">
        <v>362</v>
      </c>
      <c r="G3" s="1" t="s">
        <v>275</v>
      </c>
      <c r="H3" s="1" t="s">
        <v>278</v>
      </c>
      <c r="I3" s="11" t="s">
        <v>269</v>
      </c>
      <c r="K3" s="11" t="s">
        <v>307</v>
      </c>
      <c r="L3" s="10" t="s">
        <v>305</v>
      </c>
    </row>
    <row r="4" spans="1:12" s="9" customFormat="1" ht="30">
      <c r="A4" s="7" t="s">
        <v>7</v>
      </c>
      <c r="B4" s="34" t="s">
        <v>279</v>
      </c>
      <c r="C4" s="8"/>
      <c r="D4" s="8" t="s">
        <v>280</v>
      </c>
      <c r="E4" s="8" t="s">
        <v>281</v>
      </c>
      <c r="F4" s="7" t="s">
        <v>3</v>
      </c>
      <c r="G4" s="34" t="s">
        <v>282</v>
      </c>
      <c r="H4" s="8" t="s">
        <v>5</v>
      </c>
      <c r="I4" s="11" t="s">
        <v>306</v>
      </c>
      <c r="J4" s="9" t="s">
        <v>352</v>
      </c>
      <c r="K4" s="10"/>
      <c r="L4" s="10"/>
    </row>
    <row r="5" spans="4:10" ht="12.75">
      <c r="D5" s="2"/>
      <c r="E5" s="2"/>
      <c r="F5" s="2"/>
      <c r="G5" s="1"/>
      <c r="H5" s="1"/>
      <c r="I5" s="1"/>
      <c r="J5" s="2"/>
    </row>
    <row r="6" spans="1:10" ht="12.75">
      <c r="A6" s="11" t="s">
        <v>10</v>
      </c>
      <c r="B6" s="25"/>
      <c r="C6" s="25"/>
      <c r="D6" s="2"/>
      <c r="E6" s="2" t="s">
        <v>301</v>
      </c>
      <c r="F6" s="2"/>
      <c r="G6" s="2"/>
      <c r="H6" s="2"/>
      <c r="I6" s="2"/>
      <c r="J6" s="2"/>
    </row>
    <row r="7" spans="1:11" ht="12.75">
      <c r="A7" s="18" t="s">
        <v>11</v>
      </c>
      <c r="B7" s="25">
        <v>147</v>
      </c>
      <c r="C7" s="29">
        <f>B7/$B$296</f>
        <v>0.00028161512982074</v>
      </c>
      <c r="D7" s="2">
        <v>20000</v>
      </c>
      <c r="E7" s="2">
        <f>C7*$D$299</f>
        <v>9075</v>
      </c>
      <c r="F7" s="2">
        <f aca="true" t="shared" si="0" ref="F7:F74">D7+E7</f>
        <v>29075</v>
      </c>
      <c r="G7" s="2">
        <f>'Discretionary summary'!C9</f>
        <v>571</v>
      </c>
      <c r="H7" s="2">
        <f aca="true" t="shared" si="1" ref="H7:H37">IF(G7&lt;&gt;"",F7-G7,"")</f>
        <v>28504</v>
      </c>
      <c r="I7" s="2">
        <v>29075</v>
      </c>
      <c r="J7" s="2">
        <f>IF(F7&lt;&gt;"",F7,"")</f>
        <v>29075</v>
      </c>
      <c r="K7" s="18">
        <v>0</v>
      </c>
    </row>
    <row r="8" spans="1:10" ht="12.75">
      <c r="A8" s="11" t="s">
        <v>12</v>
      </c>
      <c r="B8" s="25"/>
      <c r="C8" s="29" t="s">
        <v>301</v>
      </c>
      <c r="D8" s="2"/>
      <c r="E8" s="2"/>
      <c r="F8" s="2"/>
      <c r="G8" s="2"/>
      <c r="H8" s="2">
        <f t="shared" si="1"/>
      </c>
      <c r="I8" s="2"/>
      <c r="J8" s="2">
        <f aca="true" t="shared" si="2" ref="J8:J24">IF(F8&lt;&gt;"",F8,"")</f>
      </c>
    </row>
    <row r="9" spans="1:11" ht="12.75">
      <c r="A9" s="18" t="s">
        <v>13</v>
      </c>
      <c r="B9" s="25">
        <v>116</v>
      </c>
      <c r="C9" s="29">
        <f aca="true" t="shared" si="3" ref="C9:C39">B9/$B$296</f>
        <v>0.00022222690516467</v>
      </c>
      <c r="D9" s="2">
        <v>20000</v>
      </c>
      <c r="E9" s="2">
        <f aca="true" t="shared" si="4" ref="E9:E14">C9*$D$299</f>
        <v>7161</v>
      </c>
      <c r="F9" s="2">
        <f t="shared" si="0"/>
        <v>27161</v>
      </c>
      <c r="G9" s="2">
        <f>'Discretionary summary'!C11</f>
        <v>556</v>
      </c>
      <c r="H9" s="2">
        <f t="shared" si="1"/>
        <v>26605</v>
      </c>
      <c r="I9" s="2">
        <v>27161</v>
      </c>
      <c r="J9" s="2">
        <f t="shared" si="2"/>
        <v>27161</v>
      </c>
      <c r="K9" s="31">
        <v>0</v>
      </c>
    </row>
    <row r="10" spans="1:11" ht="12.75">
      <c r="A10" s="18" t="s">
        <v>14</v>
      </c>
      <c r="B10" s="25">
        <v>200</v>
      </c>
      <c r="C10" s="29">
        <f t="shared" si="3"/>
        <v>0.00038314983649081</v>
      </c>
      <c r="D10" s="2">
        <v>20000</v>
      </c>
      <c r="E10" s="2">
        <f t="shared" si="4"/>
        <v>12347</v>
      </c>
      <c r="F10" s="2">
        <f t="shared" si="0"/>
        <v>32347</v>
      </c>
      <c r="G10" s="2">
        <f>'Discretionary summary'!C12</f>
        <v>597</v>
      </c>
      <c r="H10" s="2">
        <f t="shared" si="1"/>
        <v>31750</v>
      </c>
      <c r="I10" s="2">
        <v>32347</v>
      </c>
      <c r="J10" s="2">
        <f t="shared" si="2"/>
        <v>32347</v>
      </c>
      <c r="K10" s="31">
        <v>0</v>
      </c>
    </row>
    <row r="11" spans="1:11" ht="12.75">
      <c r="A11" s="18" t="s">
        <v>15</v>
      </c>
      <c r="B11" s="25">
        <v>108</v>
      </c>
      <c r="C11" s="29">
        <f t="shared" si="3"/>
        <v>0.00020690091170504</v>
      </c>
      <c r="D11" s="2">
        <v>20000</v>
      </c>
      <c r="E11" s="2">
        <f t="shared" si="4"/>
        <v>6667</v>
      </c>
      <c r="F11" s="2">
        <f t="shared" si="0"/>
        <v>26667</v>
      </c>
      <c r="G11" s="2">
        <f>'Discretionary summary'!C13</f>
        <v>552</v>
      </c>
      <c r="H11" s="2">
        <f t="shared" si="1"/>
        <v>26115</v>
      </c>
      <c r="I11" s="2">
        <v>26667</v>
      </c>
      <c r="J11" s="2">
        <f t="shared" si="2"/>
        <v>26667</v>
      </c>
      <c r="K11" s="31">
        <v>0</v>
      </c>
    </row>
    <row r="12" spans="1:12" ht="12.75">
      <c r="A12" s="18" t="s">
        <v>322</v>
      </c>
      <c r="B12" s="25">
        <v>357</v>
      </c>
      <c r="C12" s="29">
        <f t="shared" si="3"/>
        <v>0.00068392245813609</v>
      </c>
      <c r="D12" s="2">
        <v>104000</v>
      </c>
      <c r="E12" s="2">
        <f>C12*$D$299</f>
        <v>22039</v>
      </c>
      <c r="F12" s="2">
        <f>D12+E12</f>
        <v>126039</v>
      </c>
      <c r="G12" s="2">
        <f>'Discretionary summary'!C14</f>
        <v>673</v>
      </c>
      <c r="H12" s="2">
        <f t="shared" si="1"/>
        <v>125366</v>
      </c>
      <c r="I12" s="2"/>
      <c r="J12" s="2">
        <v>0</v>
      </c>
      <c r="K12" s="31" t="s">
        <v>303</v>
      </c>
      <c r="L12" s="2">
        <f>F12</f>
        <v>126039</v>
      </c>
    </row>
    <row r="13" spans="1:11" ht="12.75">
      <c r="A13" s="18" t="s">
        <v>16</v>
      </c>
      <c r="B13" s="25">
        <v>588</v>
      </c>
      <c r="C13" s="29">
        <f t="shared" si="3"/>
        <v>0.00112646051928297</v>
      </c>
      <c r="D13" s="2">
        <v>120000</v>
      </c>
      <c r="E13" s="2">
        <f>C13*$D$299</f>
        <v>36300</v>
      </c>
      <c r="F13" s="2">
        <f>D13+E13</f>
        <v>156300</v>
      </c>
      <c r="G13" s="2">
        <f>'Discretionary summary'!C15</f>
        <v>785</v>
      </c>
      <c r="H13" s="2">
        <f t="shared" si="1"/>
        <v>155515</v>
      </c>
      <c r="I13" s="2">
        <v>156299</v>
      </c>
      <c r="J13" s="2">
        <f t="shared" si="2"/>
        <v>156300</v>
      </c>
      <c r="K13" s="31">
        <v>0</v>
      </c>
    </row>
    <row r="14" spans="1:11" ht="12.75">
      <c r="A14" s="18" t="s">
        <v>314</v>
      </c>
      <c r="B14" s="25">
        <v>300</v>
      </c>
      <c r="C14" s="29">
        <f t="shared" si="3"/>
        <v>0.00057472475473621</v>
      </c>
      <c r="D14" s="2">
        <v>20000</v>
      </c>
      <c r="E14" s="2">
        <f t="shared" si="4"/>
        <v>18520</v>
      </c>
      <c r="F14" s="2">
        <f t="shared" si="0"/>
        <v>38520</v>
      </c>
      <c r="G14" s="2">
        <f>'Discretionary summary'!C16</f>
        <v>646</v>
      </c>
      <c r="H14" s="2">
        <f t="shared" si="1"/>
        <v>37874</v>
      </c>
      <c r="I14" s="2">
        <v>38520</v>
      </c>
      <c r="J14" s="2">
        <f t="shared" si="2"/>
        <v>38520</v>
      </c>
      <c r="K14" s="31">
        <v>0</v>
      </c>
    </row>
    <row r="15" spans="1:12" ht="12.75">
      <c r="A15" s="18" t="s">
        <v>17</v>
      </c>
      <c r="B15" s="25">
        <v>4672</v>
      </c>
      <c r="C15" s="29">
        <f t="shared" si="3"/>
        <v>0.00895038018042526</v>
      </c>
      <c r="D15" s="2">
        <v>644800</v>
      </c>
      <c r="E15" s="2">
        <f aca="true" t="shared" si="5" ref="E15:E20">C15*$D$299</f>
        <v>288423</v>
      </c>
      <c r="F15" s="2">
        <f>D15+E15</f>
        <v>933223</v>
      </c>
      <c r="G15" s="2">
        <f>'Discretionary summary'!C17</f>
        <v>2768</v>
      </c>
      <c r="H15" s="2">
        <f t="shared" si="1"/>
        <v>930455</v>
      </c>
      <c r="I15" s="2"/>
      <c r="J15" s="2">
        <v>0</v>
      </c>
      <c r="K15" s="31" t="s">
        <v>303</v>
      </c>
      <c r="L15" s="2">
        <f>F15</f>
        <v>933223</v>
      </c>
    </row>
    <row r="16" spans="1:12" ht="12.75">
      <c r="A16" s="18" t="s">
        <v>18</v>
      </c>
      <c r="B16" s="25">
        <v>1630</v>
      </c>
      <c r="C16" s="29">
        <f t="shared" si="3"/>
        <v>0.00312267116740008</v>
      </c>
      <c r="D16" s="2">
        <v>334800</v>
      </c>
      <c r="E16" s="2">
        <f t="shared" si="5"/>
        <v>100627</v>
      </c>
      <c r="F16" s="2">
        <f>D16+E16</f>
        <v>435427</v>
      </c>
      <c r="G16" s="2">
        <f>'Discretionary summary'!C18</f>
        <v>1291</v>
      </c>
      <c r="H16" s="2">
        <f t="shared" si="1"/>
        <v>434136</v>
      </c>
      <c r="I16" s="2"/>
      <c r="J16" s="2">
        <v>0</v>
      </c>
      <c r="K16" s="31" t="s">
        <v>303</v>
      </c>
      <c r="L16" s="2">
        <f>F16</f>
        <v>435427</v>
      </c>
    </row>
    <row r="17" spans="1:11" ht="12.75">
      <c r="A17" s="18" t="s">
        <v>313</v>
      </c>
      <c r="B17" s="25">
        <v>51</v>
      </c>
      <c r="C17" s="29">
        <f t="shared" si="3"/>
        <v>9.770320830516E-05</v>
      </c>
      <c r="D17" s="2">
        <v>20000</v>
      </c>
      <c r="E17" s="2">
        <f t="shared" si="5"/>
        <v>3148</v>
      </c>
      <c r="F17" s="2">
        <f t="shared" si="0"/>
        <v>23148</v>
      </c>
      <c r="G17" s="2">
        <f>'Discretionary summary'!C19</f>
        <v>525</v>
      </c>
      <c r="H17" s="2">
        <f t="shared" si="1"/>
        <v>22623</v>
      </c>
      <c r="I17" s="2">
        <v>23148</v>
      </c>
      <c r="J17" s="2">
        <f t="shared" si="2"/>
        <v>23148</v>
      </c>
      <c r="K17" s="31">
        <v>0</v>
      </c>
    </row>
    <row r="18" spans="1:12" ht="12.75">
      <c r="A18" s="18" t="s">
        <v>19</v>
      </c>
      <c r="B18" s="25">
        <v>370</v>
      </c>
      <c r="C18" s="29">
        <f t="shared" si="3"/>
        <v>0.00070882719750799</v>
      </c>
      <c r="D18" s="2">
        <v>64400</v>
      </c>
      <c r="E18" s="2">
        <f t="shared" si="5"/>
        <v>22842</v>
      </c>
      <c r="F18" s="2">
        <f>D18+E18</f>
        <v>87242</v>
      </c>
      <c r="G18" s="2">
        <f>'Discretionary summary'!C20</f>
        <v>680</v>
      </c>
      <c r="H18" s="2">
        <f t="shared" si="1"/>
        <v>86562</v>
      </c>
      <c r="I18" s="2"/>
      <c r="J18" s="2">
        <v>0</v>
      </c>
      <c r="K18" s="31" t="s">
        <v>303</v>
      </c>
      <c r="L18" s="2">
        <f>F18</f>
        <v>87242</v>
      </c>
    </row>
    <row r="19" spans="1:12" ht="12.75">
      <c r="A19" s="18" t="s">
        <v>20</v>
      </c>
      <c r="B19" s="25">
        <v>6987</v>
      </c>
      <c r="C19" s="29">
        <f t="shared" si="3"/>
        <v>0.0133853395378064</v>
      </c>
      <c r="D19" s="2">
        <v>78400</v>
      </c>
      <c r="E19" s="2">
        <f t="shared" si="5"/>
        <v>431338</v>
      </c>
      <c r="F19" s="2">
        <f>D19+E19</f>
        <v>509738</v>
      </c>
      <c r="G19" s="2">
        <f>'Discretionary summary'!C21</f>
        <v>3892</v>
      </c>
      <c r="H19" s="2">
        <f t="shared" si="1"/>
        <v>505846</v>
      </c>
      <c r="I19" s="2"/>
      <c r="J19" s="2">
        <v>0</v>
      </c>
      <c r="K19" s="31" t="s">
        <v>303</v>
      </c>
      <c r="L19" s="2">
        <f>F19</f>
        <v>509738</v>
      </c>
    </row>
    <row r="20" spans="1:12" ht="12.75">
      <c r="A20" s="18" t="s">
        <v>21</v>
      </c>
      <c r="B20" s="25">
        <v>172</v>
      </c>
      <c r="C20" s="29">
        <f t="shared" si="3"/>
        <v>0.00032950885938209</v>
      </c>
      <c r="D20" s="2">
        <v>52000</v>
      </c>
      <c r="E20" s="2">
        <f t="shared" si="5"/>
        <v>10618</v>
      </c>
      <c r="F20" s="2">
        <f>D20+E20</f>
        <v>62618</v>
      </c>
      <c r="G20" s="2">
        <f>'Discretionary summary'!C22</f>
        <v>583</v>
      </c>
      <c r="H20" s="2">
        <f t="shared" si="1"/>
        <v>62035</v>
      </c>
      <c r="I20" s="2"/>
      <c r="J20" s="2">
        <v>0</v>
      </c>
      <c r="K20" s="31" t="s">
        <v>303</v>
      </c>
      <c r="L20" s="2">
        <f>F20</f>
        <v>62618</v>
      </c>
    </row>
    <row r="21" spans="1:11" ht="12.75">
      <c r="A21" s="18" t="s">
        <v>298</v>
      </c>
      <c r="B21" s="25">
        <v>251</v>
      </c>
      <c r="C21" s="29">
        <f t="shared" si="3"/>
        <v>0.00048085304479596</v>
      </c>
      <c r="D21" s="2">
        <v>20000</v>
      </c>
      <c r="E21" s="2">
        <f aca="true" t="shared" si="6" ref="E21:E28">C21*$D$299</f>
        <v>15495</v>
      </c>
      <c r="F21" s="2">
        <f t="shared" si="0"/>
        <v>35495</v>
      </c>
      <c r="G21" s="2">
        <f>'Discretionary summary'!C23</f>
        <v>622</v>
      </c>
      <c r="H21" s="2">
        <f t="shared" si="1"/>
        <v>34873</v>
      </c>
      <c r="I21" s="2">
        <v>35495</v>
      </c>
      <c r="J21" s="2">
        <f t="shared" si="2"/>
        <v>35495</v>
      </c>
      <c r="K21" s="31">
        <v>0</v>
      </c>
    </row>
    <row r="22" spans="1:12" ht="12.75">
      <c r="A22" s="18" t="s">
        <v>22</v>
      </c>
      <c r="B22" s="25">
        <v>2309</v>
      </c>
      <c r="C22" s="29">
        <f t="shared" si="3"/>
        <v>0.00442346486228637</v>
      </c>
      <c r="D22" s="2">
        <v>341600</v>
      </c>
      <c r="E22" s="2">
        <f>C22*$D$299</f>
        <v>142545</v>
      </c>
      <c r="F22" s="2">
        <f>D22+E22</f>
        <v>484145</v>
      </c>
      <c r="G22" s="2">
        <f>'Discretionary summary'!C24</f>
        <v>1621</v>
      </c>
      <c r="H22" s="2">
        <f t="shared" si="1"/>
        <v>482524</v>
      </c>
      <c r="I22" s="2"/>
      <c r="J22" s="2">
        <v>0</v>
      </c>
      <c r="K22" s="31" t="s">
        <v>303</v>
      </c>
      <c r="L22" s="2">
        <f>F22</f>
        <v>484145</v>
      </c>
    </row>
    <row r="23" spans="1:11" ht="12.75">
      <c r="A23" s="18" t="s">
        <v>23</v>
      </c>
      <c r="B23" s="25">
        <v>259</v>
      </c>
      <c r="C23" s="29">
        <f t="shared" si="3"/>
        <v>0.0004961790382556</v>
      </c>
      <c r="D23" s="2">
        <v>20000</v>
      </c>
      <c r="E23" s="2">
        <f t="shared" si="6"/>
        <v>15989</v>
      </c>
      <c r="F23" s="2">
        <f t="shared" si="0"/>
        <v>35989</v>
      </c>
      <c r="G23" s="2">
        <f>'Discretionary summary'!C25</f>
        <v>626</v>
      </c>
      <c r="H23" s="2">
        <f t="shared" si="1"/>
        <v>35363</v>
      </c>
      <c r="I23" s="2">
        <v>35989</v>
      </c>
      <c r="J23" s="2">
        <f t="shared" si="2"/>
        <v>35989</v>
      </c>
      <c r="K23" s="31">
        <v>0</v>
      </c>
    </row>
    <row r="24" spans="1:11" ht="12.75">
      <c r="A24" s="18" t="s">
        <v>24</v>
      </c>
      <c r="B24" s="25">
        <v>115</v>
      </c>
      <c r="C24" s="29">
        <f t="shared" si="3"/>
        <v>0.00022031115598221</v>
      </c>
      <c r="D24" s="2">
        <v>20000</v>
      </c>
      <c r="E24" s="2">
        <f t="shared" si="6"/>
        <v>7099</v>
      </c>
      <c r="F24" s="2">
        <f t="shared" si="0"/>
        <v>27099</v>
      </c>
      <c r="G24" s="2">
        <f>'Discretionary summary'!C26</f>
        <v>556</v>
      </c>
      <c r="H24" s="2">
        <f t="shared" si="1"/>
        <v>26543</v>
      </c>
      <c r="I24" s="2">
        <v>27099</v>
      </c>
      <c r="J24" s="2">
        <f t="shared" si="2"/>
        <v>27099</v>
      </c>
      <c r="K24" s="31">
        <v>0</v>
      </c>
    </row>
    <row r="25" spans="1:12" ht="12.75">
      <c r="A25" s="18" t="s">
        <v>308</v>
      </c>
      <c r="B25" s="25">
        <v>940</v>
      </c>
      <c r="C25" s="29">
        <f t="shared" si="3"/>
        <v>0.00180080423150679</v>
      </c>
      <c r="D25" s="2">
        <v>20000</v>
      </c>
      <c r="E25" s="2">
        <f t="shared" si="6"/>
        <v>58030</v>
      </c>
      <c r="F25" s="2">
        <f t="shared" si="0"/>
        <v>78030</v>
      </c>
      <c r="G25" s="2">
        <f>'Discretionary summary'!C27</f>
        <v>956</v>
      </c>
      <c r="H25" s="2">
        <f t="shared" si="1"/>
        <v>77074</v>
      </c>
      <c r="I25" s="2"/>
      <c r="J25" s="2">
        <v>0</v>
      </c>
      <c r="K25" s="31" t="s">
        <v>303</v>
      </c>
      <c r="L25" s="2">
        <f>F25</f>
        <v>78030</v>
      </c>
    </row>
    <row r="26" spans="1:12" ht="12.75">
      <c r="A26" s="18" t="s">
        <v>25</v>
      </c>
      <c r="B26" s="25">
        <v>1346</v>
      </c>
      <c r="C26" s="29">
        <f t="shared" si="3"/>
        <v>0.00257859839958313</v>
      </c>
      <c r="D26" s="2">
        <v>100800</v>
      </c>
      <c r="E26" s="2">
        <f>C26*$D$299</f>
        <v>83095</v>
      </c>
      <c r="F26" s="2">
        <f>D26+E26</f>
        <v>183895</v>
      </c>
      <c r="G26" s="2">
        <f>'Discretionary summary'!C28</f>
        <v>1153</v>
      </c>
      <c r="H26" s="2">
        <f t="shared" si="1"/>
        <v>182742</v>
      </c>
      <c r="I26" s="2"/>
      <c r="J26" s="2">
        <v>0</v>
      </c>
      <c r="K26" s="31" t="s">
        <v>303</v>
      </c>
      <c r="L26" s="2">
        <f>F26</f>
        <v>183895</v>
      </c>
    </row>
    <row r="27" spans="1:11" ht="12.75">
      <c r="A27" s="18" t="s">
        <v>26</v>
      </c>
      <c r="B27" s="25">
        <v>2315</v>
      </c>
      <c r="C27" s="29">
        <f t="shared" si="3"/>
        <v>0.00443495935738109</v>
      </c>
      <c r="D27" s="2">
        <v>173600</v>
      </c>
      <c r="E27" s="2">
        <f t="shared" si="6"/>
        <v>142915</v>
      </c>
      <c r="F27" s="2">
        <f>D27+E27</f>
        <v>316515</v>
      </c>
      <c r="G27" s="2">
        <f>'Discretionary summary'!C29</f>
        <v>1624</v>
      </c>
      <c r="H27" s="2">
        <f t="shared" si="1"/>
        <v>314891</v>
      </c>
      <c r="I27" s="2">
        <v>316515</v>
      </c>
      <c r="J27" s="2">
        <f aca="true" t="shared" si="7" ref="J27:J38">IF(F27&lt;&gt;"",F27,"")</f>
        <v>316515</v>
      </c>
      <c r="K27" s="31">
        <v>0</v>
      </c>
    </row>
    <row r="28" spans="1:12" ht="12.75">
      <c r="A28" s="18" t="s">
        <v>27</v>
      </c>
      <c r="B28" s="25">
        <v>550</v>
      </c>
      <c r="C28" s="29">
        <f t="shared" si="3"/>
        <v>0.00105366205034972</v>
      </c>
      <c r="D28" s="2">
        <v>20000</v>
      </c>
      <c r="E28" s="2">
        <f t="shared" si="6"/>
        <v>33954</v>
      </c>
      <c r="F28" s="2">
        <f t="shared" si="0"/>
        <v>53954</v>
      </c>
      <c r="G28" s="2">
        <f>'Discretionary summary'!C30</f>
        <v>767</v>
      </c>
      <c r="H28" s="2">
        <f t="shared" si="1"/>
        <v>53187</v>
      </c>
      <c r="I28" s="2"/>
      <c r="J28" s="2">
        <v>0</v>
      </c>
      <c r="K28" s="31" t="s">
        <v>303</v>
      </c>
      <c r="L28" s="2">
        <f>F28</f>
        <v>53954</v>
      </c>
    </row>
    <row r="29" spans="1:11" ht="12.75">
      <c r="A29" s="18" t="s">
        <v>28</v>
      </c>
      <c r="B29" s="25">
        <v>51</v>
      </c>
      <c r="C29" s="29">
        <f t="shared" si="3"/>
        <v>9.770320830516E-05</v>
      </c>
      <c r="D29" s="2">
        <v>20400</v>
      </c>
      <c r="E29" s="2">
        <f>C29*$D$299</f>
        <v>3148</v>
      </c>
      <c r="F29" s="2">
        <f>D29+E29</f>
        <v>23548</v>
      </c>
      <c r="G29" s="2">
        <f>'Discretionary summary'!C31</f>
        <v>525</v>
      </c>
      <c r="H29" s="2">
        <f t="shared" si="1"/>
        <v>23023</v>
      </c>
      <c r="I29" s="2">
        <v>23548</v>
      </c>
      <c r="J29" s="2">
        <f t="shared" si="7"/>
        <v>23548</v>
      </c>
      <c r="K29" s="18">
        <v>0</v>
      </c>
    </row>
    <row r="30" spans="1:11" ht="12.75">
      <c r="A30" s="18" t="s">
        <v>312</v>
      </c>
      <c r="B30" s="25">
        <v>801</v>
      </c>
      <c r="C30" s="29">
        <f t="shared" si="3"/>
        <v>0.00153451509514568</v>
      </c>
      <c r="D30" s="2">
        <v>20000</v>
      </c>
      <c r="E30" s="2">
        <f aca="true" t="shared" si="8" ref="E30:E35">C30*$D$299</f>
        <v>49449</v>
      </c>
      <c r="F30" s="2">
        <f t="shared" si="0"/>
        <v>69449</v>
      </c>
      <c r="G30" s="2">
        <f>'Discretionary summary'!C32</f>
        <v>889</v>
      </c>
      <c r="H30" s="2">
        <f t="shared" si="1"/>
        <v>68560</v>
      </c>
      <c r="I30" s="2">
        <v>69449</v>
      </c>
      <c r="J30" s="2">
        <f t="shared" si="7"/>
        <v>69449</v>
      </c>
      <c r="K30" s="18">
        <v>0</v>
      </c>
    </row>
    <row r="31" spans="1:11" ht="12.75">
      <c r="A31" s="18" t="s">
        <v>29</v>
      </c>
      <c r="B31" s="25">
        <v>230</v>
      </c>
      <c r="C31" s="29">
        <f t="shared" si="3"/>
        <v>0.00044062231196443</v>
      </c>
      <c r="D31" s="2">
        <v>20000</v>
      </c>
      <c r="E31" s="2">
        <f t="shared" si="8"/>
        <v>14199</v>
      </c>
      <c r="F31" s="2">
        <f t="shared" si="0"/>
        <v>34199</v>
      </c>
      <c r="G31" s="2">
        <f>'Discretionary summary'!C33</f>
        <v>612</v>
      </c>
      <c r="H31" s="2">
        <f t="shared" si="1"/>
        <v>33587</v>
      </c>
      <c r="I31" s="2">
        <v>34199</v>
      </c>
      <c r="J31" s="2">
        <f t="shared" si="7"/>
        <v>34199</v>
      </c>
      <c r="K31" s="18">
        <v>0</v>
      </c>
    </row>
    <row r="32" spans="1:11" ht="12.75">
      <c r="A32" s="18" t="s">
        <v>289</v>
      </c>
      <c r="B32" s="25">
        <v>200</v>
      </c>
      <c r="C32" s="29">
        <f t="shared" si="3"/>
        <v>0.00038314983649081</v>
      </c>
      <c r="D32" s="2">
        <v>20000</v>
      </c>
      <c r="E32" s="2">
        <f t="shared" si="8"/>
        <v>12347</v>
      </c>
      <c r="F32" s="2">
        <f t="shared" si="0"/>
        <v>32347</v>
      </c>
      <c r="G32" s="2">
        <f>'Discretionary summary'!C34</f>
        <v>597</v>
      </c>
      <c r="H32" s="2">
        <f t="shared" si="1"/>
        <v>31750</v>
      </c>
      <c r="I32" s="2">
        <v>32347</v>
      </c>
      <c r="J32" s="2">
        <f t="shared" si="7"/>
        <v>32347</v>
      </c>
      <c r="K32" s="18">
        <v>0</v>
      </c>
    </row>
    <row r="33" spans="1:11" ht="12.75">
      <c r="A33" s="18" t="s">
        <v>34</v>
      </c>
      <c r="B33" s="25">
        <v>352</v>
      </c>
      <c r="C33" s="29">
        <f t="shared" si="3"/>
        <v>0.00067434371222382</v>
      </c>
      <c r="D33" s="2">
        <v>20000</v>
      </c>
      <c r="E33" s="2">
        <f t="shared" si="8"/>
        <v>21731</v>
      </c>
      <c r="F33" s="2">
        <f>D33+E33</f>
        <v>41731</v>
      </c>
      <c r="G33" s="2">
        <f>'Discretionary summary'!C35</f>
        <v>671</v>
      </c>
      <c r="H33" s="2">
        <f t="shared" si="1"/>
        <v>41060</v>
      </c>
      <c r="I33" s="2">
        <v>41731</v>
      </c>
      <c r="J33" s="2">
        <f>IF(F33&lt;&gt;"",F33,"")</f>
        <v>41731</v>
      </c>
      <c r="K33" s="18">
        <v>0</v>
      </c>
    </row>
    <row r="34" spans="1:12" ht="12.75">
      <c r="A34" s="18" t="s">
        <v>30</v>
      </c>
      <c r="B34" s="25">
        <v>1534</v>
      </c>
      <c r="C34" s="29">
        <f t="shared" si="3"/>
        <v>0.00293875924588449</v>
      </c>
      <c r="D34" s="2">
        <v>20000</v>
      </c>
      <c r="E34" s="2">
        <f t="shared" si="8"/>
        <v>94701</v>
      </c>
      <c r="F34" s="2">
        <f t="shared" si="0"/>
        <v>114701</v>
      </c>
      <c r="G34" s="2">
        <f>'Discretionary summary'!C36</f>
        <v>1245</v>
      </c>
      <c r="H34" s="2">
        <f t="shared" si="1"/>
        <v>113456</v>
      </c>
      <c r="I34" s="2"/>
      <c r="J34" s="2">
        <v>0</v>
      </c>
      <c r="K34" s="31" t="s">
        <v>303</v>
      </c>
      <c r="L34" s="2">
        <f>F34</f>
        <v>114701</v>
      </c>
    </row>
    <row r="35" spans="1:11" ht="12.75">
      <c r="A35" s="18" t="s">
        <v>31</v>
      </c>
      <c r="B35" s="25">
        <v>511</v>
      </c>
      <c r="C35" s="29">
        <f t="shared" si="3"/>
        <v>0.00097894783223401</v>
      </c>
      <c r="D35" s="2">
        <v>20000</v>
      </c>
      <c r="E35" s="2">
        <f t="shared" si="8"/>
        <v>31546</v>
      </c>
      <c r="F35" s="2">
        <f t="shared" si="0"/>
        <v>51546</v>
      </c>
      <c r="G35" s="2">
        <f>'Discretionary summary'!C37</f>
        <v>748</v>
      </c>
      <c r="H35" s="2">
        <f t="shared" si="1"/>
        <v>50798</v>
      </c>
      <c r="I35" s="2">
        <v>51546</v>
      </c>
      <c r="J35" s="2">
        <f t="shared" si="7"/>
        <v>51546</v>
      </c>
      <c r="K35" s="18">
        <v>0</v>
      </c>
    </row>
    <row r="36" spans="1:12" ht="12.75">
      <c r="A36" s="18" t="s">
        <v>32</v>
      </c>
      <c r="B36" s="25">
        <v>5365</v>
      </c>
      <c r="C36" s="29">
        <f t="shared" si="3"/>
        <v>0.0102779943638659</v>
      </c>
      <c r="D36" s="2">
        <v>484000</v>
      </c>
      <c r="E36" s="2">
        <f>C36*$D$299</f>
        <v>331205</v>
      </c>
      <c r="F36" s="2">
        <f>D36+E36</f>
        <v>815205</v>
      </c>
      <c r="G36" s="2">
        <f>'Discretionary summary'!C38</f>
        <v>3104</v>
      </c>
      <c r="H36" s="2">
        <f t="shared" si="1"/>
        <v>812101</v>
      </c>
      <c r="I36" s="2"/>
      <c r="J36" s="2">
        <v>0</v>
      </c>
      <c r="K36" s="31" t="s">
        <v>303</v>
      </c>
      <c r="L36" s="2">
        <f>F36</f>
        <v>815205</v>
      </c>
    </row>
    <row r="37" spans="1:12" ht="12.75">
      <c r="A37" s="18" t="s">
        <v>347</v>
      </c>
      <c r="B37" s="25">
        <v>5446</v>
      </c>
      <c r="C37" s="29">
        <f t="shared" si="3"/>
        <v>0.0104331700476447</v>
      </c>
      <c r="D37" s="2">
        <v>244800</v>
      </c>
      <c r="E37" s="2">
        <f>C37*$D$299</f>
        <v>336206</v>
      </c>
      <c r="F37" s="2">
        <f>D37+E37</f>
        <v>581006</v>
      </c>
      <c r="G37" s="2">
        <f>'Discretionary summary'!C39</f>
        <v>3144</v>
      </c>
      <c r="H37" s="2">
        <f t="shared" si="1"/>
        <v>577862</v>
      </c>
      <c r="I37" s="2"/>
      <c r="J37" s="2">
        <v>0</v>
      </c>
      <c r="K37" s="31" t="s">
        <v>303</v>
      </c>
      <c r="L37" s="2">
        <f>F37</f>
        <v>581006</v>
      </c>
    </row>
    <row r="38" spans="1:11" ht="12.75">
      <c r="A38" s="18" t="s">
        <v>311</v>
      </c>
      <c r="B38" s="25">
        <v>160</v>
      </c>
      <c r="C38" s="29">
        <f t="shared" si="3"/>
        <v>0.00030651986919265</v>
      </c>
      <c r="D38" s="2">
        <v>20000</v>
      </c>
      <c r="E38" s="2">
        <f>C38*$D$299</f>
        <v>9878</v>
      </c>
      <c r="F38" s="2">
        <f t="shared" si="0"/>
        <v>29878</v>
      </c>
      <c r="G38" s="2">
        <f>'Discretionary summary'!C40</f>
        <v>578</v>
      </c>
      <c r="H38" s="2">
        <f aca="true" t="shared" si="9" ref="H38:H69">IF(G38&lt;&gt;"",F38-G38,"")</f>
        <v>29300</v>
      </c>
      <c r="I38" s="2">
        <v>29878</v>
      </c>
      <c r="J38" s="2">
        <f t="shared" si="7"/>
        <v>29878</v>
      </c>
      <c r="K38" s="18">
        <v>0</v>
      </c>
    </row>
    <row r="39" spans="1:12" ht="12.75">
      <c r="A39" s="18" t="s">
        <v>33</v>
      </c>
      <c r="B39" s="25">
        <v>136</v>
      </c>
      <c r="C39" s="29">
        <f t="shared" si="3"/>
        <v>0.00026054188881375</v>
      </c>
      <c r="D39" s="2">
        <v>20000</v>
      </c>
      <c r="E39" s="2">
        <f>C39*$D$299</f>
        <v>8396</v>
      </c>
      <c r="F39" s="2">
        <f t="shared" si="0"/>
        <v>28396</v>
      </c>
      <c r="G39" s="2">
        <f>'Discretionary summary'!C41</f>
        <v>566</v>
      </c>
      <c r="H39" s="2">
        <f t="shared" si="9"/>
        <v>27830</v>
      </c>
      <c r="I39" s="2"/>
      <c r="J39" s="2">
        <v>0</v>
      </c>
      <c r="K39" s="31" t="s">
        <v>303</v>
      </c>
      <c r="L39" s="2">
        <f>F39</f>
        <v>28396</v>
      </c>
    </row>
    <row r="40" spans="1:11" ht="12.75">
      <c r="A40" s="11" t="s">
        <v>35</v>
      </c>
      <c r="B40" s="25"/>
      <c r="C40" s="29"/>
      <c r="D40" s="2"/>
      <c r="E40" s="2"/>
      <c r="F40" s="2"/>
      <c r="G40" s="2"/>
      <c r="H40" s="2">
        <f t="shared" si="9"/>
      </c>
      <c r="I40" s="2"/>
      <c r="J40" s="2"/>
      <c r="K40" s="18" t="s">
        <v>301</v>
      </c>
    </row>
    <row r="41" spans="1:11" ht="12.75">
      <c r="A41" s="18" t="s">
        <v>36</v>
      </c>
      <c r="B41" s="25">
        <v>206</v>
      </c>
      <c r="C41" s="29">
        <f aca="true" t="shared" si="10" ref="C41:C54">B41/$B$296</f>
        <v>0.00039464433158553</v>
      </c>
      <c r="D41" s="2">
        <v>20000</v>
      </c>
      <c r="E41" s="2">
        <f aca="true" t="shared" si="11" ref="E41:E46">C41*$D$299</f>
        <v>12717</v>
      </c>
      <c r="F41" s="2">
        <f t="shared" si="0"/>
        <v>32717</v>
      </c>
      <c r="G41" s="2">
        <f>'Discretionary summary'!C43</f>
        <v>600</v>
      </c>
      <c r="H41" s="2">
        <f t="shared" si="9"/>
        <v>32117</v>
      </c>
      <c r="I41" s="2">
        <v>32717</v>
      </c>
      <c r="J41" s="2">
        <f aca="true" t="shared" si="12" ref="J41:J47">IF(F41&lt;&gt;"",F41,"")</f>
        <v>32717</v>
      </c>
      <c r="K41" s="18">
        <v>0</v>
      </c>
    </row>
    <row r="42" spans="1:11" ht="12.75">
      <c r="A42" s="18" t="s">
        <v>37</v>
      </c>
      <c r="B42" s="25">
        <v>2199</v>
      </c>
      <c r="C42" s="29">
        <f t="shared" si="10"/>
        <v>0.00421273245221643</v>
      </c>
      <c r="D42" s="2">
        <v>20000</v>
      </c>
      <c r="E42" s="2">
        <f t="shared" si="11"/>
        <v>135754</v>
      </c>
      <c r="F42" s="2">
        <f t="shared" si="0"/>
        <v>155754</v>
      </c>
      <c r="G42" s="2">
        <f>'Discretionary summary'!C44</f>
        <v>1568</v>
      </c>
      <c r="H42" s="2">
        <f t="shared" si="9"/>
        <v>154186</v>
      </c>
      <c r="I42" s="2">
        <v>155754</v>
      </c>
      <c r="J42" s="2">
        <f t="shared" si="12"/>
        <v>155754</v>
      </c>
      <c r="K42" s="18">
        <v>0</v>
      </c>
    </row>
    <row r="43" spans="1:11" ht="12.75">
      <c r="A43" s="18" t="s">
        <v>38</v>
      </c>
      <c r="B43" s="25">
        <v>5731</v>
      </c>
      <c r="C43" s="29">
        <f t="shared" si="10"/>
        <v>0.0109791585646441</v>
      </c>
      <c r="D43" s="2">
        <v>20000</v>
      </c>
      <c r="E43" s="2">
        <f>C43*$D$299</f>
        <v>353800</v>
      </c>
      <c r="F43" s="2">
        <f>D43+E43</f>
        <v>373800</v>
      </c>
      <c r="G43" s="2">
        <f>'Discretionary summary'!C45</f>
        <v>3282</v>
      </c>
      <c r="H43" s="2">
        <f t="shared" si="9"/>
        <v>370518</v>
      </c>
      <c r="I43" s="2">
        <v>373800</v>
      </c>
      <c r="J43" s="2">
        <f t="shared" si="12"/>
        <v>373800</v>
      </c>
      <c r="K43" s="18">
        <v>0</v>
      </c>
    </row>
    <row r="44" spans="1:11" ht="12.75">
      <c r="A44" s="18" t="s">
        <v>41</v>
      </c>
      <c r="B44" s="25">
        <v>142</v>
      </c>
      <c r="C44" s="29">
        <f t="shared" si="10"/>
        <v>0.00027203638390847</v>
      </c>
      <c r="D44" s="2">
        <v>20000</v>
      </c>
      <c r="E44" s="2">
        <f t="shared" si="11"/>
        <v>8766</v>
      </c>
      <c r="F44" s="2">
        <f>D44+E44</f>
        <v>28766</v>
      </c>
      <c r="G44" s="2">
        <f>'Discretionary summary'!C46</f>
        <v>569</v>
      </c>
      <c r="H44" s="2">
        <f t="shared" si="9"/>
        <v>28197</v>
      </c>
      <c r="I44" s="2">
        <v>28766</v>
      </c>
      <c r="J44" s="2">
        <f>IF(F44&lt;&gt;"",F44,"")</f>
        <v>28766</v>
      </c>
      <c r="K44" s="18">
        <v>0</v>
      </c>
    </row>
    <row r="45" spans="1:11" ht="12.75">
      <c r="A45" s="18" t="s">
        <v>39</v>
      </c>
      <c r="B45" s="25">
        <v>2244</v>
      </c>
      <c r="C45" s="29">
        <f t="shared" si="10"/>
        <v>0.00429894116542686</v>
      </c>
      <c r="D45" s="2">
        <v>20000</v>
      </c>
      <c r="E45" s="2">
        <f t="shared" si="11"/>
        <v>138532</v>
      </c>
      <c r="F45" s="2">
        <f t="shared" si="0"/>
        <v>158532</v>
      </c>
      <c r="G45" s="2">
        <f>'Discretionary summary'!C47</f>
        <v>43124</v>
      </c>
      <c r="H45" s="2">
        <f t="shared" si="9"/>
        <v>115408</v>
      </c>
      <c r="I45" s="2">
        <v>158532</v>
      </c>
      <c r="J45" s="2">
        <f t="shared" si="12"/>
        <v>158532</v>
      </c>
      <c r="K45" s="18">
        <v>0</v>
      </c>
    </row>
    <row r="46" spans="1:11" ht="12.75">
      <c r="A46" s="18" t="s">
        <v>40</v>
      </c>
      <c r="B46" s="25">
        <v>1767</v>
      </c>
      <c r="C46" s="29">
        <f t="shared" si="10"/>
        <v>0.00338512880539628</v>
      </c>
      <c r="D46" s="2">
        <v>20000</v>
      </c>
      <c r="E46" s="2">
        <f t="shared" si="11"/>
        <v>109085</v>
      </c>
      <c r="F46" s="2">
        <f t="shared" si="0"/>
        <v>129085</v>
      </c>
      <c r="G46" s="2">
        <f>'Discretionary summary'!C48</f>
        <v>1589</v>
      </c>
      <c r="H46" s="2">
        <f t="shared" si="9"/>
        <v>127496</v>
      </c>
      <c r="I46" s="2">
        <v>129085</v>
      </c>
      <c r="J46" s="2">
        <f t="shared" si="12"/>
        <v>129085</v>
      </c>
      <c r="K46" s="18">
        <v>0</v>
      </c>
    </row>
    <row r="47" spans="1:11" ht="12.75">
      <c r="A47" s="18" t="s">
        <v>42</v>
      </c>
      <c r="B47" s="25">
        <v>87787</v>
      </c>
      <c r="C47" s="29">
        <f t="shared" si="10"/>
        <v>0.168177873480092</v>
      </c>
      <c r="D47" s="2">
        <v>20000</v>
      </c>
      <c r="E47" s="2">
        <f>C47*$D$299+5</f>
        <v>5419483</v>
      </c>
      <c r="F47" s="2">
        <f>D47+E47</f>
        <v>5439483</v>
      </c>
      <c r="G47" s="2">
        <f>'Discretionary summary'!C49</f>
        <v>1358</v>
      </c>
      <c r="H47" s="2">
        <f t="shared" si="9"/>
        <v>5438125</v>
      </c>
      <c r="I47" s="2">
        <v>5439478</v>
      </c>
      <c r="J47" s="2">
        <f t="shared" si="12"/>
        <v>5439483</v>
      </c>
      <c r="K47" s="18">
        <v>0</v>
      </c>
    </row>
    <row r="48" spans="1:11" ht="12.75">
      <c r="A48" s="18" t="s">
        <v>43</v>
      </c>
      <c r="B48" s="25">
        <v>2865</v>
      </c>
      <c r="C48" s="29">
        <f t="shared" si="10"/>
        <v>0.00548862140773081</v>
      </c>
      <c r="D48" s="2">
        <v>20000</v>
      </c>
      <c r="E48" s="2">
        <f aca="true" t="shared" si="13" ref="E48:E54">C48*$D$299</f>
        <v>176869</v>
      </c>
      <c r="F48" s="2">
        <f t="shared" si="0"/>
        <v>196869</v>
      </c>
      <c r="G48" s="2">
        <f>'Discretionary summary'!C50</f>
        <v>1884</v>
      </c>
      <c r="H48" s="2">
        <f t="shared" si="9"/>
        <v>194985</v>
      </c>
      <c r="I48" s="2">
        <v>196869</v>
      </c>
      <c r="J48" s="2">
        <f aca="true" t="shared" si="14" ref="J48:J58">IF(F48&lt;&gt;"",F48,"")</f>
        <v>196869</v>
      </c>
      <c r="K48" s="18">
        <v>0</v>
      </c>
    </row>
    <row r="49" spans="1:11" ht="12.75">
      <c r="A49" s="18" t="s">
        <v>44</v>
      </c>
      <c r="B49" s="25">
        <v>669</v>
      </c>
      <c r="C49" s="29">
        <f t="shared" si="10"/>
        <v>0.00128163620306175</v>
      </c>
      <c r="D49" s="2">
        <v>20000</v>
      </c>
      <c r="E49" s="2">
        <f t="shared" si="13"/>
        <v>41300</v>
      </c>
      <c r="F49" s="2">
        <f t="shared" si="0"/>
        <v>61300</v>
      </c>
      <c r="G49" s="2">
        <f>'Discretionary summary'!C51</f>
        <v>825</v>
      </c>
      <c r="H49" s="2">
        <f t="shared" si="9"/>
        <v>60475</v>
      </c>
      <c r="I49" s="2">
        <v>61300</v>
      </c>
      <c r="J49" s="2">
        <f t="shared" si="14"/>
        <v>61300</v>
      </c>
      <c r="K49" s="18">
        <v>0</v>
      </c>
    </row>
    <row r="50" spans="1:11" ht="12.75">
      <c r="A50" s="18" t="s">
        <v>45</v>
      </c>
      <c r="B50" s="25">
        <v>2420</v>
      </c>
      <c r="C50" s="29">
        <f t="shared" si="10"/>
        <v>0.00463611302153877</v>
      </c>
      <c r="D50" s="2">
        <v>20000</v>
      </c>
      <c r="E50" s="2">
        <f t="shared" si="13"/>
        <v>149397</v>
      </c>
      <c r="F50" s="2">
        <f t="shared" si="0"/>
        <v>169397</v>
      </c>
      <c r="G50" s="2">
        <f>'Discretionary summary'!C52</f>
        <v>1675</v>
      </c>
      <c r="H50" s="2">
        <f t="shared" si="9"/>
        <v>167722</v>
      </c>
      <c r="I50" s="2">
        <v>169397</v>
      </c>
      <c r="J50" s="2">
        <f t="shared" si="14"/>
        <v>169397</v>
      </c>
      <c r="K50" s="18">
        <v>0</v>
      </c>
    </row>
    <row r="51" spans="1:11" ht="12.75">
      <c r="A51" s="18" t="s">
        <v>46</v>
      </c>
      <c r="B51" s="25">
        <v>2890</v>
      </c>
      <c r="C51" s="29">
        <f t="shared" si="10"/>
        <v>0.00553651513729217</v>
      </c>
      <c r="D51" s="2">
        <v>20000</v>
      </c>
      <c r="E51" s="2">
        <f t="shared" si="13"/>
        <v>178412</v>
      </c>
      <c r="F51" s="2">
        <f t="shared" si="0"/>
        <v>198412</v>
      </c>
      <c r="G51" s="2">
        <f>'Discretionary summary'!C53</f>
        <v>1903</v>
      </c>
      <c r="H51" s="2">
        <f t="shared" si="9"/>
        <v>196509</v>
      </c>
      <c r="I51" s="2">
        <v>198412</v>
      </c>
      <c r="J51" s="2">
        <f t="shared" si="14"/>
        <v>198412</v>
      </c>
      <c r="K51" s="18">
        <v>0</v>
      </c>
    </row>
    <row r="52" spans="1:11" ht="12.75">
      <c r="A52" s="18" t="s">
        <v>47</v>
      </c>
      <c r="B52" s="25">
        <v>5700</v>
      </c>
      <c r="C52" s="29">
        <f t="shared" si="10"/>
        <v>0.010919770339988</v>
      </c>
      <c r="D52" s="2">
        <v>20000</v>
      </c>
      <c r="E52" s="2">
        <f t="shared" si="13"/>
        <v>351886</v>
      </c>
      <c r="F52" s="2">
        <f t="shared" si="0"/>
        <v>371886</v>
      </c>
      <c r="G52" s="2">
        <f>'Discretionary summary'!C54</f>
        <v>3267</v>
      </c>
      <c r="H52" s="2">
        <f t="shared" si="9"/>
        <v>368619</v>
      </c>
      <c r="I52" s="2">
        <v>371886</v>
      </c>
      <c r="J52" s="2">
        <f t="shared" si="14"/>
        <v>371886</v>
      </c>
      <c r="K52" s="18">
        <v>0</v>
      </c>
    </row>
    <row r="53" spans="1:11" ht="12.75">
      <c r="A53" s="18" t="s">
        <v>48</v>
      </c>
      <c r="B53" s="25">
        <v>5735</v>
      </c>
      <c r="C53" s="29">
        <f t="shared" si="10"/>
        <v>0.0109868215613739</v>
      </c>
      <c r="D53" s="2">
        <v>20000</v>
      </c>
      <c r="E53" s="2">
        <f t="shared" si="13"/>
        <v>354047</v>
      </c>
      <c r="F53" s="2">
        <f t="shared" si="0"/>
        <v>374047</v>
      </c>
      <c r="G53" s="2">
        <f>'Discretionary summary'!C55</f>
        <v>3284</v>
      </c>
      <c r="H53" s="2">
        <f t="shared" si="9"/>
        <v>370763</v>
      </c>
      <c r="I53" s="2">
        <v>374047</v>
      </c>
      <c r="J53" s="2">
        <f t="shared" si="14"/>
        <v>374047</v>
      </c>
      <c r="K53" s="18">
        <v>0</v>
      </c>
    </row>
    <row r="54" spans="1:11" ht="12.75">
      <c r="A54" s="18" t="s">
        <v>49</v>
      </c>
      <c r="B54" s="25">
        <v>499</v>
      </c>
      <c r="C54" s="29">
        <f t="shared" si="10"/>
        <v>0.00095595884204456</v>
      </c>
      <c r="D54" s="2">
        <v>20000</v>
      </c>
      <c r="E54" s="2">
        <f t="shared" si="13"/>
        <v>30805</v>
      </c>
      <c r="F54" s="2">
        <f t="shared" si="0"/>
        <v>50805</v>
      </c>
      <c r="G54" s="2">
        <f>'Discretionary summary'!C56</f>
        <v>742</v>
      </c>
      <c r="H54" s="2">
        <f t="shared" si="9"/>
        <v>50063</v>
      </c>
      <c r="I54" s="2">
        <v>50805</v>
      </c>
      <c r="J54" s="2">
        <f t="shared" si="14"/>
        <v>50805</v>
      </c>
      <c r="K54" s="18">
        <v>0</v>
      </c>
    </row>
    <row r="55" spans="1:11" ht="12.75">
      <c r="A55" s="11" t="s">
        <v>50</v>
      </c>
      <c r="B55" s="25"/>
      <c r="C55" s="29"/>
      <c r="D55" s="2"/>
      <c r="E55" s="2"/>
      <c r="F55" s="2"/>
      <c r="G55" s="2">
        <f>'Discretionary summary'!C57</f>
      </c>
      <c r="H55" s="2">
        <f t="shared" si="9"/>
      </c>
      <c r="I55" s="2"/>
      <c r="J55" s="2" t="s">
        <v>301</v>
      </c>
      <c r="K55" s="18" t="s">
        <v>301</v>
      </c>
    </row>
    <row r="56" spans="1:11" ht="12.75">
      <c r="A56" s="18" t="s">
        <v>324</v>
      </c>
      <c r="B56" s="25">
        <v>120</v>
      </c>
      <c r="C56" s="29">
        <f aca="true" t="shared" si="15" ref="C56:C93">B56/$B$296</f>
        <v>0.00022988990189448</v>
      </c>
      <c r="D56" s="2">
        <v>20000</v>
      </c>
      <c r="E56" s="2">
        <f>C56*$D$299</f>
        <v>7408</v>
      </c>
      <c r="F56" s="2">
        <f t="shared" si="0"/>
        <v>27408</v>
      </c>
      <c r="G56" s="2">
        <f>'Discretionary summary'!C58</f>
        <v>558</v>
      </c>
      <c r="H56" s="2">
        <f t="shared" si="9"/>
        <v>26850</v>
      </c>
      <c r="I56" s="2">
        <v>27408</v>
      </c>
      <c r="J56" s="2">
        <f t="shared" si="14"/>
        <v>27408</v>
      </c>
      <c r="K56" s="18">
        <v>0</v>
      </c>
    </row>
    <row r="57" spans="1:11" ht="12.75">
      <c r="A57" s="18" t="s">
        <v>51</v>
      </c>
      <c r="B57" s="25">
        <v>415</v>
      </c>
      <c r="C57" s="29">
        <f t="shared" si="15"/>
        <v>0.00079503591071843</v>
      </c>
      <c r="D57" s="2">
        <v>20000</v>
      </c>
      <c r="E57" s="2">
        <f>C57*$D$299</f>
        <v>25620</v>
      </c>
      <c r="F57" s="2">
        <f t="shared" si="0"/>
        <v>45620</v>
      </c>
      <c r="G57" s="2">
        <f>'Discretionary summary'!C59</f>
        <v>701</v>
      </c>
      <c r="H57" s="2">
        <f t="shared" si="9"/>
        <v>44919</v>
      </c>
      <c r="I57" s="2">
        <v>45620</v>
      </c>
      <c r="J57" s="2">
        <f t="shared" si="14"/>
        <v>45620</v>
      </c>
      <c r="K57" s="18">
        <v>0</v>
      </c>
    </row>
    <row r="58" spans="1:11" ht="12.75">
      <c r="A58" s="18" t="s">
        <v>52</v>
      </c>
      <c r="B58" s="25">
        <v>1581</v>
      </c>
      <c r="C58" s="29">
        <f t="shared" si="15"/>
        <v>0.00302879945745983</v>
      </c>
      <c r="D58" s="2">
        <v>231200</v>
      </c>
      <c r="E58" s="2">
        <f>C58*$D$299</f>
        <v>97602</v>
      </c>
      <c r="F58" s="2">
        <f>D58+E58</f>
        <v>328802</v>
      </c>
      <c r="G58" s="2">
        <f>'Discretionary summary'!C60</f>
        <v>1267</v>
      </c>
      <c r="H58" s="2">
        <f t="shared" si="9"/>
        <v>327535</v>
      </c>
      <c r="I58" s="2">
        <v>328800</v>
      </c>
      <c r="J58" s="2">
        <f t="shared" si="14"/>
        <v>328802</v>
      </c>
      <c r="K58" s="18">
        <v>0</v>
      </c>
    </row>
    <row r="59" spans="1:11" ht="12.75">
      <c r="A59" s="18" t="s">
        <v>53</v>
      </c>
      <c r="B59" s="25">
        <v>454</v>
      </c>
      <c r="C59" s="29">
        <f t="shared" si="15"/>
        <v>0.00086975012883413</v>
      </c>
      <c r="D59" s="2">
        <v>80000</v>
      </c>
      <c r="E59" s="2">
        <f>C59*$D$299</f>
        <v>28027</v>
      </c>
      <c r="F59" s="2">
        <f>D59+E59</f>
        <v>108027</v>
      </c>
      <c r="G59" s="2">
        <f>'Discretionary summary'!C61</f>
        <v>720</v>
      </c>
      <c r="H59" s="2">
        <f t="shared" si="9"/>
        <v>107307</v>
      </c>
      <c r="I59" s="2">
        <v>108028</v>
      </c>
      <c r="J59" s="2">
        <f aca="true" t="shared" si="16" ref="J59:J74">IF(F59&lt;&gt;"",F59,"")</f>
        <v>108027</v>
      </c>
      <c r="K59" s="18">
        <v>0</v>
      </c>
    </row>
    <row r="60" spans="1:11" ht="12.75">
      <c r="A60" s="18" t="s">
        <v>54</v>
      </c>
      <c r="B60" s="25">
        <v>496</v>
      </c>
      <c r="C60" s="29">
        <f t="shared" si="15"/>
        <v>0.0009502115944972</v>
      </c>
      <c r="D60" s="2">
        <v>75200</v>
      </c>
      <c r="E60" s="2">
        <f>C60*$D$299</f>
        <v>30620</v>
      </c>
      <c r="F60" s="2">
        <f t="shared" si="0"/>
        <v>105820</v>
      </c>
      <c r="G60" s="2">
        <f>'Discretionary summary'!C62</f>
        <v>741</v>
      </c>
      <c r="H60" s="2">
        <f t="shared" si="9"/>
        <v>105079</v>
      </c>
      <c r="I60" s="2">
        <v>105821</v>
      </c>
      <c r="J60" s="2">
        <f t="shared" si="16"/>
        <v>105820</v>
      </c>
      <c r="K60" s="18">
        <v>0</v>
      </c>
    </row>
    <row r="61" spans="1:11" ht="12.75">
      <c r="A61" s="18" t="s">
        <v>348</v>
      </c>
      <c r="B61" s="25">
        <v>493</v>
      </c>
      <c r="C61" s="29">
        <f t="shared" si="15"/>
        <v>0.00094446434694984</v>
      </c>
      <c r="D61" s="2">
        <v>20000</v>
      </c>
      <c r="E61" s="2">
        <f aca="true" t="shared" si="17" ref="E61:E69">C61*$D$299</f>
        <v>30435</v>
      </c>
      <c r="F61" s="2">
        <f t="shared" si="0"/>
        <v>50435</v>
      </c>
      <c r="G61" s="2">
        <f>'Discretionary summary'!C63</f>
        <v>739</v>
      </c>
      <c r="H61" s="2">
        <f t="shared" si="9"/>
        <v>49696</v>
      </c>
      <c r="I61" s="2">
        <v>50435</v>
      </c>
      <c r="J61" s="2">
        <f t="shared" si="16"/>
        <v>50435</v>
      </c>
      <c r="K61" s="18">
        <v>0</v>
      </c>
    </row>
    <row r="62" spans="1:11" ht="12.75">
      <c r="A62" s="18" t="s">
        <v>325</v>
      </c>
      <c r="B62" s="25">
        <v>221</v>
      </c>
      <c r="C62" s="29">
        <f t="shared" si="15"/>
        <v>0.00042338056932234</v>
      </c>
      <c r="D62" s="2">
        <v>20000</v>
      </c>
      <c r="E62" s="2">
        <f t="shared" si="17"/>
        <v>13643</v>
      </c>
      <c r="F62" s="2">
        <f t="shared" si="0"/>
        <v>33643</v>
      </c>
      <c r="G62" s="2">
        <f>'Discretionary summary'!C64</f>
        <v>607</v>
      </c>
      <c r="H62" s="2">
        <f t="shared" si="9"/>
        <v>33036</v>
      </c>
      <c r="I62" s="2">
        <v>33643</v>
      </c>
      <c r="J62" s="2">
        <f t="shared" si="16"/>
        <v>33643</v>
      </c>
      <c r="K62" s="18">
        <v>0</v>
      </c>
    </row>
    <row r="63" spans="1:11" ht="12.75">
      <c r="A63" s="18" t="s">
        <v>55</v>
      </c>
      <c r="B63" s="25">
        <v>129</v>
      </c>
      <c r="C63" s="29">
        <f t="shared" si="15"/>
        <v>0.00024713164453657</v>
      </c>
      <c r="D63" s="2">
        <v>20000</v>
      </c>
      <c r="E63" s="2">
        <f t="shared" si="17"/>
        <v>7964</v>
      </c>
      <c r="F63" s="2">
        <f t="shared" si="0"/>
        <v>27964</v>
      </c>
      <c r="G63" s="2">
        <f>'Discretionary summary'!C65</f>
        <v>563</v>
      </c>
      <c r="H63" s="2">
        <f t="shared" si="9"/>
        <v>27401</v>
      </c>
      <c r="I63" s="2">
        <v>27964</v>
      </c>
      <c r="J63" s="2">
        <f t="shared" si="16"/>
        <v>27964</v>
      </c>
      <c r="K63" s="18">
        <v>0</v>
      </c>
    </row>
    <row r="64" spans="1:11" ht="12.75">
      <c r="A64" s="18" t="s">
        <v>290</v>
      </c>
      <c r="B64" s="25">
        <v>125</v>
      </c>
      <c r="C64" s="29">
        <f t="shared" si="15"/>
        <v>0.00023946864780676</v>
      </c>
      <c r="D64" s="2">
        <v>20000</v>
      </c>
      <c r="E64" s="2">
        <f t="shared" si="17"/>
        <v>7717</v>
      </c>
      <c r="F64" s="2">
        <f t="shared" si="0"/>
        <v>27717</v>
      </c>
      <c r="G64" s="2">
        <f>'Discretionary summary'!C66</f>
        <v>561</v>
      </c>
      <c r="H64" s="2">
        <f t="shared" si="9"/>
        <v>27156</v>
      </c>
      <c r="I64" s="2">
        <v>27717</v>
      </c>
      <c r="J64" s="2">
        <f t="shared" si="16"/>
        <v>27717</v>
      </c>
      <c r="K64" s="18">
        <v>0</v>
      </c>
    </row>
    <row r="65" spans="1:11" ht="12.75">
      <c r="A65" s="18" t="s">
        <v>291</v>
      </c>
      <c r="B65" s="25">
        <v>173</v>
      </c>
      <c r="C65" s="29">
        <f t="shared" si="15"/>
        <v>0.00033142460856455</v>
      </c>
      <c r="D65" s="2">
        <v>20000</v>
      </c>
      <c r="E65" s="2">
        <f t="shared" si="17"/>
        <v>10680</v>
      </c>
      <c r="F65" s="2">
        <f t="shared" si="0"/>
        <v>30680</v>
      </c>
      <c r="G65" s="2">
        <f>'Discretionary summary'!C67</f>
        <v>584</v>
      </c>
      <c r="H65" s="2">
        <f t="shared" si="9"/>
        <v>30096</v>
      </c>
      <c r="I65" s="2">
        <v>30680</v>
      </c>
      <c r="J65" s="2">
        <f t="shared" si="16"/>
        <v>30680</v>
      </c>
      <c r="K65" s="18">
        <v>0</v>
      </c>
    </row>
    <row r="66" spans="1:11" ht="12.75">
      <c r="A66" s="18" t="s">
        <v>56</v>
      </c>
      <c r="B66" s="25">
        <v>235</v>
      </c>
      <c r="C66" s="29">
        <f t="shared" si="15"/>
        <v>0.0004502010578767</v>
      </c>
      <c r="D66" s="2">
        <v>20000</v>
      </c>
      <c r="E66" s="2">
        <f t="shared" si="17"/>
        <v>14508</v>
      </c>
      <c r="F66" s="2">
        <f t="shared" si="0"/>
        <v>34508</v>
      </c>
      <c r="G66" s="2">
        <f>'Discretionary summary'!C68</f>
        <v>614</v>
      </c>
      <c r="H66" s="2">
        <f t="shared" si="9"/>
        <v>33894</v>
      </c>
      <c r="I66" s="2">
        <v>34508</v>
      </c>
      <c r="J66" s="2">
        <f t="shared" si="16"/>
        <v>34508</v>
      </c>
      <c r="K66" s="18">
        <v>0</v>
      </c>
    </row>
    <row r="67" spans="1:11" ht="12.75">
      <c r="A67" s="18" t="s">
        <v>57</v>
      </c>
      <c r="B67" s="25">
        <v>428</v>
      </c>
      <c r="C67" s="29">
        <f t="shared" si="15"/>
        <v>0.00081994065009033</v>
      </c>
      <c r="D67" s="2">
        <v>20000</v>
      </c>
      <c r="E67" s="2">
        <f t="shared" si="17"/>
        <v>26422</v>
      </c>
      <c r="F67" s="2">
        <f t="shared" si="0"/>
        <v>46422</v>
      </c>
      <c r="G67" s="2">
        <f>'Discretionary summary'!C69</f>
        <v>708</v>
      </c>
      <c r="H67" s="2">
        <f t="shared" si="9"/>
        <v>45714</v>
      </c>
      <c r="I67" s="2">
        <v>46422</v>
      </c>
      <c r="J67" s="2">
        <f t="shared" si="16"/>
        <v>46422</v>
      </c>
      <c r="K67" s="18">
        <v>0</v>
      </c>
    </row>
    <row r="68" spans="1:11" ht="12.75">
      <c r="A68" s="18" t="s">
        <v>342</v>
      </c>
      <c r="B68" s="25">
        <v>630</v>
      </c>
      <c r="C68" s="29">
        <f t="shared" si="15"/>
        <v>0.00120692198494604</v>
      </c>
      <c r="D68" s="2">
        <v>20000</v>
      </c>
      <c r="E68" s="2">
        <f t="shared" si="17"/>
        <v>38893</v>
      </c>
      <c r="F68" s="2">
        <f t="shared" si="0"/>
        <v>58893</v>
      </c>
      <c r="G68" s="2">
        <f>'Discretionary summary'!C70</f>
        <v>806</v>
      </c>
      <c r="H68" s="2">
        <f t="shared" si="9"/>
        <v>58087</v>
      </c>
      <c r="I68" s="2">
        <v>58893</v>
      </c>
      <c r="J68" s="2">
        <f t="shared" si="16"/>
        <v>58893</v>
      </c>
      <c r="K68" s="18">
        <v>0</v>
      </c>
    </row>
    <row r="69" spans="1:11" ht="12.75">
      <c r="A69" s="18" t="s">
        <v>59</v>
      </c>
      <c r="B69" s="25">
        <v>222</v>
      </c>
      <c r="C69" s="29">
        <f t="shared" si="15"/>
        <v>0.0004252963185048</v>
      </c>
      <c r="D69" s="2">
        <v>20000</v>
      </c>
      <c r="E69" s="2">
        <f t="shared" si="17"/>
        <v>13705</v>
      </c>
      <c r="F69" s="2">
        <f t="shared" si="0"/>
        <v>33705</v>
      </c>
      <c r="G69" s="2">
        <f>'Discretionary summary'!C71</f>
        <v>608</v>
      </c>
      <c r="H69" s="2">
        <f t="shared" si="9"/>
        <v>33097</v>
      </c>
      <c r="I69" s="2">
        <v>33705</v>
      </c>
      <c r="J69" s="2">
        <f t="shared" si="16"/>
        <v>33705</v>
      </c>
      <c r="K69" s="18">
        <v>0</v>
      </c>
    </row>
    <row r="70" spans="1:11" ht="12.75">
      <c r="A70" s="18" t="s">
        <v>60</v>
      </c>
      <c r="B70" s="25">
        <v>1955</v>
      </c>
      <c r="C70" s="29">
        <f t="shared" si="15"/>
        <v>0.00374528965169764</v>
      </c>
      <c r="D70" s="2">
        <v>367600</v>
      </c>
      <c r="E70" s="2">
        <f>C70*$D$299</f>
        <v>120691</v>
      </c>
      <c r="F70" s="2">
        <f>D70+E70</f>
        <v>488291</v>
      </c>
      <c r="G70" s="2">
        <f>'Discretionary summary'!C72</f>
        <v>1449</v>
      </c>
      <c r="H70" s="2">
        <f aca="true" t="shared" si="18" ref="H70:H100">IF(G70&lt;&gt;"",F70-G70,"")</f>
        <v>486842</v>
      </c>
      <c r="I70" s="2">
        <v>488292</v>
      </c>
      <c r="J70" s="2">
        <f t="shared" si="16"/>
        <v>488291</v>
      </c>
      <c r="K70" s="18">
        <v>0</v>
      </c>
    </row>
    <row r="71" spans="1:11" ht="12.75">
      <c r="A71" s="18" t="s">
        <v>327</v>
      </c>
      <c r="B71" s="25">
        <v>858</v>
      </c>
      <c r="C71" s="29">
        <f t="shared" si="15"/>
        <v>0.00164371279854556</v>
      </c>
      <c r="D71" s="2">
        <v>20000</v>
      </c>
      <c r="E71" s="2">
        <f aca="true" t="shared" si="19" ref="E71:E81">C71*$D$299</f>
        <v>52968</v>
      </c>
      <c r="F71" s="2">
        <f t="shared" si="0"/>
        <v>72968</v>
      </c>
      <c r="G71" s="2">
        <f>'Discretionary summary'!C73</f>
        <v>917</v>
      </c>
      <c r="H71" s="2">
        <f t="shared" si="18"/>
        <v>72051</v>
      </c>
      <c r="I71" s="2">
        <v>72968</v>
      </c>
      <c r="J71" s="2">
        <f t="shared" si="16"/>
        <v>72968</v>
      </c>
      <c r="K71" s="18">
        <v>0</v>
      </c>
    </row>
    <row r="72" spans="1:11" ht="12.75">
      <c r="A72" s="18" t="s">
        <v>343</v>
      </c>
      <c r="B72" s="25">
        <v>59</v>
      </c>
      <c r="C72" s="29">
        <f t="shared" si="15"/>
        <v>0.00011302920176479</v>
      </c>
      <c r="D72" s="2">
        <v>20000</v>
      </c>
      <c r="E72" s="2">
        <f t="shared" si="19"/>
        <v>3642</v>
      </c>
      <c r="F72" s="2">
        <f t="shared" si="0"/>
        <v>23642</v>
      </c>
      <c r="G72" s="2">
        <f>'Discretionary summary'!C74</f>
        <v>529</v>
      </c>
      <c r="H72" s="2">
        <f t="shared" si="18"/>
        <v>23113</v>
      </c>
      <c r="I72" s="2">
        <v>23642</v>
      </c>
      <c r="J72" s="2">
        <f t="shared" si="16"/>
        <v>23642</v>
      </c>
      <c r="K72" s="18">
        <v>0</v>
      </c>
    </row>
    <row r="73" spans="1:11" ht="12.75">
      <c r="A73" s="18" t="s">
        <v>61</v>
      </c>
      <c r="B73" s="25">
        <v>106</v>
      </c>
      <c r="C73" s="29">
        <f t="shared" si="15"/>
        <v>0.00020306941334013</v>
      </c>
      <c r="D73" s="2">
        <v>20000</v>
      </c>
      <c r="E73" s="2">
        <f t="shared" si="19"/>
        <v>6544</v>
      </c>
      <c r="F73" s="2">
        <f t="shared" si="0"/>
        <v>26544</v>
      </c>
      <c r="G73" s="2">
        <f>'Discretionary summary'!C75</f>
        <v>551</v>
      </c>
      <c r="H73" s="2">
        <f t="shared" si="18"/>
        <v>25993</v>
      </c>
      <c r="I73" s="2">
        <v>26544</v>
      </c>
      <c r="J73" s="2">
        <f t="shared" si="16"/>
        <v>26544</v>
      </c>
      <c r="K73" s="18">
        <v>0</v>
      </c>
    </row>
    <row r="74" spans="1:11" ht="12.75">
      <c r="A74" s="18" t="s">
        <v>62</v>
      </c>
      <c r="B74" s="25">
        <v>213</v>
      </c>
      <c r="C74" s="29">
        <f t="shared" si="15"/>
        <v>0.00040805457586271</v>
      </c>
      <c r="D74" s="2">
        <v>20000</v>
      </c>
      <c r="E74" s="2">
        <f t="shared" si="19"/>
        <v>13149</v>
      </c>
      <c r="F74" s="2">
        <f t="shared" si="0"/>
        <v>33149</v>
      </c>
      <c r="G74" s="2">
        <f>'Discretionary summary'!C76</f>
        <v>603</v>
      </c>
      <c r="H74" s="2">
        <f t="shared" si="18"/>
        <v>32546</v>
      </c>
      <c r="I74" s="2">
        <v>33149</v>
      </c>
      <c r="J74" s="2">
        <f t="shared" si="16"/>
        <v>33149</v>
      </c>
      <c r="K74" s="18">
        <v>0</v>
      </c>
    </row>
    <row r="75" spans="1:11" ht="12.75">
      <c r="A75" s="18" t="s">
        <v>63</v>
      </c>
      <c r="B75" s="25">
        <v>205</v>
      </c>
      <c r="C75" s="29">
        <f t="shared" si="15"/>
        <v>0.00039272858240308</v>
      </c>
      <c r="D75" s="2">
        <v>20000</v>
      </c>
      <c r="E75" s="2">
        <f t="shared" si="19"/>
        <v>12656</v>
      </c>
      <c r="F75" s="2">
        <f aca="true" t="shared" si="20" ref="F75:F139">D75+E75</f>
        <v>32656</v>
      </c>
      <c r="G75" s="2">
        <f>'Discretionary summary'!C77</f>
        <v>600</v>
      </c>
      <c r="H75" s="2">
        <f t="shared" si="18"/>
        <v>32056</v>
      </c>
      <c r="I75" s="2">
        <v>32656</v>
      </c>
      <c r="J75" s="2">
        <f aca="true" t="shared" si="21" ref="J75:J89">IF(F75&lt;&gt;"",F75,"")</f>
        <v>32656</v>
      </c>
      <c r="K75" s="18">
        <v>0</v>
      </c>
    </row>
    <row r="76" spans="1:11" ht="12.75">
      <c r="A76" s="18" t="s">
        <v>64</v>
      </c>
      <c r="B76" s="25">
        <v>79</v>
      </c>
      <c r="C76" s="29">
        <f t="shared" si="15"/>
        <v>0.00015134418541387</v>
      </c>
      <c r="D76" s="2">
        <v>20000</v>
      </c>
      <c r="E76" s="2">
        <f t="shared" si="19"/>
        <v>4877</v>
      </c>
      <c r="F76" s="2">
        <f t="shared" si="20"/>
        <v>24877</v>
      </c>
      <c r="G76" s="2">
        <f>'Discretionary summary'!C78</f>
        <v>538</v>
      </c>
      <c r="H76" s="2">
        <f t="shared" si="18"/>
        <v>24339</v>
      </c>
      <c r="I76" s="2">
        <v>24877</v>
      </c>
      <c r="J76" s="2">
        <f t="shared" si="21"/>
        <v>24877</v>
      </c>
      <c r="K76" s="18">
        <v>0</v>
      </c>
    </row>
    <row r="77" spans="1:11" ht="12.75">
      <c r="A77" s="18" t="s">
        <v>67</v>
      </c>
      <c r="B77" s="25">
        <v>191</v>
      </c>
      <c r="C77" s="29">
        <f t="shared" si="15"/>
        <v>0.00036590809384872</v>
      </c>
      <c r="D77" s="2">
        <v>20000</v>
      </c>
      <c r="E77" s="2">
        <f t="shared" si="19"/>
        <v>11791</v>
      </c>
      <c r="F77" s="2">
        <f>D77+E77</f>
        <v>31791</v>
      </c>
      <c r="G77" s="2">
        <f>'Discretionary summary'!C79</f>
        <v>593</v>
      </c>
      <c r="H77" s="2">
        <f t="shared" si="18"/>
        <v>31198</v>
      </c>
      <c r="I77" s="2">
        <v>31791</v>
      </c>
      <c r="J77" s="2">
        <f>IF(F77&lt;&gt;"",F77,"")</f>
        <v>31791</v>
      </c>
      <c r="K77" s="18">
        <v>0</v>
      </c>
    </row>
    <row r="78" spans="1:11" ht="12.75">
      <c r="A78" s="18" t="s">
        <v>65</v>
      </c>
      <c r="B78" s="25">
        <v>65</v>
      </c>
      <c r="C78" s="29">
        <f t="shared" si="15"/>
        <v>0.00012452369685951</v>
      </c>
      <c r="D78" s="2">
        <v>20000</v>
      </c>
      <c r="E78" s="2">
        <f t="shared" si="19"/>
        <v>4013</v>
      </c>
      <c r="F78" s="2">
        <f t="shared" si="20"/>
        <v>24013</v>
      </c>
      <c r="G78" s="2">
        <f>'Discretionary summary'!C80</f>
        <v>532</v>
      </c>
      <c r="H78" s="2">
        <f t="shared" si="18"/>
        <v>23481</v>
      </c>
      <c r="I78" s="2">
        <v>24013</v>
      </c>
      <c r="J78" s="2">
        <f t="shared" si="21"/>
        <v>24013</v>
      </c>
      <c r="K78" s="18">
        <v>0</v>
      </c>
    </row>
    <row r="79" spans="1:11" ht="12.75">
      <c r="A79" s="18" t="s">
        <v>66</v>
      </c>
      <c r="B79" s="25">
        <v>434</v>
      </c>
      <c r="C79" s="29">
        <f t="shared" si="15"/>
        <v>0.00083143514518505</v>
      </c>
      <c r="D79" s="2">
        <v>20000</v>
      </c>
      <c r="E79" s="2">
        <f t="shared" si="19"/>
        <v>26793</v>
      </c>
      <c r="F79" s="2">
        <f t="shared" si="20"/>
        <v>46793</v>
      </c>
      <c r="G79" s="2">
        <f>'Discretionary summary'!C81</f>
        <v>532</v>
      </c>
      <c r="H79" s="2">
        <f t="shared" si="18"/>
        <v>46261</v>
      </c>
      <c r="I79" s="2">
        <v>46793</v>
      </c>
      <c r="J79" s="2">
        <f t="shared" si="21"/>
        <v>46793</v>
      </c>
      <c r="K79" s="18">
        <v>0</v>
      </c>
    </row>
    <row r="80" spans="1:11" ht="12.75">
      <c r="A80" s="18" t="s">
        <v>68</v>
      </c>
      <c r="B80" s="25">
        <v>52</v>
      </c>
      <c r="C80" s="29">
        <f t="shared" si="15"/>
        <v>9.961895748761E-05</v>
      </c>
      <c r="D80" s="2">
        <v>20000</v>
      </c>
      <c r="E80" s="2">
        <f t="shared" si="19"/>
        <v>3210</v>
      </c>
      <c r="F80" s="2">
        <f t="shared" si="20"/>
        <v>23210</v>
      </c>
      <c r="G80" s="2">
        <f>'Discretionary summary'!C82</f>
        <v>711</v>
      </c>
      <c r="H80" s="2">
        <f t="shared" si="18"/>
        <v>22499</v>
      </c>
      <c r="I80" s="2">
        <v>23210</v>
      </c>
      <c r="J80" s="2">
        <f t="shared" si="21"/>
        <v>23210</v>
      </c>
      <c r="K80" s="18">
        <v>0</v>
      </c>
    </row>
    <row r="81" spans="1:11" ht="12.75">
      <c r="A81" s="18" t="s">
        <v>69</v>
      </c>
      <c r="B81" s="25">
        <v>65</v>
      </c>
      <c r="C81" s="29">
        <f t="shared" si="15"/>
        <v>0.00012452369685951</v>
      </c>
      <c r="D81" s="2">
        <v>20000</v>
      </c>
      <c r="E81" s="2">
        <f t="shared" si="19"/>
        <v>4013</v>
      </c>
      <c r="F81" s="2">
        <f t="shared" si="20"/>
        <v>24013</v>
      </c>
      <c r="G81" s="2">
        <f>'Discretionary summary'!C83</f>
        <v>525</v>
      </c>
      <c r="H81" s="2">
        <f t="shared" si="18"/>
        <v>23488</v>
      </c>
      <c r="I81" s="2">
        <v>24013</v>
      </c>
      <c r="J81" s="2">
        <f t="shared" si="21"/>
        <v>24013</v>
      </c>
      <c r="K81" s="18">
        <v>0</v>
      </c>
    </row>
    <row r="82" spans="1:11" ht="12.75">
      <c r="A82" s="18" t="s">
        <v>70</v>
      </c>
      <c r="B82" s="25">
        <v>1939</v>
      </c>
      <c r="C82" s="29">
        <f t="shared" si="15"/>
        <v>0.00371463766477838</v>
      </c>
      <c r="D82" s="2">
        <v>20000</v>
      </c>
      <c r="E82" s="2">
        <f>C82*$D$299</f>
        <v>119703</v>
      </c>
      <c r="F82" s="2">
        <f>D82+E82</f>
        <v>139703</v>
      </c>
      <c r="G82" s="2">
        <f>'Discretionary summary'!C84</f>
        <v>1441</v>
      </c>
      <c r="H82" s="2">
        <f t="shared" si="18"/>
        <v>138262</v>
      </c>
      <c r="I82" s="2">
        <v>139703</v>
      </c>
      <c r="J82" s="2">
        <f t="shared" si="21"/>
        <v>139703</v>
      </c>
      <c r="K82" s="18">
        <v>0</v>
      </c>
    </row>
    <row r="83" spans="1:11" ht="12.75">
      <c r="A83" s="18" t="s">
        <v>71</v>
      </c>
      <c r="B83" s="25">
        <v>56</v>
      </c>
      <c r="C83" s="29">
        <f t="shared" si="15"/>
        <v>0.00010728195421743</v>
      </c>
      <c r="D83" s="2">
        <v>20000</v>
      </c>
      <c r="E83" s="2">
        <f>C83*$D$299</f>
        <v>3457</v>
      </c>
      <c r="F83" s="2">
        <f t="shared" si="20"/>
        <v>23457</v>
      </c>
      <c r="G83" s="2">
        <f>'Discretionary summary'!C85</f>
        <v>527</v>
      </c>
      <c r="H83" s="2">
        <f t="shared" si="18"/>
        <v>22930</v>
      </c>
      <c r="I83" s="2">
        <v>23457</v>
      </c>
      <c r="J83" s="2">
        <f t="shared" si="21"/>
        <v>23457</v>
      </c>
      <c r="K83" s="18">
        <v>0</v>
      </c>
    </row>
    <row r="84" spans="1:11" ht="12.75">
      <c r="A84" s="18" t="s">
        <v>72</v>
      </c>
      <c r="B84" s="25">
        <v>755</v>
      </c>
      <c r="C84" s="29">
        <f t="shared" si="15"/>
        <v>0.0014463906327528</v>
      </c>
      <c r="D84" s="2">
        <v>20000</v>
      </c>
      <c r="E84" s="2">
        <f>C84*$D$299</f>
        <v>46609</v>
      </c>
      <c r="F84" s="2">
        <f t="shared" si="20"/>
        <v>66609</v>
      </c>
      <c r="G84" s="2">
        <f>'Discretionary summary'!C86</f>
        <v>867</v>
      </c>
      <c r="H84" s="2">
        <f t="shared" si="18"/>
        <v>65742</v>
      </c>
      <c r="I84" s="2">
        <v>66609</v>
      </c>
      <c r="J84" s="2">
        <f t="shared" si="21"/>
        <v>66609</v>
      </c>
      <c r="K84" s="18">
        <v>0</v>
      </c>
    </row>
    <row r="85" spans="1:11" ht="12.75">
      <c r="A85" s="18" t="s">
        <v>73</v>
      </c>
      <c r="B85" s="25">
        <v>61</v>
      </c>
      <c r="C85" s="29">
        <f t="shared" si="15"/>
        <v>0.0001168607001297</v>
      </c>
      <c r="D85" s="2">
        <v>20000</v>
      </c>
      <c r="E85" s="2">
        <f>C85*$D$299</f>
        <v>3766</v>
      </c>
      <c r="F85" s="2">
        <f t="shared" si="20"/>
        <v>23766</v>
      </c>
      <c r="G85" s="2">
        <f>'Discretionary summary'!C87</f>
        <v>530</v>
      </c>
      <c r="H85" s="2">
        <f t="shared" si="18"/>
        <v>23236</v>
      </c>
      <c r="I85" s="2">
        <v>23766</v>
      </c>
      <c r="J85" s="2">
        <f t="shared" si="21"/>
        <v>23766</v>
      </c>
      <c r="K85" s="18">
        <v>0</v>
      </c>
    </row>
    <row r="86" spans="1:11" ht="12.75">
      <c r="A86" s="18" t="s">
        <v>292</v>
      </c>
      <c r="B86" s="25">
        <v>64</v>
      </c>
      <c r="C86" s="29">
        <f t="shared" si="15"/>
        <v>0.00012260794767706</v>
      </c>
      <c r="D86" s="2">
        <v>20000</v>
      </c>
      <c r="E86" s="2">
        <f aca="true" t="shared" si="22" ref="E86:E106">C86*$D$299</f>
        <v>3951</v>
      </c>
      <c r="F86" s="2">
        <f t="shared" si="20"/>
        <v>23951</v>
      </c>
      <c r="G86" s="2">
        <f>'Discretionary summary'!C88</f>
        <v>531</v>
      </c>
      <c r="H86" s="2">
        <f t="shared" si="18"/>
        <v>23420</v>
      </c>
      <c r="I86" s="2">
        <v>23951</v>
      </c>
      <c r="J86" s="2">
        <f t="shared" si="21"/>
        <v>23951</v>
      </c>
      <c r="K86" s="18">
        <v>0</v>
      </c>
    </row>
    <row r="87" spans="1:11" ht="12.75">
      <c r="A87" s="18" t="s">
        <v>74</v>
      </c>
      <c r="B87" s="25">
        <v>213</v>
      </c>
      <c r="C87" s="29">
        <f t="shared" si="15"/>
        <v>0.00040805457586271</v>
      </c>
      <c r="D87" s="2">
        <v>20000</v>
      </c>
      <c r="E87" s="2">
        <f t="shared" si="22"/>
        <v>13149</v>
      </c>
      <c r="F87" s="2">
        <f t="shared" si="20"/>
        <v>33149</v>
      </c>
      <c r="G87" s="2">
        <f>'Discretionary summary'!C89</f>
        <v>603</v>
      </c>
      <c r="H87" s="2">
        <f t="shared" si="18"/>
        <v>32546</v>
      </c>
      <c r="I87" s="2">
        <v>33149</v>
      </c>
      <c r="J87" s="2">
        <f t="shared" si="21"/>
        <v>33149</v>
      </c>
      <c r="K87" s="18">
        <v>0</v>
      </c>
    </row>
    <row r="88" spans="1:11" ht="12.75">
      <c r="A88" s="18" t="s">
        <v>75</v>
      </c>
      <c r="B88" s="25">
        <v>151</v>
      </c>
      <c r="C88" s="29">
        <f t="shared" si="15"/>
        <v>0.00028927812655056</v>
      </c>
      <c r="D88" s="2">
        <v>41600</v>
      </c>
      <c r="E88" s="2">
        <f>C88*$D$299</f>
        <v>9322</v>
      </c>
      <c r="F88" s="2">
        <f>D88+E88</f>
        <v>50922</v>
      </c>
      <c r="G88" s="2">
        <f>'Discretionary summary'!C90</f>
        <v>573</v>
      </c>
      <c r="H88" s="2">
        <f t="shared" si="18"/>
        <v>50349</v>
      </c>
      <c r="I88" s="2">
        <v>50922</v>
      </c>
      <c r="J88" s="2">
        <f t="shared" si="21"/>
        <v>50922</v>
      </c>
      <c r="K88" s="18">
        <v>0</v>
      </c>
    </row>
    <row r="89" spans="1:11" ht="12.75">
      <c r="A89" s="18" t="s">
        <v>76</v>
      </c>
      <c r="B89" s="25">
        <v>270</v>
      </c>
      <c r="C89" s="29">
        <f t="shared" si="15"/>
        <v>0.00051725227926259</v>
      </c>
      <c r="D89" s="2">
        <v>20000</v>
      </c>
      <c r="E89" s="2">
        <f t="shared" si="22"/>
        <v>16668</v>
      </c>
      <c r="F89" s="2">
        <f t="shared" si="20"/>
        <v>36668</v>
      </c>
      <c r="G89" s="2">
        <f>'Discretionary summary'!C91</f>
        <v>631</v>
      </c>
      <c r="H89" s="2">
        <f t="shared" si="18"/>
        <v>36037</v>
      </c>
      <c r="I89" s="2">
        <v>36668</v>
      </c>
      <c r="J89" s="2">
        <f t="shared" si="21"/>
        <v>36668</v>
      </c>
      <c r="K89" s="18">
        <v>0</v>
      </c>
    </row>
    <row r="90" spans="1:11" ht="12.75">
      <c r="A90" s="18" t="s">
        <v>77</v>
      </c>
      <c r="B90" s="25">
        <v>87</v>
      </c>
      <c r="C90" s="29">
        <f t="shared" si="15"/>
        <v>0.0001666701788735</v>
      </c>
      <c r="D90" s="2">
        <v>20000</v>
      </c>
      <c r="E90" s="2">
        <f t="shared" si="22"/>
        <v>5371</v>
      </c>
      <c r="F90" s="2">
        <f t="shared" si="20"/>
        <v>25371</v>
      </c>
      <c r="G90" s="2">
        <f>'Discretionary summary'!C92</f>
        <v>542</v>
      </c>
      <c r="H90" s="2">
        <f t="shared" si="18"/>
        <v>24829</v>
      </c>
      <c r="I90" s="2">
        <v>25371</v>
      </c>
      <c r="J90" s="2">
        <f aca="true" t="shared" si="23" ref="J90:J103">IF(F90&lt;&gt;"",F90,"")</f>
        <v>25371</v>
      </c>
      <c r="K90" s="18">
        <v>0</v>
      </c>
    </row>
    <row r="91" spans="1:11" ht="12.75">
      <c r="A91" s="18" t="s">
        <v>78</v>
      </c>
      <c r="B91" s="25">
        <v>140</v>
      </c>
      <c r="C91" s="29">
        <f t="shared" si="15"/>
        <v>0.00026820488554357</v>
      </c>
      <c r="D91" s="2">
        <v>20000</v>
      </c>
      <c r="E91" s="2">
        <f t="shared" si="22"/>
        <v>8643</v>
      </c>
      <c r="F91" s="2">
        <f t="shared" si="20"/>
        <v>28643</v>
      </c>
      <c r="G91" s="2">
        <f>'Discretionary summary'!C93</f>
        <v>568</v>
      </c>
      <c r="H91" s="2">
        <f t="shared" si="18"/>
        <v>28075</v>
      </c>
      <c r="I91" s="2">
        <v>28643</v>
      </c>
      <c r="J91" s="2">
        <f t="shared" si="23"/>
        <v>28643</v>
      </c>
      <c r="K91" s="18">
        <v>0</v>
      </c>
    </row>
    <row r="92" spans="1:11" ht="12.75">
      <c r="A92" s="18" t="s">
        <v>79</v>
      </c>
      <c r="B92" s="25">
        <v>115</v>
      </c>
      <c r="C92" s="29">
        <f t="shared" si="15"/>
        <v>0.00022031115598221</v>
      </c>
      <c r="D92" s="2">
        <v>20000</v>
      </c>
      <c r="E92" s="2">
        <f t="shared" si="22"/>
        <v>7099</v>
      </c>
      <c r="F92" s="2">
        <f t="shared" si="20"/>
        <v>27099</v>
      </c>
      <c r="G92" s="2">
        <f>'Discretionary summary'!C94</f>
        <v>556</v>
      </c>
      <c r="H92" s="2">
        <f t="shared" si="18"/>
        <v>26543</v>
      </c>
      <c r="I92" s="2">
        <v>27099</v>
      </c>
      <c r="J92" s="2">
        <f t="shared" si="23"/>
        <v>27099</v>
      </c>
      <c r="K92" s="18">
        <v>0</v>
      </c>
    </row>
    <row r="93" spans="1:11" ht="12.75">
      <c r="A93" s="18" t="s">
        <v>80</v>
      </c>
      <c r="B93" s="25">
        <v>1498</v>
      </c>
      <c r="C93" s="29">
        <f t="shared" si="15"/>
        <v>0.00286979227531615</v>
      </c>
      <c r="D93" s="2">
        <v>20000</v>
      </c>
      <c r="E93" s="2">
        <f t="shared" si="22"/>
        <v>92478</v>
      </c>
      <c r="F93" s="2">
        <f t="shared" si="20"/>
        <v>112478</v>
      </c>
      <c r="G93" s="2">
        <f>'Discretionary summary'!C95</f>
        <v>1227</v>
      </c>
      <c r="H93" s="2">
        <f t="shared" si="18"/>
        <v>111251</v>
      </c>
      <c r="I93" s="2">
        <v>112478</v>
      </c>
      <c r="J93" s="2">
        <f t="shared" si="23"/>
        <v>112478</v>
      </c>
      <c r="K93" s="18">
        <v>0</v>
      </c>
    </row>
    <row r="94" spans="1:11" ht="12.75">
      <c r="A94" s="11" t="s">
        <v>81</v>
      </c>
      <c r="B94" s="25"/>
      <c r="C94" s="29"/>
      <c r="D94" s="2"/>
      <c r="E94" s="2"/>
      <c r="F94" s="2"/>
      <c r="G94" s="2">
        <f>'Discretionary summary'!C96</f>
      </c>
      <c r="H94" s="2">
        <f t="shared" si="18"/>
      </c>
      <c r="I94" s="2"/>
      <c r="J94" s="2" t="s">
        <v>301</v>
      </c>
      <c r="K94" s="18" t="s">
        <v>301</v>
      </c>
    </row>
    <row r="95" spans="1:11" ht="12.75">
      <c r="A95" s="18" t="s">
        <v>82</v>
      </c>
      <c r="B95" s="25">
        <v>715</v>
      </c>
      <c r="C95" s="29">
        <f>B95/$B$296</f>
        <v>0.00136976066545464</v>
      </c>
      <c r="D95" s="2">
        <v>20000</v>
      </c>
      <c r="E95" s="2">
        <f t="shared" si="22"/>
        <v>44140</v>
      </c>
      <c r="F95" s="2">
        <f t="shared" si="20"/>
        <v>64140</v>
      </c>
      <c r="G95" s="2">
        <f>'Discretionary summary'!C97</f>
        <v>847</v>
      </c>
      <c r="H95" s="2">
        <f t="shared" si="18"/>
        <v>63293</v>
      </c>
      <c r="I95" s="2">
        <v>64140</v>
      </c>
      <c r="J95" s="2">
        <f t="shared" si="23"/>
        <v>64140</v>
      </c>
      <c r="K95" s="18">
        <v>0</v>
      </c>
    </row>
    <row r="96" spans="1:11" ht="12.75">
      <c r="A96" s="18" t="s">
        <v>83</v>
      </c>
      <c r="B96" s="25">
        <v>590</v>
      </c>
      <c r="C96" s="29">
        <f>B96/$B$296</f>
        <v>0.00113029201764788</v>
      </c>
      <c r="D96" s="2">
        <v>20000</v>
      </c>
      <c r="E96" s="2">
        <f t="shared" si="22"/>
        <v>36423</v>
      </c>
      <c r="F96" s="2">
        <f t="shared" si="20"/>
        <v>56423</v>
      </c>
      <c r="G96" s="2">
        <f>'Discretionary summary'!C98</f>
        <v>786</v>
      </c>
      <c r="H96" s="2">
        <f t="shared" si="18"/>
        <v>55637</v>
      </c>
      <c r="I96" s="2">
        <v>56423</v>
      </c>
      <c r="J96" s="2">
        <f t="shared" si="23"/>
        <v>56423</v>
      </c>
      <c r="K96" s="18">
        <v>0</v>
      </c>
    </row>
    <row r="97" spans="1:11" ht="12.75">
      <c r="A97" s="11" t="s">
        <v>84</v>
      </c>
      <c r="B97" s="25"/>
      <c r="C97" s="29"/>
      <c r="D97" s="2"/>
      <c r="E97" s="2"/>
      <c r="F97" s="2"/>
      <c r="G97" s="2">
        <f>'Discretionary summary'!C99</f>
      </c>
      <c r="H97" s="2">
        <f t="shared" si="18"/>
      </c>
      <c r="I97" s="2"/>
      <c r="J97" s="2" t="s">
        <v>301</v>
      </c>
      <c r="K97" s="18" t="s">
        <v>301</v>
      </c>
    </row>
    <row r="98" spans="1:11" ht="12.75">
      <c r="A98" s="18" t="s">
        <v>85</v>
      </c>
      <c r="B98" s="25">
        <v>280</v>
      </c>
      <c r="C98" s="29">
        <f>B98/$B$296</f>
        <v>0.00053640977108713</v>
      </c>
      <c r="D98" s="2">
        <v>20000</v>
      </c>
      <c r="E98" s="2">
        <f t="shared" si="22"/>
        <v>17286</v>
      </c>
      <c r="F98" s="2">
        <f t="shared" si="20"/>
        <v>37286</v>
      </c>
      <c r="G98" s="2">
        <f>'Discretionary summary'!C100</f>
        <v>636</v>
      </c>
      <c r="H98" s="2">
        <f t="shared" si="18"/>
        <v>36650</v>
      </c>
      <c r="I98" s="2">
        <v>37286</v>
      </c>
      <c r="J98" s="2">
        <f t="shared" si="23"/>
        <v>37286</v>
      </c>
      <c r="K98" s="18">
        <v>0</v>
      </c>
    </row>
    <row r="99" spans="1:11" ht="12.75">
      <c r="A99" s="11" t="s">
        <v>86</v>
      </c>
      <c r="B99" s="25"/>
      <c r="C99" s="29"/>
      <c r="D99" s="2"/>
      <c r="E99" s="2"/>
      <c r="F99" s="2"/>
      <c r="G99" s="2">
        <f>'Discretionary summary'!C101</f>
      </c>
      <c r="H99" s="2">
        <f t="shared" si="18"/>
      </c>
      <c r="I99" s="2"/>
      <c r="J99" s="2" t="s">
        <v>301</v>
      </c>
      <c r="K99" s="18" t="s">
        <v>301</v>
      </c>
    </row>
    <row r="100" spans="1:11" ht="12.75">
      <c r="A100" s="18" t="s">
        <v>87</v>
      </c>
      <c r="B100" s="25">
        <v>1360</v>
      </c>
      <c r="C100" s="29">
        <f>B100/$B$296</f>
        <v>0.00260541888813749</v>
      </c>
      <c r="D100" s="2">
        <v>20000</v>
      </c>
      <c r="E100" s="2">
        <f t="shared" si="22"/>
        <v>83959</v>
      </c>
      <c r="F100" s="2">
        <f t="shared" si="20"/>
        <v>103959</v>
      </c>
      <c r="G100" s="2">
        <f>'Discretionary summary'!C102</f>
        <v>1160</v>
      </c>
      <c r="H100" s="2">
        <f t="shared" si="18"/>
        <v>102799</v>
      </c>
      <c r="I100" s="2">
        <v>103959</v>
      </c>
      <c r="J100" s="2">
        <f t="shared" si="23"/>
        <v>103959</v>
      </c>
      <c r="K100" s="18">
        <v>0</v>
      </c>
    </row>
    <row r="101" spans="1:11" ht="12.75">
      <c r="A101" s="18" t="s">
        <v>88</v>
      </c>
      <c r="B101" s="25">
        <v>1198</v>
      </c>
      <c r="C101" s="29">
        <f>B101/$B$296</f>
        <v>0.00229506752057994</v>
      </c>
      <c r="D101" s="2">
        <v>20000</v>
      </c>
      <c r="E101" s="2">
        <f t="shared" si="22"/>
        <v>73958</v>
      </c>
      <c r="F101" s="2">
        <f t="shared" si="20"/>
        <v>93958</v>
      </c>
      <c r="G101" s="2">
        <f>'Discretionary summary'!C103</f>
        <v>1082</v>
      </c>
      <c r="H101" s="2">
        <f aca="true" t="shared" si="24" ref="H101:H132">IF(G101&lt;&gt;"",F101-G101,"")</f>
        <v>92876</v>
      </c>
      <c r="I101" s="2">
        <v>93958</v>
      </c>
      <c r="J101" s="2">
        <f t="shared" si="23"/>
        <v>93958</v>
      </c>
      <c r="K101" s="18">
        <v>0</v>
      </c>
    </row>
    <row r="102" spans="1:11" ht="12.75">
      <c r="A102" s="18" t="s">
        <v>89</v>
      </c>
      <c r="B102" s="25">
        <v>175</v>
      </c>
      <c r="C102" s="29">
        <f>B102/$B$296</f>
        <v>0.00033525610692946</v>
      </c>
      <c r="D102" s="2">
        <v>20000</v>
      </c>
      <c r="E102" s="2">
        <f t="shared" si="22"/>
        <v>10804</v>
      </c>
      <c r="F102" s="2">
        <f t="shared" si="20"/>
        <v>30804</v>
      </c>
      <c r="G102" s="2">
        <f>'Discretionary summary'!C104</f>
        <v>585</v>
      </c>
      <c r="H102" s="2">
        <f t="shared" si="24"/>
        <v>30219</v>
      </c>
      <c r="I102" s="2">
        <v>30804</v>
      </c>
      <c r="J102" s="2">
        <f t="shared" si="23"/>
        <v>30804</v>
      </c>
      <c r="K102" s="18">
        <v>0</v>
      </c>
    </row>
    <row r="103" spans="1:11" ht="12.75">
      <c r="A103" s="18" t="s">
        <v>90</v>
      </c>
      <c r="B103" s="25">
        <v>2144</v>
      </c>
      <c r="C103" s="29">
        <f>B103/$B$296</f>
        <v>0.00410736624718145</v>
      </c>
      <c r="D103" s="2">
        <v>20000</v>
      </c>
      <c r="E103" s="2">
        <f t="shared" si="22"/>
        <v>132359</v>
      </c>
      <c r="F103" s="2">
        <f t="shared" si="20"/>
        <v>152359</v>
      </c>
      <c r="G103" s="2">
        <f>'Discretionary summary'!C105</f>
        <v>1541</v>
      </c>
      <c r="H103" s="2">
        <f t="shared" si="24"/>
        <v>150818</v>
      </c>
      <c r="I103" s="2">
        <v>152359</v>
      </c>
      <c r="J103" s="2">
        <f t="shared" si="23"/>
        <v>152359</v>
      </c>
      <c r="K103" s="18">
        <v>0</v>
      </c>
    </row>
    <row r="104" spans="1:11" ht="12.75">
      <c r="A104" s="11" t="s">
        <v>91</v>
      </c>
      <c r="B104" s="25"/>
      <c r="C104" s="29"/>
      <c r="D104" s="2"/>
      <c r="E104" s="2"/>
      <c r="F104" s="2"/>
      <c r="G104" s="2">
        <f>'Discretionary summary'!C106</f>
      </c>
      <c r="H104" s="2">
        <f t="shared" si="24"/>
      </c>
      <c r="I104" s="2"/>
      <c r="J104" s="2" t="s">
        <v>301</v>
      </c>
      <c r="K104" s="18" t="s">
        <v>301</v>
      </c>
    </row>
    <row r="105" spans="1:11" ht="12.75">
      <c r="A105" s="18" t="s">
        <v>92</v>
      </c>
      <c r="B105" s="25">
        <v>277</v>
      </c>
      <c r="C105" s="29">
        <f>B105/$B$296</f>
        <v>0.00053066252353977</v>
      </c>
      <c r="D105" s="2">
        <v>20000</v>
      </c>
      <c r="E105" s="2">
        <f t="shared" si="22"/>
        <v>17100</v>
      </c>
      <c r="F105" s="2">
        <f t="shared" si="20"/>
        <v>37100</v>
      </c>
      <c r="G105" s="2">
        <f>'Discretionary summary'!C107</f>
        <v>634</v>
      </c>
      <c r="H105" s="2">
        <f t="shared" si="24"/>
        <v>36466</v>
      </c>
      <c r="I105" s="2">
        <v>37100</v>
      </c>
      <c r="J105" s="2">
        <f aca="true" t="shared" si="25" ref="J105:J119">IF(F105&lt;&gt;"",F105,"")</f>
        <v>37100</v>
      </c>
      <c r="K105" s="18">
        <v>0</v>
      </c>
    </row>
    <row r="106" spans="1:11" ht="12.75">
      <c r="A106" s="18" t="s">
        <v>93</v>
      </c>
      <c r="B106" s="25">
        <v>360</v>
      </c>
      <c r="C106" s="29">
        <f>B106/$B$296</f>
        <v>0.00068966970568345</v>
      </c>
      <c r="D106" s="2">
        <v>20000</v>
      </c>
      <c r="E106" s="2">
        <f t="shared" si="22"/>
        <v>22224</v>
      </c>
      <c r="F106" s="2">
        <f t="shared" si="20"/>
        <v>42224</v>
      </c>
      <c r="G106" s="2">
        <f>'Discretionary summary'!C108</f>
        <v>675</v>
      </c>
      <c r="H106" s="2">
        <f t="shared" si="24"/>
        <v>41549</v>
      </c>
      <c r="I106" s="2">
        <v>42224</v>
      </c>
      <c r="J106" s="2">
        <f t="shared" si="25"/>
        <v>42224</v>
      </c>
      <c r="K106" s="18">
        <v>0</v>
      </c>
    </row>
    <row r="107" spans="1:11" ht="12.75">
      <c r="A107" s="18" t="s">
        <v>349</v>
      </c>
      <c r="B107" s="25">
        <v>172</v>
      </c>
      <c r="C107" s="29">
        <f>B107/$B$296</f>
        <v>0.00032950885938209</v>
      </c>
      <c r="D107" s="2">
        <v>20000</v>
      </c>
      <c r="E107" s="2">
        <f>C107*$D$299</f>
        <v>10618</v>
      </c>
      <c r="F107" s="2">
        <f>D107+E107</f>
        <v>30618</v>
      </c>
      <c r="G107" s="2">
        <f>'Discretionary summary'!C109</f>
        <v>583</v>
      </c>
      <c r="H107" s="2">
        <f>IF(G107&lt;&gt;"",F107-G107,"")</f>
        <v>30035</v>
      </c>
      <c r="I107" s="2">
        <v>30618</v>
      </c>
      <c r="J107" s="2">
        <f>IF(F107&lt;&gt;"",F107,"")</f>
        <v>30618</v>
      </c>
      <c r="K107" s="18">
        <v>0</v>
      </c>
    </row>
    <row r="108" spans="1:11" ht="12.75">
      <c r="A108" s="11" t="s">
        <v>94</v>
      </c>
      <c r="B108" s="25"/>
      <c r="C108" s="29"/>
      <c r="D108" s="2"/>
      <c r="E108" s="2"/>
      <c r="F108" s="2"/>
      <c r="G108" s="2">
        <f>'Discretionary summary'!C110</f>
      </c>
      <c r="H108" s="2">
        <f t="shared" si="24"/>
      </c>
      <c r="I108" s="2"/>
      <c r="J108" s="2" t="s">
        <v>301</v>
      </c>
      <c r="K108" s="18" t="s">
        <v>301</v>
      </c>
    </row>
    <row r="109" spans="1:11" ht="12.75">
      <c r="A109" s="13" t="s">
        <v>293</v>
      </c>
      <c r="B109" s="25">
        <v>249</v>
      </c>
      <c r="C109" s="29">
        <f>B109/$B$296</f>
        <v>0.00047702154643106</v>
      </c>
      <c r="D109" s="2">
        <v>20000</v>
      </c>
      <c r="E109" s="2">
        <f>C109*$D$299</f>
        <v>15372</v>
      </c>
      <c r="F109" s="2">
        <f t="shared" si="20"/>
        <v>35372</v>
      </c>
      <c r="G109" s="2">
        <f>'Discretionary summary'!C111</f>
        <v>621</v>
      </c>
      <c r="H109" s="2">
        <f t="shared" si="24"/>
        <v>34751</v>
      </c>
      <c r="I109" s="2">
        <v>35372</v>
      </c>
      <c r="J109" s="2">
        <f t="shared" si="25"/>
        <v>35372</v>
      </c>
      <c r="K109" s="18">
        <v>0</v>
      </c>
    </row>
    <row r="110" spans="1:11" ht="12.75">
      <c r="A110" s="18" t="s">
        <v>95</v>
      </c>
      <c r="B110" s="25">
        <v>229</v>
      </c>
      <c r="C110" s="29">
        <f>B110/$B$296</f>
        <v>0.00043870656278197</v>
      </c>
      <c r="D110" s="2">
        <v>20000</v>
      </c>
      <c r="E110" s="2">
        <f>C110*$D$299</f>
        <v>14137</v>
      </c>
      <c r="F110" s="2">
        <f t="shared" si="20"/>
        <v>34137</v>
      </c>
      <c r="G110" s="2">
        <f>'Discretionary summary'!C112</f>
        <v>611</v>
      </c>
      <c r="H110" s="2">
        <f t="shared" si="24"/>
        <v>33526</v>
      </c>
      <c r="I110" s="2">
        <v>34137</v>
      </c>
      <c r="J110" s="2">
        <f t="shared" si="25"/>
        <v>34137</v>
      </c>
      <c r="K110" s="18">
        <v>0</v>
      </c>
    </row>
    <row r="111" spans="1:11" ht="12.75">
      <c r="A111" s="18" t="s">
        <v>96</v>
      </c>
      <c r="B111" s="25">
        <v>94</v>
      </c>
      <c r="C111" s="29">
        <f>B111/$B$296</f>
        <v>0.00018008042315068</v>
      </c>
      <c r="D111" s="2">
        <v>20000</v>
      </c>
      <c r="E111" s="2">
        <f>C111*$D$299</f>
        <v>5803</v>
      </c>
      <c r="F111" s="2">
        <f t="shared" si="20"/>
        <v>25803</v>
      </c>
      <c r="G111" s="2">
        <f>'Discretionary summary'!C113</f>
        <v>546</v>
      </c>
      <c r="H111" s="2">
        <f t="shared" si="24"/>
        <v>25257</v>
      </c>
      <c r="I111" s="2">
        <v>25803</v>
      </c>
      <c r="J111" s="2">
        <f t="shared" si="25"/>
        <v>25803</v>
      </c>
      <c r="K111" s="18">
        <v>0</v>
      </c>
    </row>
    <row r="112" spans="1:11" ht="12.75">
      <c r="A112" s="11" t="s">
        <v>97</v>
      </c>
      <c r="B112" s="25"/>
      <c r="C112" s="29"/>
      <c r="D112" s="2"/>
      <c r="E112" s="2"/>
      <c r="F112" s="2"/>
      <c r="G112" s="2">
        <f>'Discretionary summary'!C114</f>
      </c>
      <c r="H112" s="2">
        <f t="shared" si="24"/>
      </c>
      <c r="I112" s="2"/>
      <c r="J112" s="2" t="s">
        <v>301</v>
      </c>
      <c r="K112" s="18" t="s">
        <v>301</v>
      </c>
    </row>
    <row r="113" spans="1:11" ht="12.75">
      <c r="A113" s="18" t="s">
        <v>98</v>
      </c>
      <c r="B113" s="25">
        <v>170</v>
      </c>
      <c r="C113" s="29">
        <f>B113/$B$296</f>
        <v>0.00032567736101719</v>
      </c>
      <c r="D113" s="2">
        <v>20000</v>
      </c>
      <c r="E113" s="2">
        <f>C113*$D$299</f>
        <v>10495</v>
      </c>
      <c r="F113" s="2">
        <f t="shared" si="20"/>
        <v>30495</v>
      </c>
      <c r="G113" s="2">
        <f>'Discretionary summary'!C115</f>
        <v>583</v>
      </c>
      <c r="H113" s="2">
        <f t="shared" si="24"/>
        <v>29912</v>
      </c>
      <c r="I113" s="2">
        <v>30495</v>
      </c>
      <c r="J113" s="2">
        <f t="shared" si="25"/>
        <v>30495</v>
      </c>
      <c r="K113" s="18">
        <v>0</v>
      </c>
    </row>
    <row r="114" spans="1:11" ht="12.75">
      <c r="A114" s="18" t="s">
        <v>99</v>
      </c>
      <c r="B114" s="25">
        <v>311</v>
      </c>
      <c r="C114" s="29">
        <f>B114/$B$296</f>
        <v>0.00059579799574321</v>
      </c>
      <c r="D114" s="2">
        <v>20000</v>
      </c>
      <c r="E114" s="2">
        <f>C114*$D$299</f>
        <v>19199</v>
      </c>
      <c r="F114" s="2">
        <f t="shared" si="20"/>
        <v>39199</v>
      </c>
      <c r="G114" s="2">
        <f>'Discretionary summary'!C116</f>
        <v>651</v>
      </c>
      <c r="H114" s="2">
        <f t="shared" si="24"/>
        <v>38548</v>
      </c>
      <c r="I114" s="2">
        <v>39199</v>
      </c>
      <c r="J114" s="2">
        <f t="shared" si="25"/>
        <v>39199</v>
      </c>
      <c r="K114" s="18">
        <v>0</v>
      </c>
    </row>
    <row r="115" spans="1:11" ht="12.75">
      <c r="A115" s="18" t="s">
        <v>100</v>
      </c>
      <c r="B115" s="25">
        <v>168</v>
      </c>
      <c r="C115" s="29">
        <f>B115/$B$296</f>
        <v>0.00032184586265228</v>
      </c>
      <c r="D115" s="2">
        <v>20000</v>
      </c>
      <c r="E115" s="2">
        <f>C115*$D$299</f>
        <v>10371</v>
      </c>
      <c r="F115" s="2">
        <f t="shared" si="20"/>
        <v>30371</v>
      </c>
      <c r="G115" s="2">
        <f>'Discretionary summary'!C117</f>
        <v>582</v>
      </c>
      <c r="H115" s="2">
        <f t="shared" si="24"/>
        <v>29789</v>
      </c>
      <c r="I115" s="2">
        <v>30371</v>
      </c>
      <c r="J115" s="2">
        <f t="shared" si="25"/>
        <v>30371</v>
      </c>
      <c r="K115" s="18">
        <v>0</v>
      </c>
    </row>
    <row r="116" spans="1:11" ht="12.75">
      <c r="A116" s="18" t="s">
        <v>101</v>
      </c>
      <c r="B116" s="25">
        <v>324</v>
      </c>
      <c r="C116" s="29">
        <f>B116/$B$296</f>
        <v>0.00062070273511511</v>
      </c>
      <c r="D116" s="2">
        <v>20000</v>
      </c>
      <c r="E116" s="2">
        <f>C116*$D$299</f>
        <v>20002</v>
      </c>
      <c r="F116" s="2">
        <f t="shared" si="20"/>
        <v>40002</v>
      </c>
      <c r="G116" s="2">
        <f>'Discretionary summary'!C118</f>
        <v>657</v>
      </c>
      <c r="H116" s="2">
        <f t="shared" si="24"/>
        <v>39345</v>
      </c>
      <c r="I116" s="2">
        <v>40002</v>
      </c>
      <c r="J116" s="2">
        <f t="shared" si="25"/>
        <v>40002</v>
      </c>
      <c r="K116" s="18">
        <v>0</v>
      </c>
    </row>
    <row r="117" spans="1:11" ht="12.75">
      <c r="A117" s="18" t="s">
        <v>102</v>
      </c>
      <c r="B117" s="25">
        <v>363</v>
      </c>
      <c r="C117" s="29">
        <f>B117/$B$296</f>
        <v>0.00069541695323082</v>
      </c>
      <c r="D117" s="2">
        <v>20000</v>
      </c>
      <c r="E117" s="2">
        <f>C117*$D$299</f>
        <v>22410</v>
      </c>
      <c r="F117" s="2">
        <f t="shared" si="20"/>
        <v>42410</v>
      </c>
      <c r="G117" s="2">
        <f>'Discretionary summary'!C119</f>
        <v>676</v>
      </c>
      <c r="H117" s="2">
        <f t="shared" si="24"/>
        <v>41734</v>
      </c>
      <c r="I117" s="2">
        <v>42410</v>
      </c>
      <c r="J117" s="2">
        <f t="shared" si="25"/>
        <v>42410</v>
      </c>
      <c r="K117" s="18">
        <v>0</v>
      </c>
    </row>
    <row r="118" spans="1:11" ht="12.75">
      <c r="A118" s="11" t="s">
        <v>103</v>
      </c>
      <c r="B118" s="25"/>
      <c r="C118" s="29"/>
      <c r="D118" s="2"/>
      <c r="E118" s="2"/>
      <c r="F118" s="2"/>
      <c r="G118" s="2">
        <f>'Discretionary summary'!C120</f>
      </c>
      <c r="H118" s="2">
        <f t="shared" si="24"/>
      </c>
      <c r="I118" s="2"/>
      <c r="J118" s="2" t="s">
        <v>301</v>
      </c>
      <c r="K118" s="18" t="s">
        <v>301</v>
      </c>
    </row>
    <row r="119" spans="1:11" ht="12.75">
      <c r="A119" s="18" t="s">
        <v>104</v>
      </c>
      <c r="B119" s="25">
        <v>79</v>
      </c>
      <c r="C119" s="29">
        <f>B119/$B$296</f>
        <v>0.00015134418541387</v>
      </c>
      <c r="D119" s="2">
        <v>20000</v>
      </c>
      <c r="E119" s="2">
        <f>C119*$D$299</f>
        <v>4877</v>
      </c>
      <c r="F119" s="2">
        <f t="shared" si="20"/>
        <v>24877</v>
      </c>
      <c r="G119" s="2">
        <f>'Discretionary summary'!C121</f>
        <v>538</v>
      </c>
      <c r="H119" s="2">
        <f t="shared" si="24"/>
        <v>24339</v>
      </c>
      <c r="I119" s="2">
        <v>24877</v>
      </c>
      <c r="J119" s="2">
        <f t="shared" si="25"/>
        <v>24877</v>
      </c>
      <c r="K119" s="18">
        <v>0</v>
      </c>
    </row>
    <row r="120" spans="1:11" ht="12.75">
      <c r="A120" s="11" t="s">
        <v>105</v>
      </c>
      <c r="B120" s="25"/>
      <c r="C120" s="29"/>
      <c r="D120" s="2"/>
      <c r="E120" s="2"/>
      <c r="F120" s="2"/>
      <c r="G120" s="2">
        <f>'Discretionary summary'!C122</f>
      </c>
      <c r="H120" s="2">
        <f t="shared" si="24"/>
      </c>
      <c r="I120" s="2"/>
      <c r="J120" s="2" t="s">
        <v>301</v>
      </c>
      <c r="K120" s="18" t="s">
        <v>301</v>
      </c>
    </row>
    <row r="121" spans="1:11" ht="12.75">
      <c r="A121" s="18" t="s">
        <v>106</v>
      </c>
      <c r="B121" s="25">
        <v>351</v>
      </c>
      <c r="C121" s="29">
        <f aca="true" t="shared" si="26" ref="C121:C128">B121/$B$296</f>
        <v>0.00067242796304137</v>
      </c>
      <c r="D121" s="2">
        <v>20000</v>
      </c>
      <c r="E121" s="2">
        <f aca="true" t="shared" si="27" ref="E121:E128">C121*$D$299</f>
        <v>21669</v>
      </c>
      <c r="F121" s="2">
        <f t="shared" si="20"/>
        <v>41669</v>
      </c>
      <c r="G121" s="2">
        <f>'Discretionary summary'!C123</f>
        <v>670</v>
      </c>
      <c r="H121" s="2">
        <f t="shared" si="24"/>
        <v>40999</v>
      </c>
      <c r="I121" s="2">
        <v>41669</v>
      </c>
      <c r="J121" s="2">
        <f aca="true" t="shared" si="28" ref="J121:J138">IF(F121&lt;&gt;"",F121,"")</f>
        <v>41669</v>
      </c>
      <c r="K121" s="18">
        <v>0</v>
      </c>
    </row>
    <row r="122" spans="1:11" ht="12.75">
      <c r="A122" s="18" t="s">
        <v>107</v>
      </c>
      <c r="B122" s="25">
        <v>370</v>
      </c>
      <c r="C122" s="29">
        <f t="shared" si="26"/>
        <v>0.00070882719750799</v>
      </c>
      <c r="D122" s="2">
        <v>20000</v>
      </c>
      <c r="E122" s="2">
        <f t="shared" si="27"/>
        <v>22842</v>
      </c>
      <c r="F122" s="2">
        <f t="shared" si="20"/>
        <v>42842</v>
      </c>
      <c r="G122" s="2">
        <f>'Discretionary summary'!C124</f>
        <v>680</v>
      </c>
      <c r="H122" s="2">
        <f t="shared" si="24"/>
        <v>42162</v>
      </c>
      <c r="I122" s="2">
        <v>42842</v>
      </c>
      <c r="J122" s="2">
        <f t="shared" si="28"/>
        <v>42842</v>
      </c>
      <c r="K122" s="18">
        <v>0</v>
      </c>
    </row>
    <row r="123" spans="1:11" ht="12.75">
      <c r="A123" s="18" t="s">
        <v>332</v>
      </c>
      <c r="B123" s="25">
        <v>265</v>
      </c>
      <c r="C123" s="29">
        <f t="shared" si="26"/>
        <v>0.00050767353335032</v>
      </c>
      <c r="D123" s="2">
        <v>20000</v>
      </c>
      <c r="E123" s="2">
        <f t="shared" si="27"/>
        <v>16360</v>
      </c>
      <c r="F123" s="2">
        <f t="shared" si="20"/>
        <v>36360</v>
      </c>
      <c r="G123" s="2">
        <f>'Discretionary summary'!C125</f>
        <v>629</v>
      </c>
      <c r="H123" s="2">
        <f t="shared" si="24"/>
        <v>35731</v>
      </c>
      <c r="I123" s="2">
        <v>36360</v>
      </c>
      <c r="J123" s="2">
        <f t="shared" si="28"/>
        <v>36360</v>
      </c>
      <c r="K123" s="18">
        <v>0</v>
      </c>
    </row>
    <row r="124" spans="1:11" ht="12.75">
      <c r="A124" s="18" t="s">
        <v>108</v>
      </c>
      <c r="B124" s="25">
        <v>318</v>
      </c>
      <c r="C124" s="29">
        <f t="shared" si="26"/>
        <v>0.00060920824002038</v>
      </c>
      <c r="D124" s="2">
        <v>20000</v>
      </c>
      <c r="E124" s="2">
        <f t="shared" si="27"/>
        <v>19632</v>
      </c>
      <c r="F124" s="2">
        <f t="shared" si="20"/>
        <v>39632</v>
      </c>
      <c r="G124" s="2">
        <f>'Discretionary summary'!C126</f>
        <v>654</v>
      </c>
      <c r="H124" s="2">
        <f t="shared" si="24"/>
        <v>38978</v>
      </c>
      <c r="I124" s="2">
        <v>39632</v>
      </c>
      <c r="J124" s="2">
        <f t="shared" si="28"/>
        <v>39632</v>
      </c>
      <c r="K124" s="18">
        <v>0</v>
      </c>
    </row>
    <row r="125" spans="1:11" ht="12.75">
      <c r="A125" s="18" t="s">
        <v>333</v>
      </c>
      <c r="B125" s="25">
        <v>158</v>
      </c>
      <c r="C125" s="29">
        <f t="shared" si="26"/>
        <v>0.00030268837082774</v>
      </c>
      <c r="D125" s="2">
        <v>20000</v>
      </c>
      <c r="E125" s="2">
        <f t="shared" si="27"/>
        <v>9754</v>
      </c>
      <c r="F125" s="2">
        <f t="shared" si="20"/>
        <v>29754</v>
      </c>
      <c r="G125" s="2">
        <f>'Discretionary summary'!C127</f>
        <v>577</v>
      </c>
      <c r="H125" s="2">
        <f t="shared" si="24"/>
        <v>29177</v>
      </c>
      <c r="I125" s="2">
        <v>29754</v>
      </c>
      <c r="J125" s="2">
        <f t="shared" si="28"/>
        <v>29754</v>
      </c>
      <c r="K125" s="18">
        <v>0</v>
      </c>
    </row>
    <row r="126" spans="1:11" ht="12.75">
      <c r="A126" s="18" t="s">
        <v>300</v>
      </c>
      <c r="B126" s="25">
        <v>198</v>
      </c>
      <c r="C126" s="29">
        <f t="shared" si="26"/>
        <v>0.0003793183381259</v>
      </c>
      <c r="D126" s="2">
        <v>20000</v>
      </c>
      <c r="E126" s="2">
        <f t="shared" si="27"/>
        <v>12223</v>
      </c>
      <c r="F126" s="2">
        <f t="shared" si="20"/>
        <v>32223</v>
      </c>
      <c r="G126" s="2">
        <f>'Discretionary summary'!C128</f>
        <v>596</v>
      </c>
      <c r="H126" s="2">
        <f t="shared" si="24"/>
        <v>31627</v>
      </c>
      <c r="I126" s="2">
        <v>32223</v>
      </c>
      <c r="J126" s="2">
        <f t="shared" si="28"/>
        <v>32223</v>
      </c>
      <c r="K126" s="18">
        <v>0</v>
      </c>
    </row>
    <row r="127" spans="1:11" ht="12.75">
      <c r="A127" s="18" t="s">
        <v>309</v>
      </c>
      <c r="B127" s="25">
        <v>694</v>
      </c>
      <c r="C127" s="29">
        <f t="shared" si="26"/>
        <v>0.0013295299326231</v>
      </c>
      <c r="D127" s="2">
        <v>20000</v>
      </c>
      <c r="E127" s="2">
        <f t="shared" si="27"/>
        <v>42844</v>
      </c>
      <c r="F127" s="2">
        <f t="shared" si="20"/>
        <v>62844</v>
      </c>
      <c r="G127" s="2">
        <f>'Discretionary summary'!C129</f>
        <v>837</v>
      </c>
      <c r="H127" s="2">
        <f t="shared" si="24"/>
        <v>62007</v>
      </c>
      <c r="I127" s="2">
        <v>62844</v>
      </c>
      <c r="J127" s="2">
        <f t="shared" si="28"/>
        <v>62844</v>
      </c>
      <c r="K127" s="18">
        <v>0</v>
      </c>
    </row>
    <row r="128" spans="1:11" ht="12.75">
      <c r="A128" s="18" t="s">
        <v>109</v>
      </c>
      <c r="B128" s="25">
        <v>2900</v>
      </c>
      <c r="C128" s="29">
        <f t="shared" si="26"/>
        <v>0.00555567262911671</v>
      </c>
      <c r="D128" s="2">
        <v>20000</v>
      </c>
      <c r="E128" s="2">
        <f t="shared" si="27"/>
        <v>179030</v>
      </c>
      <c r="F128" s="2">
        <f t="shared" si="20"/>
        <v>199030</v>
      </c>
      <c r="G128" s="2">
        <f>'Discretionary summary'!C130</f>
        <v>1908</v>
      </c>
      <c r="H128" s="2">
        <f t="shared" si="24"/>
        <v>197122</v>
      </c>
      <c r="I128" s="2">
        <v>199030</v>
      </c>
      <c r="J128" s="2">
        <f t="shared" si="28"/>
        <v>199030</v>
      </c>
      <c r="K128" s="18">
        <v>0</v>
      </c>
    </row>
    <row r="129" spans="1:11" ht="12.75">
      <c r="A129" s="11" t="s">
        <v>110</v>
      </c>
      <c r="B129" s="25"/>
      <c r="C129" s="29"/>
      <c r="D129" s="2"/>
      <c r="E129" s="2"/>
      <c r="F129" s="2"/>
      <c r="G129" s="2">
        <f>'Discretionary summary'!C131</f>
      </c>
      <c r="H129" s="2">
        <f t="shared" si="24"/>
      </c>
      <c r="J129" s="2" t="s">
        <v>301</v>
      </c>
      <c r="K129" s="18" t="s">
        <v>301</v>
      </c>
    </row>
    <row r="130" spans="1:11" ht="12.75">
      <c r="A130" s="18" t="s">
        <v>111</v>
      </c>
      <c r="B130" s="25">
        <v>707</v>
      </c>
      <c r="C130" s="29">
        <f aca="true" t="shared" si="29" ref="C130:C139">B130/$B$296</f>
        <v>0.001354434671995</v>
      </c>
      <c r="D130" s="2">
        <v>20000</v>
      </c>
      <c r="E130" s="2">
        <f aca="true" t="shared" si="30" ref="E130:E139">C130*$D$299</f>
        <v>43646</v>
      </c>
      <c r="F130" s="2">
        <f>D130+E130</f>
        <v>63646</v>
      </c>
      <c r="G130" s="2">
        <f>'Discretionary summary'!C132</f>
        <v>843</v>
      </c>
      <c r="H130" s="2">
        <f t="shared" si="24"/>
        <v>62803</v>
      </c>
      <c r="I130" s="2">
        <v>63646</v>
      </c>
      <c r="J130" s="2">
        <f t="shared" si="28"/>
        <v>63646</v>
      </c>
      <c r="K130" s="18">
        <v>0</v>
      </c>
    </row>
    <row r="131" spans="1:11" ht="12.75">
      <c r="A131" s="18" t="s">
        <v>112</v>
      </c>
      <c r="B131" s="25">
        <v>2638</v>
      </c>
      <c r="C131" s="29">
        <f t="shared" si="29"/>
        <v>0.00505374634331375</v>
      </c>
      <c r="D131" s="2">
        <v>20000</v>
      </c>
      <c r="E131" s="2">
        <f t="shared" si="30"/>
        <v>162855</v>
      </c>
      <c r="F131" s="2">
        <f t="shared" si="20"/>
        <v>182855</v>
      </c>
      <c r="G131" s="2">
        <f>'Discretionary summary'!C133</f>
        <v>1781</v>
      </c>
      <c r="H131" s="2">
        <f t="shared" si="24"/>
        <v>181074</v>
      </c>
      <c r="I131" s="2">
        <v>182855</v>
      </c>
      <c r="J131" s="2">
        <f t="shared" si="28"/>
        <v>182855</v>
      </c>
      <c r="K131" s="18">
        <v>0</v>
      </c>
    </row>
    <row r="132" spans="1:11" ht="12.75">
      <c r="A132" s="18" t="s">
        <v>113</v>
      </c>
      <c r="B132" s="25">
        <v>110</v>
      </c>
      <c r="C132" s="29">
        <f t="shared" si="29"/>
        <v>0.00021073241006994</v>
      </c>
      <c r="D132" s="2">
        <v>20000</v>
      </c>
      <c r="E132" s="2">
        <f t="shared" si="30"/>
        <v>6791</v>
      </c>
      <c r="F132" s="2">
        <f t="shared" si="20"/>
        <v>26791</v>
      </c>
      <c r="G132" s="2">
        <f>'Discretionary summary'!C134</f>
        <v>553</v>
      </c>
      <c r="H132" s="2">
        <f t="shared" si="24"/>
        <v>26238</v>
      </c>
      <c r="I132" s="2">
        <v>26791</v>
      </c>
      <c r="J132" s="2">
        <f t="shared" si="28"/>
        <v>26791</v>
      </c>
      <c r="K132" s="18">
        <v>0</v>
      </c>
    </row>
    <row r="133" spans="1:11" ht="12.75">
      <c r="A133" s="18" t="s">
        <v>114</v>
      </c>
      <c r="B133" s="25">
        <v>4164</v>
      </c>
      <c r="C133" s="29">
        <f t="shared" si="29"/>
        <v>0.00797717959573861</v>
      </c>
      <c r="D133" s="2">
        <v>20000</v>
      </c>
      <c r="E133" s="2">
        <f t="shared" si="30"/>
        <v>257062</v>
      </c>
      <c r="F133" s="2">
        <f t="shared" si="20"/>
        <v>277062</v>
      </c>
      <c r="G133" s="2">
        <f>'Discretionary summary'!C135</f>
        <v>2521</v>
      </c>
      <c r="H133" s="2">
        <f aca="true" t="shared" si="31" ref="H133:H140">IF(G133&lt;&gt;"",F133-G133,"")</f>
        <v>274541</v>
      </c>
      <c r="I133" s="2">
        <v>277062</v>
      </c>
      <c r="J133" s="2">
        <f t="shared" si="28"/>
        <v>277062</v>
      </c>
      <c r="K133" s="18">
        <v>0</v>
      </c>
    </row>
    <row r="134" spans="1:11" ht="12.75">
      <c r="A134" s="18" t="s">
        <v>119</v>
      </c>
      <c r="B134" s="25">
        <v>237</v>
      </c>
      <c r="C134" s="29">
        <f t="shared" si="29"/>
        <v>0.00045403255624161</v>
      </c>
      <c r="D134" s="2">
        <v>20000</v>
      </c>
      <c r="E134" s="2">
        <f t="shared" si="30"/>
        <v>14631</v>
      </c>
      <c r="F134" s="2">
        <f>D134+E134</f>
        <v>34631</v>
      </c>
      <c r="G134" s="2">
        <f>'Discretionary summary'!C136</f>
        <v>615</v>
      </c>
      <c r="H134" s="2">
        <f t="shared" si="31"/>
        <v>34016</v>
      </c>
      <c r="I134" s="2">
        <v>34631</v>
      </c>
      <c r="J134" s="2">
        <f>IF(F134&lt;&gt;"",F134,"")</f>
        <v>34631</v>
      </c>
      <c r="K134" s="18">
        <v>0</v>
      </c>
    </row>
    <row r="135" spans="1:11" ht="12.75">
      <c r="A135" s="18" t="s">
        <v>115</v>
      </c>
      <c r="B135" s="25">
        <v>687</v>
      </c>
      <c r="C135" s="29">
        <f t="shared" si="29"/>
        <v>0.00131611968834592</v>
      </c>
      <c r="D135" s="2">
        <v>20000</v>
      </c>
      <c r="E135" s="2">
        <f t="shared" si="30"/>
        <v>42412</v>
      </c>
      <c r="F135" s="2">
        <f t="shared" si="20"/>
        <v>62412</v>
      </c>
      <c r="G135" s="2">
        <f>'Discretionary summary'!C137</f>
        <v>834</v>
      </c>
      <c r="H135" s="2">
        <f t="shared" si="31"/>
        <v>61578</v>
      </c>
      <c r="I135" s="2">
        <v>62412</v>
      </c>
      <c r="J135" s="2">
        <f t="shared" si="28"/>
        <v>62412</v>
      </c>
      <c r="K135" s="18">
        <v>0</v>
      </c>
    </row>
    <row r="136" spans="1:11" ht="12.75">
      <c r="A136" s="18" t="s">
        <v>120</v>
      </c>
      <c r="B136" s="25">
        <v>203</v>
      </c>
      <c r="C136" s="29">
        <f t="shared" si="29"/>
        <v>0.00038889708403817</v>
      </c>
      <c r="D136" s="2">
        <v>20000</v>
      </c>
      <c r="E136" s="2">
        <f t="shared" si="30"/>
        <v>12532</v>
      </c>
      <c r="F136" s="2">
        <f>D136+E136</f>
        <v>32532</v>
      </c>
      <c r="G136" s="2">
        <f>'Discretionary summary'!C138</f>
        <v>599</v>
      </c>
      <c r="H136" s="2">
        <f t="shared" si="31"/>
        <v>31933</v>
      </c>
      <c r="I136" s="2">
        <v>32532</v>
      </c>
      <c r="J136" s="2">
        <f>IF(F136&lt;&gt;"",F136,"")</f>
        <v>32532</v>
      </c>
      <c r="K136" s="18">
        <v>0</v>
      </c>
    </row>
    <row r="137" spans="1:12" ht="12.75">
      <c r="A137" s="18" t="s">
        <v>116</v>
      </c>
      <c r="B137" s="25">
        <v>3020</v>
      </c>
      <c r="C137" s="29">
        <f t="shared" si="29"/>
        <v>0.00578556253101119</v>
      </c>
      <c r="D137" s="2">
        <v>20000</v>
      </c>
      <c r="E137" s="2">
        <f t="shared" si="30"/>
        <v>186438</v>
      </c>
      <c r="F137" s="2">
        <f t="shared" si="20"/>
        <v>206438</v>
      </c>
      <c r="G137" s="2">
        <f>'Discretionary summary'!C139</f>
        <v>1966</v>
      </c>
      <c r="H137" s="2">
        <f t="shared" si="31"/>
        <v>204472</v>
      </c>
      <c r="I137" s="2"/>
      <c r="J137" s="2">
        <v>0</v>
      </c>
      <c r="K137" s="31" t="s">
        <v>303</v>
      </c>
      <c r="L137" s="31">
        <f>F137</f>
        <v>206438</v>
      </c>
    </row>
    <row r="138" spans="1:11" ht="12.75">
      <c r="A138" s="18" t="s">
        <v>117</v>
      </c>
      <c r="B138" s="25">
        <v>220</v>
      </c>
      <c r="C138" s="29">
        <f t="shared" si="29"/>
        <v>0.00042146482013989</v>
      </c>
      <c r="D138" s="2">
        <v>20000</v>
      </c>
      <c r="E138" s="2">
        <f t="shared" si="30"/>
        <v>13582</v>
      </c>
      <c r="F138" s="2">
        <f t="shared" si="20"/>
        <v>33582</v>
      </c>
      <c r="G138" s="2">
        <f>'Discretionary summary'!C140</f>
        <v>607</v>
      </c>
      <c r="H138" s="2">
        <f t="shared" si="31"/>
        <v>32975</v>
      </c>
      <c r="I138" s="2">
        <v>33582</v>
      </c>
      <c r="J138" s="2">
        <f t="shared" si="28"/>
        <v>33582</v>
      </c>
      <c r="K138" s="18">
        <v>0</v>
      </c>
    </row>
    <row r="139" spans="1:11" ht="12.75">
      <c r="A139" s="18" t="s">
        <v>118</v>
      </c>
      <c r="B139" s="25">
        <v>3516</v>
      </c>
      <c r="C139" s="29">
        <f t="shared" si="29"/>
        <v>0.00673577412550839</v>
      </c>
      <c r="D139" s="2">
        <v>20000</v>
      </c>
      <c r="E139" s="2">
        <f t="shared" si="30"/>
        <v>217058</v>
      </c>
      <c r="F139" s="2">
        <f t="shared" si="20"/>
        <v>237058</v>
      </c>
      <c r="G139" s="2">
        <f>'Discretionary summary'!C141</f>
        <v>2207</v>
      </c>
      <c r="H139" s="2">
        <f t="shared" si="31"/>
        <v>234851</v>
      </c>
      <c r="I139" s="2">
        <v>237058</v>
      </c>
      <c r="J139" s="2">
        <f aca="true" t="shared" si="32" ref="J139:J151">IF(F139&lt;&gt;"",F139,"")</f>
        <v>237058</v>
      </c>
      <c r="K139" s="18">
        <v>0</v>
      </c>
    </row>
    <row r="140" spans="1:11" ht="12.75">
      <c r="A140" s="11" t="s">
        <v>121</v>
      </c>
      <c r="B140" s="25"/>
      <c r="C140" s="29"/>
      <c r="D140" s="2"/>
      <c r="E140" s="2"/>
      <c r="F140" s="2"/>
      <c r="G140" s="2">
        <f>'Discretionary summary'!C142</f>
      </c>
      <c r="H140" s="2">
        <f t="shared" si="31"/>
      </c>
      <c r="I140" s="2"/>
      <c r="J140" s="2" t="s">
        <v>301</v>
      </c>
      <c r="K140" s="18" t="s">
        <v>301</v>
      </c>
    </row>
    <row r="141" spans="1:11" ht="12.75">
      <c r="A141" s="18" t="s">
        <v>122</v>
      </c>
      <c r="B141" s="25">
        <v>2073</v>
      </c>
      <c r="C141" s="29">
        <f>B141/$B$296</f>
        <v>0.00397134805522722</v>
      </c>
      <c r="D141" s="2">
        <v>20000</v>
      </c>
      <c r="E141" s="2">
        <f>C141*$D$299</f>
        <v>127975</v>
      </c>
      <c r="F141" s="2">
        <f aca="true" t="shared" si="33" ref="F141:F197">D141+E141</f>
        <v>147975</v>
      </c>
      <c r="G141" s="2">
        <f>'Discretionary summary'!C143</f>
        <v>1506</v>
      </c>
      <c r="H141" s="2">
        <f>IF(G141&lt;&gt;"",F141-G141,"")</f>
        <v>146469</v>
      </c>
      <c r="I141" s="2">
        <v>147975</v>
      </c>
      <c r="J141" s="2">
        <f t="shared" si="32"/>
        <v>147975</v>
      </c>
      <c r="K141" s="18">
        <v>0</v>
      </c>
    </row>
    <row r="142" spans="1:11" ht="12.75">
      <c r="A142" s="11" t="s">
        <v>123</v>
      </c>
      <c r="B142" s="25"/>
      <c r="C142" s="29"/>
      <c r="D142" s="2"/>
      <c r="E142" s="2"/>
      <c r="F142" s="2"/>
      <c r="G142" s="2">
        <f>'Discretionary summary'!C144</f>
      </c>
      <c r="J142" s="2" t="s">
        <v>301</v>
      </c>
      <c r="K142" s="18" t="s">
        <v>301</v>
      </c>
    </row>
    <row r="143" spans="1:11" ht="12.75">
      <c r="A143" s="18" t="s">
        <v>124</v>
      </c>
      <c r="B143" s="25">
        <v>2926</v>
      </c>
      <c r="C143" s="29">
        <f aca="true" t="shared" si="34" ref="C143:C149">B143/$B$296</f>
        <v>0.00560548210786051</v>
      </c>
      <c r="D143" s="2">
        <v>20000</v>
      </c>
      <c r="E143" s="2">
        <f>C143*$D$299</f>
        <v>180635</v>
      </c>
      <c r="F143" s="2">
        <f t="shared" si="33"/>
        <v>200635</v>
      </c>
      <c r="G143" s="2">
        <f>'Discretionary summary'!C145</f>
        <v>1920</v>
      </c>
      <c r="H143" s="2">
        <f aca="true" t="shared" si="35" ref="H143:H148">IF(G143&lt;&gt;"",F143-G143,"")</f>
        <v>198715</v>
      </c>
      <c r="I143" s="2">
        <v>200634</v>
      </c>
      <c r="J143" s="2">
        <f t="shared" si="32"/>
        <v>200635</v>
      </c>
      <c r="K143" s="18">
        <v>0</v>
      </c>
    </row>
    <row r="144" spans="1:11" ht="12.75">
      <c r="A144" s="18" t="s">
        <v>125</v>
      </c>
      <c r="B144" s="25">
        <v>1061</v>
      </c>
      <c r="C144" s="29">
        <f t="shared" si="34"/>
        <v>0.00203260988258373</v>
      </c>
      <c r="D144" s="2">
        <v>20000</v>
      </c>
      <c r="E144" s="2">
        <f aca="true" t="shared" si="36" ref="E144:E149">C144*$D$299</f>
        <v>65500</v>
      </c>
      <c r="F144" s="2">
        <f t="shared" si="33"/>
        <v>85500</v>
      </c>
      <c r="G144" s="2">
        <f>'Discretionary summary'!C146</f>
        <v>1015</v>
      </c>
      <c r="H144" s="2">
        <f t="shared" si="35"/>
        <v>84485</v>
      </c>
      <c r="I144" s="2">
        <v>85500</v>
      </c>
      <c r="J144" s="2">
        <f t="shared" si="32"/>
        <v>85500</v>
      </c>
      <c r="K144" s="18">
        <v>0</v>
      </c>
    </row>
    <row r="145" spans="1:12" ht="12.75">
      <c r="A145" s="18" t="s">
        <v>126</v>
      </c>
      <c r="B145" s="25">
        <v>3850</v>
      </c>
      <c r="C145" s="29">
        <f t="shared" si="34"/>
        <v>0.00737563435244804</v>
      </c>
      <c r="D145" s="2">
        <v>20000</v>
      </c>
      <c r="E145" s="2">
        <f t="shared" si="36"/>
        <v>237677</v>
      </c>
      <c r="F145" s="2">
        <f t="shared" si="33"/>
        <v>257677</v>
      </c>
      <c r="G145" s="2">
        <f>'Discretionary summary'!C147</f>
        <v>2369</v>
      </c>
      <c r="H145" s="2">
        <f t="shared" si="35"/>
        <v>255308</v>
      </c>
      <c r="I145" s="2"/>
      <c r="J145" s="2">
        <v>0</v>
      </c>
      <c r="K145" s="31" t="s">
        <v>303</v>
      </c>
      <c r="L145" s="31">
        <f>F145</f>
        <v>257677</v>
      </c>
    </row>
    <row r="146" spans="1:11" ht="12.75">
      <c r="A146" s="18" t="s">
        <v>127</v>
      </c>
      <c r="B146" s="25">
        <v>3378</v>
      </c>
      <c r="C146" s="29">
        <f t="shared" si="34"/>
        <v>0.00647140073832973</v>
      </c>
      <c r="D146" s="2">
        <v>20000</v>
      </c>
      <c r="E146" s="2">
        <f t="shared" si="36"/>
        <v>208539</v>
      </c>
      <c r="F146" s="2">
        <f t="shared" si="33"/>
        <v>228539</v>
      </c>
      <c r="G146" s="2">
        <f>'Discretionary summary'!C148</f>
        <v>2140</v>
      </c>
      <c r="H146" s="2">
        <f t="shared" si="35"/>
        <v>226399</v>
      </c>
      <c r="I146" s="2">
        <v>228539</v>
      </c>
      <c r="J146" s="2">
        <f t="shared" si="32"/>
        <v>228539</v>
      </c>
      <c r="K146" s="18">
        <v>0</v>
      </c>
    </row>
    <row r="147" spans="1:11" ht="12.75">
      <c r="A147" s="18" t="s">
        <v>128</v>
      </c>
      <c r="B147" s="25">
        <v>2500</v>
      </c>
      <c r="C147" s="29">
        <f t="shared" si="34"/>
        <v>0.00478937295613509</v>
      </c>
      <c r="D147" s="2">
        <v>20000</v>
      </c>
      <c r="E147" s="2">
        <f t="shared" si="36"/>
        <v>154336</v>
      </c>
      <c r="F147" s="2">
        <f t="shared" si="33"/>
        <v>174336</v>
      </c>
      <c r="G147" s="2">
        <f>'Discretionary summary'!C149</f>
        <v>1714</v>
      </c>
      <c r="H147" s="2">
        <f t="shared" si="35"/>
        <v>172622</v>
      </c>
      <c r="I147" s="2">
        <v>174336</v>
      </c>
      <c r="J147" s="2">
        <f t="shared" si="32"/>
        <v>174336</v>
      </c>
      <c r="K147" s="18">
        <v>0</v>
      </c>
    </row>
    <row r="148" spans="1:11" ht="12.75">
      <c r="A148" s="18" t="s">
        <v>129</v>
      </c>
      <c r="B148" s="25">
        <v>3428</v>
      </c>
      <c r="C148" s="29">
        <f t="shared" si="34"/>
        <v>0.00656718819745244</v>
      </c>
      <c r="D148" s="2">
        <v>20000</v>
      </c>
      <c r="E148" s="2">
        <f t="shared" si="36"/>
        <v>211626</v>
      </c>
      <c r="F148" s="2">
        <f t="shared" si="33"/>
        <v>231626</v>
      </c>
      <c r="G148" s="2">
        <f>'Discretionary summary'!C150</f>
        <v>2164</v>
      </c>
      <c r="H148" s="2">
        <f t="shared" si="35"/>
        <v>229462</v>
      </c>
      <c r="I148" s="2">
        <v>231626</v>
      </c>
      <c r="J148" s="2">
        <f t="shared" si="32"/>
        <v>231626</v>
      </c>
      <c r="K148" s="18">
        <v>0</v>
      </c>
    </row>
    <row r="149" spans="1:11" ht="12.75">
      <c r="A149" s="18" t="s">
        <v>130</v>
      </c>
      <c r="B149" s="25">
        <v>2093</v>
      </c>
      <c r="C149" s="29">
        <f t="shared" si="34"/>
        <v>0.0040096630388763</v>
      </c>
      <c r="D149" s="2">
        <v>20000</v>
      </c>
      <c r="E149" s="2">
        <f t="shared" si="36"/>
        <v>129210</v>
      </c>
      <c r="F149" s="2">
        <f t="shared" si="33"/>
        <v>149210</v>
      </c>
      <c r="G149" s="2">
        <f>'Discretionary summary'!C151</f>
        <v>1516</v>
      </c>
      <c r="H149" s="2">
        <f>IF(G149&lt;&gt;"",F149-G149,"")</f>
        <v>147694</v>
      </c>
      <c r="I149" s="2">
        <v>149210</v>
      </c>
      <c r="J149" s="2">
        <f t="shared" si="32"/>
        <v>149210</v>
      </c>
      <c r="K149" s="18">
        <v>0</v>
      </c>
    </row>
    <row r="150" spans="1:11" ht="12.75">
      <c r="A150" s="11" t="s">
        <v>131</v>
      </c>
      <c r="B150" s="25"/>
      <c r="C150" s="29"/>
      <c r="D150" s="2"/>
      <c r="E150" s="2"/>
      <c r="F150" s="2"/>
      <c r="G150" s="2">
        <f>'Discretionary summary'!C152</f>
      </c>
      <c r="J150" s="2" t="s">
        <v>301</v>
      </c>
      <c r="K150" s="18" t="s">
        <v>301</v>
      </c>
    </row>
    <row r="151" spans="1:11" ht="12.75">
      <c r="A151" s="18" t="s">
        <v>132</v>
      </c>
      <c r="B151" s="25">
        <v>750</v>
      </c>
      <c r="C151" s="29">
        <f>B151/$B$296</f>
        <v>0.00143681188684053</v>
      </c>
      <c r="D151" s="2">
        <v>20000</v>
      </c>
      <c r="E151" s="2">
        <f>C151*$D$299</f>
        <v>46301</v>
      </c>
      <c r="F151" s="2">
        <f t="shared" si="33"/>
        <v>66301</v>
      </c>
      <c r="G151" s="2">
        <f>'Discretionary summary'!C153</f>
        <v>864</v>
      </c>
      <c r="H151" s="2">
        <f>IF(G151&lt;&gt;"",F151-G151,"")</f>
        <v>65437</v>
      </c>
      <c r="I151" s="2">
        <v>66301</v>
      </c>
      <c r="J151" s="2">
        <f t="shared" si="32"/>
        <v>66301</v>
      </c>
      <c r="K151" s="18">
        <v>0</v>
      </c>
    </row>
    <row r="152" spans="1:11" ht="12.75">
      <c r="A152" s="18" t="s">
        <v>133</v>
      </c>
      <c r="B152" s="25">
        <v>498</v>
      </c>
      <c r="C152" s="29">
        <f>B152/$B$296</f>
        <v>0.00095404309286211</v>
      </c>
      <c r="D152" s="2">
        <v>20000</v>
      </c>
      <c r="E152" s="2">
        <f>C152*$D$299</f>
        <v>30744</v>
      </c>
      <c r="F152" s="2">
        <f t="shared" si="33"/>
        <v>50744</v>
      </c>
      <c r="G152" s="2">
        <f>'Discretionary summary'!C154</f>
        <v>742</v>
      </c>
      <c r="H152" s="2">
        <f>IF(G152&lt;&gt;"",F152-G152,"")</f>
        <v>50002</v>
      </c>
      <c r="I152" s="2">
        <v>50744</v>
      </c>
      <c r="J152" s="2">
        <f aca="true" t="shared" si="37" ref="J152:J165">IF(F152&lt;&gt;"",F152,"")</f>
        <v>50744</v>
      </c>
      <c r="K152" s="18">
        <v>0</v>
      </c>
    </row>
    <row r="153" spans="1:11" ht="12.75">
      <c r="A153" s="18" t="s">
        <v>134</v>
      </c>
      <c r="B153" s="25">
        <v>390</v>
      </c>
      <c r="C153" s="29">
        <f>B153/$B$296</f>
        <v>0.00074714218115707</v>
      </c>
      <c r="D153" s="2">
        <v>20000</v>
      </c>
      <c r="E153" s="2">
        <f>C153*$D$299</f>
        <v>24076</v>
      </c>
      <c r="F153" s="2">
        <f t="shared" si="33"/>
        <v>44076</v>
      </c>
      <c r="G153" s="2">
        <f>'Discretionary summary'!C155</f>
        <v>689</v>
      </c>
      <c r="H153" s="2">
        <f>IF(G153&lt;&gt;"",F153-G153,"")</f>
        <v>43387</v>
      </c>
      <c r="I153" s="2">
        <v>44076</v>
      </c>
      <c r="J153" s="2">
        <f t="shared" si="37"/>
        <v>44076</v>
      </c>
      <c r="K153" s="18">
        <v>0</v>
      </c>
    </row>
    <row r="154" spans="1:11" ht="12.75">
      <c r="A154" s="18" t="s">
        <v>135</v>
      </c>
      <c r="B154" s="25">
        <v>980</v>
      </c>
      <c r="C154" s="29">
        <f>B154/$B$296</f>
        <v>0.00187743419880496</v>
      </c>
      <c r="D154" s="2">
        <v>20000</v>
      </c>
      <c r="E154" s="2">
        <f>C154*$D$299</f>
        <v>60500</v>
      </c>
      <c r="F154" s="2">
        <f t="shared" si="33"/>
        <v>80500</v>
      </c>
      <c r="G154" s="2">
        <f>'Discretionary summary'!C156</f>
        <v>976</v>
      </c>
      <c r="H154" s="2">
        <f>IF(G154&lt;&gt;"",F154-G154,"")</f>
        <v>79524</v>
      </c>
      <c r="I154" s="2">
        <v>80500</v>
      </c>
      <c r="J154" s="2">
        <f t="shared" si="37"/>
        <v>80500</v>
      </c>
      <c r="K154" s="18">
        <v>0</v>
      </c>
    </row>
    <row r="155" spans="1:11" ht="12.75">
      <c r="A155" s="11" t="s">
        <v>136</v>
      </c>
      <c r="B155" s="25"/>
      <c r="C155" s="29"/>
      <c r="D155" s="2"/>
      <c r="E155" s="2"/>
      <c r="F155" s="2"/>
      <c r="G155" s="2">
        <f>'Discretionary summary'!C157</f>
      </c>
      <c r="J155" s="2" t="s">
        <v>301</v>
      </c>
      <c r="K155" s="18" t="s">
        <v>301</v>
      </c>
    </row>
    <row r="156" spans="1:11" ht="12.75">
      <c r="A156" s="18" t="s">
        <v>137</v>
      </c>
      <c r="B156" s="25">
        <v>80</v>
      </c>
      <c r="C156" s="29">
        <f aca="true" t="shared" si="38" ref="C156:C163">B156/$B$296</f>
        <v>0.00015325993459632</v>
      </c>
      <c r="D156" s="2">
        <v>31200</v>
      </c>
      <c r="E156" s="2">
        <f aca="true" t="shared" si="39" ref="E156:E163">C156*$D$299</f>
        <v>4939</v>
      </c>
      <c r="F156" s="2">
        <f t="shared" si="33"/>
        <v>36139</v>
      </c>
      <c r="G156" s="2">
        <f>'Discretionary summary'!C158</f>
        <v>539</v>
      </c>
      <c r="H156" s="2">
        <f aca="true" t="shared" si="40" ref="H156:H186">IF(G156&lt;&gt;"",F156-G156,"")</f>
        <v>35600</v>
      </c>
      <c r="I156" s="2">
        <v>36139</v>
      </c>
      <c r="J156" s="2">
        <f t="shared" si="37"/>
        <v>36139</v>
      </c>
      <c r="K156" s="18">
        <v>0</v>
      </c>
    </row>
    <row r="157" spans="1:11" ht="12.75">
      <c r="A157" s="18" t="s">
        <v>138</v>
      </c>
      <c r="B157" s="25">
        <v>362</v>
      </c>
      <c r="C157" s="29">
        <f t="shared" si="38"/>
        <v>0.00069350120404836</v>
      </c>
      <c r="D157" s="2">
        <v>20000</v>
      </c>
      <c r="E157" s="2">
        <f t="shared" si="39"/>
        <v>22348</v>
      </c>
      <c r="F157" s="2">
        <f t="shared" si="33"/>
        <v>42348</v>
      </c>
      <c r="G157" s="2">
        <f>'Discretionary summary'!C159</f>
        <v>676</v>
      </c>
      <c r="H157" s="2">
        <f t="shared" si="40"/>
        <v>41672</v>
      </c>
      <c r="I157" s="2">
        <v>42348</v>
      </c>
      <c r="J157" s="2">
        <f t="shared" si="37"/>
        <v>42348</v>
      </c>
      <c r="K157" s="18">
        <v>0</v>
      </c>
    </row>
    <row r="158" spans="1:11" ht="12.75">
      <c r="A158" s="18" t="s">
        <v>139</v>
      </c>
      <c r="B158" s="25">
        <v>2482</v>
      </c>
      <c r="C158" s="29">
        <f t="shared" si="38"/>
        <v>0.00475488947085092</v>
      </c>
      <c r="D158" s="2">
        <v>204800</v>
      </c>
      <c r="E158" s="2">
        <f>C158*$D$299</f>
        <v>153225</v>
      </c>
      <c r="F158" s="2">
        <f t="shared" si="33"/>
        <v>358025</v>
      </c>
      <c r="G158" s="2">
        <f>'Discretionary summary'!C160</f>
        <v>1705</v>
      </c>
      <c r="H158" s="2">
        <f t="shared" si="40"/>
        <v>356320</v>
      </c>
      <c r="I158" s="2">
        <v>358027</v>
      </c>
      <c r="J158" s="2">
        <f t="shared" si="37"/>
        <v>358025</v>
      </c>
      <c r="K158" s="18">
        <v>0</v>
      </c>
    </row>
    <row r="159" spans="1:11" ht="12.75">
      <c r="A159" s="18" t="s">
        <v>294</v>
      </c>
      <c r="B159" s="25">
        <v>1636</v>
      </c>
      <c r="C159" s="29">
        <f t="shared" si="38"/>
        <v>0.0031341656624948</v>
      </c>
      <c r="D159" s="2">
        <v>20000</v>
      </c>
      <c r="E159" s="2">
        <f>C159*$D$299</f>
        <v>100997</v>
      </c>
      <c r="F159" s="2">
        <f t="shared" si="33"/>
        <v>120997</v>
      </c>
      <c r="G159" s="2">
        <f>'Discretionary summary'!C161</f>
        <v>1294</v>
      </c>
      <c r="H159" s="2">
        <f t="shared" si="40"/>
        <v>119703</v>
      </c>
      <c r="I159" s="2">
        <v>120998</v>
      </c>
      <c r="J159" s="2">
        <f t="shared" si="37"/>
        <v>120997</v>
      </c>
      <c r="K159" s="18">
        <v>0</v>
      </c>
    </row>
    <row r="160" spans="1:11" ht="12.75">
      <c r="A160" s="18" t="s">
        <v>140</v>
      </c>
      <c r="B160" s="25">
        <v>56</v>
      </c>
      <c r="C160" s="29">
        <f t="shared" si="38"/>
        <v>0.00010728195421743</v>
      </c>
      <c r="D160" s="2">
        <v>20000</v>
      </c>
      <c r="E160" s="2">
        <f t="shared" si="39"/>
        <v>3457</v>
      </c>
      <c r="F160" s="2">
        <f t="shared" si="33"/>
        <v>23457</v>
      </c>
      <c r="G160" s="2">
        <f>'Discretionary summary'!C162</f>
        <v>527</v>
      </c>
      <c r="H160" s="2">
        <f t="shared" si="40"/>
        <v>22930</v>
      </c>
      <c r="I160" s="2">
        <v>23457</v>
      </c>
      <c r="J160" s="2">
        <f t="shared" si="37"/>
        <v>23457</v>
      </c>
      <c r="K160" s="18">
        <v>0</v>
      </c>
    </row>
    <row r="161" spans="1:12" ht="12.75">
      <c r="A161" s="18" t="s">
        <v>141</v>
      </c>
      <c r="B161" s="25">
        <v>327</v>
      </c>
      <c r="C161" s="29">
        <f t="shared" si="38"/>
        <v>0.00062644998266247</v>
      </c>
      <c r="D161" s="2">
        <v>20000</v>
      </c>
      <c r="E161" s="2">
        <f t="shared" si="39"/>
        <v>20187</v>
      </c>
      <c r="F161" s="2">
        <f t="shared" si="33"/>
        <v>40187</v>
      </c>
      <c r="G161" s="2">
        <f>'Discretionary summary'!C163</f>
        <v>659</v>
      </c>
      <c r="H161" s="2">
        <f t="shared" si="40"/>
        <v>39528</v>
      </c>
      <c r="I161" s="2"/>
      <c r="J161" s="2">
        <v>0</v>
      </c>
      <c r="K161" s="31" t="s">
        <v>303</v>
      </c>
      <c r="L161" s="31">
        <f>F161</f>
        <v>40187</v>
      </c>
    </row>
    <row r="162" spans="1:12" ht="12.75">
      <c r="A162" s="18" t="s">
        <v>142</v>
      </c>
      <c r="B162" s="25">
        <v>425</v>
      </c>
      <c r="C162" s="29">
        <f t="shared" si="38"/>
        <v>0.00081419340254297</v>
      </c>
      <c r="D162" s="2">
        <v>20000</v>
      </c>
      <c r="E162" s="2">
        <f t="shared" si="39"/>
        <v>26237</v>
      </c>
      <c r="F162" s="2">
        <f t="shared" si="33"/>
        <v>46237</v>
      </c>
      <c r="G162" s="2">
        <f>'Discretionary summary'!C164</f>
        <v>706</v>
      </c>
      <c r="H162" s="2">
        <f t="shared" si="40"/>
        <v>45531</v>
      </c>
      <c r="I162" s="2"/>
      <c r="J162" s="2">
        <v>0</v>
      </c>
      <c r="K162" s="31" t="s">
        <v>303</v>
      </c>
      <c r="L162" s="31">
        <f>F162</f>
        <v>46237</v>
      </c>
    </row>
    <row r="163" spans="1:11" ht="12.75">
      <c r="A163" s="18" t="s">
        <v>143</v>
      </c>
      <c r="B163" s="25">
        <v>82</v>
      </c>
      <c r="C163" s="29">
        <f t="shared" si="38"/>
        <v>0.00015709143296123</v>
      </c>
      <c r="D163" s="2">
        <v>20000</v>
      </c>
      <c r="E163" s="2">
        <f t="shared" si="39"/>
        <v>5062</v>
      </c>
      <c r="F163" s="2">
        <f t="shared" si="33"/>
        <v>25062</v>
      </c>
      <c r="G163" s="2">
        <f>'Discretionary summary'!C165</f>
        <v>540</v>
      </c>
      <c r="H163" s="2">
        <f t="shared" si="40"/>
        <v>24522</v>
      </c>
      <c r="I163" s="2">
        <v>25062</v>
      </c>
      <c r="J163" s="2">
        <f t="shared" si="37"/>
        <v>25062</v>
      </c>
      <c r="K163" s="18">
        <v>0</v>
      </c>
    </row>
    <row r="164" spans="1:11" ht="12.75">
      <c r="A164" s="11" t="s">
        <v>144</v>
      </c>
      <c r="B164" s="25"/>
      <c r="C164" s="29"/>
      <c r="D164" s="2"/>
      <c r="E164" s="2"/>
      <c r="F164" s="2"/>
      <c r="G164" s="2">
        <f>'Discretionary summary'!C166</f>
      </c>
      <c r="H164" s="2">
        <f t="shared" si="40"/>
      </c>
      <c r="I164" s="2"/>
      <c r="J164" s="2" t="s">
        <v>301</v>
      </c>
      <c r="K164" s="18" t="s">
        <v>301</v>
      </c>
    </row>
    <row r="165" spans="1:11" ht="12.75">
      <c r="A165" s="18" t="s">
        <v>145</v>
      </c>
      <c r="B165" s="25">
        <v>1392</v>
      </c>
      <c r="C165" s="29">
        <f>B165/$B$296</f>
        <v>0.00266672286197602</v>
      </c>
      <c r="D165" s="2">
        <v>140000</v>
      </c>
      <c r="E165" s="2">
        <f>C165*$D$299</f>
        <v>85934</v>
      </c>
      <c r="F165" s="2">
        <f>D165+E165</f>
        <v>225934</v>
      </c>
      <c r="G165" s="2">
        <f>'Discretionary summary'!C167</f>
        <v>1176</v>
      </c>
      <c r="H165" s="2">
        <f t="shared" si="40"/>
        <v>224758</v>
      </c>
      <c r="I165" s="2">
        <v>225934</v>
      </c>
      <c r="J165" s="2">
        <f t="shared" si="37"/>
        <v>225934</v>
      </c>
      <c r="K165" s="18">
        <v>0</v>
      </c>
    </row>
    <row r="166" spans="1:11" ht="12.75">
      <c r="A166" s="18" t="s">
        <v>146</v>
      </c>
      <c r="B166" s="25">
        <v>1139</v>
      </c>
      <c r="C166" s="29">
        <f>B166/$B$296</f>
        <v>0.00218203831881515</v>
      </c>
      <c r="D166" s="2">
        <v>20000</v>
      </c>
      <c r="E166" s="2">
        <f>C166*$D$299</f>
        <v>70315</v>
      </c>
      <c r="F166" s="2">
        <f t="shared" si="33"/>
        <v>90315</v>
      </c>
      <c r="G166" s="2">
        <f>'Discretionary summary'!C168</f>
        <v>1053</v>
      </c>
      <c r="H166" s="2">
        <f t="shared" si="40"/>
        <v>89262</v>
      </c>
      <c r="I166" s="2">
        <v>90315</v>
      </c>
      <c r="J166" s="2">
        <f aca="true" t="shared" si="41" ref="J166:J181">IF(F166&lt;&gt;"",F166,"")</f>
        <v>90315</v>
      </c>
      <c r="K166" s="18">
        <v>0</v>
      </c>
    </row>
    <row r="167" spans="1:11" ht="12.75">
      <c r="A167" s="18" t="s">
        <v>147</v>
      </c>
      <c r="B167" s="25">
        <v>2069</v>
      </c>
      <c r="C167" s="29">
        <f>B167/$B$296</f>
        <v>0.0039636850584974</v>
      </c>
      <c r="D167" s="2">
        <v>20000</v>
      </c>
      <c r="E167" s="2">
        <f>C167*$D$299</f>
        <v>127728</v>
      </c>
      <c r="F167" s="2">
        <f t="shared" si="33"/>
        <v>147728</v>
      </c>
      <c r="G167" s="2">
        <f>'Discretionary summary'!C169</f>
        <v>1504</v>
      </c>
      <c r="H167" s="2">
        <f t="shared" si="40"/>
        <v>146224</v>
      </c>
      <c r="I167" s="2">
        <v>147728</v>
      </c>
      <c r="J167" s="2">
        <f t="shared" si="41"/>
        <v>147728</v>
      </c>
      <c r="K167" s="18">
        <v>0</v>
      </c>
    </row>
    <row r="168" spans="1:11" ht="12.75">
      <c r="A168" s="18" t="s">
        <v>148</v>
      </c>
      <c r="B168" s="25">
        <v>208</v>
      </c>
      <c r="C168" s="29">
        <f>B168/$B$296</f>
        <v>0.00039847582995044</v>
      </c>
      <c r="D168" s="2">
        <v>20000</v>
      </c>
      <c r="E168" s="2">
        <f>C168*$D$299</f>
        <v>12841</v>
      </c>
      <c r="F168" s="2">
        <f t="shared" si="33"/>
        <v>32841</v>
      </c>
      <c r="G168" s="2">
        <f>'Discretionary summary'!C170</f>
        <v>601</v>
      </c>
      <c r="H168" s="2">
        <f t="shared" si="40"/>
        <v>32240</v>
      </c>
      <c r="I168" s="2">
        <v>32841</v>
      </c>
      <c r="J168" s="2">
        <f t="shared" si="41"/>
        <v>32841</v>
      </c>
      <c r="K168" s="18">
        <v>0</v>
      </c>
    </row>
    <row r="169" spans="1:11" ht="12.75">
      <c r="A169" s="18" t="s">
        <v>149</v>
      </c>
      <c r="B169" s="25">
        <v>772</v>
      </c>
      <c r="C169" s="29">
        <f>B169/$B$296</f>
        <v>0.00147895836885452</v>
      </c>
      <c r="D169" s="2">
        <v>20000</v>
      </c>
      <c r="E169" s="2">
        <f>C169*$D$299</f>
        <v>47659</v>
      </c>
      <c r="F169" s="2">
        <f t="shared" si="33"/>
        <v>67659</v>
      </c>
      <c r="G169" s="2">
        <f>'Discretionary summary'!C171</f>
        <v>875</v>
      </c>
      <c r="H169" s="2">
        <f t="shared" si="40"/>
        <v>66784</v>
      </c>
      <c r="I169" s="2">
        <v>67659</v>
      </c>
      <c r="J169" s="2">
        <f t="shared" si="41"/>
        <v>67659</v>
      </c>
      <c r="K169" s="18">
        <v>0</v>
      </c>
    </row>
    <row r="170" spans="1:11" ht="12.75">
      <c r="A170" s="18" t="s">
        <v>150</v>
      </c>
      <c r="B170" s="25">
        <v>719</v>
      </c>
      <c r="C170" s="29">
        <f aca="true" t="shared" si="42" ref="C170:C198">B170/$B$296</f>
        <v>0.00137742366218445</v>
      </c>
      <c r="D170" s="2">
        <v>20000</v>
      </c>
      <c r="E170" s="2">
        <f aca="true" t="shared" si="43" ref="E170:E195">C170*$D$299</f>
        <v>44387</v>
      </c>
      <c r="F170" s="2">
        <f t="shared" si="33"/>
        <v>64387</v>
      </c>
      <c r="G170" s="2">
        <f>'Discretionary summary'!C172</f>
        <v>849</v>
      </c>
      <c r="H170" s="2">
        <f t="shared" si="40"/>
        <v>63538</v>
      </c>
      <c r="I170" s="2">
        <v>64387</v>
      </c>
      <c r="J170" s="2">
        <f t="shared" si="41"/>
        <v>64387</v>
      </c>
      <c r="K170" s="18">
        <v>0</v>
      </c>
    </row>
    <row r="171" spans="1:11" ht="12.75">
      <c r="A171" s="18" t="s">
        <v>151</v>
      </c>
      <c r="B171" s="25">
        <v>1573</v>
      </c>
      <c r="C171" s="29">
        <f t="shared" si="42"/>
        <v>0.0030134734640002</v>
      </c>
      <c r="D171" s="2">
        <v>20000</v>
      </c>
      <c r="E171" s="2">
        <f t="shared" si="43"/>
        <v>97108</v>
      </c>
      <c r="F171" s="2">
        <f t="shared" si="33"/>
        <v>117108</v>
      </c>
      <c r="G171" s="2">
        <f>'Discretionary summary'!C173</f>
        <v>1264</v>
      </c>
      <c r="H171" s="2">
        <f t="shared" si="40"/>
        <v>115844</v>
      </c>
      <c r="I171" s="2">
        <v>117108</v>
      </c>
      <c r="J171" s="2">
        <f t="shared" si="41"/>
        <v>117108</v>
      </c>
      <c r="K171" s="18">
        <v>0</v>
      </c>
    </row>
    <row r="172" spans="1:11" ht="12.75">
      <c r="A172" s="18" t="s">
        <v>152</v>
      </c>
      <c r="B172" s="25">
        <v>106</v>
      </c>
      <c r="C172" s="29">
        <f t="shared" si="42"/>
        <v>0.00020306941334013</v>
      </c>
      <c r="D172" s="2">
        <v>20000</v>
      </c>
      <c r="E172" s="2">
        <f t="shared" si="43"/>
        <v>6544</v>
      </c>
      <c r="F172" s="2">
        <f t="shared" si="33"/>
        <v>26544</v>
      </c>
      <c r="G172" s="2">
        <f>'Discretionary summary'!C174</f>
        <v>551</v>
      </c>
      <c r="H172" s="2">
        <f t="shared" si="40"/>
        <v>25993</v>
      </c>
      <c r="I172" s="2">
        <v>26544</v>
      </c>
      <c r="J172" s="2">
        <f t="shared" si="41"/>
        <v>26544</v>
      </c>
      <c r="K172" s="18">
        <v>0</v>
      </c>
    </row>
    <row r="173" spans="1:11" ht="12.75">
      <c r="A173" s="18" t="s">
        <v>153</v>
      </c>
      <c r="B173" s="25">
        <v>818</v>
      </c>
      <c r="C173" s="29">
        <f t="shared" si="42"/>
        <v>0.0015670828312474</v>
      </c>
      <c r="D173" s="2">
        <v>20000</v>
      </c>
      <c r="E173" s="2">
        <f t="shared" si="43"/>
        <v>50499</v>
      </c>
      <c r="F173" s="2">
        <f t="shared" si="33"/>
        <v>70499</v>
      </c>
      <c r="G173" s="2">
        <f>'Discretionary summary'!C175</f>
        <v>897</v>
      </c>
      <c r="H173" s="2">
        <f t="shared" si="40"/>
        <v>69602</v>
      </c>
      <c r="I173" s="2">
        <v>70499</v>
      </c>
      <c r="J173" s="2">
        <f t="shared" si="41"/>
        <v>70499</v>
      </c>
      <c r="K173" s="18">
        <v>0</v>
      </c>
    </row>
    <row r="174" spans="1:11" ht="12.75">
      <c r="A174" s="18" t="s">
        <v>154</v>
      </c>
      <c r="B174" s="25">
        <v>169</v>
      </c>
      <c r="C174" s="29">
        <f t="shared" si="42"/>
        <v>0.00032376161183473</v>
      </c>
      <c r="D174" s="2">
        <v>20000</v>
      </c>
      <c r="E174" s="2">
        <f t="shared" si="43"/>
        <v>10433</v>
      </c>
      <c r="F174" s="2">
        <f t="shared" si="33"/>
        <v>30433</v>
      </c>
      <c r="G174" s="2">
        <f>'Discretionary summary'!C176</f>
        <v>582</v>
      </c>
      <c r="H174" s="2">
        <f t="shared" si="40"/>
        <v>29851</v>
      </c>
      <c r="I174" s="2">
        <v>30433</v>
      </c>
      <c r="J174" s="2">
        <f t="shared" si="41"/>
        <v>30433</v>
      </c>
      <c r="K174" s="18">
        <v>0</v>
      </c>
    </row>
    <row r="175" spans="1:12" ht="12.75">
      <c r="A175" s="18" t="s">
        <v>155</v>
      </c>
      <c r="B175" s="25">
        <v>2074</v>
      </c>
      <c r="C175" s="29">
        <f t="shared" si="42"/>
        <v>0.00397326380440967</v>
      </c>
      <c r="D175" s="2">
        <v>20000</v>
      </c>
      <c r="E175" s="2">
        <f t="shared" si="43"/>
        <v>128037</v>
      </c>
      <c r="F175" s="2">
        <f t="shared" si="33"/>
        <v>148037</v>
      </c>
      <c r="G175" s="2">
        <f>'Discretionary summary'!C177</f>
        <v>1507</v>
      </c>
      <c r="H175" s="2">
        <f t="shared" si="40"/>
        <v>146530</v>
      </c>
      <c r="I175" s="2"/>
      <c r="J175" s="2">
        <v>0</v>
      </c>
      <c r="K175" s="31" t="s">
        <v>303</v>
      </c>
      <c r="L175" s="31">
        <f>F175</f>
        <v>148037</v>
      </c>
    </row>
    <row r="176" spans="1:11" ht="12.75">
      <c r="A176" s="18" t="s">
        <v>156</v>
      </c>
      <c r="B176" s="25">
        <v>171</v>
      </c>
      <c r="C176" s="29">
        <f t="shared" si="42"/>
        <v>0.00032759311019964</v>
      </c>
      <c r="D176" s="2">
        <v>20000</v>
      </c>
      <c r="E176" s="2">
        <f t="shared" si="43"/>
        <v>10557</v>
      </c>
      <c r="F176" s="2">
        <f t="shared" si="33"/>
        <v>30557</v>
      </c>
      <c r="G176" s="2">
        <f>'Discretionary summary'!C178</f>
        <v>583</v>
      </c>
      <c r="H176" s="2">
        <f t="shared" si="40"/>
        <v>29974</v>
      </c>
      <c r="I176" s="2">
        <v>30557</v>
      </c>
      <c r="J176" s="2">
        <f t="shared" si="41"/>
        <v>30557</v>
      </c>
      <c r="K176" s="18">
        <v>0</v>
      </c>
    </row>
    <row r="177" spans="1:11" ht="12.75">
      <c r="A177" s="18" t="s">
        <v>157</v>
      </c>
      <c r="B177" s="25">
        <v>1313</v>
      </c>
      <c r="C177" s="29">
        <f t="shared" si="42"/>
        <v>0.00251537867656215</v>
      </c>
      <c r="D177" s="2">
        <v>20000</v>
      </c>
      <c r="E177" s="2">
        <f t="shared" si="43"/>
        <v>81057</v>
      </c>
      <c r="F177" s="2">
        <f t="shared" si="33"/>
        <v>101057</v>
      </c>
      <c r="G177" s="2">
        <f>'Discretionary summary'!C179</f>
        <v>1137</v>
      </c>
      <c r="H177" s="2">
        <f t="shared" si="40"/>
        <v>99920</v>
      </c>
      <c r="I177" s="2">
        <v>101057</v>
      </c>
      <c r="J177" s="2">
        <f t="shared" si="41"/>
        <v>101057</v>
      </c>
      <c r="K177" s="18">
        <v>0</v>
      </c>
    </row>
    <row r="178" spans="1:11" ht="12.75">
      <c r="A178" s="18" t="s">
        <v>158</v>
      </c>
      <c r="B178" s="25">
        <v>725</v>
      </c>
      <c r="C178" s="29">
        <f t="shared" si="42"/>
        <v>0.00138891815727918</v>
      </c>
      <c r="D178" s="2">
        <v>20000</v>
      </c>
      <c r="E178" s="2">
        <f t="shared" si="43"/>
        <v>44757</v>
      </c>
      <c r="F178" s="2">
        <f t="shared" si="33"/>
        <v>64757</v>
      </c>
      <c r="G178" s="2">
        <f>'Discretionary summary'!C180</f>
        <v>852</v>
      </c>
      <c r="H178" s="2">
        <f t="shared" si="40"/>
        <v>63905</v>
      </c>
      <c r="I178" s="2">
        <v>64757</v>
      </c>
      <c r="J178" s="2">
        <f t="shared" si="41"/>
        <v>64757</v>
      </c>
      <c r="K178" s="18">
        <v>0</v>
      </c>
    </row>
    <row r="179" spans="1:11" ht="12.75">
      <c r="A179" s="11" t="s">
        <v>159</v>
      </c>
      <c r="B179" s="25"/>
      <c r="C179" s="29"/>
      <c r="D179" s="2"/>
      <c r="E179" s="2"/>
      <c r="F179" s="2"/>
      <c r="G179" s="2">
        <f>'Discretionary summary'!C181</f>
      </c>
      <c r="H179" s="2">
        <f t="shared" si="40"/>
      </c>
      <c r="J179" s="2" t="s">
        <v>301</v>
      </c>
      <c r="K179" s="18" t="s">
        <v>301</v>
      </c>
    </row>
    <row r="180" spans="1:11" ht="12.75">
      <c r="A180" s="18" t="s">
        <v>160</v>
      </c>
      <c r="B180" s="25">
        <v>1949</v>
      </c>
      <c r="C180" s="29">
        <f t="shared" si="42"/>
        <v>0.00373379515660292</v>
      </c>
      <c r="D180" s="2">
        <v>20000</v>
      </c>
      <c r="E180" s="2">
        <f t="shared" si="43"/>
        <v>120320</v>
      </c>
      <c r="F180" s="2">
        <f t="shared" si="33"/>
        <v>140320</v>
      </c>
      <c r="G180" s="2">
        <f>'Discretionary summary'!C182</f>
        <v>1446</v>
      </c>
      <c r="H180" s="2">
        <f t="shared" si="40"/>
        <v>138874</v>
      </c>
      <c r="I180" s="2">
        <v>140320</v>
      </c>
      <c r="J180" s="2">
        <f t="shared" si="41"/>
        <v>140320</v>
      </c>
      <c r="K180" s="18">
        <v>0</v>
      </c>
    </row>
    <row r="181" spans="1:11" ht="12.75">
      <c r="A181" s="18" t="s">
        <v>161</v>
      </c>
      <c r="B181" s="25">
        <v>1574</v>
      </c>
      <c r="C181" s="29">
        <f t="shared" si="42"/>
        <v>0.00301538921318265</v>
      </c>
      <c r="D181" s="2">
        <v>20000</v>
      </c>
      <c r="E181" s="2">
        <f t="shared" si="43"/>
        <v>97170</v>
      </c>
      <c r="F181" s="2">
        <f t="shared" si="33"/>
        <v>117170</v>
      </c>
      <c r="G181" s="2">
        <f>'Discretionary summary'!C183</f>
        <v>1264</v>
      </c>
      <c r="H181" s="2">
        <f t="shared" si="40"/>
        <v>115906</v>
      </c>
      <c r="I181" s="2">
        <v>117170</v>
      </c>
      <c r="J181" s="2">
        <f t="shared" si="41"/>
        <v>117170</v>
      </c>
      <c r="K181" s="18">
        <v>0</v>
      </c>
    </row>
    <row r="182" spans="1:11" ht="12.75">
      <c r="A182" s="11" t="s">
        <v>162</v>
      </c>
      <c r="B182" s="25"/>
      <c r="C182" s="29"/>
      <c r="D182" s="2"/>
      <c r="E182" s="2"/>
      <c r="F182" s="2"/>
      <c r="G182" s="2">
        <f>'Discretionary summary'!C184</f>
      </c>
      <c r="H182" s="2">
        <f t="shared" si="40"/>
      </c>
      <c r="I182" s="2"/>
      <c r="J182" s="2" t="s">
        <v>301</v>
      </c>
      <c r="K182" s="18" t="s">
        <v>301</v>
      </c>
    </row>
    <row r="183" spans="1:11" ht="12.75">
      <c r="A183" s="18" t="s">
        <v>163</v>
      </c>
      <c r="B183" s="25">
        <v>3298</v>
      </c>
      <c r="C183" s="29">
        <f t="shared" si="42"/>
        <v>0.00631814080373341</v>
      </c>
      <c r="D183" s="2">
        <v>20000</v>
      </c>
      <c r="E183" s="2">
        <f t="shared" si="43"/>
        <v>203600</v>
      </c>
      <c r="F183" s="2">
        <f t="shared" si="33"/>
        <v>223600</v>
      </c>
      <c r="G183" s="2">
        <f>'Discretionary summary'!C185</f>
        <v>2101</v>
      </c>
      <c r="H183" s="2">
        <f t="shared" si="40"/>
        <v>221499</v>
      </c>
      <c r="I183" s="2">
        <v>223600</v>
      </c>
      <c r="J183" s="2">
        <f aca="true" t="shared" si="44" ref="J183:J197">IF(F183&lt;&gt;"",F183,"")</f>
        <v>223600</v>
      </c>
      <c r="K183" s="18">
        <v>0</v>
      </c>
    </row>
    <row r="184" spans="1:11" ht="12.75">
      <c r="A184" s="11" t="s">
        <v>164</v>
      </c>
      <c r="B184" s="25"/>
      <c r="C184" s="29"/>
      <c r="D184" s="2"/>
      <c r="E184" s="2"/>
      <c r="F184" s="2"/>
      <c r="G184" s="2">
        <f>'Discretionary summary'!C186</f>
      </c>
      <c r="H184" s="2">
        <f t="shared" si="40"/>
      </c>
      <c r="I184" s="2"/>
      <c r="J184" s="2" t="s">
        <v>301</v>
      </c>
      <c r="K184" s="18" t="s">
        <v>301</v>
      </c>
    </row>
    <row r="185" spans="1:12" ht="12.75">
      <c r="A185" s="18" t="s">
        <v>165</v>
      </c>
      <c r="B185" s="25">
        <v>3067</v>
      </c>
      <c r="C185" s="29">
        <f t="shared" si="42"/>
        <v>0.00587560274258653</v>
      </c>
      <c r="D185" s="2">
        <v>20000</v>
      </c>
      <c r="E185" s="2">
        <f t="shared" si="43"/>
        <v>189339</v>
      </c>
      <c r="F185" s="2">
        <f t="shared" si="33"/>
        <v>209339</v>
      </c>
      <c r="G185" s="2">
        <f>'Discretionary summary'!C187</f>
        <v>1989</v>
      </c>
      <c r="H185" s="2">
        <f t="shared" si="40"/>
        <v>207350</v>
      </c>
      <c r="I185" s="2"/>
      <c r="J185" s="2">
        <v>0</v>
      </c>
      <c r="K185" s="31" t="s">
        <v>303</v>
      </c>
      <c r="L185" s="31">
        <f>F185</f>
        <v>209339</v>
      </c>
    </row>
    <row r="186" spans="1:11" ht="12.75">
      <c r="A186" s="18" t="s">
        <v>166</v>
      </c>
      <c r="B186" s="25">
        <v>8970</v>
      </c>
      <c r="C186" s="29">
        <f t="shared" si="42"/>
        <v>0.0171842701666127</v>
      </c>
      <c r="D186" s="2">
        <v>20000</v>
      </c>
      <c r="E186" s="2">
        <f t="shared" si="43"/>
        <v>553758</v>
      </c>
      <c r="F186" s="2">
        <f t="shared" si="33"/>
        <v>573758</v>
      </c>
      <c r="G186" s="2">
        <f>'Discretionary summary'!C188</f>
        <v>4854</v>
      </c>
      <c r="H186" s="2">
        <f t="shared" si="40"/>
        <v>568904</v>
      </c>
      <c r="I186" s="2">
        <v>573758</v>
      </c>
      <c r="J186" s="2">
        <f t="shared" si="44"/>
        <v>573758</v>
      </c>
      <c r="K186" s="18">
        <v>0</v>
      </c>
    </row>
    <row r="187" spans="1:12" ht="12.75">
      <c r="A187" s="18" t="s">
        <v>167</v>
      </c>
      <c r="B187" s="25">
        <v>1968</v>
      </c>
      <c r="C187" s="29">
        <f t="shared" si="42"/>
        <v>0.00377019439106954</v>
      </c>
      <c r="D187" s="2">
        <v>20000</v>
      </c>
      <c r="E187" s="2">
        <f t="shared" si="43"/>
        <v>121493</v>
      </c>
      <c r="F187" s="2">
        <f t="shared" si="33"/>
        <v>141493</v>
      </c>
      <c r="G187" s="2">
        <f>'Discretionary summary'!C189</f>
        <v>1455</v>
      </c>
      <c r="H187" s="2">
        <f aca="true" t="shared" si="45" ref="H187:H218">IF(G187&lt;&gt;"",F187-G187,"")</f>
        <v>140038</v>
      </c>
      <c r="I187" s="2"/>
      <c r="J187" s="2">
        <v>0</v>
      </c>
      <c r="K187" s="31" t="s">
        <v>303</v>
      </c>
      <c r="L187" s="31">
        <f>F187</f>
        <v>141493</v>
      </c>
    </row>
    <row r="188" spans="1:11" ht="12.75">
      <c r="A188" s="18" t="s">
        <v>317</v>
      </c>
      <c r="B188" s="25">
        <v>671</v>
      </c>
      <c r="C188" s="29">
        <f t="shared" si="42"/>
        <v>0.00128546770142666</v>
      </c>
      <c r="D188" s="2">
        <v>20000</v>
      </c>
      <c r="E188" s="2">
        <f t="shared" si="43"/>
        <v>41424</v>
      </c>
      <c r="F188" s="2">
        <f t="shared" si="33"/>
        <v>61424</v>
      </c>
      <c r="G188" s="2">
        <f>'Discretionary summary'!C190</f>
        <v>826</v>
      </c>
      <c r="H188" s="2">
        <f t="shared" si="45"/>
        <v>60598</v>
      </c>
      <c r="I188" s="2">
        <v>61424</v>
      </c>
      <c r="J188" s="2">
        <f t="shared" si="44"/>
        <v>61424</v>
      </c>
      <c r="K188" s="18">
        <v>0</v>
      </c>
    </row>
    <row r="189" spans="1:11" ht="12.75">
      <c r="A189" s="18" t="s">
        <v>169</v>
      </c>
      <c r="B189" s="25">
        <v>4134</v>
      </c>
      <c r="C189" s="29">
        <f t="shared" si="42"/>
        <v>0.00791970712026499</v>
      </c>
      <c r="D189" s="2">
        <v>20000</v>
      </c>
      <c r="E189" s="2">
        <f t="shared" si="43"/>
        <v>255210</v>
      </c>
      <c r="F189" s="2">
        <f t="shared" si="33"/>
        <v>275210</v>
      </c>
      <c r="G189" s="2">
        <f>'Discretionary summary'!C191</f>
        <v>2507</v>
      </c>
      <c r="H189" s="2">
        <f t="shared" si="45"/>
        <v>272703</v>
      </c>
      <c r="I189" s="2">
        <v>275210</v>
      </c>
      <c r="J189" s="2">
        <f t="shared" si="44"/>
        <v>275210</v>
      </c>
      <c r="K189" s="18">
        <v>0</v>
      </c>
    </row>
    <row r="190" spans="1:11" ht="12.75">
      <c r="A190" s="11" t="s">
        <v>170</v>
      </c>
      <c r="B190" s="25"/>
      <c r="C190" s="29"/>
      <c r="D190" s="2"/>
      <c r="E190" s="2"/>
      <c r="F190" s="2"/>
      <c r="G190" s="2">
        <f>'Discretionary summary'!C192</f>
      </c>
      <c r="H190" s="2">
        <f t="shared" si="45"/>
      </c>
      <c r="I190" s="2"/>
      <c r="J190" s="2" t="s">
        <v>301</v>
      </c>
      <c r="K190" s="18" t="s">
        <v>301</v>
      </c>
    </row>
    <row r="191" spans="1:11" ht="12.75">
      <c r="A191" s="18" t="s">
        <v>171</v>
      </c>
      <c r="B191" s="25">
        <v>2299</v>
      </c>
      <c r="C191" s="29">
        <f t="shared" si="42"/>
        <v>0.00440430737046183</v>
      </c>
      <c r="D191" s="2">
        <v>20000</v>
      </c>
      <c r="E191" s="2">
        <f>C191*$D$299</f>
        <v>141927</v>
      </c>
      <c r="F191" s="2">
        <f>D191+E191</f>
        <v>161927</v>
      </c>
      <c r="G191" s="2">
        <f>'Discretionary summary'!C193</f>
        <v>1616</v>
      </c>
      <c r="H191" s="2">
        <f t="shared" si="45"/>
        <v>160311</v>
      </c>
      <c r="I191" s="2">
        <v>161928</v>
      </c>
      <c r="J191" s="2">
        <f t="shared" si="44"/>
        <v>161927</v>
      </c>
      <c r="K191" s="18">
        <v>0</v>
      </c>
    </row>
    <row r="192" spans="1:11" ht="12.75">
      <c r="A192" s="18" t="s">
        <v>172</v>
      </c>
      <c r="B192" s="25">
        <v>612</v>
      </c>
      <c r="C192" s="29">
        <f t="shared" si="42"/>
        <v>0.00117243849966187</v>
      </c>
      <c r="D192" s="2">
        <v>20000</v>
      </c>
      <c r="E192" s="2">
        <f t="shared" si="43"/>
        <v>37781</v>
      </c>
      <c r="F192" s="2">
        <f>D192+E192</f>
        <v>57781</v>
      </c>
      <c r="G192" s="2">
        <f>'Discretionary summary'!C194</f>
        <v>797</v>
      </c>
      <c r="H192" s="2">
        <f t="shared" si="45"/>
        <v>56984</v>
      </c>
      <c r="I192" s="2">
        <v>57781</v>
      </c>
      <c r="J192" s="2">
        <f t="shared" si="44"/>
        <v>57781</v>
      </c>
      <c r="K192" s="18">
        <v>0</v>
      </c>
    </row>
    <row r="193" spans="1:11" ht="12.75">
      <c r="A193" s="18" t="s">
        <v>173</v>
      </c>
      <c r="B193" s="25">
        <v>675</v>
      </c>
      <c r="C193" s="29">
        <f t="shared" si="42"/>
        <v>0.00129313069815647</v>
      </c>
      <c r="D193" s="2">
        <v>20000</v>
      </c>
      <c r="E193" s="2">
        <f>C193*$D$299</f>
        <v>41671</v>
      </c>
      <c r="F193" s="2">
        <f>D193+E193</f>
        <v>61671</v>
      </c>
      <c r="G193" s="2">
        <f>'Discretionary summary'!C195</f>
        <v>828</v>
      </c>
      <c r="H193" s="2">
        <f t="shared" si="45"/>
        <v>60843</v>
      </c>
      <c r="I193" s="2">
        <v>61671</v>
      </c>
      <c r="J193" s="2">
        <f t="shared" si="44"/>
        <v>61671</v>
      </c>
      <c r="K193" s="18">
        <v>0</v>
      </c>
    </row>
    <row r="194" spans="1:11" ht="12.75">
      <c r="A194" s="18" t="s">
        <v>174</v>
      </c>
      <c r="B194" s="25">
        <v>1167</v>
      </c>
      <c r="C194" s="29">
        <f t="shared" si="42"/>
        <v>0.00223567929592386</v>
      </c>
      <c r="D194" s="2">
        <v>20000</v>
      </c>
      <c r="E194" s="2">
        <f t="shared" si="43"/>
        <v>72044</v>
      </c>
      <c r="F194" s="2">
        <f t="shared" si="33"/>
        <v>92044</v>
      </c>
      <c r="G194" s="2">
        <f>'Discretionary summary'!C196</f>
        <v>1067</v>
      </c>
      <c r="H194" s="2">
        <f t="shared" si="45"/>
        <v>90977</v>
      </c>
      <c r="I194" s="2">
        <v>92044</v>
      </c>
      <c r="J194" s="2">
        <f t="shared" si="44"/>
        <v>92044</v>
      </c>
      <c r="K194" s="18">
        <v>0</v>
      </c>
    </row>
    <row r="195" spans="1:11" ht="12.75">
      <c r="A195" s="18" t="s">
        <v>175</v>
      </c>
      <c r="B195" s="25">
        <v>3077</v>
      </c>
      <c r="C195" s="29">
        <f t="shared" si="42"/>
        <v>0.00589476023441107</v>
      </c>
      <c r="D195" s="2">
        <v>20000</v>
      </c>
      <c r="E195" s="2">
        <f t="shared" si="43"/>
        <v>189957</v>
      </c>
      <c r="F195" s="2">
        <f t="shared" si="33"/>
        <v>209957</v>
      </c>
      <c r="G195" s="2">
        <f>'Discretionary summary'!C197</f>
        <v>1994</v>
      </c>
      <c r="H195" s="2">
        <f t="shared" si="45"/>
        <v>207963</v>
      </c>
      <c r="I195" s="2">
        <v>209957</v>
      </c>
      <c r="J195" s="2">
        <f t="shared" si="44"/>
        <v>209957</v>
      </c>
      <c r="K195" s="18">
        <v>0</v>
      </c>
    </row>
    <row r="196" spans="1:12" ht="12.75">
      <c r="A196" s="18" t="s">
        <v>176</v>
      </c>
      <c r="B196" s="25">
        <v>44730</v>
      </c>
      <c r="C196" s="29">
        <f t="shared" si="42"/>
        <v>0.085691460931169</v>
      </c>
      <c r="D196" s="2">
        <v>20000</v>
      </c>
      <c r="E196" s="2">
        <f>C196*$D$299</f>
        <v>2761380</v>
      </c>
      <c r="F196" s="2">
        <f>D196+E196</f>
        <v>2781380</v>
      </c>
      <c r="G196" s="2">
        <f>'Discretionary summary'!C198</f>
        <v>22214</v>
      </c>
      <c r="H196" s="2">
        <f t="shared" si="45"/>
        <v>2759166</v>
      </c>
      <c r="I196" s="2"/>
      <c r="J196" s="2">
        <v>0</v>
      </c>
      <c r="K196" s="31" t="s">
        <v>303</v>
      </c>
      <c r="L196" s="31">
        <f>F196</f>
        <v>2781380</v>
      </c>
    </row>
    <row r="197" spans="1:11" ht="12.75">
      <c r="A197" s="18" t="s">
        <v>177</v>
      </c>
      <c r="B197" s="25">
        <v>2124</v>
      </c>
      <c r="C197" s="29">
        <f t="shared" si="42"/>
        <v>0.00406905126353237</v>
      </c>
      <c r="D197" s="2">
        <v>20000</v>
      </c>
      <c r="E197" s="2">
        <f>C197*$D$299</f>
        <v>131124</v>
      </c>
      <c r="F197" s="2">
        <f t="shared" si="33"/>
        <v>151124</v>
      </c>
      <c r="G197" s="2">
        <f>'Discretionary summary'!C199</f>
        <v>1531</v>
      </c>
      <c r="H197" s="2">
        <f t="shared" si="45"/>
        <v>149593</v>
      </c>
      <c r="I197" s="2">
        <v>151124</v>
      </c>
      <c r="J197" s="2">
        <f t="shared" si="44"/>
        <v>151124</v>
      </c>
      <c r="K197" s="18">
        <v>0</v>
      </c>
    </row>
    <row r="198" spans="1:12" ht="12.75">
      <c r="A198" s="18" t="s">
        <v>178</v>
      </c>
      <c r="B198" s="25">
        <v>7437</v>
      </c>
      <c r="C198" s="29">
        <f t="shared" si="42"/>
        <v>0.0142474266699107</v>
      </c>
      <c r="D198" s="2">
        <v>20000</v>
      </c>
      <c r="E198" s="2">
        <f>C198*$D$299</f>
        <v>459119</v>
      </c>
      <c r="F198" s="2">
        <f>D198+E198</f>
        <v>479119</v>
      </c>
      <c r="G198" s="2">
        <f>'Discretionary summary'!C200</f>
        <v>4110</v>
      </c>
      <c r="H198" s="2">
        <f t="shared" si="45"/>
        <v>475009</v>
      </c>
      <c r="I198" s="2"/>
      <c r="J198" s="2">
        <v>0</v>
      </c>
      <c r="K198" s="31" t="s">
        <v>303</v>
      </c>
      <c r="L198" s="31">
        <f>F198</f>
        <v>479119</v>
      </c>
    </row>
    <row r="199" spans="1:11" ht="12.75">
      <c r="A199" s="18" t="s">
        <v>179</v>
      </c>
      <c r="B199" s="25">
        <v>22418</v>
      </c>
      <c r="C199" s="29">
        <f aca="true" t="shared" si="46" ref="C199:C263">B199/$B$296</f>
        <v>0.0429472651722546</v>
      </c>
      <c r="D199" s="2">
        <v>20000</v>
      </c>
      <c r="E199" s="2">
        <f>C199*$D$299</f>
        <v>1383962</v>
      </c>
      <c r="F199" s="2">
        <f>D199+E199</f>
        <v>1403962</v>
      </c>
      <c r="G199" s="2">
        <f>'Discretionary summary'!C201</f>
        <v>11383</v>
      </c>
      <c r="H199" s="2">
        <f t="shared" si="45"/>
        <v>1392579</v>
      </c>
      <c r="I199" s="2">
        <v>1403961</v>
      </c>
      <c r="J199" s="2">
        <f aca="true" t="shared" si="47" ref="J199:J214">IF(F199&lt;&gt;"",F199,"")</f>
        <v>1403962</v>
      </c>
      <c r="K199" s="18">
        <v>0</v>
      </c>
    </row>
    <row r="200" spans="1:12" ht="12.75">
      <c r="A200" s="18" t="s">
        <v>335</v>
      </c>
      <c r="B200" s="25">
        <v>9959</v>
      </c>
      <c r="C200" s="29">
        <f t="shared" si="46"/>
        <v>0.0190789461080597</v>
      </c>
      <c r="D200" s="2">
        <v>20000</v>
      </c>
      <c r="E200" s="2">
        <f>C200*$D$299</f>
        <v>614813</v>
      </c>
      <c r="F200" s="2">
        <f>D200+E200</f>
        <v>634813</v>
      </c>
      <c r="G200" s="2">
        <f>'Discretionary summary'!C202</f>
        <v>5335</v>
      </c>
      <c r="H200" s="2">
        <f t="shared" si="45"/>
        <v>629478</v>
      </c>
      <c r="I200" s="2"/>
      <c r="J200" s="2">
        <v>0</v>
      </c>
      <c r="K200" s="31" t="s">
        <v>303</v>
      </c>
      <c r="L200" s="31">
        <f>F200</f>
        <v>634813</v>
      </c>
    </row>
    <row r="201" spans="1:11" ht="12.75">
      <c r="A201" s="18" t="s">
        <v>180</v>
      </c>
      <c r="B201" s="25">
        <v>1492</v>
      </c>
      <c r="C201" s="29">
        <f t="shared" si="46"/>
        <v>0.00285829778022142</v>
      </c>
      <c r="D201" s="2">
        <v>20000</v>
      </c>
      <c r="E201" s="2">
        <f aca="true" t="shared" si="48" ref="E201:E264">C201*$D$299</f>
        <v>92108</v>
      </c>
      <c r="F201" s="2">
        <f aca="true" t="shared" si="49" ref="F201:F264">D201+E201</f>
        <v>112108</v>
      </c>
      <c r="G201" s="2">
        <f>'Discretionary summary'!C203</f>
        <v>1224</v>
      </c>
      <c r="H201" s="2">
        <f t="shared" si="45"/>
        <v>110884</v>
      </c>
      <c r="I201" s="2">
        <v>112108</v>
      </c>
      <c r="J201" s="2">
        <f t="shared" si="47"/>
        <v>112108</v>
      </c>
      <c r="K201" s="18">
        <v>0</v>
      </c>
    </row>
    <row r="202" spans="1:12" ht="12.75">
      <c r="A202" s="18" t="s">
        <v>181</v>
      </c>
      <c r="B202" s="25">
        <v>7107</v>
      </c>
      <c r="C202" s="29">
        <f t="shared" si="46"/>
        <v>0.0136152294397008</v>
      </c>
      <c r="D202" s="2">
        <v>20000</v>
      </c>
      <c r="E202" s="2">
        <f t="shared" si="48"/>
        <v>438746</v>
      </c>
      <c r="F202" s="2">
        <f t="shared" si="49"/>
        <v>458746</v>
      </c>
      <c r="G202" s="2">
        <f>'Discretionary summary'!C204</f>
        <v>3950</v>
      </c>
      <c r="H202" s="2">
        <f t="shared" si="45"/>
        <v>454796</v>
      </c>
      <c r="I202" s="2"/>
      <c r="J202" s="2">
        <v>0</v>
      </c>
      <c r="K202" s="31" t="s">
        <v>303</v>
      </c>
      <c r="L202" s="31">
        <f>F202</f>
        <v>458746</v>
      </c>
    </row>
    <row r="203" spans="1:11" ht="12.75">
      <c r="A203" s="18" t="s">
        <v>182</v>
      </c>
      <c r="B203" s="25">
        <v>133</v>
      </c>
      <c r="C203" s="29">
        <f t="shared" si="46"/>
        <v>0.00025479464126639</v>
      </c>
      <c r="D203" s="2">
        <v>20000</v>
      </c>
      <c r="E203" s="2">
        <f t="shared" si="48"/>
        <v>8211</v>
      </c>
      <c r="F203" s="2">
        <f t="shared" si="49"/>
        <v>28211</v>
      </c>
      <c r="G203" s="2">
        <f>'Discretionary summary'!C205</f>
        <v>565</v>
      </c>
      <c r="H203" s="2">
        <f t="shared" si="45"/>
        <v>27646</v>
      </c>
      <c r="I203" s="2">
        <v>28211</v>
      </c>
      <c r="J203" s="2">
        <f t="shared" si="47"/>
        <v>28211</v>
      </c>
      <c r="K203" s="18">
        <v>0</v>
      </c>
    </row>
    <row r="204" spans="1:11" ht="12.75">
      <c r="A204" s="18" t="s">
        <v>183</v>
      </c>
      <c r="B204" s="25">
        <v>4036</v>
      </c>
      <c r="C204" s="29">
        <f t="shared" si="46"/>
        <v>0.00773196370038449</v>
      </c>
      <c r="D204" s="2">
        <v>20000</v>
      </c>
      <c r="E204" s="2">
        <f>C204*$D$299</f>
        <v>249160</v>
      </c>
      <c r="F204" s="2">
        <f t="shared" si="49"/>
        <v>269160</v>
      </c>
      <c r="G204" s="2">
        <f>'Discretionary summary'!C206</f>
        <v>2459</v>
      </c>
      <c r="H204" s="2">
        <f t="shared" si="45"/>
        <v>266701</v>
      </c>
      <c r="I204" s="2">
        <v>269160</v>
      </c>
      <c r="J204" s="2">
        <f t="shared" si="47"/>
        <v>269160</v>
      </c>
      <c r="K204" s="18">
        <v>0</v>
      </c>
    </row>
    <row r="205" spans="1:11" ht="12.75">
      <c r="A205" s="18" t="s">
        <v>184</v>
      </c>
      <c r="B205" s="25">
        <v>141</v>
      </c>
      <c r="C205" s="29">
        <f t="shared" si="46"/>
        <v>0.00027012063472602</v>
      </c>
      <c r="D205" s="2">
        <v>20000</v>
      </c>
      <c r="E205" s="2">
        <f t="shared" si="48"/>
        <v>8705</v>
      </c>
      <c r="F205" s="2">
        <f t="shared" si="49"/>
        <v>28705</v>
      </c>
      <c r="G205" s="2">
        <f>'Discretionary summary'!C207</f>
        <v>568</v>
      </c>
      <c r="H205" s="2">
        <f t="shared" si="45"/>
        <v>28137</v>
      </c>
      <c r="I205" s="2">
        <v>28705</v>
      </c>
      <c r="J205" s="2">
        <f t="shared" si="47"/>
        <v>28705</v>
      </c>
      <c r="K205" s="18">
        <v>0</v>
      </c>
    </row>
    <row r="206" spans="1:11" ht="12.75">
      <c r="A206" s="18" t="s">
        <v>185</v>
      </c>
      <c r="B206" s="25">
        <v>962</v>
      </c>
      <c r="C206" s="29">
        <f t="shared" si="46"/>
        <v>0.00184295071352078</v>
      </c>
      <c r="D206" s="2">
        <v>20000</v>
      </c>
      <c r="E206" s="2">
        <f>C206*$D$299</f>
        <v>59388</v>
      </c>
      <c r="F206" s="2">
        <f t="shared" si="49"/>
        <v>79388</v>
      </c>
      <c r="G206" s="2">
        <f>'Discretionary summary'!C208</f>
        <v>967</v>
      </c>
      <c r="H206" s="2">
        <f t="shared" si="45"/>
        <v>78421</v>
      </c>
      <c r="I206" s="2">
        <v>79389</v>
      </c>
      <c r="J206" s="2">
        <f t="shared" si="47"/>
        <v>79388</v>
      </c>
      <c r="K206" s="18">
        <v>0</v>
      </c>
    </row>
    <row r="207" spans="1:11" ht="12.75">
      <c r="A207" s="18" t="s">
        <v>186</v>
      </c>
      <c r="B207" s="25">
        <v>1158</v>
      </c>
      <c r="C207" s="29">
        <f t="shared" si="46"/>
        <v>0.00221843755328177</v>
      </c>
      <c r="D207" s="2">
        <v>20000</v>
      </c>
      <c r="E207" s="2">
        <f t="shared" si="48"/>
        <v>71488</v>
      </c>
      <c r="F207" s="2">
        <f t="shared" si="49"/>
        <v>91488</v>
      </c>
      <c r="G207" s="2">
        <f>'Discretionary summary'!C209</f>
        <v>1062</v>
      </c>
      <c r="H207" s="2">
        <f t="shared" si="45"/>
        <v>90426</v>
      </c>
      <c r="I207" s="2">
        <v>91488</v>
      </c>
      <c r="J207" s="2">
        <f t="shared" si="47"/>
        <v>91488</v>
      </c>
      <c r="K207" s="18">
        <v>0</v>
      </c>
    </row>
    <row r="208" spans="1:11" ht="12.75">
      <c r="A208" s="18" t="s">
        <v>187</v>
      </c>
      <c r="B208" s="25">
        <v>61</v>
      </c>
      <c r="C208" s="29">
        <f t="shared" si="46"/>
        <v>0.0001168607001297</v>
      </c>
      <c r="D208" s="2">
        <v>20000</v>
      </c>
      <c r="E208" s="2">
        <f t="shared" si="48"/>
        <v>3766</v>
      </c>
      <c r="F208" s="2">
        <f t="shared" si="49"/>
        <v>23766</v>
      </c>
      <c r="G208" s="2">
        <f>'Discretionary summary'!C210</f>
        <v>530</v>
      </c>
      <c r="H208" s="2">
        <f t="shared" si="45"/>
        <v>23236</v>
      </c>
      <c r="I208" s="2">
        <v>23766</v>
      </c>
      <c r="J208" s="2">
        <f t="shared" si="47"/>
        <v>23766</v>
      </c>
      <c r="K208" s="18">
        <v>0</v>
      </c>
    </row>
    <row r="209" spans="1:11" ht="12.75">
      <c r="A209" s="18" t="s">
        <v>188</v>
      </c>
      <c r="B209" s="25">
        <v>740</v>
      </c>
      <c r="C209" s="29">
        <f t="shared" si="46"/>
        <v>0.00141765439501599</v>
      </c>
      <c r="D209" s="2">
        <v>20000</v>
      </c>
      <c r="E209" s="2">
        <f t="shared" si="48"/>
        <v>45683</v>
      </c>
      <c r="F209" s="2">
        <f t="shared" si="49"/>
        <v>65683</v>
      </c>
      <c r="G209" s="2">
        <f>'Discretionary summary'!C211</f>
        <v>859</v>
      </c>
      <c r="H209" s="2">
        <f t="shared" si="45"/>
        <v>64824</v>
      </c>
      <c r="I209" s="2">
        <v>65683</v>
      </c>
      <c r="J209" s="2">
        <f t="shared" si="47"/>
        <v>65683</v>
      </c>
      <c r="K209" s="18">
        <v>0</v>
      </c>
    </row>
    <row r="210" spans="1:11" ht="12.75">
      <c r="A210" s="18" t="s">
        <v>189</v>
      </c>
      <c r="B210" s="25">
        <v>1855</v>
      </c>
      <c r="C210" s="29">
        <f t="shared" si="46"/>
        <v>0.00355371473345224</v>
      </c>
      <c r="D210" s="2">
        <v>20000</v>
      </c>
      <c r="E210" s="2">
        <f t="shared" si="48"/>
        <v>114517</v>
      </c>
      <c r="F210" s="2">
        <f t="shared" si="49"/>
        <v>134517</v>
      </c>
      <c r="G210" s="2">
        <f>'Discretionary summary'!C212</f>
        <v>1401</v>
      </c>
      <c r="H210" s="2">
        <f t="shared" si="45"/>
        <v>133116</v>
      </c>
      <c r="I210" s="2">
        <v>134517</v>
      </c>
      <c r="J210" s="2">
        <f t="shared" si="47"/>
        <v>134517</v>
      </c>
      <c r="K210" s="18">
        <v>0</v>
      </c>
    </row>
    <row r="211" spans="1:11" ht="12.75">
      <c r="A211" s="18" t="s">
        <v>190</v>
      </c>
      <c r="B211" s="25">
        <v>4068</v>
      </c>
      <c r="C211" s="29">
        <f t="shared" si="46"/>
        <v>0.00779326767422302</v>
      </c>
      <c r="D211" s="2">
        <v>60000</v>
      </c>
      <c r="E211" s="2">
        <f>C211*$D$299</f>
        <v>251136</v>
      </c>
      <c r="F211" s="2">
        <f>D211+E211</f>
        <v>311136</v>
      </c>
      <c r="G211" s="2">
        <f>'Discretionary summary'!C213</f>
        <v>2475</v>
      </c>
      <c r="H211" s="2">
        <f t="shared" si="45"/>
        <v>308661</v>
      </c>
      <c r="I211" s="2">
        <v>311136</v>
      </c>
      <c r="J211" s="2">
        <f t="shared" si="47"/>
        <v>311136</v>
      </c>
      <c r="K211" s="18">
        <v>0</v>
      </c>
    </row>
    <row r="212" spans="1:11" ht="12.75">
      <c r="A212" s="18" t="s">
        <v>191</v>
      </c>
      <c r="B212" s="25">
        <v>3016</v>
      </c>
      <c r="C212" s="29">
        <f t="shared" si="46"/>
        <v>0.00577789953428137</v>
      </c>
      <c r="D212" s="2">
        <v>20000</v>
      </c>
      <c r="E212" s="2">
        <f t="shared" si="48"/>
        <v>186191</v>
      </c>
      <c r="F212" s="2">
        <f t="shared" si="49"/>
        <v>206191</v>
      </c>
      <c r="G212" s="2">
        <f>'Discretionary summary'!C214</f>
        <v>1964</v>
      </c>
      <c r="H212" s="2">
        <f t="shared" si="45"/>
        <v>204227</v>
      </c>
      <c r="I212" s="2">
        <v>206191</v>
      </c>
      <c r="J212" s="2">
        <f t="shared" si="47"/>
        <v>206191</v>
      </c>
      <c r="K212" s="18">
        <v>0</v>
      </c>
    </row>
    <row r="213" spans="1:11" ht="12.75">
      <c r="A213" s="18" t="s">
        <v>192</v>
      </c>
      <c r="B213" s="25">
        <v>24396</v>
      </c>
      <c r="C213" s="29">
        <f t="shared" si="46"/>
        <v>0.0467366170551487</v>
      </c>
      <c r="D213" s="2">
        <v>20000</v>
      </c>
      <c r="E213" s="2">
        <f>C213*$D$299</f>
        <v>1506073</v>
      </c>
      <c r="F213" s="2">
        <f t="shared" si="49"/>
        <v>1526073</v>
      </c>
      <c r="G213" s="2">
        <f>'Discretionary summary'!C215</f>
        <v>12343</v>
      </c>
      <c r="H213" s="2">
        <f t="shared" si="45"/>
        <v>1513730</v>
      </c>
      <c r="I213" s="2">
        <v>1526073</v>
      </c>
      <c r="J213" s="2">
        <f t="shared" si="47"/>
        <v>1526073</v>
      </c>
      <c r="K213" s="18">
        <v>0</v>
      </c>
    </row>
    <row r="214" spans="1:11" ht="12.75">
      <c r="A214" s="18" t="s">
        <v>193</v>
      </c>
      <c r="B214" s="25">
        <v>6423</v>
      </c>
      <c r="C214" s="29">
        <f t="shared" si="46"/>
        <v>0.0123048569989023</v>
      </c>
      <c r="D214" s="2">
        <v>20000</v>
      </c>
      <c r="E214" s="2">
        <f t="shared" si="48"/>
        <v>396520</v>
      </c>
      <c r="F214" s="2">
        <f t="shared" si="49"/>
        <v>416520</v>
      </c>
      <c r="G214" s="2">
        <f>'Discretionary summary'!C216</f>
        <v>3618</v>
      </c>
      <c r="H214" s="2">
        <f t="shared" si="45"/>
        <v>412902</v>
      </c>
      <c r="I214" s="2">
        <v>416520</v>
      </c>
      <c r="J214" s="2">
        <f t="shared" si="47"/>
        <v>416520</v>
      </c>
      <c r="K214" s="18">
        <v>0</v>
      </c>
    </row>
    <row r="215" spans="1:11" ht="12.75">
      <c r="A215" s="18" t="s">
        <v>194</v>
      </c>
      <c r="B215" s="25">
        <v>508</v>
      </c>
      <c r="C215" s="29">
        <f t="shared" si="46"/>
        <v>0.00097320058468665</v>
      </c>
      <c r="D215" s="2">
        <v>20000</v>
      </c>
      <c r="E215" s="2">
        <f t="shared" si="48"/>
        <v>31361</v>
      </c>
      <c r="F215" s="2">
        <f t="shared" si="49"/>
        <v>51361</v>
      </c>
      <c r="G215" s="2">
        <f>'Discretionary summary'!C217</f>
        <v>747</v>
      </c>
      <c r="H215" s="2">
        <f t="shared" si="45"/>
        <v>50614</v>
      </c>
      <c r="I215" s="2">
        <v>51361</v>
      </c>
      <c r="J215" s="2">
        <f aca="true" t="shared" si="50" ref="J215:J231">IF(F215&lt;&gt;"",F215,"")</f>
        <v>51361</v>
      </c>
      <c r="K215" s="18">
        <v>0</v>
      </c>
    </row>
    <row r="216" spans="1:11" ht="12.75">
      <c r="A216" s="18" t="s">
        <v>195</v>
      </c>
      <c r="B216" s="25">
        <v>383</v>
      </c>
      <c r="C216" s="29">
        <f t="shared" si="46"/>
        <v>0.0007337319368799</v>
      </c>
      <c r="D216" s="2">
        <v>20000</v>
      </c>
      <c r="E216" s="2">
        <f t="shared" si="48"/>
        <v>23644</v>
      </c>
      <c r="F216" s="2">
        <f t="shared" si="49"/>
        <v>43644</v>
      </c>
      <c r="G216" s="2">
        <f>'Discretionary summary'!C218</f>
        <v>686</v>
      </c>
      <c r="H216" s="2">
        <f t="shared" si="45"/>
        <v>42958</v>
      </c>
      <c r="I216" s="2">
        <v>43644</v>
      </c>
      <c r="J216" s="2">
        <f t="shared" si="50"/>
        <v>43644</v>
      </c>
      <c r="K216" s="18">
        <v>0</v>
      </c>
    </row>
    <row r="217" spans="1:11" ht="12.75">
      <c r="A217" s="18" t="s">
        <v>196</v>
      </c>
      <c r="B217" s="25">
        <v>837</v>
      </c>
      <c r="C217" s="29">
        <f t="shared" si="46"/>
        <v>0.00160348206571403</v>
      </c>
      <c r="D217" s="2">
        <v>20000</v>
      </c>
      <c r="E217" s="2">
        <f t="shared" si="48"/>
        <v>51672</v>
      </c>
      <c r="F217" s="2">
        <f t="shared" si="49"/>
        <v>71672</v>
      </c>
      <c r="G217" s="2">
        <f>'Discretionary summary'!C219</f>
        <v>906</v>
      </c>
      <c r="H217" s="2">
        <f t="shared" si="45"/>
        <v>70766</v>
      </c>
      <c r="I217" s="2">
        <v>71672</v>
      </c>
      <c r="J217" s="2">
        <f t="shared" si="50"/>
        <v>71672</v>
      </c>
      <c r="K217" s="18">
        <v>0</v>
      </c>
    </row>
    <row r="218" spans="1:11" ht="12.75">
      <c r="A218" s="18" t="s">
        <v>197</v>
      </c>
      <c r="B218" s="25">
        <v>4132</v>
      </c>
      <c r="C218" s="29">
        <f t="shared" si="46"/>
        <v>0.00791587562190008</v>
      </c>
      <c r="D218" s="2">
        <v>20000</v>
      </c>
      <c r="E218" s="2">
        <f t="shared" si="48"/>
        <v>255087</v>
      </c>
      <c r="F218" s="2">
        <f t="shared" si="49"/>
        <v>275087</v>
      </c>
      <c r="G218" s="2">
        <f>'Discretionary summary'!C220</f>
        <v>2506</v>
      </c>
      <c r="H218" s="2">
        <f t="shared" si="45"/>
        <v>272581</v>
      </c>
      <c r="I218" s="2">
        <v>275087</v>
      </c>
      <c r="J218" s="2">
        <f t="shared" si="50"/>
        <v>275087</v>
      </c>
      <c r="K218" s="18">
        <v>0</v>
      </c>
    </row>
    <row r="219" spans="1:11" ht="12.75">
      <c r="A219" s="18" t="s">
        <v>198</v>
      </c>
      <c r="B219" s="25">
        <v>2632</v>
      </c>
      <c r="C219" s="29">
        <f t="shared" si="46"/>
        <v>0.00504225184821902</v>
      </c>
      <c r="D219" s="2">
        <v>20000</v>
      </c>
      <c r="E219" s="2">
        <f t="shared" si="48"/>
        <v>162485</v>
      </c>
      <c r="F219" s="2">
        <f t="shared" si="49"/>
        <v>182485</v>
      </c>
      <c r="G219" s="2">
        <f>'Discretionary summary'!C221</f>
        <v>1778</v>
      </c>
      <c r="H219" s="2">
        <f aca="true" t="shared" si="51" ref="H219:H250">IF(G219&lt;&gt;"",F219-G219,"")</f>
        <v>180707</v>
      </c>
      <c r="I219" s="2">
        <v>182485</v>
      </c>
      <c r="J219" s="2">
        <f t="shared" si="50"/>
        <v>182485</v>
      </c>
      <c r="K219" s="18">
        <v>0</v>
      </c>
    </row>
    <row r="220" spans="1:11" ht="12.75">
      <c r="A220" s="18" t="s">
        <v>199</v>
      </c>
      <c r="B220" s="25">
        <v>4036</v>
      </c>
      <c r="C220" s="29">
        <f t="shared" si="46"/>
        <v>0.00773196370038449</v>
      </c>
      <c r="D220" s="2">
        <v>20000</v>
      </c>
      <c r="E220" s="2">
        <f>C220*$D$299</f>
        <v>249160</v>
      </c>
      <c r="F220" s="2">
        <f t="shared" si="49"/>
        <v>269160</v>
      </c>
      <c r="G220" s="2">
        <f>'Discretionary summary'!C222</f>
        <v>2459</v>
      </c>
      <c r="H220" s="2">
        <f t="shared" si="51"/>
        <v>266701</v>
      </c>
      <c r="I220" s="2">
        <v>269160</v>
      </c>
      <c r="J220" s="2">
        <f t="shared" si="50"/>
        <v>269160</v>
      </c>
      <c r="K220" s="18">
        <v>0</v>
      </c>
    </row>
    <row r="221" spans="1:11" ht="12.75">
      <c r="A221" s="18" t="s">
        <v>200</v>
      </c>
      <c r="B221" s="25">
        <v>180</v>
      </c>
      <c r="C221" s="29">
        <f t="shared" si="46"/>
        <v>0.00034483485284173</v>
      </c>
      <c r="D221" s="2">
        <v>20000</v>
      </c>
      <c r="E221" s="2">
        <f t="shared" si="48"/>
        <v>11112</v>
      </c>
      <c r="F221" s="2">
        <f t="shared" si="49"/>
        <v>31112</v>
      </c>
      <c r="G221" s="2">
        <f>'Discretionary summary'!C223</f>
        <v>587</v>
      </c>
      <c r="H221" s="2">
        <f t="shared" si="51"/>
        <v>30525</v>
      </c>
      <c r="I221" s="2">
        <v>31112</v>
      </c>
      <c r="J221" s="2">
        <f t="shared" si="50"/>
        <v>31112</v>
      </c>
      <c r="K221" s="18">
        <v>0</v>
      </c>
    </row>
    <row r="222" spans="1:11" ht="12.75">
      <c r="A222" s="18" t="s">
        <v>201</v>
      </c>
      <c r="B222" s="25">
        <v>415</v>
      </c>
      <c r="C222" s="29">
        <f t="shared" si="46"/>
        <v>0.00079503591071843</v>
      </c>
      <c r="D222" s="2">
        <v>20000</v>
      </c>
      <c r="E222" s="2">
        <f t="shared" si="48"/>
        <v>25620</v>
      </c>
      <c r="F222" s="2">
        <f t="shared" si="49"/>
        <v>45620</v>
      </c>
      <c r="G222" s="2">
        <f>'Discretionary summary'!C224</f>
        <v>701</v>
      </c>
      <c r="H222" s="2">
        <f t="shared" si="51"/>
        <v>44919</v>
      </c>
      <c r="I222" s="2">
        <v>45620</v>
      </c>
      <c r="J222" s="2">
        <f t="shared" si="50"/>
        <v>45620</v>
      </c>
      <c r="K222" s="18">
        <v>0</v>
      </c>
    </row>
    <row r="223" spans="1:11" ht="12.75">
      <c r="A223" s="18" t="s">
        <v>310</v>
      </c>
      <c r="B223" s="25">
        <v>2667</v>
      </c>
      <c r="C223" s="29">
        <f t="shared" si="46"/>
        <v>0.00510930306960491</v>
      </c>
      <c r="D223" s="2">
        <v>20000</v>
      </c>
      <c r="E223" s="2">
        <f>C223*$D$299</f>
        <v>164646</v>
      </c>
      <c r="F223" s="2">
        <f>D223+E223</f>
        <v>184646</v>
      </c>
      <c r="G223" s="2">
        <f>'Discretionary summary'!C225</f>
        <v>1795</v>
      </c>
      <c r="H223" s="2">
        <f t="shared" si="51"/>
        <v>182851</v>
      </c>
      <c r="I223" s="2">
        <v>184646</v>
      </c>
      <c r="J223" s="2">
        <f t="shared" si="50"/>
        <v>184646</v>
      </c>
      <c r="K223" s="18">
        <v>0</v>
      </c>
    </row>
    <row r="224" spans="1:11" ht="12.75">
      <c r="A224" s="18" t="s">
        <v>202</v>
      </c>
      <c r="B224" s="25">
        <v>654</v>
      </c>
      <c r="C224" s="29">
        <f t="shared" si="46"/>
        <v>0.00125289996532494</v>
      </c>
      <c r="D224" s="2">
        <v>20000</v>
      </c>
      <c r="E224" s="2">
        <f t="shared" si="48"/>
        <v>40374</v>
      </c>
      <c r="F224" s="2">
        <f t="shared" si="49"/>
        <v>60374</v>
      </c>
      <c r="G224" s="2">
        <f>'Discretionary summary'!C226</f>
        <v>817</v>
      </c>
      <c r="H224" s="2">
        <f t="shared" si="51"/>
        <v>59557</v>
      </c>
      <c r="I224" s="2">
        <v>60374</v>
      </c>
      <c r="J224" s="2">
        <f t="shared" si="50"/>
        <v>60374</v>
      </c>
      <c r="K224" s="18">
        <v>0</v>
      </c>
    </row>
    <row r="225" spans="1:11" ht="12.75">
      <c r="A225" s="18" t="s">
        <v>203</v>
      </c>
      <c r="B225" s="25">
        <v>4036</v>
      </c>
      <c r="C225" s="29">
        <f t="shared" si="46"/>
        <v>0.00773196370038449</v>
      </c>
      <c r="D225" s="2">
        <v>20000</v>
      </c>
      <c r="E225" s="2">
        <f t="shared" si="48"/>
        <v>249160</v>
      </c>
      <c r="F225" s="2">
        <f t="shared" si="49"/>
        <v>269160</v>
      </c>
      <c r="G225" s="2">
        <f>'Discretionary summary'!C227</f>
        <v>2459</v>
      </c>
      <c r="H225" s="2">
        <f t="shared" si="51"/>
        <v>266701</v>
      </c>
      <c r="I225" s="2">
        <v>269160</v>
      </c>
      <c r="J225" s="2">
        <f t="shared" si="50"/>
        <v>269160</v>
      </c>
      <c r="K225" s="18">
        <v>0</v>
      </c>
    </row>
    <row r="226" spans="1:11" ht="12.75">
      <c r="A226" s="11" t="s">
        <v>204</v>
      </c>
      <c r="B226" s="25"/>
      <c r="C226" s="29"/>
      <c r="D226" s="2"/>
      <c r="E226" s="2"/>
      <c r="F226" s="2"/>
      <c r="G226" s="2">
        <f>'Discretionary summary'!C228</f>
      </c>
      <c r="H226" s="2">
        <f t="shared" si="51"/>
      </c>
      <c r="I226" s="2"/>
      <c r="J226" s="2" t="s">
        <v>301</v>
      </c>
      <c r="K226" s="18" t="s">
        <v>301</v>
      </c>
    </row>
    <row r="227" spans="1:11" ht="12.75">
      <c r="A227" s="18" t="s">
        <v>205</v>
      </c>
      <c r="B227" s="25">
        <v>61</v>
      </c>
      <c r="C227" s="29">
        <f t="shared" si="46"/>
        <v>0.0001168607001297</v>
      </c>
      <c r="D227" s="2">
        <v>20000</v>
      </c>
      <c r="E227" s="2">
        <f t="shared" si="48"/>
        <v>3766</v>
      </c>
      <c r="F227" s="2">
        <f t="shared" si="49"/>
        <v>23766</v>
      </c>
      <c r="G227" s="2">
        <f>'Discretionary summary'!C229</f>
        <v>530</v>
      </c>
      <c r="H227" s="2">
        <f t="shared" si="51"/>
        <v>23236</v>
      </c>
      <c r="I227" s="2">
        <v>23766</v>
      </c>
      <c r="J227" s="2">
        <f t="shared" si="50"/>
        <v>23766</v>
      </c>
      <c r="K227" s="18">
        <v>0</v>
      </c>
    </row>
    <row r="228" spans="1:11" ht="25.5">
      <c r="A228" s="23" t="s">
        <v>206</v>
      </c>
      <c r="B228" s="25">
        <v>107</v>
      </c>
      <c r="C228" s="29">
        <f t="shared" si="46"/>
        <v>0.00020498516252258</v>
      </c>
      <c r="D228" s="2">
        <v>20000</v>
      </c>
      <c r="E228" s="2">
        <f t="shared" si="48"/>
        <v>6606</v>
      </c>
      <c r="F228" s="2">
        <f t="shared" si="49"/>
        <v>26606</v>
      </c>
      <c r="G228" s="2">
        <f>'Discretionary summary'!C230</f>
        <v>552</v>
      </c>
      <c r="H228" s="2">
        <f t="shared" si="51"/>
        <v>26054</v>
      </c>
      <c r="I228" s="2">
        <v>26606</v>
      </c>
      <c r="J228" s="2">
        <f t="shared" si="50"/>
        <v>26606</v>
      </c>
      <c r="K228" s="18">
        <v>0</v>
      </c>
    </row>
    <row r="229" spans="1:11" ht="12.75">
      <c r="A229" s="18" t="s">
        <v>351</v>
      </c>
      <c r="B229" s="25">
        <v>822</v>
      </c>
      <c r="C229" s="29">
        <f t="shared" si="46"/>
        <v>0.00157474582797722</v>
      </c>
      <c r="D229" s="2">
        <v>20000</v>
      </c>
      <c r="E229" s="2">
        <f t="shared" si="48"/>
        <v>50746</v>
      </c>
      <c r="F229" s="2">
        <f t="shared" si="49"/>
        <v>70746</v>
      </c>
      <c r="G229" s="2">
        <f>'Discretionary summary'!C231</f>
        <v>899</v>
      </c>
      <c r="H229" s="2">
        <f t="shared" si="51"/>
        <v>69847</v>
      </c>
      <c r="I229" s="2">
        <v>70746</v>
      </c>
      <c r="J229" s="2">
        <f t="shared" si="50"/>
        <v>70746</v>
      </c>
      <c r="K229" s="18">
        <v>0</v>
      </c>
    </row>
    <row r="230" spans="1:11" ht="12.75">
      <c r="A230" s="18" t="s">
        <v>208</v>
      </c>
      <c r="B230" s="25">
        <v>1720</v>
      </c>
      <c r="C230" s="29">
        <f t="shared" si="46"/>
        <v>0.00329508859382094</v>
      </c>
      <c r="D230" s="2">
        <v>20000</v>
      </c>
      <c r="E230" s="2">
        <f t="shared" si="48"/>
        <v>106183</v>
      </c>
      <c r="F230" s="2">
        <f t="shared" si="49"/>
        <v>126183</v>
      </c>
      <c r="G230" s="2">
        <f>'Discretionary summary'!C232</f>
        <v>1335</v>
      </c>
      <c r="H230" s="2">
        <f t="shared" si="51"/>
        <v>124848</v>
      </c>
      <c r="I230" s="2">
        <v>126183</v>
      </c>
      <c r="J230" s="2">
        <f t="shared" si="50"/>
        <v>126183</v>
      </c>
      <c r="K230" s="18">
        <v>0</v>
      </c>
    </row>
    <row r="231" spans="1:11" ht="25.5">
      <c r="A231" s="23" t="s">
        <v>209</v>
      </c>
      <c r="B231" s="25">
        <v>1128</v>
      </c>
      <c r="C231" s="29">
        <f t="shared" si="46"/>
        <v>0.00216096507780815</v>
      </c>
      <c r="D231" s="2">
        <v>20000</v>
      </c>
      <c r="E231" s="2">
        <f t="shared" si="48"/>
        <v>69636</v>
      </c>
      <c r="F231" s="2">
        <f t="shared" si="49"/>
        <v>89636</v>
      </c>
      <c r="G231" s="2">
        <f>'Discretionary summary'!C233</f>
        <v>1048</v>
      </c>
      <c r="H231" s="2">
        <f t="shared" si="51"/>
        <v>88588</v>
      </c>
      <c r="I231" s="2">
        <v>89636</v>
      </c>
      <c r="J231" s="2">
        <f t="shared" si="50"/>
        <v>89636</v>
      </c>
      <c r="K231" s="18">
        <v>0</v>
      </c>
    </row>
    <row r="232" spans="1:11" ht="12.75">
      <c r="A232" s="18" t="s">
        <v>210</v>
      </c>
      <c r="B232" s="25">
        <v>1255</v>
      </c>
      <c r="C232" s="29">
        <f t="shared" si="46"/>
        <v>0.00240426522397982</v>
      </c>
      <c r="D232" s="2">
        <v>20000</v>
      </c>
      <c r="E232" s="2">
        <f t="shared" si="48"/>
        <v>77477</v>
      </c>
      <c r="F232" s="2">
        <f t="shared" si="49"/>
        <v>97477</v>
      </c>
      <c r="G232" s="2">
        <f>'Discretionary summary'!C234</f>
        <v>1109</v>
      </c>
      <c r="H232" s="2">
        <f t="shared" si="51"/>
        <v>96368</v>
      </c>
      <c r="I232" s="2">
        <v>97477</v>
      </c>
      <c r="J232" s="2">
        <f aca="true" t="shared" si="52" ref="J232:J246">IF(F232&lt;&gt;"",F232,"")</f>
        <v>97477</v>
      </c>
      <c r="K232" s="18">
        <v>0</v>
      </c>
    </row>
    <row r="233" spans="1:11" ht="12.75">
      <c r="A233" s="18" t="s">
        <v>211</v>
      </c>
      <c r="B233" s="25">
        <v>125</v>
      </c>
      <c r="C233" s="29">
        <f t="shared" si="46"/>
        <v>0.00023946864780676</v>
      </c>
      <c r="D233" s="2">
        <v>20000</v>
      </c>
      <c r="E233" s="2">
        <f t="shared" si="48"/>
        <v>7717</v>
      </c>
      <c r="F233" s="2">
        <f t="shared" si="49"/>
        <v>27717</v>
      </c>
      <c r="G233" s="2">
        <f>'Discretionary summary'!C235</f>
        <v>561</v>
      </c>
      <c r="H233" s="2">
        <f t="shared" si="51"/>
        <v>27156</v>
      </c>
      <c r="I233" s="2">
        <v>27717</v>
      </c>
      <c r="J233" s="2">
        <f t="shared" si="52"/>
        <v>27717</v>
      </c>
      <c r="K233" s="18">
        <v>0</v>
      </c>
    </row>
    <row r="234" spans="1:11" ht="12.75">
      <c r="A234" s="18" t="s">
        <v>212</v>
      </c>
      <c r="B234" s="25">
        <v>155</v>
      </c>
      <c r="C234" s="29">
        <f t="shared" si="46"/>
        <v>0.00029694112328038</v>
      </c>
      <c r="D234" s="2">
        <v>20000</v>
      </c>
      <c r="E234" s="2">
        <f t="shared" si="48"/>
        <v>9569</v>
      </c>
      <c r="F234" s="2">
        <f t="shared" si="49"/>
        <v>29569</v>
      </c>
      <c r="G234" s="2">
        <f>'Discretionary summary'!C236</f>
        <v>575</v>
      </c>
      <c r="H234" s="2">
        <f t="shared" si="51"/>
        <v>28994</v>
      </c>
      <c r="I234" s="2">
        <v>29569</v>
      </c>
      <c r="J234" s="2">
        <f t="shared" si="52"/>
        <v>29569</v>
      </c>
      <c r="K234" s="18">
        <v>0</v>
      </c>
    </row>
    <row r="235" spans="1:11" ht="12.75">
      <c r="A235" s="18" t="s">
        <v>213</v>
      </c>
      <c r="B235" s="25">
        <v>1031</v>
      </c>
      <c r="C235" s="29">
        <f t="shared" si="46"/>
        <v>0.00197513740711011</v>
      </c>
      <c r="D235" s="2">
        <v>20000</v>
      </c>
      <c r="E235" s="2">
        <f t="shared" si="48"/>
        <v>63648</v>
      </c>
      <c r="F235" s="2">
        <f t="shared" si="49"/>
        <v>83648</v>
      </c>
      <c r="G235" s="2">
        <f>'Discretionary summary'!C237</f>
        <v>1000</v>
      </c>
      <c r="H235" s="2">
        <f t="shared" si="51"/>
        <v>82648</v>
      </c>
      <c r="I235" s="2">
        <v>83648</v>
      </c>
      <c r="J235" s="2">
        <f t="shared" si="52"/>
        <v>83648</v>
      </c>
      <c r="K235" s="18">
        <v>0</v>
      </c>
    </row>
    <row r="236" spans="1:11" ht="12.75">
      <c r="A236" s="11" t="s">
        <v>214</v>
      </c>
      <c r="B236" s="25"/>
      <c r="C236" s="29"/>
      <c r="D236" s="2"/>
      <c r="E236" s="2"/>
      <c r="F236" s="2"/>
      <c r="G236" s="2">
        <f>'Discretionary summary'!C238</f>
      </c>
      <c r="H236" s="2">
        <f t="shared" si="51"/>
      </c>
      <c r="I236" s="2"/>
      <c r="J236" s="2" t="s">
        <v>301</v>
      </c>
      <c r="K236" s="18" t="s">
        <v>301</v>
      </c>
    </row>
    <row r="237" spans="1:11" ht="12.75">
      <c r="A237" s="18" t="s">
        <v>215</v>
      </c>
      <c r="B237" s="25">
        <v>564</v>
      </c>
      <c r="C237" s="29">
        <f t="shared" si="46"/>
        <v>0.00108048253890408</v>
      </c>
      <c r="D237" s="2">
        <v>20000</v>
      </c>
      <c r="E237" s="2">
        <f t="shared" si="48"/>
        <v>34818</v>
      </c>
      <c r="F237" s="2">
        <f t="shared" si="49"/>
        <v>54818</v>
      </c>
      <c r="G237" s="2">
        <f>'Discretionary summary'!C239</f>
        <v>774</v>
      </c>
      <c r="H237" s="2">
        <f t="shared" si="51"/>
        <v>54044</v>
      </c>
      <c r="I237" s="2">
        <v>54818</v>
      </c>
      <c r="J237" s="2">
        <f t="shared" si="52"/>
        <v>54818</v>
      </c>
      <c r="K237" s="18">
        <v>0</v>
      </c>
    </row>
    <row r="238" spans="1:11" ht="12.75">
      <c r="A238" s="11" t="s">
        <v>216</v>
      </c>
      <c r="B238" s="25"/>
      <c r="C238" s="29"/>
      <c r="D238" s="2"/>
      <c r="E238" s="2"/>
      <c r="F238" s="2"/>
      <c r="G238" s="2">
        <f>'Discretionary summary'!C240</f>
      </c>
      <c r="H238" s="2">
        <f t="shared" si="51"/>
      </c>
      <c r="I238" s="2"/>
      <c r="J238" s="2" t="s">
        <v>301</v>
      </c>
      <c r="K238" s="18" t="s">
        <v>301</v>
      </c>
    </row>
    <row r="239" spans="1:11" ht="12.75">
      <c r="A239" s="18" t="s">
        <v>217</v>
      </c>
      <c r="B239" s="25">
        <v>957</v>
      </c>
      <c r="C239" s="29">
        <f t="shared" si="46"/>
        <v>0.00183337196760851</v>
      </c>
      <c r="D239" s="2">
        <v>20000</v>
      </c>
      <c r="E239" s="2">
        <f t="shared" si="48"/>
        <v>59080</v>
      </c>
      <c r="F239" s="2">
        <f t="shared" si="49"/>
        <v>79080</v>
      </c>
      <c r="G239" s="2">
        <f>'Discretionary summary'!C241</f>
        <v>965</v>
      </c>
      <c r="H239" s="2">
        <f t="shared" si="51"/>
        <v>78115</v>
      </c>
      <c r="I239" s="2">
        <v>79080</v>
      </c>
      <c r="J239" s="2">
        <f t="shared" si="52"/>
        <v>79080</v>
      </c>
      <c r="K239" s="18">
        <v>0</v>
      </c>
    </row>
    <row r="240" spans="1:11" ht="12.75">
      <c r="A240" s="11" t="s">
        <v>218</v>
      </c>
      <c r="B240" s="25"/>
      <c r="C240" s="29"/>
      <c r="D240" s="2"/>
      <c r="E240" s="2"/>
      <c r="F240" s="2"/>
      <c r="G240" s="2">
        <f>'Discretionary summary'!C242</f>
        <v>0</v>
      </c>
      <c r="H240" s="2"/>
      <c r="I240" s="2"/>
      <c r="J240" s="2" t="s">
        <v>301</v>
      </c>
      <c r="K240" s="18" t="s">
        <v>301</v>
      </c>
    </row>
    <row r="241" spans="1:11" ht="12.75">
      <c r="A241" s="18" t="s">
        <v>219</v>
      </c>
      <c r="B241" s="25">
        <v>3620</v>
      </c>
      <c r="C241" s="29">
        <f t="shared" si="46"/>
        <v>0.00693501204048361</v>
      </c>
      <c r="D241" s="2">
        <v>20000</v>
      </c>
      <c r="E241" s="2">
        <f>C241*$D$299</f>
        <v>223479</v>
      </c>
      <c r="F241" s="2">
        <f t="shared" si="49"/>
        <v>243479</v>
      </c>
      <c r="G241" s="2">
        <f>'Discretionary summary'!C243</f>
        <v>2257</v>
      </c>
      <c r="H241" s="2">
        <f t="shared" si="51"/>
        <v>241222</v>
      </c>
      <c r="I241" s="2">
        <v>243478</v>
      </c>
      <c r="J241" s="2">
        <f t="shared" si="52"/>
        <v>243479</v>
      </c>
      <c r="K241" s="18">
        <v>0</v>
      </c>
    </row>
    <row r="242" spans="1:11" ht="12.75">
      <c r="A242" s="18" t="s">
        <v>220</v>
      </c>
      <c r="B242" s="25">
        <v>1127</v>
      </c>
      <c r="C242" s="29">
        <f t="shared" si="46"/>
        <v>0.0021590493286257</v>
      </c>
      <c r="D242" s="2">
        <v>20000</v>
      </c>
      <c r="E242" s="2">
        <f t="shared" si="48"/>
        <v>69575</v>
      </c>
      <c r="F242" s="2">
        <f t="shared" si="49"/>
        <v>89575</v>
      </c>
      <c r="G242" s="2">
        <f>'Discretionary summary'!C244</f>
        <v>1047</v>
      </c>
      <c r="H242" s="2">
        <f t="shared" si="51"/>
        <v>88528</v>
      </c>
      <c r="I242" s="2">
        <v>89575</v>
      </c>
      <c r="J242" s="2">
        <f t="shared" si="52"/>
        <v>89575</v>
      </c>
      <c r="K242" s="18">
        <v>0</v>
      </c>
    </row>
    <row r="243" spans="1:11" ht="12.75">
      <c r="A243" s="18" t="s">
        <v>221</v>
      </c>
      <c r="B243" s="25">
        <v>712</v>
      </c>
      <c r="C243" s="29">
        <f t="shared" si="46"/>
        <v>0.00136401341790727</v>
      </c>
      <c r="D243" s="2">
        <v>20000</v>
      </c>
      <c r="E243" s="2">
        <f t="shared" si="48"/>
        <v>43955</v>
      </c>
      <c r="F243" s="2">
        <f t="shared" si="49"/>
        <v>63955</v>
      </c>
      <c r="G243" s="2">
        <f>'Discretionary summary'!C245</f>
        <v>846</v>
      </c>
      <c r="H243" s="2">
        <f t="shared" si="51"/>
        <v>63109</v>
      </c>
      <c r="I243" s="2">
        <v>63955</v>
      </c>
      <c r="J243" s="2">
        <f t="shared" si="52"/>
        <v>63955</v>
      </c>
      <c r="K243" s="18">
        <v>0</v>
      </c>
    </row>
    <row r="244" spans="1:11" ht="12.75">
      <c r="A244" s="18" t="s">
        <v>222</v>
      </c>
      <c r="B244" s="25">
        <v>488</v>
      </c>
      <c r="C244" s="29">
        <f t="shared" si="46"/>
        <v>0.00093488560103757</v>
      </c>
      <c r="D244" s="2">
        <v>20000</v>
      </c>
      <c r="E244" s="2">
        <f t="shared" si="48"/>
        <v>30126</v>
      </c>
      <c r="F244" s="2">
        <f t="shared" si="49"/>
        <v>50126</v>
      </c>
      <c r="G244" s="2">
        <f>'Discretionary summary'!C246</f>
        <v>737</v>
      </c>
      <c r="H244" s="2">
        <f t="shared" si="51"/>
        <v>49389</v>
      </c>
      <c r="I244" s="2">
        <v>50126</v>
      </c>
      <c r="J244" s="2">
        <f t="shared" si="52"/>
        <v>50126</v>
      </c>
      <c r="K244" s="18">
        <v>0</v>
      </c>
    </row>
    <row r="245" spans="1:11" ht="12.75">
      <c r="A245" s="18" t="s">
        <v>223</v>
      </c>
      <c r="B245" s="25">
        <v>17002</v>
      </c>
      <c r="C245" s="29">
        <f t="shared" si="46"/>
        <v>0.0325715676000835</v>
      </c>
      <c r="D245" s="2">
        <v>20000</v>
      </c>
      <c r="E245" s="2">
        <f t="shared" si="48"/>
        <v>1049608</v>
      </c>
      <c r="F245" s="2">
        <f t="shared" si="49"/>
        <v>1069608</v>
      </c>
      <c r="G245" s="2">
        <f>'Discretionary summary'!C247</f>
        <v>8754</v>
      </c>
      <c r="H245" s="2">
        <f t="shared" si="51"/>
        <v>1060854</v>
      </c>
      <c r="I245" s="2">
        <v>1069608</v>
      </c>
      <c r="J245" s="2">
        <f t="shared" si="52"/>
        <v>1069608</v>
      </c>
      <c r="K245" s="18">
        <v>0</v>
      </c>
    </row>
    <row r="246" spans="1:11" ht="12.75">
      <c r="A246" s="18" t="s">
        <v>224</v>
      </c>
      <c r="B246" s="25">
        <v>4491</v>
      </c>
      <c r="C246" s="29">
        <f t="shared" si="46"/>
        <v>0.00860362957840108</v>
      </c>
      <c r="D246" s="2">
        <v>20000</v>
      </c>
      <c r="E246" s="2">
        <f t="shared" si="48"/>
        <v>277249</v>
      </c>
      <c r="F246" s="2">
        <f t="shared" si="49"/>
        <v>297249</v>
      </c>
      <c r="G246" s="2">
        <f>'Discretionary summary'!C248</f>
        <v>2680</v>
      </c>
      <c r="H246" s="2">
        <f t="shared" si="51"/>
        <v>294569</v>
      </c>
      <c r="I246" s="2">
        <v>297249</v>
      </c>
      <c r="J246" s="2">
        <f t="shared" si="52"/>
        <v>297249</v>
      </c>
      <c r="K246" s="18">
        <v>0</v>
      </c>
    </row>
    <row r="247" spans="1:12" ht="12.75">
      <c r="A247" s="18" t="s">
        <v>225</v>
      </c>
      <c r="B247" s="25">
        <v>1448</v>
      </c>
      <c r="C247" s="29">
        <f t="shared" si="46"/>
        <v>0.00277400481619344</v>
      </c>
      <c r="D247" s="2">
        <v>20000</v>
      </c>
      <c r="E247" s="2">
        <f t="shared" si="48"/>
        <v>89391</v>
      </c>
      <c r="F247" s="2">
        <f t="shared" si="49"/>
        <v>109391</v>
      </c>
      <c r="G247" s="2">
        <f>'Discretionary summary'!C249</f>
        <v>1203</v>
      </c>
      <c r="H247" s="2">
        <f t="shared" si="51"/>
        <v>108188</v>
      </c>
      <c r="I247" s="2"/>
      <c r="J247" s="2">
        <v>0</v>
      </c>
      <c r="K247" s="31" t="s">
        <v>303</v>
      </c>
      <c r="L247" s="31">
        <f>F247</f>
        <v>109391</v>
      </c>
    </row>
    <row r="248" spans="1:11" ht="12.75">
      <c r="A248" s="18" t="s">
        <v>226</v>
      </c>
      <c r="B248" s="25">
        <v>1686</v>
      </c>
      <c r="C248" s="29">
        <f t="shared" si="46"/>
        <v>0.00322995312161751</v>
      </c>
      <c r="D248" s="2">
        <v>20000</v>
      </c>
      <c r="E248" s="2">
        <f t="shared" si="48"/>
        <v>104084</v>
      </c>
      <c r="F248" s="2">
        <f t="shared" si="49"/>
        <v>124084</v>
      </c>
      <c r="G248" s="2">
        <f>'Discretionary summary'!C250</f>
        <v>1318</v>
      </c>
      <c r="H248" s="2">
        <f t="shared" si="51"/>
        <v>122766</v>
      </c>
      <c r="I248" s="2">
        <v>124084</v>
      </c>
      <c r="J248" s="2">
        <f aca="true" t="shared" si="53" ref="J248:J263">IF(F248&lt;&gt;"",F248,"")</f>
        <v>124084</v>
      </c>
      <c r="K248" s="18">
        <v>0</v>
      </c>
    </row>
    <row r="249" spans="1:11" ht="12.75">
      <c r="A249" s="11" t="s">
        <v>227</v>
      </c>
      <c r="B249" s="25"/>
      <c r="C249" s="29"/>
      <c r="D249" s="2"/>
      <c r="E249" s="2"/>
      <c r="F249" s="2"/>
      <c r="G249" s="2">
        <f>'Discretionary summary'!C251</f>
      </c>
      <c r="H249" s="2">
        <f t="shared" si="51"/>
      </c>
      <c r="I249" s="2"/>
      <c r="J249" s="2" t="s">
        <v>301</v>
      </c>
      <c r="K249" s="18" t="s">
        <v>301</v>
      </c>
    </row>
    <row r="250" spans="1:11" ht="12.75">
      <c r="A250" s="18" t="s">
        <v>228</v>
      </c>
      <c r="B250" s="25">
        <v>152</v>
      </c>
      <c r="C250" s="29">
        <f t="shared" si="46"/>
        <v>0.00029119387573301</v>
      </c>
      <c r="D250" s="2">
        <v>20000</v>
      </c>
      <c r="E250" s="2">
        <f t="shared" si="48"/>
        <v>9384</v>
      </c>
      <c r="F250" s="2">
        <f t="shared" si="49"/>
        <v>29384</v>
      </c>
      <c r="G250" s="2">
        <f>'Discretionary summary'!C252</f>
        <v>574</v>
      </c>
      <c r="H250" s="2">
        <f t="shared" si="51"/>
        <v>28810</v>
      </c>
      <c r="I250" s="2">
        <v>29384</v>
      </c>
      <c r="J250" s="2">
        <f t="shared" si="53"/>
        <v>29384</v>
      </c>
      <c r="K250" s="18">
        <v>0</v>
      </c>
    </row>
    <row r="251" spans="1:11" ht="12.75">
      <c r="A251" s="18" t="s">
        <v>229</v>
      </c>
      <c r="B251" s="25">
        <v>258</v>
      </c>
      <c r="C251" s="29">
        <f t="shared" si="46"/>
        <v>0.00049426328907314</v>
      </c>
      <c r="D251" s="2">
        <v>20000</v>
      </c>
      <c r="E251" s="2">
        <f t="shared" si="48"/>
        <v>15927</v>
      </c>
      <c r="F251" s="2">
        <f t="shared" si="49"/>
        <v>35927</v>
      </c>
      <c r="G251" s="2">
        <f>'Discretionary summary'!C253</f>
        <v>625</v>
      </c>
      <c r="H251" s="2">
        <f aca="true" t="shared" si="54" ref="H251:H282">IF(G251&lt;&gt;"",F251-G251,"")</f>
        <v>35302</v>
      </c>
      <c r="I251" s="2">
        <v>35927</v>
      </c>
      <c r="J251" s="2">
        <f t="shared" si="53"/>
        <v>35927</v>
      </c>
      <c r="K251" s="18">
        <v>0</v>
      </c>
    </row>
    <row r="252" spans="1:11" ht="12.75">
      <c r="A252" s="11" t="s">
        <v>230</v>
      </c>
      <c r="B252" s="25"/>
      <c r="C252" s="29"/>
      <c r="D252" s="2"/>
      <c r="E252" s="2"/>
      <c r="F252" s="2"/>
      <c r="G252" s="2">
        <f>'Discretionary summary'!C254</f>
      </c>
      <c r="H252" s="2">
        <f t="shared" si="54"/>
      </c>
      <c r="I252" s="2"/>
      <c r="J252" s="2" t="s">
        <v>301</v>
      </c>
      <c r="K252" s="18" t="s">
        <v>301</v>
      </c>
    </row>
    <row r="253" spans="1:11" ht="12.75">
      <c r="A253" s="18" t="s">
        <v>231</v>
      </c>
      <c r="B253" s="25">
        <v>236</v>
      </c>
      <c r="C253" s="29">
        <f t="shared" si="46"/>
        <v>0.00045211680705915</v>
      </c>
      <c r="D253" s="2">
        <v>20000</v>
      </c>
      <c r="E253" s="2">
        <f t="shared" si="48"/>
        <v>14569</v>
      </c>
      <c r="F253" s="2">
        <f t="shared" si="49"/>
        <v>34569</v>
      </c>
      <c r="G253" s="2">
        <f>'Discretionary summary'!C255</f>
        <v>615</v>
      </c>
      <c r="H253" s="2">
        <f t="shared" si="54"/>
        <v>33954</v>
      </c>
      <c r="I253" s="2">
        <v>34569</v>
      </c>
      <c r="J253" s="2">
        <f t="shared" si="53"/>
        <v>34569</v>
      </c>
      <c r="K253" s="18">
        <v>0</v>
      </c>
    </row>
    <row r="254" spans="1:11" ht="12.75">
      <c r="A254" s="18" t="s">
        <v>232</v>
      </c>
      <c r="B254" s="25">
        <v>1433</v>
      </c>
      <c r="C254" s="29">
        <f t="shared" si="46"/>
        <v>0.00274526857845663</v>
      </c>
      <c r="D254" s="2">
        <v>20000</v>
      </c>
      <c r="E254" s="2">
        <f t="shared" si="48"/>
        <v>88465</v>
      </c>
      <c r="F254" s="2">
        <f t="shared" si="49"/>
        <v>108465</v>
      </c>
      <c r="G254" s="2">
        <f>'Discretionary summary'!C256</f>
        <v>1196</v>
      </c>
      <c r="H254" s="2">
        <f t="shared" si="54"/>
        <v>107269</v>
      </c>
      <c r="I254" s="2">
        <v>108465</v>
      </c>
      <c r="J254" s="2">
        <f t="shared" si="53"/>
        <v>108465</v>
      </c>
      <c r="K254" s="18">
        <v>0</v>
      </c>
    </row>
    <row r="255" spans="1:11" ht="12.75">
      <c r="A255" s="11" t="s">
        <v>233</v>
      </c>
      <c r="B255" s="25"/>
      <c r="C255" s="29"/>
      <c r="D255" s="2"/>
      <c r="E255" s="2"/>
      <c r="F255" s="2"/>
      <c r="G255" s="2">
        <f>'Discretionary summary'!C257</f>
      </c>
      <c r="H255" s="2">
        <f t="shared" si="54"/>
      </c>
      <c r="I255" s="2"/>
      <c r="J255" s="2" t="s">
        <v>301</v>
      </c>
      <c r="K255" s="18" t="s">
        <v>301</v>
      </c>
    </row>
    <row r="256" spans="1:12" ht="12.75">
      <c r="A256" s="18" t="s">
        <v>234</v>
      </c>
      <c r="B256" s="25">
        <v>1123</v>
      </c>
      <c r="C256" s="29">
        <f t="shared" si="46"/>
        <v>0.00215138633189588</v>
      </c>
      <c r="D256" s="2">
        <v>20000</v>
      </c>
      <c r="E256" s="2">
        <f t="shared" si="48"/>
        <v>69328</v>
      </c>
      <c r="F256" s="2">
        <f t="shared" si="49"/>
        <v>89328</v>
      </c>
      <c r="G256" s="2">
        <f>'Discretionary summary'!C258</f>
        <v>1045</v>
      </c>
      <c r="H256" s="2">
        <f t="shared" si="54"/>
        <v>88283</v>
      </c>
      <c r="I256" s="2"/>
      <c r="J256" s="2">
        <v>0</v>
      </c>
      <c r="K256" s="31" t="s">
        <v>303</v>
      </c>
      <c r="L256" s="31">
        <f>F256</f>
        <v>89328</v>
      </c>
    </row>
    <row r="257" spans="1:11" ht="12.75">
      <c r="A257" s="18" t="s">
        <v>235</v>
      </c>
      <c r="B257" s="25">
        <v>4951</v>
      </c>
      <c r="C257" s="29">
        <f t="shared" si="46"/>
        <v>0.00948487420232993</v>
      </c>
      <c r="D257" s="2">
        <v>20000</v>
      </c>
      <c r="E257" s="2">
        <f t="shared" si="48"/>
        <v>305647</v>
      </c>
      <c r="F257" s="2">
        <f t="shared" si="49"/>
        <v>325647</v>
      </c>
      <c r="G257" s="2">
        <f>'Discretionary summary'!C259</f>
        <v>2903</v>
      </c>
      <c r="H257" s="2">
        <f t="shared" si="54"/>
        <v>322744</v>
      </c>
      <c r="I257" s="2">
        <v>325647</v>
      </c>
      <c r="J257" s="2">
        <f t="shared" si="53"/>
        <v>325647</v>
      </c>
      <c r="K257" s="18">
        <v>0</v>
      </c>
    </row>
    <row r="258" spans="1:11" ht="12.75">
      <c r="A258" s="18" t="s">
        <v>236</v>
      </c>
      <c r="B258" s="25">
        <v>790</v>
      </c>
      <c r="C258" s="29">
        <f t="shared" si="46"/>
        <v>0.00151344185413869</v>
      </c>
      <c r="D258" s="2">
        <v>20000</v>
      </c>
      <c r="E258" s="2">
        <f t="shared" si="48"/>
        <v>48770</v>
      </c>
      <c r="F258" s="2">
        <f t="shared" si="49"/>
        <v>68770</v>
      </c>
      <c r="G258" s="2">
        <f>'Discretionary summary'!C260</f>
        <v>884</v>
      </c>
      <c r="H258" s="2">
        <f t="shared" si="54"/>
        <v>67886</v>
      </c>
      <c r="I258" s="2">
        <v>68770</v>
      </c>
      <c r="J258" s="2">
        <f t="shared" si="53"/>
        <v>68770</v>
      </c>
      <c r="K258" s="18">
        <v>0</v>
      </c>
    </row>
    <row r="259" spans="1:11" ht="12.75">
      <c r="A259" s="18" t="s">
        <v>237</v>
      </c>
      <c r="B259" s="25">
        <v>117</v>
      </c>
      <c r="C259" s="29">
        <f t="shared" si="46"/>
        <v>0.00022414265434712</v>
      </c>
      <c r="D259" s="2">
        <v>20000</v>
      </c>
      <c r="E259" s="2">
        <f t="shared" si="48"/>
        <v>7223</v>
      </c>
      <c r="F259" s="2">
        <f t="shared" si="49"/>
        <v>27223</v>
      </c>
      <c r="G259" s="2">
        <f>'Discretionary summary'!C261</f>
        <v>557</v>
      </c>
      <c r="H259" s="2">
        <f t="shared" si="54"/>
        <v>26666</v>
      </c>
      <c r="I259" s="2">
        <v>27223</v>
      </c>
      <c r="J259" s="2">
        <f t="shared" si="53"/>
        <v>27223</v>
      </c>
      <c r="K259" s="18">
        <v>0</v>
      </c>
    </row>
    <row r="260" spans="1:11" ht="12.75">
      <c r="A260" s="18" t="s">
        <v>238</v>
      </c>
      <c r="B260" s="25">
        <v>997</v>
      </c>
      <c r="C260" s="29">
        <f t="shared" si="46"/>
        <v>0.00191000193490667</v>
      </c>
      <c r="D260" s="2">
        <v>20000</v>
      </c>
      <c r="E260" s="2">
        <f t="shared" si="48"/>
        <v>61549</v>
      </c>
      <c r="F260" s="2">
        <f t="shared" si="49"/>
        <v>81549</v>
      </c>
      <c r="G260" s="2">
        <f>'Discretionary summary'!C262</f>
        <v>984</v>
      </c>
      <c r="H260" s="2">
        <f t="shared" si="54"/>
        <v>80565</v>
      </c>
      <c r="I260" s="2">
        <v>81549</v>
      </c>
      <c r="J260" s="2">
        <f t="shared" si="53"/>
        <v>81549</v>
      </c>
      <c r="K260" s="18">
        <v>0</v>
      </c>
    </row>
    <row r="261" spans="1:11" ht="12.75">
      <c r="A261" s="18" t="s">
        <v>239</v>
      </c>
      <c r="B261" s="25">
        <v>1057</v>
      </c>
      <c r="C261" s="29">
        <f t="shared" si="46"/>
        <v>0.00202494688585392</v>
      </c>
      <c r="D261" s="2">
        <v>20000</v>
      </c>
      <c r="E261" s="2">
        <f t="shared" si="48"/>
        <v>65253</v>
      </c>
      <c r="F261" s="2">
        <f t="shared" si="49"/>
        <v>85253</v>
      </c>
      <c r="G261" s="2">
        <f>'Discretionary summary'!C263</f>
        <v>1013</v>
      </c>
      <c r="H261" s="2">
        <f t="shared" si="54"/>
        <v>84240</v>
      </c>
      <c r="I261" s="2">
        <v>85253</v>
      </c>
      <c r="J261" s="2">
        <f t="shared" si="53"/>
        <v>85253</v>
      </c>
      <c r="K261" s="18">
        <v>0</v>
      </c>
    </row>
    <row r="262" spans="1:11" ht="12.75">
      <c r="A262" s="18" t="s">
        <v>240</v>
      </c>
      <c r="B262" s="25">
        <v>655</v>
      </c>
      <c r="C262" s="29">
        <f t="shared" si="46"/>
        <v>0.00125481571450739</v>
      </c>
      <c r="D262" s="2">
        <v>20000</v>
      </c>
      <c r="E262" s="2">
        <f t="shared" si="48"/>
        <v>40436</v>
      </c>
      <c r="F262" s="2">
        <f t="shared" si="49"/>
        <v>60436</v>
      </c>
      <c r="G262" s="2">
        <f>'Discretionary summary'!C264</f>
        <v>818</v>
      </c>
      <c r="H262" s="2">
        <f t="shared" si="54"/>
        <v>59618</v>
      </c>
      <c r="I262" s="2">
        <v>60436</v>
      </c>
      <c r="J262" s="2">
        <f t="shared" si="53"/>
        <v>60436</v>
      </c>
      <c r="K262" s="18">
        <v>0</v>
      </c>
    </row>
    <row r="263" spans="1:11" ht="12.75">
      <c r="A263" s="18" t="s">
        <v>241</v>
      </c>
      <c r="B263" s="25">
        <v>1671</v>
      </c>
      <c r="C263" s="29">
        <f t="shared" si="46"/>
        <v>0.00320121688388069</v>
      </c>
      <c r="D263" s="2">
        <v>20000</v>
      </c>
      <c r="E263" s="2">
        <f t="shared" si="48"/>
        <v>103158</v>
      </c>
      <c r="F263" s="2">
        <f t="shared" si="49"/>
        <v>123158</v>
      </c>
      <c r="G263" s="2">
        <f>'Discretionary summary'!C265</f>
        <v>1311</v>
      </c>
      <c r="H263" s="2">
        <f t="shared" si="54"/>
        <v>121847</v>
      </c>
      <c r="I263" s="2">
        <v>123158</v>
      </c>
      <c r="J263" s="2">
        <f t="shared" si="53"/>
        <v>123158</v>
      </c>
      <c r="K263" s="18">
        <v>0</v>
      </c>
    </row>
    <row r="264" spans="1:11" ht="12.75">
      <c r="A264" s="18" t="s">
        <v>242</v>
      </c>
      <c r="B264" s="25">
        <v>307</v>
      </c>
      <c r="C264" s="29">
        <f aca="true" t="shared" si="55" ref="C264:C294">B264/$B$296</f>
        <v>0.00058813499901339</v>
      </c>
      <c r="D264" s="2">
        <v>20000</v>
      </c>
      <c r="E264" s="2">
        <f t="shared" si="48"/>
        <v>18952</v>
      </c>
      <c r="F264" s="2">
        <f t="shared" si="49"/>
        <v>38952</v>
      </c>
      <c r="G264" s="2">
        <f>'Discretionary summary'!C266</f>
        <v>649</v>
      </c>
      <c r="H264" s="2">
        <f t="shared" si="54"/>
        <v>38303</v>
      </c>
      <c r="I264" s="2">
        <v>38952</v>
      </c>
      <c r="J264" s="2">
        <f aca="true" t="shared" si="56" ref="J264:J279">IF(F264&lt;&gt;"",F264,"")</f>
        <v>38952</v>
      </c>
      <c r="K264" s="18">
        <v>0</v>
      </c>
    </row>
    <row r="265" spans="1:12" ht="12.75">
      <c r="A265" s="18" t="s">
        <v>243</v>
      </c>
      <c r="B265" s="25">
        <v>241</v>
      </c>
      <c r="C265" s="29">
        <f t="shared" si="55"/>
        <v>0.00046169555297142</v>
      </c>
      <c r="D265" s="2">
        <v>20000</v>
      </c>
      <c r="E265" s="2">
        <f aca="true" t="shared" si="57" ref="E265:E294">C265*$D$299</f>
        <v>14878</v>
      </c>
      <c r="F265" s="2">
        <f aca="true" t="shared" si="58" ref="F265:F294">D265+E265</f>
        <v>34878</v>
      </c>
      <c r="G265" s="2">
        <f>'Discretionary summary'!C267</f>
        <v>617</v>
      </c>
      <c r="H265" s="2">
        <f t="shared" si="54"/>
        <v>34261</v>
      </c>
      <c r="I265" s="2"/>
      <c r="J265" s="2">
        <v>0</v>
      </c>
      <c r="K265" s="31" t="s">
        <v>303</v>
      </c>
      <c r="L265" s="31">
        <f>F265</f>
        <v>34878</v>
      </c>
    </row>
    <row r="266" spans="1:11" ht="12.75">
      <c r="A266" s="18" t="s">
        <v>244</v>
      </c>
      <c r="B266" s="25">
        <v>5577</v>
      </c>
      <c r="C266" s="29">
        <f t="shared" si="55"/>
        <v>0.0106841331905462</v>
      </c>
      <c r="D266" s="2">
        <v>20000</v>
      </c>
      <c r="E266" s="2">
        <f>C266*$D$299</f>
        <v>344293</v>
      </c>
      <c r="F266" s="2">
        <f t="shared" si="58"/>
        <v>364293</v>
      </c>
      <c r="G266" s="2">
        <f>'Discretionary summary'!C268</f>
        <v>3207</v>
      </c>
      <c r="H266" s="2">
        <f t="shared" si="54"/>
        <v>361086</v>
      </c>
      <c r="I266" s="2">
        <v>364293</v>
      </c>
      <c r="J266" s="2">
        <f t="shared" si="56"/>
        <v>364293</v>
      </c>
      <c r="K266" s="18">
        <v>0</v>
      </c>
    </row>
    <row r="267" spans="1:11" ht="12.75">
      <c r="A267" s="18" t="s">
        <v>245</v>
      </c>
      <c r="B267" s="25">
        <v>214</v>
      </c>
      <c r="C267" s="29">
        <f t="shared" si="55"/>
        <v>0.00040997032504516</v>
      </c>
      <c r="D267" s="2">
        <v>20000</v>
      </c>
      <c r="E267" s="2">
        <f t="shared" si="57"/>
        <v>13211</v>
      </c>
      <c r="F267" s="2">
        <f t="shared" si="58"/>
        <v>33211</v>
      </c>
      <c r="G267" s="2">
        <f>'Discretionary summary'!C269</f>
        <v>604</v>
      </c>
      <c r="H267" s="2">
        <f t="shared" si="54"/>
        <v>32607</v>
      </c>
      <c r="I267" s="2">
        <v>33211</v>
      </c>
      <c r="J267" s="2">
        <f t="shared" si="56"/>
        <v>33211</v>
      </c>
      <c r="K267" s="18">
        <v>0</v>
      </c>
    </row>
    <row r="268" spans="1:11" ht="12.75">
      <c r="A268" s="18" t="s">
        <v>246</v>
      </c>
      <c r="B268" s="25">
        <v>1490</v>
      </c>
      <c r="C268" s="29">
        <f t="shared" si="55"/>
        <v>0.00285446628185651</v>
      </c>
      <c r="D268" s="2">
        <v>20000</v>
      </c>
      <c r="E268" s="2">
        <f t="shared" si="57"/>
        <v>91984</v>
      </c>
      <c r="F268" s="2">
        <f t="shared" si="58"/>
        <v>111984</v>
      </c>
      <c r="G268" s="2">
        <f>'Discretionary summary'!C270</f>
        <v>1223</v>
      </c>
      <c r="H268" s="2">
        <f t="shared" si="54"/>
        <v>110761</v>
      </c>
      <c r="I268" s="2">
        <v>111984</v>
      </c>
      <c r="J268" s="2">
        <f t="shared" si="56"/>
        <v>111984</v>
      </c>
      <c r="K268" s="18">
        <v>0</v>
      </c>
    </row>
    <row r="269" spans="1:11" ht="12.75">
      <c r="A269" s="18" t="s">
        <v>247</v>
      </c>
      <c r="B269" s="25">
        <v>131</v>
      </c>
      <c r="C269" s="29">
        <f t="shared" si="55"/>
        <v>0.00025096314290148</v>
      </c>
      <c r="D269" s="2">
        <v>20000</v>
      </c>
      <c r="E269" s="2">
        <f t="shared" si="57"/>
        <v>8087</v>
      </c>
      <c r="F269" s="2">
        <f t="shared" si="58"/>
        <v>28087</v>
      </c>
      <c r="G269" s="2">
        <f>'Discretionary summary'!C271</f>
        <v>564</v>
      </c>
      <c r="H269" s="2">
        <f t="shared" si="54"/>
        <v>27523</v>
      </c>
      <c r="I269" s="2">
        <v>28087</v>
      </c>
      <c r="J269" s="2">
        <f t="shared" si="56"/>
        <v>28087</v>
      </c>
      <c r="K269" s="18">
        <v>0</v>
      </c>
    </row>
    <row r="270" spans="1:11" ht="12.75">
      <c r="A270" s="18" t="s">
        <v>248</v>
      </c>
      <c r="B270" s="25">
        <v>57</v>
      </c>
      <c r="C270" s="29">
        <f t="shared" si="55"/>
        <v>0.00010919770339988</v>
      </c>
      <c r="D270" s="2">
        <v>20000</v>
      </c>
      <c r="E270" s="2">
        <f t="shared" si="57"/>
        <v>3519</v>
      </c>
      <c r="F270" s="2">
        <f t="shared" si="58"/>
        <v>23519</v>
      </c>
      <c r="G270" s="2">
        <f>'Discretionary summary'!C272</f>
        <v>528</v>
      </c>
      <c r="H270" s="2">
        <f t="shared" si="54"/>
        <v>22991</v>
      </c>
      <c r="I270" s="2">
        <v>23519</v>
      </c>
      <c r="J270" s="2">
        <f t="shared" si="56"/>
        <v>23519</v>
      </c>
      <c r="K270" s="18">
        <v>0</v>
      </c>
    </row>
    <row r="271" spans="1:11" ht="12.75">
      <c r="A271" s="18" t="s">
        <v>249</v>
      </c>
      <c r="B271" s="25">
        <v>712</v>
      </c>
      <c r="C271" s="29">
        <f t="shared" si="55"/>
        <v>0.00136401341790727</v>
      </c>
      <c r="D271" s="2">
        <v>20000</v>
      </c>
      <c r="E271" s="2">
        <f t="shared" si="57"/>
        <v>43955</v>
      </c>
      <c r="F271" s="2">
        <f t="shared" si="58"/>
        <v>63955</v>
      </c>
      <c r="G271" s="2">
        <f>'Discretionary summary'!C273</f>
        <v>846</v>
      </c>
      <c r="H271" s="2">
        <f t="shared" si="54"/>
        <v>63109</v>
      </c>
      <c r="I271" s="2">
        <v>63955</v>
      </c>
      <c r="J271" s="2">
        <f t="shared" si="56"/>
        <v>63955</v>
      </c>
      <c r="K271" s="18">
        <v>0</v>
      </c>
    </row>
    <row r="272" spans="1:11" ht="12.75">
      <c r="A272" s="18" t="s">
        <v>337</v>
      </c>
      <c r="B272" s="25">
        <v>84</v>
      </c>
      <c r="C272" s="29">
        <f t="shared" si="55"/>
        <v>0.00016092293132614</v>
      </c>
      <c r="D272" s="2">
        <v>20000</v>
      </c>
      <c r="E272" s="2">
        <f t="shared" si="57"/>
        <v>5186</v>
      </c>
      <c r="F272" s="2">
        <f t="shared" si="58"/>
        <v>25186</v>
      </c>
      <c r="G272" s="2">
        <f>'Discretionary summary'!C274</f>
        <v>541</v>
      </c>
      <c r="H272" s="2">
        <f t="shared" si="54"/>
        <v>24645</v>
      </c>
      <c r="I272" s="2">
        <v>25186</v>
      </c>
      <c r="J272" s="2">
        <f t="shared" si="56"/>
        <v>25186</v>
      </c>
      <c r="K272" s="18">
        <v>0</v>
      </c>
    </row>
    <row r="273" spans="1:11" ht="12.75">
      <c r="A273" s="18" t="s">
        <v>250</v>
      </c>
      <c r="B273" s="25">
        <v>2501</v>
      </c>
      <c r="C273" s="29">
        <f t="shared" si="55"/>
        <v>0.00479128870531755</v>
      </c>
      <c r="D273" s="2">
        <v>80000</v>
      </c>
      <c r="E273" s="2">
        <f>C273*$D$299</f>
        <v>154398</v>
      </c>
      <c r="F273" s="2">
        <f>D273+E273</f>
        <v>234398</v>
      </c>
      <c r="G273" s="2">
        <f>'Discretionary summary'!C275</f>
        <v>1714</v>
      </c>
      <c r="H273" s="2">
        <f t="shared" si="54"/>
        <v>232684</v>
      </c>
      <c r="I273" s="2">
        <v>234399</v>
      </c>
      <c r="J273" s="2">
        <f t="shared" si="56"/>
        <v>234398</v>
      </c>
      <c r="K273" s="18">
        <v>0</v>
      </c>
    </row>
    <row r="274" spans="1:11" ht="12.75">
      <c r="A274" s="18" t="s">
        <v>251</v>
      </c>
      <c r="B274" s="25">
        <v>885</v>
      </c>
      <c r="C274" s="29">
        <f t="shared" si="55"/>
        <v>0.00169543802647182</v>
      </c>
      <c r="D274" s="2">
        <v>20000</v>
      </c>
      <c r="E274" s="2">
        <f t="shared" si="57"/>
        <v>54635</v>
      </c>
      <c r="F274" s="2">
        <f t="shared" si="58"/>
        <v>74635</v>
      </c>
      <c r="G274" s="2">
        <f>'Discretionary summary'!C276</f>
        <v>930</v>
      </c>
      <c r="H274" s="2">
        <f t="shared" si="54"/>
        <v>73705</v>
      </c>
      <c r="I274" s="2">
        <v>74635</v>
      </c>
      <c r="J274" s="2">
        <f t="shared" si="56"/>
        <v>74635</v>
      </c>
      <c r="K274" s="18">
        <v>0</v>
      </c>
    </row>
    <row r="275" spans="1:11" ht="12.75">
      <c r="A275" s="18" t="s">
        <v>252</v>
      </c>
      <c r="B275" s="25">
        <v>708</v>
      </c>
      <c r="C275" s="29">
        <f t="shared" si="55"/>
        <v>0.00135635042117746</v>
      </c>
      <c r="D275" s="2">
        <v>20000</v>
      </c>
      <c r="E275" s="2">
        <f>C275*$D$299</f>
        <v>43708</v>
      </c>
      <c r="F275" s="2">
        <f t="shared" si="58"/>
        <v>63708</v>
      </c>
      <c r="G275" s="2">
        <f>'Discretionary summary'!C277</f>
        <v>844</v>
      </c>
      <c r="H275" s="2">
        <f t="shared" si="54"/>
        <v>62864</v>
      </c>
      <c r="I275" s="2">
        <v>63708</v>
      </c>
      <c r="J275" s="2">
        <f t="shared" si="56"/>
        <v>63708</v>
      </c>
      <c r="K275" s="18">
        <v>0</v>
      </c>
    </row>
    <row r="276" spans="1:11" ht="12.75">
      <c r="A276" s="18" t="s">
        <v>253</v>
      </c>
      <c r="B276" s="25">
        <v>437</v>
      </c>
      <c r="C276" s="29">
        <f t="shared" si="55"/>
        <v>0.00083718239273241</v>
      </c>
      <c r="D276" s="2">
        <v>20000</v>
      </c>
      <c r="E276" s="2">
        <f t="shared" si="57"/>
        <v>26978</v>
      </c>
      <c r="F276" s="2">
        <f t="shared" si="58"/>
        <v>46978</v>
      </c>
      <c r="G276" s="2">
        <f>'Discretionary summary'!C278</f>
        <v>712</v>
      </c>
      <c r="H276" s="2">
        <f t="shared" si="54"/>
        <v>46266</v>
      </c>
      <c r="I276" s="2">
        <v>46978</v>
      </c>
      <c r="J276" s="2">
        <f t="shared" si="56"/>
        <v>46978</v>
      </c>
      <c r="K276" s="18">
        <v>0</v>
      </c>
    </row>
    <row r="277" spans="1:11" ht="12.75">
      <c r="A277" s="18" t="s">
        <v>254</v>
      </c>
      <c r="B277" s="25">
        <v>234</v>
      </c>
      <c r="C277" s="29">
        <f t="shared" si="55"/>
        <v>0.00044828530869425</v>
      </c>
      <c r="D277" s="2">
        <v>20000</v>
      </c>
      <c r="E277" s="2">
        <f t="shared" si="57"/>
        <v>14446</v>
      </c>
      <c r="F277" s="2">
        <f t="shared" si="58"/>
        <v>34446</v>
      </c>
      <c r="G277" s="2">
        <f>'Discretionary summary'!C279</f>
        <v>614</v>
      </c>
      <c r="H277" s="2">
        <f t="shared" si="54"/>
        <v>33832</v>
      </c>
      <c r="I277" s="2">
        <v>34446</v>
      </c>
      <c r="J277" s="2">
        <f t="shared" si="56"/>
        <v>34446</v>
      </c>
      <c r="K277" s="18">
        <v>0</v>
      </c>
    </row>
    <row r="278" spans="1:11" ht="12.75">
      <c r="A278" s="18" t="s">
        <v>255</v>
      </c>
      <c r="B278" s="25">
        <v>1995</v>
      </c>
      <c r="C278" s="29">
        <f t="shared" si="55"/>
        <v>0.0038219196189958</v>
      </c>
      <c r="D278" s="2">
        <v>20000</v>
      </c>
      <c r="E278" s="2">
        <f t="shared" si="57"/>
        <v>123160</v>
      </c>
      <c r="F278" s="2">
        <f t="shared" si="58"/>
        <v>143160</v>
      </c>
      <c r="G278" s="2">
        <f>'Discretionary summary'!C280</f>
        <v>1468</v>
      </c>
      <c r="H278" s="2">
        <f t="shared" si="54"/>
        <v>141692</v>
      </c>
      <c r="I278" s="2">
        <v>143160</v>
      </c>
      <c r="J278" s="2">
        <f t="shared" si="56"/>
        <v>143160</v>
      </c>
      <c r="K278" s="18">
        <v>0</v>
      </c>
    </row>
    <row r="279" spans="1:11" ht="12.75">
      <c r="A279" s="18" t="s">
        <v>256</v>
      </c>
      <c r="B279" s="25">
        <v>216</v>
      </c>
      <c r="C279" s="29">
        <f t="shared" si="55"/>
        <v>0.00041380182341007</v>
      </c>
      <c r="D279" s="2">
        <v>20000</v>
      </c>
      <c r="E279" s="2">
        <f t="shared" si="57"/>
        <v>13335</v>
      </c>
      <c r="F279" s="2">
        <f t="shared" si="58"/>
        <v>33335</v>
      </c>
      <c r="G279" s="2">
        <f>'Discretionary summary'!C281</f>
        <v>605</v>
      </c>
      <c r="H279" s="2">
        <f t="shared" si="54"/>
        <v>32730</v>
      </c>
      <c r="I279" s="2">
        <v>33335</v>
      </c>
      <c r="J279" s="2">
        <f t="shared" si="56"/>
        <v>33335</v>
      </c>
      <c r="K279" s="18">
        <v>0</v>
      </c>
    </row>
    <row r="280" spans="1:11" ht="12.75">
      <c r="A280" s="11" t="s">
        <v>257</v>
      </c>
      <c r="B280" s="25"/>
      <c r="C280" s="29"/>
      <c r="D280" s="2"/>
      <c r="E280" s="2"/>
      <c r="F280" s="2"/>
      <c r="G280" s="2">
        <f>'Discretionary summary'!C282</f>
      </c>
      <c r="H280" s="2">
        <f t="shared" si="54"/>
      </c>
      <c r="I280" s="2"/>
      <c r="J280" s="2" t="s">
        <v>301</v>
      </c>
      <c r="K280" s="18" t="s">
        <v>301</v>
      </c>
    </row>
    <row r="281" spans="1:11" ht="12.75">
      <c r="A281" s="18" t="s">
        <v>258</v>
      </c>
      <c r="B281" s="25">
        <v>320</v>
      </c>
      <c r="C281" s="29">
        <f t="shared" si="55"/>
        <v>0.00061303973838529</v>
      </c>
      <c r="D281" s="2">
        <v>20000</v>
      </c>
      <c r="E281" s="2">
        <f t="shared" si="57"/>
        <v>19755</v>
      </c>
      <c r="F281" s="2">
        <f t="shared" si="58"/>
        <v>39755</v>
      </c>
      <c r="G281" s="2">
        <f>'Discretionary summary'!C283</f>
        <v>655</v>
      </c>
      <c r="H281" s="2">
        <f t="shared" si="54"/>
        <v>39100</v>
      </c>
      <c r="I281" s="2">
        <v>39755</v>
      </c>
      <c r="J281" s="2">
        <f aca="true" t="shared" si="59" ref="J281:J291">IF(F281&lt;&gt;"",F281,"")</f>
        <v>39755</v>
      </c>
      <c r="K281" s="18">
        <v>0</v>
      </c>
    </row>
    <row r="282" spans="1:11" ht="12.75">
      <c r="A282" s="18" t="s">
        <v>259</v>
      </c>
      <c r="B282" s="25">
        <v>329</v>
      </c>
      <c r="C282" s="29">
        <f t="shared" si="55"/>
        <v>0.00063028148102738</v>
      </c>
      <c r="D282" s="2">
        <v>20000</v>
      </c>
      <c r="E282" s="2">
        <f t="shared" si="57"/>
        <v>20311</v>
      </c>
      <c r="F282" s="2">
        <f t="shared" si="58"/>
        <v>40311</v>
      </c>
      <c r="G282" s="2">
        <f>'Discretionary summary'!C284</f>
        <v>660</v>
      </c>
      <c r="H282" s="2">
        <f t="shared" si="54"/>
        <v>39651</v>
      </c>
      <c r="I282" s="2">
        <v>40311</v>
      </c>
      <c r="J282" s="2">
        <f t="shared" si="59"/>
        <v>40311</v>
      </c>
      <c r="K282" s="18">
        <v>0</v>
      </c>
    </row>
    <row r="283" spans="1:11" ht="12.75">
      <c r="A283" s="18" t="s">
        <v>260</v>
      </c>
      <c r="B283" s="25">
        <v>1282</v>
      </c>
      <c r="C283" s="29">
        <f t="shared" si="55"/>
        <v>0.00245599045190607</v>
      </c>
      <c r="D283" s="2">
        <v>20000</v>
      </c>
      <c r="E283" s="2">
        <f t="shared" si="57"/>
        <v>79144</v>
      </c>
      <c r="F283" s="2">
        <f t="shared" si="58"/>
        <v>99144</v>
      </c>
      <c r="G283" s="2">
        <f>'Discretionary summary'!C285</f>
        <v>1122</v>
      </c>
      <c r="H283" s="2">
        <f aca="true" t="shared" si="60" ref="H283:H294">IF(G283&lt;&gt;"",F283-G283,"")</f>
        <v>98022</v>
      </c>
      <c r="I283" s="2">
        <v>99144</v>
      </c>
      <c r="J283" s="2">
        <f t="shared" si="59"/>
        <v>99144</v>
      </c>
      <c r="K283" s="18">
        <v>0</v>
      </c>
    </row>
    <row r="284" spans="1:11" ht="12.75">
      <c r="A284" s="18" t="s">
        <v>339</v>
      </c>
      <c r="B284" s="25">
        <v>637</v>
      </c>
      <c r="C284" s="29">
        <f t="shared" si="55"/>
        <v>0.00122033222922322</v>
      </c>
      <c r="D284" s="2">
        <v>20000</v>
      </c>
      <c r="E284" s="2">
        <f t="shared" si="57"/>
        <v>39325</v>
      </c>
      <c r="F284" s="2">
        <f t="shared" si="58"/>
        <v>59325</v>
      </c>
      <c r="G284" s="2">
        <f>'Discretionary summary'!C286</f>
        <v>809</v>
      </c>
      <c r="H284" s="2">
        <f t="shared" si="60"/>
        <v>58516</v>
      </c>
      <c r="I284" s="2">
        <v>59325</v>
      </c>
      <c r="J284" s="2">
        <f t="shared" si="59"/>
        <v>59325</v>
      </c>
      <c r="K284" s="18">
        <v>0</v>
      </c>
    </row>
    <row r="285" spans="1:11" ht="12.75">
      <c r="A285" s="18" t="s">
        <v>261</v>
      </c>
      <c r="B285" s="25">
        <v>462</v>
      </c>
      <c r="C285" s="29">
        <f t="shared" si="55"/>
        <v>0.00088507612229377</v>
      </c>
      <c r="D285" s="2">
        <v>20000</v>
      </c>
      <c r="E285" s="2">
        <f t="shared" si="57"/>
        <v>28521</v>
      </c>
      <c r="F285" s="2">
        <f t="shared" si="58"/>
        <v>48521</v>
      </c>
      <c r="G285" s="2">
        <f>'Discretionary summary'!C287</f>
        <v>724</v>
      </c>
      <c r="H285" s="2">
        <f t="shared" si="60"/>
        <v>47797</v>
      </c>
      <c r="I285" s="2">
        <v>48521</v>
      </c>
      <c r="J285" s="2">
        <f t="shared" si="59"/>
        <v>48521</v>
      </c>
      <c r="K285" s="18">
        <v>0</v>
      </c>
    </row>
    <row r="286" spans="1:11" ht="12.75">
      <c r="A286" s="18" t="s">
        <v>262</v>
      </c>
      <c r="B286" s="25">
        <v>1582</v>
      </c>
      <c r="C286" s="29">
        <f t="shared" si="55"/>
        <v>0.00303071520664229</v>
      </c>
      <c r="D286" s="2">
        <v>20000</v>
      </c>
      <c r="E286" s="2">
        <f t="shared" si="57"/>
        <v>97664</v>
      </c>
      <c r="F286" s="2">
        <f t="shared" si="58"/>
        <v>117664</v>
      </c>
      <c r="G286" s="2">
        <f>'Discretionary summary'!C288</f>
        <v>1268</v>
      </c>
      <c r="H286" s="2">
        <f t="shared" si="60"/>
        <v>116396</v>
      </c>
      <c r="I286" s="2">
        <v>117664</v>
      </c>
      <c r="J286" s="2">
        <f t="shared" si="59"/>
        <v>117664</v>
      </c>
      <c r="K286" s="18">
        <v>0</v>
      </c>
    </row>
    <row r="287" spans="1:11" ht="12.75">
      <c r="A287" s="18" t="s">
        <v>263</v>
      </c>
      <c r="B287" s="25">
        <v>1723</v>
      </c>
      <c r="C287" s="29">
        <f t="shared" si="55"/>
        <v>0.0033008358413683</v>
      </c>
      <c r="D287" s="2">
        <v>20000</v>
      </c>
      <c r="E287" s="2">
        <f t="shared" si="57"/>
        <v>106368</v>
      </c>
      <c r="F287" s="2">
        <f t="shared" si="58"/>
        <v>126368</v>
      </c>
      <c r="G287" s="2">
        <f>'Discretionary summary'!C289</f>
        <v>1336</v>
      </c>
      <c r="H287" s="2">
        <f t="shared" si="60"/>
        <v>125032</v>
      </c>
      <c r="I287" s="2">
        <v>126368</v>
      </c>
      <c r="J287" s="2">
        <f t="shared" si="59"/>
        <v>126368</v>
      </c>
      <c r="K287" s="18">
        <v>0</v>
      </c>
    </row>
    <row r="288" spans="1:11" ht="12.75">
      <c r="A288" s="18" t="s">
        <v>264</v>
      </c>
      <c r="B288" s="25">
        <v>443</v>
      </c>
      <c r="C288" s="29">
        <f t="shared" si="55"/>
        <v>0.00084867688782714</v>
      </c>
      <c r="D288" s="2">
        <v>20000</v>
      </c>
      <c r="E288" s="2">
        <f t="shared" si="57"/>
        <v>27348</v>
      </c>
      <c r="F288" s="2">
        <f t="shared" si="58"/>
        <v>47348</v>
      </c>
      <c r="G288" s="2">
        <f>'Discretionary summary'!C290</f>
        <v>715</v>
      </c>
      <c r="H288" s="2">
        <f t="shared" si="60"/>
        <v>46633</v>
      </c>
      <c r="I288" s="2">
        <v>47348</v>
      </c>
      <c r="J288" s="2">
        <f t="shared" si="59"/>
        <v>47348</v>
      </c>
      <c r="K288" s="18">
        <v>0</v>
      </c>
    </row>
    <row r="289" spans="1:11" ht="12.75">
      <c r="A289" s="18" t="s">
        <v>265</v>
      </c>
      <c r="B289" s="25">
        <v>139</v>
      </c>
      <c r="C289" s="29">
        <f t="shared" si="55"/>
        <v>0.00026628913636111</v>
      </c>
      <c r="D289" s="2">
        <v>20000</v>
      </c>
      <c r="E289" s="2">
        <f t="shared" si="57"/>
        <v>8581</v>
      </c>
      <c r="F289" s="2">
        <f t="shared" si="58"/>
        <v>28581</v>
      </c>
      <c r="G289" s="2">
        <f>'Discretionary summary'!C291</f>
        <v>567</v>
      </c>
      <c r="H289" s="2">
        <f t="shared" si="60"/>
        <v>28014</v>
      </c>
      <c r="I289" s="2">
        <v>28581</v>
      </c>
      <c r="J289" s="2">
        <f t="shared" si="59"/>
        <v>28581</v>
      </c>
      <c r="K289" s="18">
        <v>0</v>
      </c>
    </row>
    <row r="290" spans="1:11" ht="12.75">
      <c r="A290" s="18" t="s">
        <v>340</v>
      </c>
      <c r="B290" s="25">
        <v>462</v>
      </c>
      <c r="C290" s="29">
        <f t="shared" si="55"/>
        <v>0.00088507612229377</v>
      </c>
      <c r="D290" s="2">
        <v>20000</v>
      </c>
      <c r="E290" s="2">
        <f t="shared" si="57"/>
        <v>28521</v>
      </c>
      <c r="F290" s="2">
        <f t="shared" si="58"/>
        <v>48521</v>
      </c>
      <c r="G290" s="2">
        <f>'Discretionary summary'!C292</f>
        <v>724</v>
      </c>
      <c r="H290" s="2">
        <f t="shared" si="60"/>
        <v>47797</v>
      </c>
      <c r="I290" s="2">
        <v>48521</v>
      </c>
      <c r="J290" s="2">
        <f t="shared" si="59"/>
        <v>48521</v>
      </c>
      <c r="K290" s="18">
        <v>0</v>
      </c>
    </row>
    <row r="291" spans="1:11" ht="12.75">
      <c r="A291" s="18" t="s">
        <v>266</v>
      </c>
      <c r="B291" s="25">
        <v>338</v>
      </c>
      <c r="C291" s="29">
        <f t="shared" si="55"/>
        <v>0.00064752322366946</v>
      </c>
      <c r="D291" s="2">
        <v>20000</v>
      </c>
      <c r="E291" s="2">
        <f t="shared" si="57"/>
        <v>20866</v>
      </c>
      <c r="F291" s="2">
        <f t="shared" si="58"/>
        <v>40866</v>
      </c>
      <c r="G291" s="2">
        <f>'Discretionary summary'!C293</f>
        <v>664</v>
      </c>
      <c r="H291" s="2">
        <f t="shared" si="60"/>
        <v>40202</v>
      </c>
      <c r="I291" s="2">
        <v>40866</v>
      </c>
      <c r="J291" s="2">
        <f t="shared" si="59"/>
        <v>40866</v>
      </c>
      <c r="K291" s="18">
        <v>0</v>
      </c>
    </row>
    <row r="292" spans="1:11" ht="12.75">
      <c r="A292" s="11" t="s">
        <v>267</v>
      </c>
      <c r="B292" s="25"/>
      <c r="C292" s="29"/>
      <c r="D292" s="2"/>
      <c r="E292" s="2"/>
      <c r="F292" s="2"/>
      <c r="G292" s="2">
        <f>'Discretionary summary'!C294</f>
      </c>
      <c r="H292" s="2">
        <f t="shared" si="60"/>
      </c>
      <c r="I292" s="2"/>
      <c r="J292" s="2" t="s">
        <v>301</v>
      </c>
      <c r="K292" s="18" t="s">
        <v>301</v>
      </c>
    </row>
    <row r="293" spans="1:12" ht="12.75">
      <c r="A293" s="18" t="s">
        <v>295</v>
      </c>
      <c r="B293" s="25">
        <v>826</v>
      </c>
      <c r="C293" s="29">
        <f t="shared" si="55"/>
        <v>0.00158240882470703</v>
      </c>
      <c r="D293" s="2">
        <v>20000</v>
      </c>
      <c r="E293" s="2">
        <f t="shared" si="57"/>
        <v>50993</v>
      </c>
      <c r="F293" s="2">
        <f t="shared" si="58"/>
        <v>70993</v>
      </c>
      <c r="G293" s="2">
        <f>'Discretionary summary'!C295</f>
        <v>901</v>
      </c>
      <c r="H293" s="2">
        <f t="shared" si="60"/>
        <v>70092</v>
      </c>
      <c r="I293" s="2"/>
      <c r="J293" s="2">
        <v>0</v>
      </c>
      <c r="K293" s="31" t="s">
        <v>303</v>
      </c>
      <c r="L293" s="31">
        <f>F293</f>
        <v>70993</v>
      </c>
    </row>
    <row r="294" spans="1:11" ht="12.75">
      <c r="A294" s="18" t="s">
        <v>296</v>
      </c>
      <c r="B294" s="25">
        <v>2106</v>
      </c>
      <c r="C294" s="29">
        <f t="shared" si="55"/>
        <v>0.0040345677782482</v>
      </c>
      <c r="D294" s="2">
        <v>20000</v>
      </c>
      <c r="E294" s="2">
        <f t="shared" si="57"/>
        <v>130013</v>
      </c>
      <c r="F294" s="2">
        <f t="shared" si="58"/>
        <v>150013</v>
      </c>
      <c r="G294" s="2">
        <f>'Discretionary summary'!C296</f>
        <v>1522</v>
      </c>
      <c r="H294" s="2">
        <f t="shared" si="60"/>
        <v>148491</v>
      </c>
      <c r="I294" s="2">
        <v>150013</v>
      </c>
      <c r="J294" s="2">
        <f>IF(F294&lt;&gt;"",F294,"")</f>
        <v>150013</v>
      </c>
      <c r="K294" s="18">
        <v>0</v>
      </c>
    </row>
    <row r="295" spans="4:10" ht="12.75">
      <c r="D295" s="2"/>
      <c r="E295" s="26"/>
      <c r="F295" s="2"/>
      <c r="G295" s="2"/>
      <c r="H295" s="2"/>
      <c r="I295" s="2"/>
      <c r="J295" s="2"/>
    </row>
    <row r="296" spans="1:12" ht="12.75">
      <c r="A296" s="18" t="s">
        <v>297</v>
      </c>
      <c r="B296" s="2">
        <f>SUM(B7:B294)</f>
        <v>521989</v>
      </c>
      <c r="C296" s="2">
        <f aca="true" t="shared" si="61" ref="C296:H296">SUM(C6:C294)</f>
        <v>1</v>
      </c>
      <c r="D296" s="2">
        <f t="shared" si="61"/>
        <v>8775200</v>
      </c>
      <c r="E296" s="2">
        <f t="shared" si="61"/>
        <v>32224680</v>
      </c>
      <c r="F296" s="2">
        <f t="shared" si="61"/>
        <v>40999880</v>
      </c>
      <c r="G296" s="2">
        <f t="shared" si="61"/>
        <v>382400</v>
      </c>
      <c r="H296" s="2">
        <f t="shared" si="61"/>
        <v>40617480</v>
      </c>
      <c r="I296" s="2">
        <f>SUM(I7:I294)</f>
        <v>30798203</v>
      </c>
      <c r="J296" s="2">
        <f>SUM(J7:J294)</f>
        <v>30798205</v>
      </c>
      <c r="L296" s="2">
        <f>SUM(L7:L294)</f>
        <v>10201675</v>
      </c>
    </row>
    <row r="297" spans="4:10" ht="12.75">
      <c r="D297" s="2"/>
      <c r="E297" s="2"/>
      <c r="F297" s="2">
        <f>D296+E296</f>
        <v>40999880</v>
      </c>
      <c r="G297" s="2"/>
      <c r="H297" s="2"/>
      <c r="I297" s="2"/>
      <c r="J297" s="2"/>
    </row>
    <row r="298" spans="4:10" ht="12.75">
      <c r="D298" s="2">
        <v>40999880</v>
      </c>
      <c r="E298" s="2" t="s">
        <v>301</v>
      </c>
      <c r="F298" s="2"/>
      <c r="G298" s="2"/>
      <c r="H298" s="2"/>
      <c r="I298" s="2"/>
      <c r="J298" s="2">
        <f>SUM(J296+L296)</f>
        <v>40999880</v>
      </c>
    </row>
    <row r="299" spans="4:10" ht="12.75">
      <c r="D299" s="2">
        <f>D298-D296</f>
        <v>32224680</v>
      </c>
      <c r="E299" s="2" t="s">
        <v>301</v>
      </c>
      <c r="F299" s="2"/>
      <c r="G299" s="2"/>
      <c r="H299" s="2"/>
      <c r="I299" s="2"/>
      <c r="J299" s="2"/>
    </row>
    <row r="300" spans="4:10" ht="12.75">
      <c r="D300" s="2"/>
      <c r="E300" s="2"/>
      <c r="F300" s="2"/>
      <c r="G300" s="2"/>
      <c r="H300" s="2"/>
      <c r="I300" s="2"/>
      <c r="J300" s="2"/>
    </row>
    <row r="301" spans="1:10" ht="12.75">
      <c r="A301" s="33" t="s">
        <v>319</v>
      </c>
      <c r="D301" s="2">
        <v>1000000</v>
      </c>
      <c r="E301" s="2"/>
      <c r="F301" s="2"/>
      <c r="G301" s="2"/>
      <c r="H301" s="2"/>
      <c r="I301" s="2"/>
      <c r="J301" s="2"/>
    </row>
    <row r="302" spans="4:10" ht="12.75">
      <c r="D302" s="2"/>
      <c r="E302" s="2"/>
      <c r="F302" s="2"/>
      <c r="G302" s="2"/>
      <c r="H302" s="2"/>
      <c r="I302" s="2"/>
      <c r="J302" s="2"/>
    </row>
    <row r="303" spans="4:10" ht="12.75">
      <c r="D303" s="2"/>
      <c r="E303" s="2"/>
      <c r="F303" s="2"/>
      <c r="G303" s="2"/>
      <c r="H303" s="2"/>
      <c r="I303" s="2"/>
      <c r="J303" s="2"/>
    </row>
    <row r="304" spans="4:10" ht="12.75">
      <c r="D304" s="2"/>
      <c r="E304" s="2"/>
      <c r="F304" s="2"/>
      <c r="G304" s="2"/>
      <c r="H304" s="2"/>
      <c r="I304" s="2"/>
      <c r="J304" s="2"/>
    </row>
    <row r="305" spans="4:10" ht="12.75">
      <c r="D305" s="2"/>
      <c r="E305" s="2"/>
      <c r="F305" s="2"/>
      <c r="G305" s="2"/>
      <c r="H305" s="2"/>
      <c r="I305" s="2"/>
      <c r="J305" s="2"/>
    </row>
    <row r="306" spans="4:10" ht="12.75">
      <c r="D306" s="2"/>
      <c r="E306" s="2"/>
      <c r="F306" s="2"/>
      <c r="G306" s="2"/>
      <c r="H306" s="2"/>
      <c r="I306" s="2"/>
      <c r="J306" s="2"/>
    </row>
    <row r="307" spans="4:10" ht="12.75">
      <c r="D307" s="2"/>
      <c r="E307" s="2"/>
      <c r="F307" s="2"/>
      <c r="G307" s="2"/>
      <c r="H307" s="2"/>
      <c r="I307" s="2"/>
      <c r="J307" s="2"/>
    </row>
    <row r="308" spans="4:10" ht="12.75">
      <c r="D308" s="2"/>
      <c r="E308" s="2"/>
      <c r="F308" s="2"/>
      <c r="G308" s="2"/>
      <c r="H308" s="2"/>
      <c r="I308" s="2"/>
      <c r="J308" s="2"/>
    </row>
    <row r="309" spans="4:10" ht="12.75">
      <c r="D309" s="2"/>
      <c r="E309" s="2"/>
      <c r="F309" s="2"/>
      <c r="G309" s="2"/>
      <c r="H309" s="2"/>
      <c r="I309" s="2"/>
      <c r="J309" s="2"/>
    </row>
    <row r="310" spans="4:10" ht="12.75">
      <c r="D310" s="2"/>
      <c r="E310" s="2"/>
      <c r="F310" s="2"/>
      <c r="G310" s="2"/>
      <c r="H310" s="2"/>
      <c r="I310" s="2"/>
      <c r="J310" s="2"/>
    </row>
    <row r="311" spans="4:10" ht="12.75">
      <c r="D311" s="2"/>
      <c r="E311" s="2"/>
      <c r="F311" s="2"/>
      <c r="G311" s="2"/>
      <c r="H311" s="2"/>
      <c r="I311" s="2"/>
      <c r="J311" s="2"/>
    </row>
    <row r="312" spans="4:10" ht="12.75">
      <c r="D312" s="2"/>
      <c r="E312" s="2"/>
      <c r="F312" s="2"/>
      <c r="G312" s="2"/>
      <c r="H312" s="2"/>
      <c r="I312" s="2"/>
      <c r="J312" s="2"/>
    </row>
    <row r="313" spans="4:10" ht="12.75">
      <c r="D313" s="2"/>
      <c r="E313" s="2"/>
      <c r="F313" s="2"/>
      <c r="G313" s="2"/>
      <c r="H313" s="2"/>
      <c r="I313" s="2"/>
      <c r="J313" s="2"/>
    </row>
    <row r="314" spans="4:10" ht="12.75">
      <c r="D314" s="2"/>
      <c r="E314" s="2"/>
      <c r="F314" s="2"/>
      <c r="G314" s="2"/>
      <c r="H314" s="2"/>
      <c r="I314" s="2"/>
      <c r="J314" s="2"/>
    </row>
    <row r="315" spans="4:10" ht="12.75">
      <c r="D315" s="2"/>
      <c r="E315" s="2"/>
      <c r="F315" s="2"/>
      <c r="G315" s="2"/>
      <c r="H315" s="2"/>
      <c r="I315" s="2"/>
      <c r="J315" s="2"/>
    </row>
    <row r="316" spans="4:10" ht="12.75">
      <c r="D316" s="2"/>
      <c r="E316" s="2"/>
      <c r="F316" s="2"/>
      <c r="G316" s="2"/>
      <c r="H316" s="2"/>
      <c r="I316" s="2"/>
      <c r="J316" s="2"/>
    </row>
    <row r="317" spans="4:10" ht="12.75">
      <c r="D317" s="2"/>
      <c r="E317" s="2"/>
      <c r="F317" s="2"/>
      <c r="G317" s="2"/>
      <c r="H317" s="2"/>
      <c r="I317" s="2"/>
      <c r="J317" s="2"/>
    </row>
    <row r="318" spans="4:10" ht="12.75">
      <c r="D318" s="2"/>
      <c r="E318" s="2"/>
      <c r="F318" s="2"/>
      <c r="G318" s="2"/>
      <c r="H318" s="2"/>
      <c r="I318" s="2"/>
      <c r="J318" s="2"/>
    </row>
    <row r="319" spans="4:10" ht="12.75">
      <c r="D319" s="2"/>
      <c r="E319" s="2"/>
      <c r="F319" s="2"/>
      <c r="G319" s="2"/>
      <c r="H319" s="2"/>
      <c r="I319" s="2"/>
      <c r="J319" s="2"/>
    </row>
    <row r="320" spans="4:10" ht="12.75">
      <c r="D320" s="2"/>
      <c r="E320" s="2"/>
      <c r="F320" s="2"/>
      <c r="G320" s="2"/>
      <c r="H320" s="2"/>
      <c r="I320" s="2"/>
      <c r="J320" s="2"/>
    </row>
    <row r="321" spans="4:10" ht="12.75">
      <c r="D321" s="2"/>
      <c r="E321" s="2"/>
      <c r="F321" s="2"/>
      <c r="G321" s="2"/>
      <c r="H321" s="2"/>
      <c r="I321" s="2"/>
      <c r="J321" s="2"/>
    </row>
    <row r="322" spans="4:10" ht="12.75">
      <c r="D322" s="2"/>
      <c r="E322" s="2"/>
      <c r="F322" s="2"/>
      <c r="G322" s="2"/>
      <c r="H322" s="2"/>
      <c r="I322" s="2"/>
      <c r="J322" s="2"/>
    </row>
    <row r="323" spans="4:10" ht="12.75">
      <c r="D323" s="2"/>
      <c r="E323" s="2"/>
      <c r="F323" s="2"/>
      <c r="G323" s="2"/>
      <c r="H323" s="2"/>
      <c r="I323" s="2"/>
      <c r="J323" s="2"/>
    </row>
    <row r="324" spans="4:10" ht="12.75">
      <c r="D324" s="2"/>
      <c r="E324" s="2"/>
      <c r="F324" s="2"/>
      <c r="G324" s="2"/>
      <c r="H324" s="2"/>
      <c r="I324" s="2"/>
      <c r="J324" s="2"/>
    </row>
    <row r="325" spans="4:10" ht="12.75">
      <c r="D325" s="2"/>
      <c r="E325" s="2"/>
      <c r="F325" s="2"/>
      <c r="G325" s="2"/>
      <c r="H325" s="2"/>
      <c r="I325" s="2"/>
      <c r="J325" s="2"/>
    </row>
    <row r="326" spans="4:10" ht="12.75">
      <c r="D326" s="2"/>
      <c r="E326" s="2"/>
      <c r="F326" s="2"/>
      <c r="G326" s="2"/>
      <c r="H326" s="2"/>
      <c r="I326" s="2"/>
      <c r="J326" s="2"/>
    </row>
    <row r="327" spans="4:10" ht="12.75">
      <c r="D327" s="2"/>
      <c r="E327" s="2"/>
      <c r="F327" s="2"/>
      <c r="G327" s="2"/>
      <c r="H327" s="2"/>
      <c r="I327" s="2"/>
      <c r="J327" s="2"/>
    </row>
    <row r="328" spans="4:10" ht="12.75">
      <c r="D328" s="2"/>
      <c r="E328" s="2"/>
      <c r="F328" s="2"/>
      <c r="G328" s="2"/>
      <c r="H328" s="2"/>
      <c r="I328" s="2"/>
      <c r="J328" s="2"/>
    </row>
    <row r="329" spans="4:10" ht="12.75">
      <c r="D329" s="2"/>
      <c r="E329" s="2"/>
      <c r="F329" s="2"/>
      <c r="G329" s="2"/>
      <c r="H329" s="2"/>
      <c r="I329" s="2"/>
      <c r="J329" s="2"/>
    </row>
    <row r="330" spans="4:10" ht="12.75">
      <c r="D330" s="2"/>
      <c r="E330" s="2"/>
      <c r="F330" s="2"/>
      <c r="G330" s="2"/>
      <c r="H330" s="2"/>
      <c r="I330" s="2"/>
      <c r="J330" s="2"/>
    </row>
    <row r="331" spans="4:10" ht="12.75">
      <c r="D331" s="2"/>
      <c r="E331" s="2"/>
      <c r="F331" s="2"/>
      <c r="G331" s="2"/>
      <c r="H331" s="2"/>
      <c r="I331" s="2"/>
      <c r="J331" s="2"/>
    </row>
    <row r="332" spans="4:10" ht="12.75">
      <c r="D332" s="2"/>
      <c r="E332" s="2"/>
      <c r="F332" s="2"/>
      <c r="G332" s="2"/>
      <c r="H332" s="2"/>
      <c r="I332" s="2"/>
      <c r="J332" s="2"/>
    </row>
    <row r="333" spans="4:10" ht="12.75">
      <c r="D333" s="2"/>
      <c r="E333" s="2"/>
      <c r="F333" s="2"/>
      <c r="G333" s="2"/>
      <c r="H333" s="2"/>
      <c r="I333" s="2"/>
      <c r="J333" s="2"/>
    </row>
    <row r="334" spans="4:10" ht="12.75">
      <c r="D334" s="2"/>
      <c r="E334" s="2"/>
      <c r="F334" s="2"/>
      <c r="G334" s="2"/>
      <c r="H334" s="2"/>
      <c r="I334" s="2"/>
      <c r="J334" s="2"/>
    </row>
    <row r="335" spans="4:10" ht="12.75">
      <c r="D335" s="2"/>
      <c r="E335" s="2"/>
      <c r="F335" s="2"/>
      <c r="G335" s="2"/>
      <c r="H335" s="2"/>
      <c r="I335" s="2"/>
      <c r="J335" s="2"/>
    </row>
    <row r="336" spans="4:10" ht="12.75">
      <c r="D336" s="2"/>
      <c r="E336" s="2"/>
      <c r="F336" s="2"/>
      <c r="G336" s="2"/>
      <c r="H336" s="2"/>
      <c r="I336" s="2"/>
      <c r="J336" s="2"/>
    </row>
    <row r="337" spans="4:10" ht="12.75">
      <c r="D337" s="2"/>
      <c r="E337" s="2"/>
      <c r="F337" s="2"/>
      <c r="G337" s="2"/>
      <c r="H337" s="2"/>
      <c r="I337" s="2"/>
      <c r="J337" s="2"/>
    </row>
    <row r="338" spans="4:10" ht="12.75">
      <c r="D338" s="2"/>
      <c r="E338" s="2"/>
      <c r="F338" s="2"/>
      <c r="G338" s="2"/>
      <c r="H338" s="2"/>
      <c r="I338" s="2"/>
      <c r="J338" s="2"/>
    </row>
    <row r="339" spans="4:10" ht="12.75">
      <c r="D339" s="2"/>
      <c r="E339" s="2"/>
      <c r="F339" s="2"/>
      <c r="G339" s="2"/>
      <c r="H339" s="2"/>
      <c r="I339" s="2"/>
      <c r="J339" s="2"/>
    </row>
    <row r="340" spans="4:10" ht="12.75">
      <c r="D340" s="2"/>
      <c r="E340" s="2"/>
      <c r="F340" s="2"/>
      <c r="G340" s="2"/>
      <c r="H340" s="2"/>
      <c r="I340" s="2"/>
      <c r="J340" s="2"/>
    </row>
    <row r="341" spans="4:10" ht="12.75">
      <c r="D341" s="2"/>
      <c r="E341" s="2"/>
      <c r="F341" s="2"/>
      <c r="G341" s="2"/>
      <c r="H341" s="2"/>
      <c r="I341" s="2"/>
      <c r="J341" s="2"/>
    </row>
    <row r="342" spans="4:10" ht="12.75">
      <c r="D342" s="2"/>
      <c r="E342" s="2"/>
      <c r="F342" s="2"/>
      <c r="G342" s="2"/>
      <c r="H342" s="2"/>
      <c r="I342" s="2"/>
      <c r="J342" s="2"/>
    </row>
    <row r="343" spans="4:10" ht="12.75">
      <c r="D343" s="2"/>
      <c r="E343" s="2"/>
      <c r="F343" s="2"/>
      <c r="G343" s="2"/>
      <c r="H343" s="2"/>
      <c r="I343" s="2"/>
      <c r="J343" s="2"/>
    </row>
    <row r="344" spans="4:10" ht="12.75">
      <c r="D344" s="2"/>
      <c r="E344" s="2"/>
      <c r="F344" s="2"/>
      <c r="G344" s="2"/>
      <c r="H344" s="2"/>
      <c r="I344" s="2"/>
      <c r="J344" s="2"/>
    </row>
    <row r="345" spans="4:10" ht="12.75">
      <c r="D345" s="2"/>
      <c r="E345" s="2"/>
      <c r="F345" s="2"/>
      <c r="G345" s="2"/>
      <c r="H345" s="2"/>
      <c r="I345" s="2"/>
      <c r="J345" s="2"/>
    </row>
    <row r="346" spans="4:10" ht="12.75">
      <c r="D346" s="2"/>
      <c r="E346" s="2"/>
      <c r="F346" s="2"/>
      <c r="G346" s="2"/>
      <c r="H346" s="2"/>
      <c r="I346" s="2"/>
      <c r="J346" s="2"/>
    </row>
    <row r="347" spans="4:10" ht="12.75">
      <c r="D347" s="2"/>
      <c r="E347" s="2"/>
      <c r="F347" s="2"/>
      <c r="G347" s="2"/>
      <c r="H347" s="2"/>
      <c r="I347" s="2"/>
      <c r="J347" s="2"/>
    </row>
    <row r="348" spans="4:10" ht="12.75">
      <c r="D348" s="2"/>
      <c r="E348" s="2"/>
      <c r="F348" s="2"/>
      <c r="G348" s="2"/>
      <c r="H348" s="2"/>
      <c r="I348" s="2"/>
      <c r="J348" s="2"/>
    </row>
    <row r="349" spans="4:10" ht="12.75">
      <c r="D349" s="2"/>
      <c r="E349" s="2"/>
      <c r="F349" s="2"/>
      <c r="G349" s="2"/>
      <c r="H349" s="2"/>
      <c r="I349" s="2"/>
      <c r="J349" s="2"/>
    </row>
    <row r="350" spans="4:10" ht="12.75">
      <c r="D350" s="2"/>
      <c r="E350" s="2"/>
      <c r="F350" s="2"/>
      <c r="G350" s="2"/>
      <c r="H350" s="2"/>
      <c r="I350" s="2"/>
      <c r="J350" s="2"/>
    </row>
    <row r="351" spans="4:10" ht="12.75">
      <c r="D351" s="2"/>
      <c r="E351" s="2"/>
      <c r="F351" s="2"/>
      <c r="G351" s="2"/>
      <c r="H351" s="2"/>
      <c r="I351" s="2"/>
      <c r="J351" s="2"/>
    </row>
    <row r="352" spans="4:10" ht="12.75">
      <c r="D352" s="2"/>
      <c r="E352" s="2"/>
      <c r="F352" s="2"/>
      <c r="G352" s="2"/>
      <c r="H352" s="2"/>
      <c r="I352" s="2"/>
      <c r="J352" s="2"/>
    </row>
    <row r="353" spans="4:10" ht="12.75">
      <c r="D353" s="2"/>
      <c r="E353" s="2"/>
      <c r="F353" s="2"/>
      <c r="G353" s="2"/>
      <c r="H353" s="2"/>
      <c r="I353" s="2"/>
      <c r="J353" s="2"/>
    </row>
    <row r="354" spans="4:10" ht="12.75">
      <c r="D354" s="2"/>
      <c r="E354" s="2"/>
      <c r="F354" s="2"/>
      <c r="G354" s="2"/>
      <c r="H354" s="2"/>
      <c r="I354" s="2"/>
      <c r="J354" s="2"/>
    </row>
    <row r="355" spans="4:10" ht="12.75">
      <c r="D355" s="2"/>
      <c r="E355" s="2"/>
      <c r="F355" s="2"/>
      <c r="G355" s="2"/>
      <c r="H355" s="2"/>
      <c r="I355" s="2"/>
      <c r="J355" s="2"/>
    </row>
    <row r="356" spans="4:10" ht="12.75">
      <c r="D356" s="2"/>
      <c r="E356" s="2"/>
      <c r="F356" s="2"/>
      <c r="G356" s="2"/>
      <c r="H356" s="2"/>
      <c r="I356" s="2"/>
      <c r="J356" s="2"/>
    </row>
    <row r="357" spans="4:10" ht="12.75">
      <c r="D357" s="2"/>
      <c r="E357" s="2"/>
      <c r="F357" s="2"/>
      <c r="G357" s="2"/>
      <c r="H357" s="2"/>
      <c r="I357" s="2"/>
      <c r="J357" s="2"/>
    </row>
    <row r="358" spans="4:10" ht="12.75">
      <c r="D358" s="2"/>
      <c r="E358" s="2"/>
      <c r="F358" s="2"/>
      <c r="G358" s="2"/>
      <c r="H358" s="2"/>
      <c r="I358" s="2"/>
      <c r="J358" s="2"/>
    </row>
    <row r="359" spans="4:10" ht="12.75">
      <c r="D359" s="2"/>
      <c r="E359" s="2"/>
      <c r="F359" s="2"/>
      <c r="G359" s="2"/>
      <c r="H359" s="2"/>
      <c r="I359" s="2"/>
      <c r="J359" s="2"/>
    </row>
    <row r="360" spans="4:10" ht="12.75">
      <c r="D360" s="2"/>
      <c r="E360" s="2"/>
      <c r="F360" s="2"/>
      <c r="G360" s="2"/>
      <c r="H360" s="2"/>
      <c r="I360" s="2"/>
      <c r="J360" s="2"/>
    </row>
    <row r="361" spans="4:10" ht="12.75">
      <c r="D361" s="2"/>
      <c r="E361" s="2"/>
      <c r="F361" s="2"/>
      <c r="G361" s="2"/>
      <c r="H361" s="2"/>
      <c r="I361" s="2"/>
      <c r="J361" s="2"/>
    </row>
    <row r="362" spans="4:10" ht="12.75">
      <c r="D362" s="2"/>
      <c r="E362" s="2"/>
      <c r="F362" s="2"/>
      <c r="G362" s="2"/>
      <c r="H362" s="2"/>
      <c r="I362" s="2"/>
      <c r="J362" s="2"/>
    </row>
    <row r="363" spans="4:10" ht="12.75">
      <c r="D363" s="2"/>
      <c r="E363" s="2"/>
      <c r="F363" s="2"/>
      <c r="G363" s="2"/>
      <c r="H363" s="2"/>
      <c r="I363" s="2"/>
      <c r="J363" s="2"/>
    </row>
    <row r="364" spans="4:10" ht="12.75">
      <c r="D364" s="2"/>
      <c r="E364" s="2"/>
      <c r="F364" s="2"/>
      <c r="G364" s="2"/>
      <c r="H364" s="2"/>
      <c r="I364" s="2"/>
      <c r="J364" s="2"/>
    </row>
    <row r="365" spans="4:10" ht="12.75">
      <c r="D365" s="2"/>
      <c r="E365" s="2"/>
      <c r="F365" s="2"/>
      <c r="G365" s="2"/>
      <c r="H365" s="2"/>
      <c r="I365" s="2"/>
      <c r="J365" s="2"/>
    </row>
    <row r="366" spans="4:10" ht="12.75">
      <c r="D366" s="2"/>
      <c r="E366" s="2"/>
      <c r="F366" s="2"/>
      <c r="G366" s="2"/>
      <c r="H366" s="2"/>
      <c r="I366" s="2"/>
      <c r="J366" s="2"/>
    </row>
    <row r="367" spans="4:10" ht="12.75">
      <c r="D367" s="2"/>
      <c r="E367" s="2"/>
      <c r="F367" s="2"/>
      <c r="G367" s="2"/>
      <c r="H367" s="2"/>
      <c r="I367" s="2"/>
      <c r="J367" s="2"/>
    </row>
    <row r="368" spans="4:10" ht="12.75">
      <c r="D368" s="2"/>
      <c r="E368" s="2"/>
      <c r="F368" s="2"/>
      <c r="G368" s="2"/>
      <c r="H368" s="2"/>
      <c r="I368" s="2"/>
      <c r="J368" s="2"/>
    </row>
    <row r="369" spans="4:10" ht="12.75">
      <c r="D369" s="2"/>
      <c r="E369" s="2"/>
      <c r="F369" s="2"/>
      <c r="G369" s="2"/>
      <c r="H369" s="2"/>
      <c r="I369" s="2"/>
      <c r="J369" s="2"/>
    </row>
    <row r="370" spans="4:10" ht="12.75">
      <c r="D370" s="2"/>
      <c r="E370" s="2"/>
      <c r="F370" s="2"/>
      <c r="G370" s="2"/>
      <c r="H370" s="2"/>
      <c r="I370" s="2"/>
      <c r="J370" s="2"/>
    </row>
    <row r="371" spans="4:10" ht="12.75">
      <c r="D371" s="2"/>
      <c r="E371" s="2"/>
      <c r="F371" s="2"/>
      <c r="G371" s="2"/>
      <c r="H371" s="2"/>
      <c r="I371" s="2"/>
      <c r="J371" s="2"/>
    </row>
    <row r="372" spans="4:10" ht="12.75">
      <c r="D372" s="2"/>
      <c r="E372" s="2"/>
      <c r="F372" s="2"/>
      <c r="G372" s="2"/>
      <c r="H372" s="2"/>
      <c r="I372" s="2"/>
      <c r="J372" s="2"/>
    </row>
    <row r="373" spans="4:10" ht="12.75">
      <c r="D373" s="2"/>
      <c r="E373" s="2"/>
      <c r="F373" s="2"/>
      <c r="G373" s="2"/>
      <c r="H373" s="2"/>
      <c r="I373" s="2"/>
      <c r="J373" s="2"/>
    </row>
    <row r="374" spans="4:10" ht="12.75">
      <c r="D374" s="2"/>
      <c r="E374" s="2"/>
      <c r="F374" s="2"/>
      <c r="G374" s="2"/>
      <c r="H374" s="2"/>
      <c r="I374" s="2"/>
      <c r="J374" s="2"/>
    </row>
    <row r="375" spans="4:10" ht="12.75">
      <c r="D375" s="2"/>
      <c r="E375" s="2"/>
      <c r="F375" s="2"/>
      <c r="G375" s="2"/>
      <c r="H375" s="2"/>
      <c r="I375" s="2"/>
      <c r="J375" s="2"/>
    </row>
    <row r="376" spans="4:10" ht="12.75">
      <c r="D376" s="2"/>
      <c r="E376" s="2"/>
      <c r="F376" s="2"/>
      <c r="G376" s="2"/>
      <c r="H376" s="2"/>
      <c r="I376" s="2"/>
      <c r="J376" s="2"/>
    </row>
    <row r="377" spans="4:10" ht="12.75">
      <c r="D377" s="2"/>
      <c r="E377" s="2"/>
      <c r="F377" s="2"/>
      <c r="G377" s="2"/>
      <c r="H377" s="2"/>
      <c r="I377" s="2"/>
      <c r="J377" s="2"/>
    </row>
    <row r="378" spans="4:10" ht="12.75">
      <c r="D378" s="2"/>
      <c r="E378" s="2"/>
      <c r="F378" s="2"/>
      <c r="G378" s="2"/>
      <c r="H378" s="2"/>
      <c r="I378" s="2"/>
      <c r="J378" s="2"/>
    </row>
    <row r="379" spans="4:10" ht="12.75">
      <c r="D379" s="2"/>
      <c r="E379" s="2"/>
      <c r="F379" s="2"/>
      <c r="G379" s="2"/>
      <c r="H379" s="2"/>
      <c r="I379" s="2"/>
      <c r="J379" s="2"/>
    </row>
    <row r="380" spans="4:10" ht="12.75">
      <c r="D380" s="2"/>
      <c r="E380" s="2"/>
      <c r="F380" s="2"/>
      <c r="G380" s="2"/>
      <c r="H380" s="2"/>
      <c r="I380" s="2"/>
      <c r="J380" s="2"/>
    </row>
    <row r="381" spans="4:10" ht="12.75">
      <c r="D381" s="2"/>
      <c r="E381" s="2"/>
      <c r="F381" s="2"/>
      <c r="G381" s="2"/>
      <c r="H381" s="2"/>
      <c r="I381" s="2"/>
      <c r="J381" s="2"/>
    </row>
    <row r="382" spans="4:10" ht="12.75">
      <c r="D382" s="2"/>
      <c r="E382" s="2"/>
      <c r="F382" s="2"/>
      <c r="G382" s="2"/>
      <c r="H382" s="2"/>
      <c r="I382" s="2"/>
      <c r="J382" s="2"/>
    </row>
    <row r="383" spans="4:10" ht="12.75">
      <c r="D383" s="2"/>
      <c r="E383" s="2"/>
      <c r="F383" s="2"/>
      <c r="G383" s="2"/>
      <c r="H383" s="2"/>
      <c r="I383" s="2"/>
      <c r="J383" s="2"/>
    </row>
    <row r="384" spans="4:10" ht="12.75">
      <c r="D384" s="2"/>
      <c r="E384" s="2"/>
      <c r="F384" s="2"/>
      <c r="G384" s="2"/>
      <c r="H384" s="2"/>
      <c r="I384" s="2"/>
      <c r="J384" s="2"/>
    </row>
    <row r="385" spans="4:10" ht="12.75">
      <c r="D385" s="2"/>
      <c r="E385" s="2"/>
      <c r="F385" s="2"/>
      <c r="G385" s="2"/>
      <c r="H385" s="2"/>
      <c r="I385" s="2"/>
      <c r="J385" s="2"/>
    </row>
    <row r="386" spans="4:10" ht="12.75">
      <c r="D386" s="2"/>
      <c r="E386" s="2"/>
      <c r="F386" s="2"/>
      <c r="G386" s="2"/>
      <c r="H386" s="2"/>
      <c r="I386" s="2"/>
      <c r="J386" s="2"/>
    </row>
    <row r="387" spans="4:10" ht="12.75">
      <c r="D387" s="2"/>
      <c r="E387" s="2"/>
      <c r="F387" s="2"/>
      <c r="G387" s="2"/>
      <c r="H387" s="2"/>
      <c r="I387" s="2"/>
      <c r="J387" s="2"/>
    </row>
    <row r="388" spans="4:10" ht="12.75">
      <c r="D388" s="2"/>
      <c r="E388" s="2"/>
      <c r="F388" s="2"/>
      <c r="G388" s="2"/>
      <c r="H388" s="2"/>
      <c r="I388" s="2"/>
      <c r="J388" s="2"/>
    </row>
    <row r="389" spans="4:10" ht="12.75">
      <c r="D389" s="2"/>
      <c r="E389" s="2"/>
      <c r="F389" s="2"/>
      <c r="G389" s="2"/>
      <c r="H389" s="2"/>
      <c r="I389" s="2"/>
      <c r="J389" s="2"/>
    </row>
    <row r="390" spans="4:10" ht="12.75">
      <c r="D390" s="2"/>
      <c r="E390" s="2"/>
      <c r="F390" s="2"/>
      <c r="G390" s="2"/>
      <c r="H390" s="2"/>
      <c r="I390" s="2"/>
      <c r="J390" s="2"/>
    </row>
    <row r="391" spans="4:10" ht="12.75">
      <c r="D391" s="2"/>
      <c r="E391" s="2"/>
      <c r="F391" s="2"/>
      <c r="G391" s="2"/>
      <c r="H391" s="2"/>
      <c r="I391" s="2"/>
      <c r="J391" s="2"/>
    </row>
    <row r="392" spans="4:10" ht="12.75">
      <c r="D392" s="2"/>
      <c r="E392" s="2"/>
      <c r="F392" s="2"/>
      <c r="G392" s="2"/>
      <c r="H392" s="2"/>
      <c r="I392" s="2"/>
      <c r="J392" s="2"/>
    </row>
    <row r="393" spans="4:10" ht="12.75">
      <c r="D393" s="2"/>
      <c r="E393" s="2"/>
      <c r="F393" s="2"/>
      <c r="G393" s="2"/>
      <c r="H393" s="2"/>
      <c r="I393" s="2"/>
      <c r="J393" s="2"/>
    </row>
    <row r="394" spans="4:10" ht="12.75">
      <c r="D394" s="2"/>
      <c r="E394" s="2"/>
      <c r="F394" s="2"/>
      <c r="G394" s="2"/>
      <c r="H394" s="2"/>
      <c r="I394" s="2"/>
      <c r="J394" s="2"/>
    </row>
    <row r="395" spans="4:10" ht="12.75">
      <c r="D395" s="2"/>
      <c r="E395" s="2"/>
      <c r="F395" s="2"/>
      <c r="G395" s="2"/>
      <c r="H395" s="2"/>
      <c r="I395" s="2"/>
      <c r="J395" s="2"/>
    </row>
    <row r="396" spans="4:10" ht="12.75">
      <c r="D396" s="2"/>
      <c r="E396" s="2"/>
      <c r="F396" s="2"/>
      <c r="G396" s="2"/>
      <c r="H396" s="2"/>
      <c r="I396" s="2"/>
      <c r="J396" s="2"/>
    </row>
    <row r="397" spans="4:10" ht="12.75">
      <c r="D397" s="2"/>
      <c r="E397" s="2"/>
      <c r="F397" s="2"/>
      <c r="G397" s="2"/>
      <c r="H397" s="2"/>
      <c r="I397" s="2"/>
      <c r="J397" s="2"/>
    </row>
    <row r="398" spans="4:10" ht="12.75">
      <c r="D398" s="2"/>
      <c r="E398" s="2"/>
      <c r="F398" s="2"/>
      <c r="G398" s="2"/>
      <c r="H398" s="2"/>
      <c r="I398" s="2"/>
      <c r="J398" s="2"/>
    </row>
    <row r="399" spans="4:10" ht="12.75">
      <c r="D399" s="2"/>
      <c r="E399" s="2"/>
      <c r="F399" s="2"/>
      <c r="G399" s="2"/>
      <c r="H399" s="2"/>
      <c r="I399" s="2"/>
      <c r="J399" s="2"/>
    </row>
    <row r="400" spans="4:10" ht="12.75">
      <c r="D400" s="2"/>
      <c r="E400" s="2"/>
      <c r="F400" s="2"/>
      <c r="G400" s="2"/>
      <c r="H400" s="2"/>
      <c r="I400" s="2"/>
      <c r="J400" s="2"/>
    </row>
    <row r="401" spans="4:10" ht="12.75">
      <c r="D401" s="2"/>
      <c r="E401" s="2"/>
      <c r="F401" s="2"/>
      <c r="G401" s="2"/>
      <c r="H401" s="2"/>
      <c r="I401" s="2"/>
      <c r="J401" s="2"/>
    </row>
    <row r="402" spans="4:10" ht="12.75">
      <c r="D402" s="2"/>
      <c r="E402" s="2"/>
      <c r="F402" s="2"/>
      <c r="G402" s="2"/>
      <c r="H402" s="2"/>
      <c r="I402" s="2"/>
      <c r="J402" s="2"/>
    </row>
    <row r="403" spans="4:10" ht="12.75">
      <c r="D403" s="2"/>
      <c r="E403" s="2"/>
      <c r="F403" s="2"/>
      <c r="G403" s="2"/>
      <c r="H403" s="2"/>
      <c r="I403" s="2"/>
      <c r="J403" s="2"/>
    </row>
    <row r="404" spans="4:10" ht="12.75">
      <c r="D404" s="2"/>
      <c r="E404" s="2"/>
      <c r="F404" s="2"/>
      <c r="G404" s="2"/>
      <c r="H404" s="2"/>
      <c r="I404" s="2"/>
      <c r="J404" s="2"/>
    </row>
    <row r="405" spans="4:10" ht="12.75">
      <c r="D405" s="2"/>
      <c r="E405" s="2"/>
      <c r="F405" s="2"/>
      <c r="G405" s="2"/>
      <c r="H405" s="2"/>
      <c r="I405" s="2"/>
      <c r="J405" s="2"/>
    </row>
    <row r="406" spans="4:10" ht="12.75">
      <c r="D406" s="2"/>
      <c r="E406" s="2"/>
      <c r="F406" s="2"/>
      <c r="G406" s="2"/>
      <c r="H406" s="2"/>
      <c r="I406" s="2"/>
      <c r="J406" s="2"/>
    </row>
    <row r="407" spans="4:10" ht="12.75">
      <c r="D407" s="2"/>
      <c r="E407" s="2"/>
      <c r="F407" s="2"/>
      <c r="G407" s="2"/>
      <c r="H407" s="2"/>
      <c r="I407" s="2"/>
      <c r="J407" s="2"/>
    </row>
    <row r="408" spans="4:10" ht="12.75">
      <c r="D408" s="2"/>
      <c r="E408" s="2"/>
      <c r="F408" s="2"/>
      <c r="G408" s="2"/>
      <c r="H408" s="2"/>
      <c r="I408" s="2"/>
      <c r="J408" s="2"/>
    </row>
    <row r="409" spans="4:10" ht="12.75">
      <c r="D409" s="2"/>
      <c r="E409" s="2"/>
      <c r="F409" s="2"/>
      <c r="G409" s="2"/>
      <c r="H409" s="2"/>
      <c r="I409" s="2"/>
      <c r="J409" s="2"/>
    </row>
    <row r="410" spans="4:10" ht="12.75">
      <c r="D410" s="2"/>
      <c r="E410" s="2"/>
      <c r="F410" s="2"/>
      <c r="G410" s="2"/>
      <c r="H410" s="2"/>
      <c r="I410" s="2"/>
      <c r="J410" s="2"/>
    </row>
    <row r="411" spans="4:10" ht="12.75">
      <c r="D411" s="2"/>
      <c r="E411" s="2"/>
      <c r="F411" s="2"/>
      <c r="G411" s="2"/>
      <c r="H411" s="2"/>
      <c r="I411" s="2"/>
      <c r="J411" s="2"/>
    </row>
    <row r="412" spans="4:10" ht="12.75">
      <c r="D412" s="2"/>
      <c r="E412" s="2"/>
      <c r="F412" s="2"/>
      <c r="G412" s="2"/>
      <c r="H412" s="2"/>
      <c r="I412" s="2"/>
      <c r="J412" s="2"/>
    </row>
    <row r="413" spans="4:10" ht="12.75">
      <c r="D413" s="2"/>
      <c r="E413" s="2"/>
      <c r="F413" s="2"/>
      <c r="G413" s="2"/>
      <c r="H413" s="2"/>
      <c r="I413" s="2"/>
      <c r="J413" s="2"/>
    </row>
    <row r="414" spans="4:10" ht="12.75">
      <c r="D414" s="2"/>
      <c r="E414" s="2"/>
      <c r="F414" s="2"/>
      <c r="G414" s="2"/>
      <c r="H414" s="2"/>
      <c r="I414" s="2"/>
      <c r="J414" s="2"/>
    </row>
    <row r="415" spans="4:10" ht="12.75">
      <c r="D415" s="2"/>
      <c r="E415" s="2"/>
      <c r="F415" s="2"/>
      <c r="G415" s="2"/>
      <c r="H415" s="2"/>
      <c r="I415" s="2"/>
      <c r="J415" s="2"/>
    </row>
    <row r="416" spans="4:10" ht="12.75">
      <c r="D416" s="2"/>
      <c r="E416" s="2"/>
      <c r="F416" s="2"/>
      <c r="G416" s="2"/>
      <c r="H416" s="2"/>
      <c r="I416" s="2"/>
      <c r="J416" s="2"/>
    </row>
    <row r="417" spans="4:10" ht="12.75">
      <c r="D417" s="2"/>
      <c r="E417" s="2"/>
      <c r="F417" s="2"/>
      <c r="G417" s="2"/>
      <c r="H417" s="2"/>
      <c r="I417" s="2"/>
      <c r="J417" s="2"/>
    </row>
    <row r="418" spans="4:10" ht="12.75">
      <c r="D418" s="2"/>
      <c r="E418" s="2"/>
      <c r="F418" s="2"/>
      <c r="G418" s="2"/>
      <c r="H418" s="2"/>
      <c r="I418" s="2"/>
      <c r="J418" s="2"/>
    </row>
    <row r="419" spans="4:10" ht="12.75">
      <c r="D419" s="2"/>
      <c r="E419" s="2"/>
      <c r="F419" s="2"/>
      <c r="G419" s="2"/>
      <c r="H419" s="2"/>
      <c r="I419" s="2"/>
      <c r="J419" s="2"/>
    </row>
    <row r="420" spans="4:10" ht="12.75">
      <c r="D420" s="2"/>
      <c r="E420" s="2"/>
      <c r="F420" s="2"/>
      <c r="G420" s="2"/>
      <c r="H420" s="2"/>
      <c r="I420" s="2"/>
      <c r="J420" s="2"/>
    </row>
    <row r="421" spans="4:10" ht="12.75">
      <c r="D421" s="2"/>
      <c r="E421" s="2"/>
      <c r="F421" s="2"/>
      <c r="G421" s="2"/>
      <c r="H421" s="2"/>
      <c r="I421" s="2"/>
      <c r="J421" s="2"/>
    </row>
    <row r="422" spans="4:10" ht="12.75">
      <c r="D422" s="2"/>
      <c r="E422" s="2"/>
      <c r="F422" s="2"/>
      <c r="G422" s="2"/>
      <c r="H422" s="2"/>
      <c r="I422" s="2"/>
      <c r="J422" s="2"/>
    </row>
    <row r="423" spans="4:10" ht="12.75">
      <c r="D423" s="2"/>
      <c r="E423" s="2"/>
      <c r="F423" s="2"/>
      <c r="G423" s="2"/>
      <c r="H423" s="2"/>
      <c r="I423" s="2"/>
      <c r="J423" s="2"/>
    </row>
    <row r="424" spans="4:10" ht="12.75">
      <c r="D424" s="2"/>
      <c r="E424" s="2"/>
      <c r="F424" s="2"/>
      <c r="G424" s="2"/>
      <c r="H424" s="2"/>
      <c r="I424" s="2"/>
      <c r="J424" s="2"/>
    </row>
    <row r="425" spans="4:10" ht="12.75">
      <c r="D425" s="2"/>
      <c r="E425" s="2"/>
      <c r="F425" s="2"/>
      <c r="G425" s="2"/>
      <c r="H425" s="2"/>
      <c r="I425" s="2"/>
      <c r="J425" s="2"/>
    </row>
    <row r="426" spans="4:10" ht="12.75">
      <c r="D426" s="2"/>
      <c r="E426" s="2"/>
      <c r="F426" s="2"/>
      <c r="G426" s="2"/>
      <c r="H426" s="2"/>
      <c r="I426" s="2"/>
      <c r="J426" s="2"/>
    </row>
    <row r="427" spans="4:10" ht="12.75">
      <c r="D427" s="2"/>
      <c r="E427" s="2"/>
      <c r="F427" s="2"/>
      <c r="G427" s="2"/>
      <c r="H427" s="2"/>
      <c r="I427" s="2"/>
      <c r="J427" s="2"/>
    </row>
    <row r="428" spans="4:10" ht="12.75">
      <c r="D428" s="2"/>
      <c r="E428" s="2"/>
      <c r="F428" s="2"/>
      <c r="G428" s="2"/>
      <c r="H428" s="2"/>
      <c r="I428" s="2"/>
      <c r="J428" s="2"/>
    </row>
    <row r="429" spans="4:10" ht="12.75">
      <c r="D429" s="2"/>
      <c r="E429" s="2"/>
      <c r="F429" s="2"/>
      <c r="G429" s="2"/>
      <c r="H429" s="2"/>
      <c r="I429" s="2"/>
      <c r="J429" s="2"/>
    </row>
    <row r="430" spans="4:10" ht="12.75">
      <c r="D430" s="2"/>
      <c r="E430" s="2"/>
      <c r="F430" s="2"/>
      <c r="G430" s="2"/>
      <c r="H430" s="2"/>
      <c r="I430" s="2"/>
      <c r="J430" s="2"/>
    </row>
    <row r="431" spans="4:10" ht="12.75">
      <c r="D431" s="2"/>
      <c r="E431" s="2"/>
      <c r="F431" s="2"/>
      <c r="G431" s="2"/>
      <c r="H431" s="2"/>
      <c r="I431" s="2"/>
      <c r="J431" s="2"/>
    </row>
    <row r="432" spans="4:10" ht="12.75">
      <c r="D432" s="2"/>
      <c r="E432" s="2"/>
      <c r="F432" s="2"/>
      <c r="G432" s="2"/>
      <c r="H432" s="2"/>
      <c r="I432" s="2"/>
      <c r="J432" s="2"/>
    </row>
    <row r="433" spans="4:10" ht="12.75">
      <c r="D433" s="2"/>
      <c r="E433" s="2"/>
      <c r="F433" s="2"/>
      <c r="G433" s="2"/>
      <c r="H433" s="2"/>
      <c r="I433" s="2"/>
      <c r="J433" s="2"/>
    </row>
    <row r="434" spans="4:10" ht="12.75">
      <c r="D434" s="2"/>
      <c r="E434" s="2"/>
      <c r="F434" s="2"/>
      <c r="G434" s="2"/>
      <c r="H434" s="2"/>
      <c r="I434" s="2"/>
      <c r="J434" s="2"/>
    </row>
    <row r="435" spans="4:10" ht="12.75">
      <c r="D435" s="2"/>
      <c r="E435" s="2"/>
      <c r="F435" s="2"/>
      <c r="G435" s="2"/>
      <c r="H435" s="2"/>
      <c r="I435" s="2"/>
      <c r="J435" s="2"/>
    </row>
    <row r="436" spans="4:10" ht="12.75">
      <c r="D436" s="2"/>
      <c r="E436" s="2"/>
      <c r="F436" s="2"/>
      <c r="G436" s="2"/>
      <c r="H436" s="2"/>
      <c r="I436" s="2"/>
      <c r="J436" s="2"/>
    </row>
    <row r="437" spans="4:10" ht="12.75">
      <c r="D437" s="2"/>
      <c r="E437" s="2"/>
      <c r="F437" s="2"/>
      <c r="G437" s="2"/>
      <c r="H437" s="2"/>
      <c r="I437" s="2"/>
      <c r="J437" s="2"/>
    </row>
    <row r="438" spans="4:10" ht="12.75">
      <c r="D438" s="2"/>
      <c r="E438" s="2"/>
      <c r="F438" s="2"/>
      <c r="G438" s="2"/>
      <c r="H438" s="2"/>
      <c r="I438" s="2"/>
      <c r="J438" s="2"/>
    </row>
    <row r="439" spans="4:10" ht="12.75">
      <c r="D439" s="2"/>
      <c r="E439" s="2"/>
      <c r="F439" s="2"/>
      <c r="G439" s="2"/>
      <c r="H439" s="2"/>
      <c r="I439" s="2"/>
      <c r="J439" s="2"/>
    </row>
    <row r="440" spans="4:10" ht="12.75">
      <c r="D440" s="2"/>
      <c r="E440" s="2"/>
      <c r="F440" s="2"/>
      <c r="G440" s="2"/>
      <c r="H440" s="2"/>
      <c r="I440" s="2"/>
      <c r="J440" s="2"/>
    </row>
    <row r="441" spans="4:10" ht="12.75">
      <c r="D441" s="2"/>
      <c r="E441" s="2"/>
      <c r="F441" s="2"/>
      <c r="G441" s="2"/>
      <c r="H441" s="2"/>
      <c r="I441" s="2"/>
      <c r="J441" s="2"/>
    </row>
    <row r="442" spans="4:10" ht="12.75">
      <c r="D442" s="2"/>
      <c r="E442" s="2"/>
      <c r="F442" s="2"/>
      <c r="G442" s="2"/>
      <c r="H442" s="2"/>
      <c r="I442" s="2"/>
      <c r="J442" s="2"/>
    </row>
    <row r="443" spans="4:10" ht="12.75">
      <c r="D443" s="2"/>
      <c r="E443" s="2"/>
      <c r="F443" s="2"/>
      <c r="G443" s="2"/>
      <c r="H443" s="2"/>
      <c r="I443" s="2"/>
      <c r="J443" s="2"/>
    </row>
    <row r="444" spans="4:10" ht="12.75">
      <c r="D444" s="2"/>
      <c r="E444" s="2"/>
      <c r="F444" s="2"/>
      <c r="G444" s="2"/>
      <c r="H444" s="2"/>
      <c r="I444" s="2"/>
      <c r="J444" s="2"/>
    </row>
    <row r="445" spans="4:10" ht="12.75">
      <c r="D445" s="2"/>
      <c r="E445" s="2"/>
      <c r="F445" s="2"/>
      <c r="G445" s="2"/>
      <c r="H445" s="2"/>
      <c r="I445" s="2"/>
      <c r="J445" s="2"/>
    </row>
    <row r="446" spans="4:10" ht="12.75">
      <c r="D446" s="2"/>
      <c r="E446" s="2"/>
      <c r="F446" s="2"/>
      <c r="G446" s="2"/>
      <c r="H446" s="2"/>
      <c r="I446" s="2"/>
      <c r="J446" s="2"/>
    </row>
    <row r="447" spans="4:10" ht="12.75">
      <c r="D447" s="2"/>
      <c r="E447" s="2"/>
      <c r="F447" s="2"/>
      <c r="G447" s="2"/>
      <c r="H447" s="2"/>
      <c r="I447" s="2"/>
      <c r="J447" s="2"/>
    </row>
    <row r="448" spans="4:10" ht="12.75">
      <c r="D448" s="2"/>
      <c r="E448" s="2"/>
      <c r="F448" s="2"/>
      <c r="G448" s="2"/>
      <c r="H448" s="2"/>
      <c r="I448" s="2"/>
      <c r="J448" s="2"/>
    </row>
    <row r="449" spans="4:10" ht="12.75">
      <c r="D449" s="2"/>
      <c r="E449" s="2"/>
      <c r="F449" s="2"/>
      <c r="G449" s="2"/>
      <c r="H449" s="2"/>
      <c r="I449" s="2"/>
      <c r="J449" s="2"/>
    </row>
    <row r="450" spans="4:10" ht="12.75">
      <c r="D450" s="2"/>
      <c r="E450" s="2"/>
      <c r="F450" s="2"/>
      <c r="G450" s="2"/>
      <c r="H450" s="2"/>
      <c r="I450" s="2"/>
      <c r="J450" s="2"/>
    </row>
    <row r="451" spans="4:10" ht="12.75">
      <c r="D451" s="2"/>
      <c r="E451" s="2"/>
      <c r="F451" s="2"/>
      <c r="G451" s="2"/>
      <c r="H451" s="2"/>
      <c r="I451" s="2"/>
      <c r="J451" s="2"/>
    </row>
    <row r="452" spans="4:10" ht="12.75">
      <c r="D452" s="2"/>
      <c r="E452" s="2"/>
      <c r="F452" s="2"/>
      <c r="G452" s="2"/>
      <c r="H452" s="2"/>
      <c r="I452" s="2"/>
      <c r="J452" s="2"/>
    </row>
    <row r="453" spans="4:10" ht="12.75">
      <c r="D453" s="2"/>
      <c r="E453" s="2"/>
      <c r="F453" s="2"/>
      <c r="G453" s="2"/>
      <c r="H453" s="2"/>
      <c r="I453" s="2"/>
      <c r="J453" s="2"/>
    </row>
    <row r="454" spans="4:10" ht="12.75">
      <c r="D454" s="2"/>
      <c r="E454" s="2"/>
      <c r="F454" s="2"/>
      <c r="G454" s="2"/>
      <c r="H454" s="2"/>
      <c r="I454" s="2"/>
      <c r="J454" s="2"/>
    </row>
    <row r="455" spans="4:10" ht="12.75">
      <c r="D455" s="2"/>
      <c r="E455" s="2"/>
      <c r="F455" s="2"/>
      <c r="G455" s="2"/>
      <c r="H455" s="2"/>
      <c r="I455" s="2"/>
      <c r="J455" s="2"/>
    </row>
    <row r="456" spans="4:10" ht="12.75">
      <c r="D456" s="2"/>
      <c r="E456" s="2"/>
      <c r="F456" s="2"/>
      <c r="G456" s="2"/>
      <c r="H456" s="2"/>
      <c r="I456" s="2"/>
      <c r="J456" s="2"/>
    </row>
    <row r="457" spans="4:10" ht="12.75">
      <c r="D457" s="2"/>
      <c r="E457" s="2"/>
      <c r="F457" s="2"/>
      <c r="G457" s="2"/>
      <c r="H457" s="2"/>
      <c r="I457" s="2"/>
      <c r="J457" s="2"/>
    </row>
    <row r="458" spans="4:10" ht="12.75">
      <c r="D458" s="2"/>
      <c r="E458" s="2"/>
      <c r="F458" s="2"/>
      <c r="G458" s="2"/>
      <c r="H458" s="2"/>
      <c r="I458" s="2"/>
      <c r="J458" s="2"/>
    </row>
    <row r="459" spans="4:10" ht="12.75">
      <c r="D459" s="2"/>
      <c r="E459" s="2"/>
      <c r="F459" s="2"/>
      <c r="G459" s="2"/>
      <c r="H459" s="2"/>
      <c r="I459" s="2"/>
      <c r="J459" s="2"/>
    </row>
    <row r="460" spans="4:10" ht="12.75">
      <c r="D460" s="2"/>
      <c r="E460" s="2"/>
      <c r="F460" s="2"/>
      <c r="G460" s="2"/>
      <c r="H460" s="2"/>
      <c r="I460" s="2"/>
      <c r="J460" s="2"/>
    </row>
    <row r="461" spans="4:10" ht="12.75">
      <c r="D461" s="2"/>
      <c r="E461" s="2"/>
      <c r="F461" s="2"/>
      <c r="G461" s="2"/>
      <c r="H461" s="2"/>
      <c r="I461" s="2"/>
      <c r="J461" s="2"/>
    </row>
    <row r="462" spans="4:10" ht="12.75">
      <c r="D462" s="2"/>
      <c r="E462" s="2"/>
      <c r="F462" s="2"/>
      <c r="G462" s="2"/>
      <c r="H462" s="2"/>
      <c r="I462" s="2"/>
      <c r="J462" s="2"/>
    </row>
    <row r="463" spans="4:10" ht="12.75">
      <c r="D463" s="2"/>
      <c r="E463" s="2"/>
      <c r="F463" s="2"/>
      <c r="G463" s="2"/>
      <c r="H463" s="2"/>
      <c r="I463" s="2"/>
      <c r="J463" s="2"/>
    </row>
    <row r="464" spans="4:10" ht="12.75">
      <c r="D464" s="2"/>
      <c r="E464" s="2"/>
      <c r="F464" s="2"/>
      <c r="G464" s="2"/>
      <c r="H464" s="2"/>
      <c r="I464" s="2"/>
      <c r="J464" s="2"/>
    </row>
    <row r="465" spans="4:10" ht="12.75">
      <c r="D465" s="2"/>
      <c r="E465" s="2"/>
      <c r="F465" s="2"/>
      <c r="G465" s="2"/>
      <c r="H465" s="2"/>
      <c r="I465" s="2"/>
      <c r="J465" s="2"/>
    </row>
    <row r="466" spans="4:10" ht="12.75">
      <c r="D466" s="2"/>
      <c r="E466" s="2"/>
      <c r="F466" s="2"/>
      <c r="G466" s="2"/>
      <c r="H466" s="2"/>
      <c r="I466" s="2"/>
      <c r="J466" s="2"/>
    </row>
    <row r="467" spans="4:10" ht="12.75">
      <c r="D467" s="2"/>
      <c r="E467" s="2"/>
      <c r="F467" s="2"/>
      <c r="G467" s="2"/>
      <c r="H467" s="2"/>
      <c r="I467" s="2"/>
      <c r="J467" s="2"/>
    </row>
    <row r="468" spans="4:10" ht="12.75">
      <c r="D468" s="2"/>
      <c r="E468" s="2"/>
      <c r="F468" s="2"/>
      <c r="G468" s="2"/>
      <c r="H468" s="2"/>
      <c r="I468" s="2"/>
      <c r="J468" s="2"/>
    </row>
    <row r="469" spans="4:10" ht="12.75">
      <c r="D469" s="2"/>
      <c r="E469" s="2"/>
      <c r="F469" s="2"/>
      <c r="G469" s="2"/>
      <c r="H469" s="2"/>
      <c r="I469" s="2"/>
      <c r="J469" s="2"/>
    </row>
    <row r="470" spans="4:10" ht="12.75">
      <c r="D470" s="2"/>
      <c r="E470" s="2"/>
      <c r="F470" s="2"/>
      <c r="G470" s="2"/>
      <c r="H470" s="2"/>
      <c r="I470" s="2"/>
      <c r="J470" s="2"/>
    </row>
    <row r="471" spans="4:10" ht="12.75">
      <c r="D471" s="2"/>
      <c r="E471" s="2"/>
      <c r="F471" s="2"/>
      <c r="G471" s="2"/>
      <c r="H471" s="2"/>
      <c r="I471" s="2"/>
      <c r="J471" s="2"/>
    </row>
    <row r="472" spans="4:10" ht="12.75">
      <c r="D472" s="2"/>
      <c r="E472" s="2"/>
      <c r="F472" s="2"/>
      <c r="G472" s="2"/>
      <c r="H472" s="2"/>
      <c r="I472" s="2"/>
      <c r="J472" s="2"/>
    </row>
    <row r="473" spans="4:10" ht="12.75">
      <c r="D473" s="2"/>
      <c r="E473" s="2"/>
      <c r="F473" s="2"/>
      <c r="G473" s="2"/>
      <c r="H473" s="2"/>
      <c r="I473" s="2"/>
      <c r="J473" s="2"/>
    </row>
    <row r="474" spans="4:10" ht="12.75">
      <c r="D474" s="2"/>
      <c r="E474" s="2"/>
      <c r="F474" s="2"/>
      <c r="G474" s="2"/>
      <c r="H474" s="2"/>
      <c r="I474" s="2"/>
      <c r="J474" s="2"/>
    </row>
    <row r="475" spans="4:10" ht="12.75">
      <c r="D475" s="2"/>
      <c r="E475" s="2"/>
      <c r="F475" s="2"/>
      <c r="G475" s="2"/>
      <c r="H475" s="2"/>
      <c r="I475" s="2"/>
      <c r="J475" s="2"/>
    </row>
    <row r="476" spans="4:10" ht="12.75">
      <c r="D476" s="2"/>
      <c r="E476" s="2"/>
      <c r="F476" s="2"/>
      <c r="G476" s="2"/>
      <c r="H476" s="2"/>
      <c r="I476" s="2"/>
      <c r="J476" s="2"/>
    </row>
    <row r="477" spans="4:10" ht="12.75">
      <c r="D477" s="2"/>
      <c r="E477" s="2"/>
      <c r="F477" s="2"/>
      <c r="G477" s="2"/>
      <c r="H477" s="2"/>
      <c r="I477" s="2"/>
      <c r="J477" s="2"/>
    </row>
    <row r="478" spans="4:10" ht="12.75">
      <c r="D478" s="2"/>
      <c r="E478" s="2"/>
      <c r="F478" s="2"/>
      <c r="G478" s="2"/>
      <c r="H478" s="2"/>
      <c r="I478" s="2"/>
      <c r="J478" s="2"/>
    </row>
    <row r="479" spans="4:10" ht="12.75">
      <c r="D479" s="2"/>
      <c r="E479" s="2"/>
      <c r="F479" s="2"/>
      <c r="G479" s="2"/>
      <c r="H479" s="2"/>
      <c r="I479" s="2"/>
      <c r="J479" s="2"/>
    </row>
    <row r="480" spans="4:10" ht="12.75">
      <c r="D480" s="2"/>
      <c r="E480" s="2"/>
      <c r="F480" s="2"/>
      <c r="G480" s="2"/>
      <c r="H480" s="2"/>
      <c r="I480" s="2"/>
      <c r="J480" s="2"/>
    </row>
    <row r="481" spans="4:10" ht="12.75">
      <c r="D481" s="2"/>
      <c r="E481" s="2"/>
      <c r="F481" s="2"/>
      <c r="G481" s="2"/>
      <c r="H481" s="2"/>
      <c r="I481" s="2"/>
      <c r="J481" s="2"/>
    </row>
    <row r="482" spans="4:10" ht="12.75">
      <c r="D482" s="2"/>
      <c r="E482" s="2"/>
      <c r="F482" s="2"/>
      <c r="G482" s="2"/>
      <c r="H482" s="2"/>
      <c r="I482" s="2"/>
      <c r="J482" s="2"/>
    </row>
    <row r="483" spans="4:10" ht="12.75">
      <c r="D483" s="2"/>
      <c r="E483" s="2"/>
      <c r="F483" s="2"/>
      <c r="G483" s="2"/>
      <c r="H483" s="2"/>
      <c r="I483" s="2"/>
      <c r="J483" s="2"/>
    </row>
    <row r="484" spans="4:10" ht="12.75">
      <c r="D484" s="2"/>
      <c r="E484" s="2"/>
      <c r="F484" s="2"/>
      <c r="G484" s="2"/>
      <c r="H484" s="2"/>
      <c r="I484" s="2"/>
      <c r="J484" s="2"/>
    </row>
    <row r="485" spans="4:10" ht="12.75">
      <c r="D485" s="2"/>
      <c r="E485" s="2"/>
      <c r="F485" s="2"/>
      <c r="G485" s="2"/>
      <c r="H485" s="2"/>
      <c r="I485" s="2"/>
      <c r="J485" s="2"/>
    </row>
    <row r="486" spans="4:10" ht="12.75">
      <c r="D486" s="2"/>
      <c r="E486" s="2"/>
      <c r="F486" s="2"/>
      <c r="G486" s="2"/>
      <c r="H486" s="2"/>
      <c r="I486" s="2"/>
      <c r="J486" s="2"/>
    </row>
    <row r="487" spans="4:10" ht="12.75">
      <c r="D487" s="2"/>
      <c r="E487" s="2"/>
      <c r="F487" s="2"/>
      <c r="G487" s="2"/>
      <c r="H487" s="2"/>
      <c r="I487" s="2"/>
      <c r="J487" s="2"/>
    </row>
    <row r="488" spans="4:10" ht="12.75">
      <c r="D488" s="2"/>
      <c r="E488" s="2"/>
      <c r="F488" s="2"/>
      <c r="G488" s="2"/>
      <c r="H488" s="2"/>
      <c r="I488" s="2"/>
      <c r="J488" s="2"/>
    </row>
    <row r="489" spans="4:10" ht="12.75">
      <c r="D489" s="2"/>
      <c r="E489" s="2"/>
      <c r="F489" s="2"/>
      <c r="G489" s="2"/>
      <c r="H489" s="2"/>
      <c r="I489" s="2"/>
      <c r="J489" s="2"/>
    </row>
    <row r="490" spans="4:10" ht="12.75">
      <c r="D490" s="2"/>
      <c r="E490" s="2"/>
      <c r="F490" s="2"/>
      <c r="G490" s="2"/>
      <c r="H490" s="2"/>
      <c r="I490" s="2"/>
      <c r="J490" s="2"/>
    </row>
    <row r="491" spans="4:10" ht="12.75">
      <c r="D491" s="2"/>
      <c r="E491" s="2"/>
      <c r="F491" s="2"/>
      <c r="G491" s="2"/>
      <c r="H491" s="2"/>
      <c r="I491" s="2"/>
      <c r="J491" s="2"/>
    </row>
    <row r="492" spans="4:10" ht="12.75">
      <c r="D492" s="2"/>
      <c r="E492" s="2"/>
      <c r="F492" s="2"/>
      <c r="G492" s="2"/>
      <c r="H492" s="2"/>
      <c r="I492" s="2"/>
      <c r="J492" s="2"/>
    </row>
    <row r="493" spans="4:10" ht="12.75">
      <c r="D493" s="2"/>
      <c r="E493" s="2"/>
      <c r="F493" s="2"/>
      <c r="G493" s="2"/>
      <c r="H493" s="2"/>
      <c r="I493" s="2"/>
      <c r="J493" s="2"/>
    </row>
    <row r="494" spans="4:10" ht="12.75">
      <c r="D494" s="2"/>
      <c r="E494" s="2"/>
      <c r="F494" s="2"/>
      <c r="G494" s="2"/>
      <c r="H494" s="2"/>
      <c r="I494" s="2"/>
      <c r="J494" s="2"/>
    </row>
    <row r="495" spans="4:10" ht="12.75">
      <c r="D495" s="2"/>
      <c r="E495" s="2"/>
      <c r="F495" s="2"/>
      <c r="G495" s="2"/>
      <c r="H495" s="2"/>
      <c r="I495" s="2"/>
      <c r="J495" s="2"/>
    </row>
    <row r="496" spans="4:10" ht="12.75">
      <c r="D496" s="2"/>
      <c r="E496" s="2"/>
      <c r="F496" s="2"/>
      <c r="G496" s="2"/>
      <c r="H496" s="2"/>
      <c r="I496" s="2"/>
      <c r="J496" s="2"/>
    </row>
    <row r="497" spans="4:10" ht="12.75">
      <c r="D497" s="2"/>
      <c r="E497" s="2"/>
      <c r="F497" s="2"/>
      <c r="G497" s="2"/>
      <c r="H497" s="2"/>
      <c r="I497" s="2"/>
      <c r="J497" s="2"/>
    </row>
    <row r="498" spans="4:10" ht="12.75">
      <c r="D498" s="2"/>
      <c r="E498" s="2"/>
      <c r="F498" s="2"/>
      <c r="G498" s="2"/>
      <c r="H498" s="2"/>
      <c r="I498" s="2"/>
      <c r="J498" s="2"/>
    </row>
    <row r="499" spans="4:10" ht="12.75">
      <c r="D499" s="2"/>
      <c r="E499" s="2"/>
      <c r="F499" s="2"/>
      <c r="G499" s="2"/>
      <c r="H499" s="2"/>
      <c r="I499" s="2"/>
      <c r="J499" s="2"/>
    </row>
    <row r="500" spans="4:10" ht="12.75">
      <c r="D500" s="2"/>
      <c r="E500" s="2"/>
      <c r="F500" s="2"/>
      <c r="G500" s="2"/>
      <c r="H500" s="2"/>
      <c r="I500" s="2"/>
      <c r="J500" s="2"/>
    </row>
    <row r="501" spans="4:10" ht="12.75">
      <c r="D501" s="2"/>
      <c r="E501" s="2"/>
      <c r="F501" s="2"/>
      <c r="G501" s="2"/>
      <c r="H501" s="2"/>
      <c r="I501" s="2"/>
      <c r="J501" s="2"/>
    </row>
    <row r="502" spans="4:10" ht="12.75">
      <c r="D502" s="2"/>
      <c r="E502" s="2"/>
      <c r="F502" s="2"/>
      <c r="G502" s="2"/>
      <c r="H502" s="2"/>
      <c r="I502" s="2"/>
      <c r="J502" s="2"/>
    </row>
    <row r="503" spans="4:10" ht="12.75">
      <c r="D503" s="2"/>
      <c r="E503" s="2"/>
      <c r="F503" s="2"/>
      <c r="G503" s="2"/>
      <c r="H503" s="2"/>
      <c r="I503" s="2"/>
      <c r="J503" s="2"/>
    </row>
    <row r="504" spans="4:10" ht="12.75">
      <c r="D504" s="2"/>
      <c r="E504" s="2"/>
      <c r="F504" s="2"/>
      <c r="G504" s="2"/>
      <c r="H504" s="2"/>
      <c r="I504" s="2"/>
      <c r="J504" s="2"/>
    </row>
    <row r="505" spans="4:10" ht="12.75">
      <c r="D505" s="2"/>
      <c r="E505" s="2"/>
      <c r="F505" s="2"/>
      <c r="G505" s="2"/>
      <c r="H505" s="2"/>
      <c r="I505" s="2"/>
      <c r="J505" s="2"/>
    </row>
    <row r="506" spans="4:10" ht="12.75">
      <c r="D506" s="2"/>
      <c r="E506" s="2"/>
      <c r="F506" s="2"/>
      <c r="G506" s="2"/>
      <c r="H506" s="2"/>
      <c r="I506" s="2"/>
      <c r="J506" s="2"/>
    </row>
    <row r="507" spans="4:10" ht="12.75">
      <c r="D507" s="2"/>
      <c r="E507" s="2"/>
      <c r="F507" s="2"/>
      <c r="G507" s="2"/>
      <c r="H507" s="2"/>
      <c r="I507" s="2"/>
      <c r="J507" s="2"/>
    </row>
    <row r="508" spans="4:10" ht="12.75">
      <c r="D508" s="2"/>
      <c r="E508" s="2"/>
      <c r="F508" s="2"/>
      <c r="G508" s="2"/>
      <c r="H508" s="2"/>
      <c r="I508" s="2"/>
      <c r="J508" s="2"/>
    </row>
    <row r="509" spans="4:10" ht="12.75">
      <c r="D509" s="2"/>
      <c r="E509" s="2"/>
      <c r="F509" s="2"/>
      <c r="G509" s="2"/>
      <c r="H509" s="2"/>
      <c r="I509" s="2"/>
      <c r="J509" s="2"/>
    </row>
    <row r="510" spans="4:10" ht="12.75">
      <c r="D510" s="2"/>
      <c r="E510" s="2"/>
      <c r="F510" s="2"/>
      <c r="G510" s="2"/>
      <c r="H510" s="2"/>
      <c r="I510" s="2"/>
      <c r="J510" s="2"/>
    </row>
    <row r="511" spans="4:10" ht="12.75">
      <c r="D511" s="2"/>
      <c r="E511" s="2"/>
      <c r="F511" s="2"/>
      <c r="G511" s="2"/>
      <c r="H511" s="2"/>
      <c r="I511" s="2"/>
      <c r="J511" s="2"/>
    </row>
    <row r="512" spans="4:10" ht="12.75">
      <c r="D512" s="2"/>
      <c r="E512" s="2"/>
      <c r="F512" s="2"/>
      <c r="G512" s="2"/>
      <c r="H512" s="2"/>
      <c r="I512" s="2"/>
      <c r="J512" s="2"/>
    </row>
    <row r="513" spans="4:10" ht="12.75">
      <c r="D513" s="2"/>
      <c r="E513" s="2"/>
      <c r="F513" s="2"/>
      <c r="G513" s="2"/>
      <c r="H513" s="2"/>
      <c r="I513" s="2"/>
      <c r="J513" s="2"/>
    </row>
    <row r="514" spans="4:10" ht="12.75">
      <c r="D514" s="2"/>
      <c r="E514" s="2"/>
      <c r="F514" s="2"/>
      <c r="G514" s="2"/>
      <c r="H514" s="2"/>
      <c r="I514" s="2"/>
      <c r="J514" s="2"/>
    </row>
    <row r="515" spans="4:10" ht="12.75">
      <c r="D515" s="2"/>
      <c r="E515" s="2"/>
      <c r="F515" s="2"/>
      <c r="G515" s="2"/>
      <c r="H515" s="2"/>
      <c r="I515" s="2"/>
      <c r="J515" s="2"/>
    </row>
    <row r="516" spans="4:10" ht="12.75">
      <c r="D516" s="2"/>
      <c r="E516" s="2"/>
      <c r="F516" s="2"/>
      <c r="G516" s="2"/>
      <c r="H516" s="2"/>
      <c r="I516" s="2"/>
      <c r="J516" s="2"/>
    </row>
    <row r="517" spans="4:10" ht="12.75">
      <c r="D517" s="2"/>
      <c r="E517" s="2"/>
      <c r="F517" s="2"/>
      <c r="G517" s="2"/>
      <c r="H517" s="2"/>
      <c r="I517" s="2"/>
      <c r="J517" s="2"/>
    </row>
    <row r="518" spans="4:10" ht="12.75">
      <c r="D518" s="2"/>
      <c r="E518" s="2"/>
      <c r="F518" s="2"/>
      <c r="G518" s="2"/>
      <c r="H518" s="2"/>
      <c r="I518" s="2"/>
      <c r="J518" s="2"/>
    </row>
    <row r="519" spans="4:10" ht="12.75">
      <c r="D519" s="2"/>
      <c r="E519" s="2"/>
      <c r="F519" s="2"/>
      <c r="G519" s="2"/>
      <c r="H519" s="2"/>
      <c r="I519" s="2"/>
      <c r="J519" s="2"/>
    </row>
    <row r="520" spans="4:10" ht="12.75">
      <c r="D520" s="2"/>
      <c r="E520" s="2"/>
      <c r="F520" s="2"/>
      <c r="G520" s="2"/>
      <c r="H520" s="2"/>
      <c r="I520" s="2"/>
      <c r="J520" s="2"/>
    </row>
    <row r="521" spans="4:10" ht="12.75">
      <c r="D521" s="2"/>
      <c r="E521" s="2"/>
      <c r="F521" s="2"/>
      <c r="G521" s="2"/>
      <c r="H521" s="2"/>
      <c r="I521" s="2"/>
      <c r="J521" s="2"/>
    </row>
    <row r="522" spans="4:10" ht="12.75">
      <c r="D522" s="2"/>
      <c r="E522" s="2"/>
      <c r="F522" s="2"/>
      <c r="G522" s="2"/>
      <c r="H522" s="2"/>
      <c r="I522" s="2"/>
      <c r="J522" s="2"/>
    </row>
    <row r="523" spans="4:10" ht="12.75">
      <c r="D523" s="2"/>
      <c r="E523" s="2"/>
      <c r="F523" s="2"/>
      <c r="G523" s="2"/>
      <c r="H523" s="2"/>
      <c r="I523" s="2"/>
      <c r="J523" s="2"/>
    </row>
    <row r="524" spans="4:10" ht="12.75">
      <c r="D524" s="2"/>
      <c r="E524" s="2"/>
      <c r="F524" s="2"/>
      <c r="G524" s="2"/>
      <c r="H524" s="2"/>
      <c r="I524" s="2"/>
      <c r="J524" s="2"/>
    </row>
    <row r="525" spans="4:10" ht="12.75">
      <c r="D525" s="2"/>
      <c r="E525" s="2"/>
      <c r="F525" s="2"/>
      <c r="G525" s="2"/>
      <c r="H525" s="2"/>
      <c r="I525" s="2"/>
      <c r="J525" s="2"/>
    </row>
    <row r="526" spans="4:10" ht="12.75">
      <c r="D526" s="2"/>
      <c r="E526" s="2"/>
      <c r="F526" s="2"/>
      <c r="G526" s="2"/>
      <c r="H526" s="2"/>
      <c r="I526" s="2"/>
      <c r="J526" s="2"/>
    </row>
    <row r="527" spans="4:10" ht="12.75">
      <c r="D527" s="2"/>
      <c r="E527" s="2"/>
      <c r="F527" s="2"/>
      <c r="G527" s="2"/>
      <c r="H527" s="2"/>
      <c r="I527" s="2"/>
      <c r="J527" s="2"/>
    </row>
    <row r="528" spans="4:10" ht="12.75">
      <c r="D528" s="2"/>
      <c r="E528" s="2"/>
      <c r="F528" s="2"/>
      <c r="G528" s="2"/>
      <c r="H528" s="2"/>
      <c r="I528" s="2"/>
      <c r="J528" s="2"/>
    </row>
    <row r="529" spans="4:10" ht="12.75">
      <c r="D529" s="2"/>
      <c r="E529" s="2"/>
      <c r="F529" s="2"/>
      <c r="G529" s="2"/>
      <c r="H529" s="2"/>
      <c r="I529" s="2"/>
      <c r="J529" s="2"/>
    </row>
    <row r="530" spans="4:10" ht="12.75">
      <c r="D530" s="2"/>
      <c r="E530" s="2"/>
      <c r="F530" s="2"/>
      <c r="G530" s="2"/>
      <c r="H530" s="2"/>
      <c r="I530" s="2"/>
      <c r="J530" s="2"/>
    </row>
    <row r="531" spans="4:10" ht="12.75">
      <c r="D531" s="2"/>
      <c r="E531" s="2"/>
      <c r="F531" s="2"/>
      <c r="G531" s="2"/>
      <c r="H531" s="2"/>
      <c r="I531" s="2"/>
      <c r="J531" s="2"/>
    </row>
    <row r="532" spans="4:10" ht="12.75">
      <c r="D532" s="2"/>
      <c r="E532" s="2"/>
      <c r="F532" s="2"/>
      <c r="G532" s="2"/>
      <c r="H532" s="2"/>
      <c r="I532" s="2"/>
      <c r="J532" s="2"/>
    </row>
    <row r="533" spans="4:10" ht="12.75">
      <c r="D533" s="2"/>
      <c r="E533" s="2"/>
      <c r="F533" s="2"/>
      <c r="G533" s="2"/>
      <c r="H533" s="2"/>
      <c r="I533" s="2"/>
      <c r="J533" s="2"/>
    </row>
    <row r="534" spans="4:10" ht="12.75">
      <c r="D534" s="2"/>
      <c r="E534" s="2"/>
      <c r="F534" s="2"/>
      <c r="G534" s="2"/>
      <c r="H534" s="2"/>
      <c r="I534" s="2"/>
      <c r="J534" s="2"/>
    </row>
    <row r="535" spans="4:10" ht="12.75">
      <c r="D535" s="2"/>
      <c r="E535" s="2"/>
      <c r="F535" s="2"/>
      <c r="G535" s="2"/>
      <c r="H535" s="2"/>
      <c r="I535" s="2"/>
      <c r="J535" s="2"/>
    </row>
    <row r="536" spans="4:10" ht="12.75">
      <c r="D536" s="2"/>
      <c r="E536" s="2"/>
      <c r="F536" s="2"/>
      <c r="G536" s="2"/>
      <c r="H536" s="2"/>
      <c r="I536" s="2"/>
      <c r="J536" s="2"/>
    </row>
    <row r="537" spans="4:10" ht="12.75">
      <c r="D537" s="2"/>
      <c r="E537" s="2"/>
      <c r="F537" s="2"/>
      <c r="G537" s="2"/>
      <c r="H537" s="2"/>
      <c r="I537" s="2"/>
      <c r="J537" s="2"/>
    </row>
    <row r="538" spans="4:10" ht="12.75">
      <c r="D538" s="2"/>
      <c r="E538" s="2"/>
      <c r="F538" s="2"/>
      <c r="G538" s="2"/>
      <c r="H538" s="2"/>
      <c r="I538" s="2"/>
      <c r="J538" s="2"/>
    </row>
    <row r="539" spans="4:10" ht="12.75">
      <c r="D539" s="2"/>
      <c r="E539" s="2"/>
      <c r="F539" s="2"/>
      <c r="G539" s="2"/>
      <c r="H539" s="2"/>
      <c r="I539" s="2"/>
      <c r="J539" s="2"/>
    </row>
    <row r="540" spans="4:10" ht="12.75">
      <c r="D540" s="2"/>
      <c r="E540" s="2"/>
      <c r="F540" s="2"/>
      <c r="G540" s="2"/>
      <c r="H540" s="2"/>
      <c r="I540" s="2"/>
      <c r="J540" s="2"/>
    </row>
    <row r="541" spans="4:10" ht="12.75">
      <c r="D541" s="2"/>
      <c r="E541" s="2"/>
      <c r="F541" s="2"/>
      <c r="G541" s="2"/>
      <c r="H541" s="2"/>
      <c r="I541" s="2"/>
      <c r="J541" s="2"/>
    </row>
    <row r="542" spans="4:10" ht="12.75">
      <c r="D542" s="2"/>
      <c r="E542" s="2"/>
      <c r="F542" s="2"/>
      <c r="G542" s="2"/>
      <c r="H542" s="2"/>
      <c r="I542" s="2"/>
      <c r="J542" s="2"/>
    </row>
    <row r="543" spans="4:10" ht="12.75">
      <c r="D543" s="2"/>
      <c r="E543" s="2"/>
      <c r="F543" s="2"/>
      <c r="G543" s="2"/>
      <c r="H543" s="2"/>
      <c r="I543" s="2"/>
      <c r="J543" s="2"/>
    </row>
    <row r="544" spans="4:10" ht="12.75">
      <c r="D544" s="2"/>
      <c r="E544" s="2"/>
      <c r="F544" s="2"/>
      <c r="G544" s="2"/>
      <c r="H544" s="2"/>
      <c r="I544" s="2"/>
      <c r="J544" s="2"/>
    </row>
    <row r="545" spans="4:10" ht="12.75">
      <c r="D545" s="2"/>
      <c r="E545" s="2"/>
      <c r="F545" s="2"/>
      <c r="G545" s="2"/>
      <c r="H545" s="2"/>
      <c r="I545" s="2"/>
      <c r="J545" s="2"/>
    </row>
    <row r="546" spans="4:10" ht="12.75">
      <c r="D546" s="2"/>
      <c r="E546" s="2"/>
      <c r="F546" s="2"/>
      <c r="G546" s="2"/>
      <c r="H546" s="2"/>
      <c r="I546" s="2"/>
      <c r="J546" s="2"/>
    </row>
    <row r="547" spans="4:10" ht="12.75">
      <c r="D547" s="2"/>
      <c r="E547" s="2"/>
      <c r="F547" s="2"/>
      <c r="G547" s="2"/>
      <c r="H547" s="2"/>
      <c r="I547" s="2"/>
      <c r="J547" s="2"/>
    </row>
    <row r="548" spans="4:10" ht="12.75">
      <c r="D548" s="2"/>
      <c r="E548" s="2"/>
      <c r="F548" s="2"/>
      <c r="G548" s="2"/>
      <c r="H548" s="2"/>
      <c r="I548" s="2"/>
      <c r="J548" s="2"/>
    </row>
    <row r="549" spans="4:10" ht="12.75">
      <c r="D549" s="2"/>
      <c r="E549" s="2"/>
      <c r="F549" s="2"/>
      <c r="G549" s="2"/>
      <c r="H549" s="2"/>
      <c r="I549" s="2"/>
      <c r="J549" s="2"/>
    </row>
    <row r="550" spans="4:10" ht="12.75">
      <c r="D550" s="2"/>
      <c r="E550" s="2"/>
      <c r="F550" s="2"/>
      <c r="G550" s="2"/>
      <c r="H550" s="2"/>
      <c r="I550" s="2"/>
      <c r="J550" s="2"/>
    </row>
    <row r="551" spans="4:10" ht="12.75">
      <c r="D551" s="2"/>
      <c r="E551" s="2"/>
      <c r="F551" s="2"/>
      <c r="G551" s="2"/>
      <c r="H551" s="2"/>
      <c r="I551" s="2"/>
      <c r="J551" s="2"/>
    </row>
    <row r="552" spans="4:10" ht="12.75">
      <c r="D552" s="2"/>
      <c r="E552" s="2"/>
      <c r="F552" s="2"/>
      <c r="G552" s="2"/>
      <c r="H552" s="2"/>
      <c r="I552" s="2"/>
      <c r="J552" s="2"/>
    </row>
    <row r="553" spans="4:10" ht="12.75">
      <c r="D553" s="2"/>
      <c r="E553" s="2"/>
      <c r="F553" s="2"/>
      <c r="G553" s="2"/>
      <c r="H553" s="2"/>
      <c r="I553" s="2"/>
      <c r="J553" s="2"/>
    </row>
    <row r="554" spans="4:10" ht="12.75">
      <c r="D554" s="2"/>
      <c r="E554" s="2"/>
      <c r="F554" s="2"/>
      <c r="G554" s="2"/>
      <c r="H554" s="2"/>
      <c r="I554" s="2"/>
      <c r="J554" s="2"/>
    </row>
    <row r="555" spans="4:10" ht="12.75">
      <c r="D555" s="2"/>
      <c r="E555" s="2"/>
      <c r="F555" s="2"/>
      <c r="G555" s="2"/>
      <c r="H555" s="2"/>
      <c r="I555" s="2"/>
      <c r="J555" s="2"/>
    </row>
    <row r="556" spans="4:10" ht="12.75">
      <c r="D556" s="2"/>
      <c r="E556" s="2"/>
      <c r="F556" s="2"/>
      <c r="G556" s="2"/>
      <c r="H556" s="2"/>
      <c r="I556" s="2"/>
      <c r="J556" s="2"/>
    </row>
    <row r="557" spans="4:10" ht="12.75">
      <c r="D557" s="2"/>
      <c r="E557" s="2"/>
      <c r="F557" s="2"/>
      <c r="G557" s="2"/>
      <c r="H557" s="2"/>
      <c r="I557" s="2"/>
      <c r="J557" s="2"/>
    </row>
    <row r="558" spans="4:10" ht="12.75">
      <c r="D558" s="2"/>
      <c r="E558" s="2"/>
      <c r="F558" s="2"/>
      <c r="G558" s="2"/>
      <c r="H558" s="2"/>
      <c r="I558" s="2"/>
      <c r="J558" s="2"/>
    </row>
    <row r="559" spans="4:10" ht="12.75">
      <c r="D559" s="2"/>
      <c r="E559" s="2"/>
      <c r="F559" s="2"/>
      <c r="G559" s="2"/>
      <c r="H559" s="2"/>
      <c r="I559" s="2"/>
      <c r="J559" s="2"/>
    </row>
    <row r="560" spans="4:10" ht="12.75">
      <c r="D560" s="2"/>
      <c r="E560" s="2"/>
      <c r="F560" s="2"/>
      <c r="G560" s="2"/>
      <c r="H560" s="2"/>
      <c r="I560" s="2"/>
      <c r="J560" s="2"/>
    </row>
    <row r="561" spans="4:10" ht="12.75">
      <c r="D561" s="2"/>
      <c r="E561" s="2"/>
      <c r="F561" s="2"/>
      <c r="G561" s="2"/>
      <c r="H561" s="2"/>
      <c r="I561" s="2"/>
      <c r="J561" s="2"/>
    </row>
    <row r="562" spans="4:10" ht="12.75">
      <c r="D562" s="2"/>
      <c r="E562" s="2"/>
      <c r="F562" s="2"/>
      <c r="G562" s="2"/>
      <c r="H562" s="2"/>
      <c r="I562" s="2"/>
      <c r="J562" s="2"/>
    </row>
    <row r="563" spans="4:10" ht="12.75">
      <c r="D563" s="2"/>
      <c r="E563" s="2"/>
      <c r="F563" s="2"/>
      <c r="G563" s="2"/>
      <c r="H563" s="2"/>
      <c r="I563" s="2"/>
      <c r="J563" s="2"/>
    </row>
    <row r="564" spans="4:10" ht="12.75">
      <c r="D564" s="2"/>
      <c r="E564" s="2"/>
      <c r="F564" s="2"/>
      <c r="G564" s="2"/>
      <c r="H564" s="2"/>
      <c r="I564" s="2"/>
      <c r="J564" s="2"/>
    </row>
    <row r="565" spans="4:10" ht="12.75">
      <c r="D565" s="2"/>
      <c r="E565" s="2"/>
      <c r="F565" s="2"/>
      <c r="G565" s="2"/>
      <c r="H565" s="2"/>
      <c r="I565" s="2"/>
      <c r="J565" s="2"/>
    </row>
    <row r="566" spans="4:10" ht="12.75">
      <c r="D566" s="2"/>
      <c r="E566" s="2"/>
      <c r="F566" s="2"/>
      <c r="G566" s="2"/>
      <c r="H566" s="2"/>
      <c r="I566" s="2"/>
      <c r="J566" s="2"/>
    </row>
    <row r="567" spans="4:10" ht="12.75">
      <c r="D567" s="2"/>
      <c r="E567" s="2"/>
      <c r="F567" s="2"/>
      <c r="G567" s="2"/>
      <c r="H567" s="2"/>
      <c r="I567" s="2"/>
      <c r="J567" s="2"/>
    </row>
    <row r="568" spans="4:10" ht="12.75">
      <c r="D568" s="2"/>
      <c r="E568" s="2"/>
      <c r="F568" s="2"/>
      <c r="G568" s="2"/>
      <c r="H568" s="2"/>
      <c r="I568" s="2"/>
      <c r="J568" s="2"/>
    </row>
    <row r="569" spans="4:10" ht="12.75">
      <c r="D569" s="2"/>
      <c r="E569" s="2"/>
      <c r="F569" s="2"/>
      <c r="G569" s="2"/>
      <c r="H569" s="2"/>
      <c r="I569" s="2"/>
      <c r="J569" s="2"/>
    </row>
    <row r="570" spans="4:10" ht="12.75">
      <c r="D570" s="2"/>
      <c r="E570" s="2"/>
      <c r="F570" s="2"/>
      <c r="G570" s="2"/>
      <c r="H570" s="2"/>
      <c r="I570" s="2"/>
      <c r="J570" s="2"/>
    </row>
    <row r="571" spans="4:10" ht="12.75">
      <c r="D571" s="2"/>
      <c r="E571" s="2"/>
      <c r="F571" s="2"/>
      <c r="G571" s="2"/>
      <c r="H571" s="2"/>
      <c r="I571" s="2"/>
      <c r="J571" s="2"/>
    </row>
    <row r="572" spans="4:10" ht="12.75">
      <c r="D572" s="2"/>
      <c r="E572" s="2"/>
      <c r="F572" s="2"/>
      <c r="G572" s="2"/>
      <c r="H572" s="2"/>
      <c r="I572" s="2"/>
      <c r="J572" s="2"/>
    </row>
    <row r="573" spans="4:10" ht="12.75">
      <c r="D573" s="2"/>
      <c r="E573" s="2"/>
      <c r="F573" s="2"/>
      <c r="G573" s="2"/>
      <c r="H573" s="2"/>
      <c r="I573" s="2"/>
      <c r="J573" s="2"/>
    </row>
    <row r="574" spans="4:10" ht="12.75">
      <c r="D574" s="2"/>
      <c r="E574" s="2"/>
      <c r="F574" s="2"/>
      <c r="G574" s="2"/>
      <c r="H574" s="2"/>
      <c r="I574" s="2"/>
      <c r="J574" s="2"/>
    </row>
    <row r="575" spans="4:10" ht="12.75">
      <c r="D575" s="2"/>
      <c r="E575" s="2"/>
      <c r="F575" s="2"/>
      <c r="G575" s="2"/>
      <c r="H575" s="2"/>
      <c r="I575" s="2"/>
      <c r="J575" s="2"/>
    </row>
    <row r="576" spans="4:10" ht="12.75">
      <c r="D576" s="2"/>
      <c r="E576" s="2"/>
      <c r="F576" s="2"/>
      <c r="G576" s="2"/>
      <c r="H576" s="2"/>
      <c r="I576" s="2"/>
      <c r="J576" s="2"/>
    </row>
    <row r="577" spans="4:10" ht="12.75">
      <c r="D577" s="2"/>
      <c r="E577" s="2"/>
      <c r="F577" s="2"/>
      <c r="G577" s="2"/>
      <c r="H577" s="2"/>
      <c r="I577" s="2"/>
      <c r="J577" s="2"/>
    </row>
    <row r="578" spans="4:10" ht="12.75">
      <c r="D578" s="2"/>
      <c r="E578" s="2"/>
      <c r="F578" s="2"/>
      <c r="G578" s="2"/>
      <c r="H578" s="2"/>
      <c r="I578" s="2"/>
      <c r="J578" s="2"/>
    </row>
    <row r="579" spans="4:10" ht="12.75">
      <c r="D579" s="2"/>
      <c r="E579" s="2"/>
      <c r="F579" s="2"/>
      <c r="G579" s="2"/>
      <c r="H579" s="2"/>
      <c r="I579" s="2"/>
      <c r="J579" s="2"/>
    </row>
    <row r="580" spans="4:10" ht="12.75">
      <c r="D580" s="2"/>
      <c r="E580" s="2"/>
      <c r="F580" s="2"/>
      <c r="G580" s="2"/>
      <c r="H580" s="2"/>
      <c r="I580" s="2"/>
      <c r="J580" s="2"/>
    </row>
    <row r="581" spans="4:10" ht="12.75">
      <c r="D581" s="2"/>
      <c r="E581" s="2"/>
      <c r="F581" s="2"/>
      <c r="G581" s="2"/>
      <c r="H581" s="2"/>
      <c r="I581" s="2"/>
      <c r="J581" s="2"/>
    </row>
    <row r="582" spans="4:10" ht="12.75">
      <c r="D582" s="2"/>
      <c r="E582" s="2"/>
      <c r="F582" s="2"/>
      <c r="G582" s="2"/>
      <c r="H582" s="2"/>
      <c r="I582" s="2"/>
      <c r="J582" s="2"/>
    </row>
    <row r="583" spans="4:10" ht="12.75">
      <c r="D583" s="2"/>
      <c r="E583" s="2"/>
      <c r="F583" s="2"/>
      <c r="G583" s="2"/>
      <c r="H583" s="2"/>
      <c r="I583" s="2"/>
      <c r="J583" s="2"/>
    </row>
    <row r="584" spans="4:10" ht="12.75">
      <c r="D584" s="2"/>
      <c r="E584" s="2"/>
      <c r="F584" s="2"/>
      <c r="G584" s="2"/>
      <c r="H584" s="2"/>
      <c r="I584" s="2"/>
      <c r="J584" s="2"/>
    </row>
    <row r="585" spans="4:10" ht="12.75">
      <c r="D585" s="2"/>
      <c r="E585" s="2"/>
      <c r="F585" s="2"/>
      <c r="G585" s="2"/>
      <c r="H585" s="2"/>
      <c r="I585" s="2"/>
      <c r="J585" s="2"/>
    </row>
    <row r="586" spans="4:10" ht="12.75">
      <c r="D586" s="2"/>
      <c r="E586" s="2"/>
      <c r="F586" s="2"/>
      <c r="G586" s="2"/>
      <c r="H586" s="2"/>
      <c r="I586" s="2"/>
      <c r="J586" s="2"/>
    </row>
    <row r="587" spans="4:10" ht="12.75">
      <c r="D587" s="2"/>
      <c r="E587" s="2"/>
      <c r="F587" s="2"/>
      <c r="G587" s="2"/>
      <c r="H587" s="2"/>
      <c r="I587" s="2"/>
      <c r="J587" s="2"/>
    </row>
    <row r="588" spans="4:10" ht="12.75">
      <c r="D588" s="2"/>
      <c r="E588" s="2"/>
      <c r="F588" s="2"/>
      <c r="G588" s="2"/>
      <c r="H588" s="2"/>
      <c r="I588" s="2"/>
      <c r="J588" s="2"/>
    </row>
    <row r="589" spans="4:10" ht="12.75">
      <c r="D589" s="2"/>
      <c r="E589" s="2"/>
      <c r="F589" s="2"/>
      <c r="G589" s="2"/>
      <c r="H589" s="2"/>
      <c r="I589" s="2"/>
      <c r="J589" s="2"/>
    </row>
    <row r="590" spans="4:10" ht="12.75">
      <c r="D590" s="2"/>
      <c r="E590" s="2"/>
      <c r="F590" s="2"/>
      <c r="G590" s="2"/>
      <c r="H590" s="2"/>
      <c r="I590" s="2"/>
      <c r="J590" s="2"/>
    </row>
    <row r="591" spans="4:10" ht="12.75">
      <c r="D591" s="2"/>
      <c r="E591" s="2"/>
      <c r="F591" s="2"/>
      <c r="G591" s="2"/>
      <c r="H591" s="2"/>
      <c r="I591" s="2"/>
      <c r="J591" s="2"/>
    </row>
    <row r="592" spans="4:10" ht="12.75">
      <c r="D592" s="2"/>
      <c r="E592" s="2"/>
      <c r="F592" s="2"/>
      <c r="G592" s="2"/>
      <c r="H592" s="2"/>
      <c r="I592" s="2"/>
      <c r="J592" s="2"/>
    </row>
    <row r="593" spans="4:10" ht="12.75">
      <c r="D593" s="2"/>
      <c r="E593" s="2"/>
      <c r="F593" s="2"/>
      <c r="G593" s="2"/>
      <c r="H593" s="2"/>
      <c r="I593" s="2"/>
      <c r="J593" s="2"/>
    </row>
    <row r="594" spans="4:10" ht="12.75">
      <c r="D594" s="2"/>
      <c r="E594" s="2"/>
      <c r="F594" s="2"/>
      <c r="G594" s="2"/>
      <c r="H594" s="2"/>
      <c r="I594" s="2"/>
      <c r="J594" s="2"/>
    </row>
    <row r="595" spans="4:10" ht="12.75">
      <c r="D595" s="2"/>
      <c r="E595" s="2"/>
      <c r="F595" s="2"/>
      <c r="G595" s="2"/>
      <c r="H595" s="2"/>
      <c r="I595" s="2"/>
      <c r="J595" s="2"/>
    </row>
    <row r="596" spans="4:10" ht="12.75">
      <c r="D596" s="2"/>
      <c r="E596" s="2"/>
      <c r="F596" s="2"/>
      <c r="G596" s="2"/>
      <c r="H596" s="2"/>
      <c r="I596" s="2"/>
      <c r="J596" s="2"/>
    </row>
    <row r="597" spans="4:10" ht="12.75">
      <c r="D597" s="2"/>
      <c r="E597" s="2"/>
      <c r="F597" s="2"/>
      <c r="G597" s="2"/>
      <c r="H597" s="2"/>
      <c r="I597" s="2"/>
      <c r="J597" s="2"/>
    </row>
    <row r="598" spans="4:10" ht="12.75">
      <c r="D598" s="2"/>
      <c r="E598" s="2"/>
      <c r="F598" s="2"/>
      <c r="G598" s="2"/>
      <c r="H598" s="2"/>
      <c r="I598" s="2"/>
      <c r="J598" s="2"/>
    </row>
    <row r="599" spans="4:10" ht="12.75">
      <c r="D599" s="2"/>
      <c r="E599" s="2"/>
      <c r="F599" s="2"/>
      <c r="G599" s="2"/>
      <c r="H599" s="2"/>
      <c r="I599" s="2"/>
      <c r="J599" s="2"/>
    </row>
    <row r="600" spans="4:10" ht="12.75">
      <c r="D600" s="2"/>
      <c r="E600" s="2"/>
      <c r="F600" s="2"/>
      <c r="G600" s="2"/>
      <c r="H600" s="2"/>
      <c r="I600" s="2"/>
      <c r="J600" s="2"/>
    </row>
    <row r="601" spans="4:10" ht="12.75">
      <c r="D601" s="2"/>
      <c r="E601" s="2"/>
      <c r="F601" s="2"/>
      <c r="G601" s="2"/>
      <c r="H601" s="2"/>
      <c r="I601" s="2"/>
      <c r="J601" s="2"/>
    </row>
    <row r="602" spans="4:10" ht="12.75">
      <c r="D602" s="2"/>
      <c r="E602" s="2"/>
      <c r="F602" s="2"/>
      <c r="G602" s="2"/>
      <c r="H602" s="2"/>
      <c r="I602" s="2"/>
      <c r="J602" s="2"/>
    </row>
    <row r="603" spans="4:10" ht="12.75">
      <c r="D603" s="2"/>
      <c r="E603" s="2"/>
      <c r="F603" s="2"/>
      <c r="G603" s="2"/>
      <c r="H603" s="2"/>
      <c r="I603" s="2"/>
      <c r="J603" s="2"/>
    </row>
    <row r="604" spans="4:10" ht="12.75">
      <c r="D604" s="2"/>
      <c r="E604" s="2"/>
      <c r="F604" s="2"/>
      <c r="G604" s="2"/>
      <c r="H604" s="2"/>
      <c r="I604" s="2"/>
      <c r="J604" s="2"/>
    </row>
    <row r="605" spans="4:10" ht="12.75">
      <c r="D605" s="2"/>
      <c r="E605" s="2"/>
      <c r="F605" s="2"/>
      <c r="G605" s="2"/>
      <c r="H605" s="2"/>
      <c r="I605" s="2"/>
      <c r="J605" s="2"/>
    </row>
    <row r="606" spans="4:10" ht="12.75">
      <c r="D606" s="2"/>
      <c r="E606" s="2"/>
      <c r="F606" s="2"/>
      <c r="G606" s="2"/>
      <c r="H606" s="2"/>
      <c r="I606" s="2"/>
      <c r="J606" s="2"/>
    </row>
    <row r="607" spans="4:10" ht="12.75">
      <c r="D607" s="2"/>
      <c r="E607" s="2"/>
      <c r="F607" s="2"/>
      <c r="G607" s="2"/>
      <c r="H607" s="2"/>
      <c r="I607" s="2"/>
      <c r="J607" s="2"/>
    </row>
    <row r="608" spans="4:10" ht="12.75">
      <c r="D608" s="2"/>
      <c r="E608" s="2"/>
      <c r="F608" s="2"/>
      <c r="G608" s="2"/>
      <c r="H608" s="2"/>
      <c r="I608" s="2"/>
      <c r="J608" s="2"/>
    </row>
    <row r="609" spans="4:10" ht="12.75">
      <c r="D609" s="2"/>
      <c r="E609" s="2"/>
      <c r="F609" s="2"/>
      <c r="G609" s="2"/>
      <c r="H609" s="2"/>
      <c r="I609" s="2"/>
      <c r="J609" s="2"/>
    </row>
    <row r="610" spans="4:10" ht="12.75">
      <c r="D610" s="2"/>
      <c r="E610" s="2"/>
      <c r="F610" s="2"/>
      <c r="G610" s="2"/>
      <c r="H610" s="2"/>
      <c r="I610" s="2"/>
      <c r="J610" s="2"/>
    </row>
    <row r="611" spans="4:10" ht="12.75">
      <c r="D611" s="2"/>
      <c r="E611" s="2"/>
      <c r="F611" s="2"/>
      <c r="G611" s="2"/>
      <c r="H611" s="2"/>
      <c r="I611" s="2"/>
      <c r="J611" s="2"/>
    </row>
    <row r="612" spans="4:10" ht="12.75">
      <c r="D612" s="2"/>
      <c r="E612" s="2"/>
      <c r="F612" s="2"/>
      <c r="G612" s="2"/>
      <c r="H612" s="2"/>
      <c r="I612" s="2"/>
      <c r="J612" s="2"/>
    </row>
    <row r="613" spans="4:10" ht="12.75">
      <c r="D613" s="2"/>
      <c r="E613" s="2"/>
      <c r="F613" s="2"/>
      <c r="G613" s="2"/>
      <c r="H613" s="2"/>
      <c r="I613" s="2"/>
      <c r="J613" s="2"/>
    </row>
    <row r="614" spans="4:10" ht="12.75">
      <c r="D614" s="2"/>
      <c r="E614" s="2"/>
      <c r="F614" s="2"/>
      <c r="G614" s="2"/>
      <c r="H614" s="2"/>
      <c r="I614" s="2"/>
      <c r="J614" s="2"/>
    </row>
    <row r="615" spans="4:10" ht="12.75">
      <c r="D615" s="2"/>
      <c r="E615" s="2"/>
      <c r="F615" s="2"/>
      <c r="G615" s="2"/>
      <c r="H615" s="2"/>
      <c r="I615" s="2"/>
      <c r="J615" s="2"/>
    </row>
    <row r="616" spans="4:10" ht="12.75">
      <c r="D616" s="2"/>
      <c r="E616" s="2"/>
      <c r="F616" s="2"/>
      <c r="G616" s="2"/>
      <c r="H616" s="2"/>
      <c r="I616" s="2"/>
      <c r="J616" s="2"/>
    </row>
    <row r="617" spans="4:10" ht="12.75">
      <c r="D617" s="2"/>
      <c r="E617" s="2"/>
      <c r="F617" s="2"/>
      <c r="G617" s="2"/>
      <c r="H617" s="2"/>
      <c r="I617" s="2"/>
      <c r="J617" s="2"/>
    </row>
    <row r="618" spans="4:10" ht="12.75">
      <c r="D618" s="2"/>
      <c r="E618" s="2"/>
      <c r="F618" s="2"/>
      <c r="G618" s="2"/>
      <c r="H618" s="2"/>
      <c r="I618" s="2"/>
      <c r="J618" s="2"/>
    </row>
    <row r="619" spans="4:10" ht="12.75">
      <c r="D619" s="2"/>
      <c r="E619" s="2"/>
      <c r="F619" s="2"/>
      <c r="G619" s="2"/>
      <c r="H619" s="2"/>
      <c r="I619" s="2"/>
      <c r="J619" s="2"/>
    </row>
    <row r="620" spans="4:10" ht="12.75">
      <c r="D620" s="2"/>
      <c r="E620" s="2"/>
      <c r="F620" s="2"/>
      <c r="G620" s="2"/>
      <c r="H620" s="2"/>
      <c r="I620" s="2"/>
      <c r="J620" s="2"/>
    </row>
    <row r="621" spans="4:10" ht="12.75">
      <c r="D621" s="2"/>
      <c r="E621" s="2"/>
      <c r="F621" s="2"/>
      <c r="G621" s="2"/>
      <c r="H621" s="2"/>
      <c r="I621" s="2"/>
      <c r="J621" s="2"/>
    </row>
    <row r="622" spans="4:10" ht="12.75">
      <c r="D622" s="2"/>
      <c r="E622" s="2"/>
      <c r="F622" s="2"/>
      <c r="G622" s="2"/>
      <c r="H622" s="2"/>
      <c r="I622" s="2"/>
      <c r="J622" s="2"/>
    </row>
    <row r="623" spans="4:10" ht="12.75">
      <c r="D623" s="2"/>
      <c r="E623" s="2"/>
      <c r="F623" s="2"/>
      <c r="G623" s="2"/>
      <c r="H623" s="2"/>
      <c r="I623" s="2"/>
      <c r="J623" s="2"/>
    </row>
    <row r="624" spans="4:10" ht="12.75">
      <c r="D624" s="2"/>
      <c r="E624" s="2"/>
      <c r="F624" s="2"/>
      <c r="G624" s="2"/>
      <c r="H624" s="2"/>
      <c r="I624" s="2"/>
      <c r="J624" s="2"/>
    </row>
    <row r="625" spans="4:10" ht="12.75">
      <c r="D625" s="2"/>
      <c r="E625" s="2"/>
      <c r="F625" s="2"/>
      <c r="G625" s="2"/>
      <c r="H625" s="2"/>
      <c r="I625" s="2"/>
      <c r="J625" s="2"/>
    </row>
    <row r="626" spans="4:10" ht="12.75">
      <c r="D626" s="2"/>
      <c r="E626" s="2"/>
      <c r="F626" s="2"/>
      <c r="G626" s="2"/>
      <c r="H626" s="2"/>
      <c r="I626" s="2"/>
      <c r="J626" s="2"/>
    </row>
    <row r="627" spans="4:10" ht="12.75">
      <c r="D627" s="2"/>
      <c r="E627" s="2"/>
      <c r="F627" s="2"/>
      <c r="G627" s="2"/>
      <c r="H627" s="2"/>
      <c r="I627" s="2"/>
      <c r="J627" s="2"/>
    </row>
    <row r="628" spans="4:10" ht="12.75">
      <c r="D628" s="2"/>
      <c r="E628" s="2"/>
      <c r="F628" s="2"/>
      <c r="G628" s="2"/>
      <c r="H628" s="2"/>
      <c r="I628" s="2"/>
      <c r="J628" s="2"/>
    </row>
    <row r="629" spans="4:10" ht="12.75">
      <c r="D629" s="2"/>
      <c r="E629" s="2"/>
      <c r="F629" s="2"/>
      <c r="G629" s="2"/>
      <c r="H629" s="2"/>
      <c r="I629" s="2"/>
      <c r="J629" s="2"/>
    </row>
    <row r="630" spans="4:10" ht="12.75">
      <c r="D630" s="2"/>
      <c r="E630" s="2"/>
      <c r="F630" s="2"/>
      <c r="G630" s="2"/>
      <c r="H630" s="2"/>
      <c r="I630" s="2"/>
      <c r="J630" s="2"/>
    </row>
    <row r="631" spans="4:10" ht="12.75">
      <c r="D631" s="2"/>
      <c r="E631" s="2"/>
      <c r="F631" s="2"/>
      <c r="G631" s="2"/>
      <c r="H631" s="2"/>
      <c r="I631" s="2"/>
      <c r="J631" s="2"/>
    </row>
    <row r="632" spans="4:10" ht="12.75">
      <c r="D632" s="2"/>
      <c r="E632" s="2"/>
      <c r="F632" s="2"/>
      <c r="G632" s="2"/>
      <c r="H632" s="2"/>
      <c r="I632" s="2"/>
      <c r="J632" s="2"/>
    </row>
    <row r="633" spans="4:10" ht="12.75">
      <c r="D633" s="2"/>
      <c r="E633" s="2"/>
      <c r="F633" s="2"/>
      <c r="G633" s="2"/>
      <c r="H633" s="2"/>
      <c r="I633" s="2"/>
      <c r="J633" s="2"/>
    </row>
    <row r="634" spans="4:10" ht="12.75">
      <c r="D634" s="2"/>
      <c r="E634" s="2"/>
      <c r="F634" s="2"/>
      <c r="G634" s="2"/>
      <c r="H634" s="2"/>
      <c r="I634" s="2"/>
      <c r="J634" s="2"/>
    </row>
    <row r="635" spans="4:10" ht="12.75">
      <c r="D635" s="2"/>
      <c r="E635" s="2"/>
      <c r="F635" s="2"/>
      <c r="G635" s="2"/>
      <c r="H635" s="2"/>
      <c r="I635" s="2"/>
      <c r="J635" s="2"/>
    </row>
    <row r="636" spans="4:10" ht="12.75">
      <c r="D636" s="2"/>
      <c r="E636" s="2"/>
      <c r="F636" s="2"/>
      <c r="G636" s="2"/>
      <c r="H636" s="2"/>
      <c r="I636" s="2"/>
      <c r="J636" s="2"/>
    </row>
    <row r="637" spans="4:10" ht="12.75">
      <c r="D637" s="2"/>
      <c r="E637" s="2"/>
      <c r="F637" s="2"/>
      <c r="G637" s="2"/>
      <c r="H637" s="2"/>
      <c r="I637" s="2"/>
      <c r="J637" s="2"/>
    </row>
    <row r="638" spans="4:10" ht="12.75">
      <c r="D638" s="2"/>
      <c r="E638" s="2"/>
      <c r="F638" s="2"/>
      <c r="G638" s="2"/>
      <c r="H638" s="2"/>
      <c r="I638" s="2"/>
      <c r="J638" s="2"/>
    </row>
    <row r="639" spans="4:10" ht="12.75">
      <c r="D639" s="2"/>
      <c r="E639" s="2"/>
      <c r="F639" s="2"/>
      <c r="G639" s="2"/>
      <c r="H639" s="2"/>
      <c r="I639" s="2"/>
      <c r="J639" s="2"/>
    </row>
    <row r="640" spans="4:10" ht="12.75">
      <c r="D640" s="2"/>
      <c r="E640" s="2"/>
      <c r="F640" s="2"/>
      <c r="G640" s="2"/>
      <c r="H640" s="2"/>
      <c r="I640" s="2"/>
      <c r="J640" s="2"/>
    </row>
    <row r="641" spans="4:10" ht="12.75">
      <c r="D641" s="2"/>
      <c r="E641" s="2"/>
      <c r="F641" s="2"/>
      <c r="G641" s="2"/>
      <c r="H641" s="2"/>
      <c r="I641" s="2"/>
      <c r="J641" s="2"/>
    </row>
    <row r="642" spans="4:10" ht="12.75">
      <c r="D642" s="2"/>
      <c r="E642" s="2"/>
      <c r="F642" s="2"/>
      <c r="G642" s="2"/>
      <c r="H642" s="2"/>
      <c r="I642" s="2"/>
      <c r="J642" s="2"/>
    </row>
    <row r="643" spans="4:10" ht="12.75">
      <c r="D643" s="2"/>
      <c r="E643" s="2"/>
      <c r="F643" s="2"/>
      <c r="G643" s="2"/>
      <c r="H643" s="2"/>
      <c r="I643" s="2"/>
      <c r="J643" s="2"/>
    </row>
    <row r="644" spans="4:10" ht="12.75">
      <c r="D644" s="2"/>
      <c r="E644" s="2"/>
      <c r="F644" s="2"/>
      <c r="G644" s="2"/>
      <c r="H644" s="2"/>
      <c r="I644" s="2"/>
      <c r="J644" s="2"/>
    </row>
    <row r="645" spans="4:10" ht="12.75">
      <c r="D645" s="2"/>
      <c r="E645" s="2"/>
      <c r="F645" s="2"/>
      <c r="G645" s="2"/>
      <c r="H645" s="2"/>
      <c r="I645" s="2"/>
      <c r="J645" s="2"/>
    </row>
    <row r="646" spans="4:10" ht="12.75">
      <c r="D646" s="2"/>
      <c r="E646" s="2"/>
      <c r="F646" s="2"/>
      <c r="G646" s="2"/>
      <c r="H646" s="2"/>
      <c r="I646" s="2"/>
      <c r="J646" s="2"/>
    </row>
    <row r="647" spans="4:10" ht="12.75">
      <c r="D647" s="2"/>
      <c r="E647" s="2"/>
      <c r="F647" s="2"/>
      <c r="G647" s="2"/>
      <c r="H647" s="2"/>
      <c r="I647" s="2"/>
      <c r="J647" s="2"/>
    </row>
    <row r="648" spans="4:10" ht="12.75">
      <c r="D648" s="2"/>
      <c r="E648" s="2"/>
      <c r="F648" s="2"/>
      <c r="G648" s="2"/>
      <c r="H648" s="2"/>
      <c r="I648" s="2"/>
      <c r="J648" s="2"/>
    </row>
    <row r="649" spans="4:10" ht="12.75">
      <c r="D649" s="2"/>
      <c r="E649" s="2"/>
      <c r="F649" s="2"/>
      <c r="G649" s="2"/>
      <c r="H649" s="2"/>
      <c r="I649" s="2"/>
      <c r="J649" s="2"/>
    </row>
    <row r="650" spans="4:10" ht="12.75">
      <c r="D650" s="2"/>
      <c r="E650" s="2"/>
      <c r="F650" s="2"/>
      <c r="G650" s="2"/>
      <c r="H650" s="2"/>
      <c r="I650" s="2"/>
      <c r="J650" s="2"/>
    </row>
    <row r="651" spans="4:10" ht="12.75">
      <c r="D651" s="2"/>
      <c r="E651" s="2"/>
      <c r="F651" s="2"/>
      <c r="G651" s="2"/>
      <c r="H651" s="2"/>
      <c r="I651" s="2"/>
      <c r="J651" s="2"/>
    </row>
    <row r="652" spans="4:10" ht="12.75">
      <c r="D652" s="2"/>
      <c r="E652" s="2"/>
      <c r="F652" s="2"/>
      <c r="G652" s="2"/>
      <c r="H652" s="2"/>
      <c r="I652" s="2"/>
      <c r="J652" s="2"/>
    </row>
    <row r="653" spans="4:10" ht="12.75">
      <c r="D653" s="2"/>
      <c r="E653" s="2"/>
      <c r="F653" s="2"/>
      <c r="G653" s="2"/>
      <c r="H653" s="2"/>
      <c r="I653" s="2"/>
      <c r="J653" s="2"/>
    </row>
    <row r="654" spans="4:10" ht="12.75">
      <c r="D654" s="2"/>
      <c r="E654" s="2"/>
      <c r="F654" s="2"/>
      <c r="G654" s="2"/>
      <c r="H654" s="2"/>
      <c r="I654" s="2"/>
      <c r="J654" s="2"/>
    </row>
    <row r="655" spans="4:10" ht="12.75">
      <c r="D655" s="2"/>
      <c r="E655" s="2"/>
      <c r="F655" s="2"/>
      <c r="G655" s="2"/>
      <c r="H655" s="2"/>
      <c r="I655" s="2"/>
      <c r="J655" s="2"/>
    </row>
    <row r="656" spans="4:10" ht="12.75">
      <c r="D656" s="2"/>
      <c r="E656" s="2"/>
      <c r="F656" s="2"/>
      <c r="G656" s="2"/>
      <c r="H656" s="2"/>
      <c r="I656" s="2"/>
      <c r="J656" s="2"/>
    </row>
    <row r="657" spans="4:10" ht="12.75">
      <c r="D657" s="2"/>
      <c r="E657" s="2"/>
      <c r="F657" s="2"/>
      <c r="G657" s="2"/>
      <c r="H657" s="2"/>
      <c r="I657" s="2"/>
      <c r="J657" s="2"/>
    </row>
    <row r="658" spans="4:10" ht="12.75">
      <c r="D658" s="2"/>
      <c r="E658" s="2"/>
      <c r="F658" s="2"/>
      <c r="G658" s="2"/>
      <c r="H658" s="2"/>
      <c r="I658" s="2"/>
      <c r="J658" s="2"/>
    </row>
    <row r="659" spans="4:10" ht="12.75">
      <c r="D659" s="2"/>
      <c r="E659" s="2"/>
      <c r="F659" s="2"/>
      <c r="G659" s="2"/>
      <c r="H659" s="2"/>
      <c r="I659" s="2"/>
      <c r="J659" s="2"/>
    </row>
    <row r="660" spans="4:10" ht="12.75">
      <c r="D660" s="2"/>
      <c r="E660" s="2"/>
      <c r="F660" s="2"/>
      <c r="G660" s="2"/>
      <c r="H660" s="2"/>
      <c r="I660" s="2"/>
      <c r="J660" s="2"/>
    </row>
    <row r="661" spans="4:10" ht="12.75">
      <c r="D661" s="2"/>
      <c r="E661" s="2"/>
      <c r="F661" s="2"/>
      <c r="G661" s="2"/>
      <c r="H661" s="2"/>
      <c r="I661" s="2"/>
      <c r="J661" s="2"/>
    </row>
    <row r="662" spans="4:10" ht="12.75">
      <c r="D662" s="2"/>
      <c r="E662" s="2"/>
      <c r="F662" s="2"/>
      <c r="G662" s="2"/>
      <c r="H662" s="2"/>
      <c r="I662" s="2"/>
      <c r="J662" s="2"/>
    </row>
    <row r="663" spans="4:10" ht="12.75">
      <c r="D663" s="2"/>
      <c r="E663" s="2"/>
      <c r="F663" s="2"/>
      <c r="G663" s="2"/>
      <c r="H663" s="2"/>
      <c r="I663" s="2"/>
      <c r="J663" s="2"/>
    </row>
    <row r="664" spans="4:10" ht="12.75">
      <c r="D664" s="2"/>
      <c r="E664" s="2"/>
      <c r="F664" s="2"/>
      <c r="G664" s="2"/>
      <c r="H664" s="2"/>
      <c r="I664" s="2"/>
      <c r="J664" s="2"/>
    </row>
    <row r="665" spans="4:10" ht="12.75">
      <c r="D665" s="2"/>
      <c r="E665" s="2"/>
      <c r="F665" s="2"/>
      <c r="G665" s="2"/>
      <c r="H665" s="2"/>
      <c r="I665" s="2"/>
      <c r="J665" s="2"/>
    </row>
    <row r="666" spans="4:10" ht="12.75">
      <c r="D666" s="2"/>
      <c r="E666" s="2"/>
      <c r="F666" s="2"/>
      <c r="G666" s="2"/>
      <c r="H666" s="2"/>
      <c r="I666" s="2"/>
      <c r="J666" s="2"/>
    </row>
    <row r="667" spans="4:10" ht="12.75">
      <c r="D667" s="2"/>
      <c r="E667" s="2"/>
      <c r="F667" s="2"/>
      <c r="G667" s="2"/>
      <c r="H667" s="2"/>
      <c r="I667" s="2"/>
      <c r="J667" s="2"/>
    </row>
    <row r="668" spans="4:10" ht="12.75">
      <c r="D668" s="2"/>
      <c r="E668" s="2"/>
      <c r="F668" s="2"/>
      <c r="G668" s="2"/>
      <c r="H668" s="2"/>
      <c r="I668" s="2"/>
      <c r="J668" s="2"/>
    </row>
    <row r="669" spans="4:10" ht="12.75">
      <c r="D669" s="2"/>
      <c r="E669" s="2"/>
      <c r="F669" s="2"/>
      <c r="G669" s="2"/>
      <c r="H669" s="2"/>
      <c r="I669" s="2"/>
      <c r="J669" s="2"/>
    </row>
    <row r="670" spans="4:10" ht="12.75">
      <c r="D670" s="2"/>
      <c r="E670" s="2"/>
      <c r="F670" s="2"/>
      <c r="G670" s="2"/>
      <c r="H670" s="2"/>
      <c r="I670" s="2"/>
      <c r="J670" s="2"/>
    </row>
    <row r="671" spans="4:10" ht="12.75">
      <c r="D671" s="2"/>
      <c r="E671" s="2"/>
      <c r="F671" s="2"/>
      <c r="G671" s="2"/>
      <c r="H671" s="2"/>
      <c r="I671" s="2"/>
      <c r="J671" s="2"/>
    </row>
    <row r="672" spans="4:10" ht="12.75">
      <c r="D672" s="2"/>
      <c r="E672" s="2"/>
      <c r="F672" s="2"/>
      <c r="G672" s="2"/>
      <c r="H672" s="2"/>
      <c r="I672" s="2"/>
      <c r="J672" s="2"/>
    </row>
    <row r="673" spans="4:10" ht="12.75">
      <c r="D673" s="2"/>
      <c r="E673" s="2"/>
      <c r="F673" s="2"/>
      <c r="G673" s="2"/>
      <c r="H673" s="2"/>
      <c r="I673" s="2"/>
      <c r="J673" s="2"/>
    </row>
    <row r="674" spans="4:10" ht="12.75">
      <c r="D674" s="2"/>
      <c r="E674" s="2"/>
      <c r="F674" s="2"/>
      <c r="G674" s="2"/>
      <c r="H674" s="2"/>
      <c r="I674" s="2"/>
      <c r="J674" s="2"/>
    </row>
    <row r="675" spans="4:10" ht="12.75">
      <c r="D675" s="2"/>
      <c r="E675" s="2"/>
      <c r="F675" s="2"/>
      <c r="G675" s="2"/>
      <c r="H675" s="2"/>
      <c r="I675" s="2"/>
      <c r="J675" s="2"/>
    </row>
    <row r="676" spans="4:10" ht="12.75">
      <c r="D676" s="2"/>
      <c r="E676" s="2"/>
      <c r="F676" s="2"/>
      <c r="G676" s="2"/>
      <c r="H676" s="2"/>
      <c r="I676" s="2"/>
      <c r="J676" s="2"/>
    </row>
    <row r="677" spans="4:10" ht="12.75">
      <c r="D677" s="2"/>
      <c r="E677" s="2"/>
      <c r="F677" s="2"/>
      <c r="G677" s="2"/>
      <c r="H677" s="2"/>
      <c r="I677" s="2"/>
      <c r="J677" s="2"/>
    </row>
    <row r="678" spans="4:10" ht="12.75">
      <c r="D678" s="2"/>
      <c r="E678" s="2"/>
      <c r="F678" s="2"/>
      <c r="G678" s="2"/>
      <c r="H678" s="2"/>
      <c r="I678" s="2"/>
      <c r="J678" s="2"/>
    </row>
    <row r="679" spans="4:10" ht="12.75">
      <c r="D679" s="2"/>
      <c r="E679" s="2"/>
      <c r="F679" s="2"/>
      <c r="G679" s="2"/>
      <c r="H679" s="2"/>
      <c r="I679" s="2"/>
      <c r="J679" s="2"/>
    </row>
    <row r="680" spans="4:10" ht="12.75">
      <c r="D680" s="2"/>
      <c r="E680" s="2"/>
      <c r="F680" s="2"/>
      <c r="G680" s="2"/>
      <c r="H680" s="2"/>
      <c r="I680" s="2"/>
      <c r="J680" s="2"/>
    </row>
    <row r="681" spans="4:10" ht="12.75">
      <c r="D681" s="2"/>
      <c r="E681" s="2"/>
      <c r="F681" s="2"/>
      <c r="G681" s="2"/>
      <c r="H681" s="2"/>
      <c r="I681" s="2"/>
      <c r="J681" s="2"/>
    </row>
    <row r="682" spans="4:10" ht="12.75">
      <c r="D682" s="2"/>
      <c r="E682" s="2"/>
      <c r="F682" s="2"/>
      <c r="G682" s="2"/>
      <c r="H682" s="2"/>
      <c r="I682" s="2"/>
      <c r="J682" s="2"/>
    </row>
    <row r="683" spans="4:10" ht="12.75">
      <c r="D683" s="2"/>
      <c r="E683" s="2"/>
      <c r="F683" s="2"/>
      <c r="G683" s="2"/>
      <c r="H683" s="2"/>
      <c r="I683" s="2"/>
      <c r="J683" s="2"/>
    </row>
    <row r="684" spans="4:10" ht="12.75">
      <c r="D684" s="2"/>
      <c r="E684" s="2"/>
      <c r="F684" s="2"/>
      <c r="G684" s="2"/>
      <c r="H684" s="2"/>
      <c r="I684" s="2"/>
      <c r="J684" s="2"/>
    </row>
    <row r="685" spans="4:10" ht="12.75">
      <c r="D685" s="2"/>
      <c r="E685" s="2"/>
      <c r="F685" s="2"/>
      <c r="G685" s="2"/>
      <c r="H685" s="2"/>
      <c r="I685" s="2"/>
      <c r="J685" s="2"/>
    </row>
    <row r="686" spans="4:10" ht="12.75">
      <c r="D686" s="2"/>
      <c r="E686" s="2"/>
      <c r="F686" s="2"/>
      <c r="G686" s="2"/>
      <c r="H686" s="2"/>
      <c r="I686" s="2"/>
      <c r="J686" s="2"/>
    </row>
    <row r="687" spans="4:10" ht="12.75">
      <c r="D687" s="2"/>
      <c r="E687" s="2"/>
      <c r="F687" s="2"/>
      <c r="G687" s="2"/>
      <c r="H687" s="2"/>
      <c r="I687" s="2"/>
      <c r="J687" s="2"/>
    </row>
    <row r="688" spans="4:10" ht="12.75">
      <c r="D688" s="2"/>
      <c r="E688" s="2"/>
      <c r="F688" s="2"/>
      <c r="G688" s="2"/>
      <c r="H688" s="2"/>
      <c r="I688" s="2"/>
      <c r="J688" s="2"/>
    </row>
    <row r="689" spans="4:10" ht="12.75">
      <c r="D689" s="2"/>
      <c r="E689" s="2"/>
      <c r="F689" s="2"/>
      <c r="G689" s="2"/>
      <c r="H689" s="2"/>
      <c r="I689" s="2"/>
      <c r="J689" s="2"/>
    </row>
    <row r="690" spans="4:10" ht="12.75">
      <c r="D690" s="2"/>
      <c r="E690" s="2"/>
      <c r="F690" s="2"/>
      <c r="G690" s="2"/>
      <c r="H690" s="2"/>
      <c r="I690" s="2"/>
      <c r="J690" s="2"/>
    </row>
    <row r="691" spans="4:10" ht="12.75">
      <c r="D691" s="2"/>
      <c r="E691" s="2"/>
      <c r="F691" s="2"/>
      <c r="G691" s="2"/>
      <c r="H691" s="2"/>
      <c r="I691" s="2"/>
      <c r="J691" s="2"/>
    </row>
    <row r="692" spans="4:10" ht="12.75">
      <c r="D692" s="2"/>
      <c r="E692" s="2"/>
      <c r="F692" s="2"/>
      <c r="G692" s="2"/>
      <c r="H692" s="2"/>
      <c r="I692" s="2"/>
      <c r="J692" s="2"/>
    </row>
    <row r="693" spans="4:10" ht="12.75">
      <c r="D693" s="2"/>
      <c r="E693" s="2"/>
      <c r="F693" s="2"/>
      <c r="G693" s="2"/>
      <c r="H693" s="2"/>
      <c r="I693" s="2"/>
      <c r="J693" s="2"/>
    </row>
    <row r="694" spans="4:10" ht="12.75">
      <c r="D694" s="2"/>
      <c r="E694" s="2"/>
      <c r="F694" s="2"/>
      <c r="G694" s="2"/>
      <c r="H694" s="2"/>
      <c r="I694" s="2"/>
      <c r="J694" s="2"/>
    </row>
    <row r="695" spans="4:10" ht="12.75">
      <c r="D695" s="2"/>
      <c r="E695" s="2"/>
      <c r="F695" s="2"/>
      <c r="G695" s="2"/>
      <c r="H695" s="2"/>
      <c r="I695" s="2"/>
      <c r="J695" s="2"/>
    </row>
    <row r="696" spans="4:10" ht="12.75">
      <c r="D696" s="2"/>
      <c r="E696" s="2"/>
      <c r="F696" s="2"/>
      <c r="G696" s="2"/>
      <c r="H696" s="2"/>
      <c r="I696" s="2"/>
      <c r="J696" s="2"/>
    </row>
    <row r="697" spans="4:10" ht="12.75">
      <c r="D697" s="2"/>
      <c r="E697" s="2"/>
      <c r="F697" s="2"/>
      <c r="G697" s="2"/>
      <c r="H697" s="2"/>
      <c r="I697" s="2"/>
      <c r="J697" s="2"/>
    </row>
    <row r="698" spans="4:10" ht="12.75">
      <c r="D698" s="2"/>
      <c r="E698" s="2"/>
      <c r="F698" s="2"/>
      <c r="G698" s="2"/>
      <c r="H698" s="2"/>
      <c r="I698" s="2"/>
      <c r="J698" s="2"/>
    </row>
    <row r="699" spans="4:10" ht="12.75">
      <c r="D699" s="2"/>
      <c r="E699" s="2"/>
      <c r="F699" s="2"/>
      <c r="G699" s="2"/>
      <c r="H699" s="2"/>
      <c r="I699" s="2"/>
      <c r="J699" s="2"/>
    </row>
    <row r="700" spans="4:10" ht="12.75">
      <c r="D700" s="2"/>
      <c r="E700" s="2"/>
      <c r="F700" s="2"/>
      <c r="G700" s="2"/>
      <c r="H700" s="2"/>
      <c r="I700" s="2"/>
      <c r="J700" s="2"/>
    </row>
    <row r="701" spans="4:10" ht="12.75">
      <c r="D701" s="2"/>
      <c r="E701" s="2"/>
      <c r="F701" s="2"/>
      <c r="G701" s="2"/>
      <c r="H701" s="2"/>
      <c r="I701" s="2"/>
      <c r="J701" s="2"/>
    </row>
    <row r="702" spans="4:10" ht="12.75">
      <c r="D702" s="2"/>
      <c r="E702" s="2"/>
      <c r="F702" s="2"/>
      <c r="G702" s="2"/>
      <c r="H702" s="2"/>
      <c r="I702" s="2"/>
      <c r="J702" s="2"/>
    </row>
    <row r="703" spans="4:10" ht="12.75">
      <c r="D703" s="2"/>
      <c r="E703" s="2"/>
      <c r="F703" s="2"/>
      <c r="G703" s="2"/>
      <c r="H703" s="2"/>
      <c r="I703" s="2"/>
      <c r="J703" s="2"/>
    </row>
    <row r="704" spans="4:10" ht="12.75">
      <c r="D704" s="2"/>
      <c r="E704" s="2"/>
      <c r="F704" s="2"/>
      <c r="G704" s="2"/>
      <c r="H704" s="2"/>
      <c r="I704" s="2"/>
      <c r="J704" s="2"/>
    </row>
    <row r="705" spans="4:10" ht="12.75">
      <c r="D705" s="2"/>
      <c r="E705" s="2"/>
      <c r="F705" s="2"/>
      <c r="G705" s="2"/>
      <c r="H705" s="2"/>
      <c r="I705" s="2"/>
      <c r="J705" s="2"/>
    </row>
    <row r="706" spans="4:10" ht="12.75">
      <c r="D706" s="2"/>
      <c r="E706" s="2"/>
      <c r="F706" s="2"/>
      <c r="G706" s="2"/>
      <c r="H706" s="2"/>
      <c r="I706" s="2"/>
      <c r="J706" s="2"/>
    </row>
    <row r="707" spans="4:10" ht="12.75">
      <c r="D707" s="2"/>
      <c r="E707" s="2"/>
      <c r="F707" s="2"/>
      <c r="G707" s="2"/>
      <c r="H707" s="2"/>
      <c r="I707" s="2"/>
      <c r="J707" s="2"/>
    </row>
    <row r="708" spans="4:10" ht="12.75">
      <c r="D708" s="2"/>
      <c r="E708" s="2"/>
      <c r="F708" s="2"/>
      <c r="G708" s="2"/>
      <c r="H708" s="2"/>
      <c r="I708" s="2"/>
      <c r="J708" s="2"/>
    </row>
    <row r="709" spans="4:10" ht="12.75">
      <c r="D709" s="2"/>
      <c r="E709" s="2"/>
      <c r="F709" s="2"/>
      <c r="G709" s="2"/>
      <c r="H709" s="2"/>
      <c r="I709" s="2"/>
      <c r="J709" s="2"/>
    </row>
    <row r="710" spans="4:10" ht="12.75">
      <c r="D710" s="2"/>
      <c r="E710" s="2"/>
      <c r="F710" s="2"/>
      <c r="G710" s="2"/>
      <c r="H710" s="2"/>
      <c r="I710" s="2"/>
      <c r="J710" s="2"/>
    </row>
    <row r="711" spans="4:10" ht="12.75">
      <c r="D711" s="2"/>
      <c r="E711" s="2"/>
      <c r="F711" s="2"/>
      <c r="G711" s="2"/>
      <c r="H711" s="2"/>
      <c r="I711" s="2"/>
      <c r="J711" s="2"/>
    </row>
    <row r="712" spans="4:10" ht="12.75">
      <c r="D712" s="2"/>
      <c r="E712" s="2"/>
      <c r="F712" s="2"/>
      <c r="G712" s="2"/>
      <c r="H712" s="2"/>
      <c r="I712" s="2"/>
      <c r="J712" s="2"/>
    </row>
    <row r="713" spans="4:10" ht="12.75">
      <c r="D713" s="2"/>
      <c r="E713" s="2"/>
      <c r="F713" s="2"/>
      <c r="G713" s="2"/>
      <c r="H713" s="2"/>
      <c r="I713" s="2"/>
      <c r="J713" s="2"/>
    </row>
    <row r="714" spans="4:10" ht="12.75">
      <c r="D714" s="2"/>
      <c r="E714" s="2"/>
      <c r="F714" s="2"/>
      <c r="G714" s="2"/>
      <c r="H714" s="2"/>
      <c r="I714" s="2"/>
      <c r="J714" s="2"/>
    </row>
    <row r="715" spans="4:10" ht="12.75">
      <c r="D715" s="2"/>
      <c r="E715" s="2"/>
      <c r="F715" s="2"/>
      <c r="G715" s="2"/>
      <c r="H715" s="2"/>
      <c r="I715" s="2"/>
      <c r="J715" s="2"/>
    </row>
    <row r="716" spans="4:10" ht="12.75">
      <c r="D716" s="2"/>
      <c r="E716" s="2"/>
      <c r="F716" s="2"/>
      <c r="G716" s="2"/>
      <c r="H716" s="2"/>
      <c r="I716" s="2"/>
      <c r="J716" s="2"/>
    </row>
    <row r="717" spans="4:10" ht="12.75">
      <c r="D717" s="2"/>
      <c r="E717" s="2"/>
      <c r="F717" s="2"/>
      <c r="G717" s="2"/>
      <c r="H717" s="2"/>
      <c r="I717" s="2"/>
      <c r="J717" s="2"/>
    </row>
  </sheetData>
  <printOptions horizontalCentered="1"/>
  <pageMargins left="0" right="0" top="0" bottom="0" header="0.5" footer="0.5"/>
  <pageSetup fitToHeight="10" horizontalDpi="150" verticalDpi="150" orientation="landscape" scale="85" r:id="rId1"/>
  <headerFooter alignWithMargins="0">
    <oddHeader>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306"/>
  <sheetViews>
    <sheetView workbookViewId="0" topLeftCell="A1">
      <selection activeCell="A1" sqref="A1"/>
    </sheetView>
  </sheetViews>
  <sheetFormatPr defaultColWidth="9.140625" defaultRowHeight="12.75"/>
  <cols>
    <col min="1" max="1" width="42.57421875" style="10" customWidth="1"/>
    <col min="2" max="3" width="20.7109375" style="12" customWidth="1"/>
    <col min="4" max="5" width="20.7109375" style="10" customWidth="1"/>
    <col min="6" max="16384" width="9.140625" style="10" customWidth="1"/>
  </cols>
  <sheetData>
    <row r="1" spans="1:4" ht="12.75">
      <c r="A1" s="14" t="s">
        <v>360</v>
      </c>
      <c r="B1" s="4"/>
      <c r="C1" s="4"/>
      <c r="D1" s="14"/>
    </row>
    <row r="4" spans="1:4" ht="12.75">
      <c r="A4" s="11"/>
      <c r="C4" s="1" t="s">
        <v>275</v>
      </c>
      <c r="D4" s="11" t="s">
        <v>0</v>
      </c>
    </row>
    <row r="5" spans="2:4" ht="12.75">
      <c r="B5" s="4" t="s">
        <v>353</v>
      </c>
      <c r="C5" s="1" t="s">
        <v>276</v>
      </c>
      <c r="D5" s="11" t="s">
        <v>277</v>
      </c>
    </row>
    <row r="6" spans="1:4" ht="12.75">
      <c r="A6" s="11" t="s">
        <v>7</v>
      </c>
      <c r="B6" s="1" t="s">
        <v>3</v>
      </c>
      <c r="C6" s="1" t="s">
        <v>2</v>
      </c>
      <c r="D6" s="11" t="s">
        <v>4</v>
      </c>
    </row>
    <row r="8" ht="12.75">
      <c r="A8" s="11" t="s">
        <v>10</v>
      </c>
    </row>
    <row r="9" spans="1:4" ht="12.75">
      <c r="A9" s="18" t="s">
        <v>11</v>
      </c>
      <c r="B9" s="12">
        <f>'TRIBAL DISCRETIONARY'!F7</f>
        <v>29075</v>
      </c>
      <c r="C9" s="12">
        <f>'TRIBAL R&amp;R CALC.'!F12</f>
        <v>571</v>
      </c>
      <c r="D9" s="16">
        <f>IF(C9&lt;&gt;"",B9-C9,"")</f>
        <v>28504</v>
      </c>
    </row>
    <row r="10" spans="1:4" ht="12.75">
      <c r="A10" s="11" t="s">
        <v>12</v>
      </c>
      <c r="C10" s="12">
        <f>'TRIBAL R&amp;R CALC.'!F13</f>
      </c>
      <c r="D10" s="16">
        <f>IF(C10&lt;&gt;"",B10-C10,"")</f>
      </c>
    </row>
    <row r="11" spans="1:4" ht="12.75">
      <c r="A11" s="18" t="s">
        <v>13</v>
      </c>
      <c r="B11" s="12">
        <f>'TRIBAL DISCRETIONARY'!F9</f>
        <v>27161</v>
      </c>
      <c r="C11" s="12">
        <f>'TRIBAL R&amp;R CALC.'!F14</f>
        <v>556</v>
      </c>
      <c r="D11" s="16">
        <f aca="true" t="shared" si="0" ref="D11:D74">IF(C11&lt;&gt;"",B11-C11,"")</f>
        <v>26605</v>
      </c>
    </row>
    <row r="12" spans="1:4" ht="12.75">
      <c r="A12" s="18" t="s">
        <v>14</v>
      </c>
      <c r="B12" s="12">
        <f>'TRIBAL DISCRETIONARY'!F10</f>
        <v>32347</v>
      </c>
      <c r="C12" s="12">
        <f>'TRIBAL R&amp;R CALC.'!F15</f>
        <v>597</v>
      </c>
      <c r="D12" s="16">
        <f t="shared" si="0"/>
        <v>31750</v>
      </c>
    </row>
    <row r="13" spans="1:4" ht="12.75">
      <c r="A13" s="18" t="s">
        <v>15</v>
      </c>
      <c r="B13" s="12">
        <f>'TRIBAL DISCRETIONARY'!F11</f>
        <v>26667</v>
      </c>
      <c r="C13" s="12">
        <f>'TRIBAL R&amp;R CALC.'!F16</f>
        <v>552</v>
      </c>
      <c r="D13" s="16">
        <f t="shared" si="0"/>
        <v>26115</v>
      </c>
    </row>
    <row r="14" spans="1:4" ht="12.75">
      <c r="A14" s="18" t="s">
        <v>322</v>
      </c>
      <c r="B14" s="12">
        <f>'TRIBAL DISCRETIONARY'!F12</f>
        <v>126039</v>
      </c>
      <c r="C14" s="12">
        <f>'TRIBAL R&amp;R CALC.'!F17</f>
        <v>673</v>
      </c>
      <c r="D14" s="16">
        <f t="shared" si="0"/>
        <v>125366</v>
      </c>
    </row>
    <row r="15" spans="1:4" ht="12.75">
      <c r="A15" s="18" t="s">
        <v>16</v>
      </c>
      <c r="B15" s="12">
        <f>'TRIBAL DISCRETIONARY'!F13</f>
        <v>156300</v>
      </c>
      <c r="C15" s="12">
        <f>'TRIBAL R&amp;R CALC.'!F18</f>
        <v>785</v>
      </c>
      <c r="D15" s="16">
        <f t="shared" si="0"/>
        <v>155515</v>
      </c>
    </row>
    <row r="16" spans="1:4" ht="12.75">
      <c r="A16" s="18" t="s">
        <v>314</v>
      </c>
      <c r="B16" s="12">
        <f>'TRIBAL DISCRETIONARY'!F14</f>
        <v>38520</v>
      </c>
      <c r="C16" s="12">
        <f>'TRIBAL R&amp;R CALC.'!F19</f>
        <v>646</v>
      </c>
      <c r="D16" s="16">
        <f t="shared" si="0"/>
        <v>37874</v>
      </c>
    </row>
    <row r="17" spans="1:4" ht="12.75">
      <c r="A17" s="18" t="s">
        <v>17</v>
      </c>
      <c r="B17" s="12">
        <f>'TRIBAL DISCRETIONARY'!F15</f>
        <v>933223</v>
      </c>
      <c r="C17" s="12">
        <f>'TRIBAL R&amp;R CALC.'!F20</f>
        <v>2768</v>
      </c>
      <c r="D17" s="16">
        <f t="shared" si="0"/>
        <v>930455</v>
      </c>
    </row>
    <row r="18" spans="1:4" ht="12.75">
      <c r="A18" s="18" t="s">
        <v>18</v>
      </c>
      <c r="B18" s="12">
        <f>'TRIBAL DISCRETIONARY'!F16</f>
        <v>435427</v>
      </c>
      <c r="C18" s="12">
        <f>'TRIBAL R&amp;R CALC.'!F21</f>
        <v>1291</v>
      </c>
      <c r="D18" s="16">
        <f t="shared" si="0"/>
        <v>434136</v>
      </c>
    </row>
    <row r="19" spans="1:4" ht="12.75">
      <c r="A19" s="18" t="s">
        <v>313</v>
      </c>
      <c r="B19" s="12">
        <f>'TRIBAL DISCRETIONARY'!F17</f>
        <v>23148</v>
      </c>
      <c r="C19" s="12">
        <f>'TRIBAL R&amp;R CALC.'!F22</f>
        <v>525</v>
      </c>
      <c r="D19" s="16">
        <f t="shared" si="0"/>
        <v>22623</v>
      </c>
    </row>
    <row r="20" spans="1:4" ht="12.75">
      <c r="A20" s="18" t="s">
        <v>19</v>
      </c>
      <c r="B20" s="12">
        <f>'TRIBAL DISCRETIONARY'!F18</f>
        <v>87242</v>
      </c>
      <c r="C20" s="12">
        <f>'TRIBAL R&amp;R CALC.'!F23</f>
        <v>680</v>
      </c>
      <c r="D20" s="16">
        <f t="shared" si="0"/>
        <v>86562</v>
      </c>
    </row>
    <row r="21" spans="1:4" ht="12.75">
      <c r="A21" s="18" t="s">
        <v>20</v>
      </c>
      <c r="B21" s="12">
        <f>'TRIBAL DISCRETIONARY'!F19</f>
        <v>509738</v>
      </c>
      <c r="C21" s="12">
        <f>'TRIBAL R&amp;R CALC.'!F24</f>
        <v>3892</v>
      </c>
      <c r="D21" s="16">
        <f t="shared" si="0"/>
        <v>505846</v>
      </c>
    </row>
    <row r="22" spans="1:4" ht="12.75">
      <c r="A22" s="18" t="s">
        <v>21</v>
      </c>
      <c r="B22" s="12">
        <f>'TRIBAL DISCRETIONARY'!F20</f>
        <v>62618</v>
      </c>
      <c r="C22" s="12">
        <f>'TRIBAL R&amp;R CALC.'!F25</f>
        <v>583</v>
      </c>
      <c r="D22" s="16">
        <f t="shared" si="0"/>
        <v>62035</v>
      </c>
    </row>
    <row r="23" spans="1:4" ht="12.75">
      <c r="A23" s="18" t="s">
        <v>298</v>
      </c>
      <c r="B23" s="12">
        <f>'TRIBAL DISCRETIONARY'!F21</f>
        <v>35495</v>
      </c>
      <c r="C23" s="12">
        <f>'TRIBAL R&amp;R CALC.'!F26</f>
        <v>622</v>
      </c>
      <c r="D23" s="16">
        <f t="shared" si="0"/>
        <v>34873</v>
      </c>
    </row>
    <row r="24" spans="1:4" ht="12.75">
      <c r="A24" s="18" t="s">
        <v>22</v>
      </c>
      <c r="B24" s="12">
        <f>'TRIBAL DISCRETIONARY'!F22</f>
        <v>484145</v>
      </c>
      <c r="C24" s="12">
        <f>'TRIBAL R&amp;R CALC.'!F27</f>
        <v>1621</v>
      </c>
      <c r="D24" s="16">
        <f t="shared" si="0"/>
        <v>482524</v>
      </c>
    </row>
    <row r="25" spans="1:4" ht="12.75">
      <c r="A25" s="18" t="s">
        <v>23</v>
      </c>
      <c r="B25" s="12">
        <f>'TRIBAL DISCRETIONARY'!F23</f>
        <v>35989</v>
      </c>
      <c r="C25" s="12">
        <f>'TRIBAL R&amp;R CALC.'!F28</f>
        <v>626</v>
      </c>
      <c r="D25" s="16">
        <f t="shared" si="0"/>
        <v>35363</v>
      </c>
    </row>
    <row r="26" spans="1:4" ht="12.75">
      <c r="A26" s="18" t="s">
        <v>24</v>
      </c>
      <c r="B26" s="12">
        <f>'TRIBAL DISCRETIONARY'!F24</f>
        <v>27099</v>
      </c>
      <c r="C26" s="12">
        <f>'TRIBAL R&amp;R CALC.'!F29</f>
        <v>556</v>
      </c>
      <c r="D26" s="16">
        <f t="shared" si="0"/>
        <v>26543</v>
      </c>
    </row>
    <row r="27" spans="1:4" ht="12.75">
      <c r="A27" s="18" t="s">
        <v>308</v>
      </c>
      <c r="B27" s="12">
        <f>'TRIBAL DISCRETIONARY'!F25</f>
        <v>78030</v>
      </c>
      <c r="C27" s="12">
        <f>'TRIBAL R&amp;R CALC.'!F30</f>
        <v>956</v>
      </c>
      <c r="D27" s="16">
        <f t="shared" si="0"/>
        <v>77074</v>
      </c>
    </row>
    <row r="28" spans="1:4" ht="12.75">
      <c r="A28" s="18" t="s">
        <v>25</v>
      </c>
      <c r="B28" s="12">
        <f>'TRIBAL DISCRETIONARY'!F26</f>
        <v>183895</v>
      </c>
      <c r="C28" s="12">
        <f>'TRIBAL R&amp;R CALC.'!F31</f>
        <v>1153</v>
      </c>
      <c r="D28" s="16">
        <f t="shared" si="0"/>
        <v>182742</v>
      </c>
    </row>
    <row r="29" spans="1:4" ht="12.75">
      <c r="A29" s="18" t="s">
        <v>26</v>
      </c>
      <c r="B29" s="12">
        <f>'TRIBAL DISCRETIONARY'!F27</f>
        <v>316515</v>
      </c>
      <c r="C29" s="12">
        <f>'TRIBAL R&amp;R CALC.'!F32</f>
        <v>1624</v>
      </c>
      <c r="D29" s="16">
        <f t="shared" si="0"/>
        <v>314891</v>
      </c>
    </row>
    <row r="30" spans="1:4" ht="12.75">
      <c r="A30" s="18" t="s">
        <v>27</v>
      </c>
      <c r="B30" s="12">
        <f>'TRIBAL DISCRETIONARY'!F28</f>
        <v>53954</v>
      </c>
      <c r="C30" s="12">
        <f>'TRIBAL R&amp;R CALC.'!F33</f>
        <v>767</v>
      </c>
      <c r="D30" s="16">
        <f t="shared" si="0"/>
        <v>53187</v>
      </c>
    </row>
    <row r="31" spans="1:4" ht="12.75">
      <c r="A31" s="18" t="s">
        <v>28</v>
      </c>
      <c r="B31" s="12">
        <f>'TRIBAL DISCRETIONARY'!F29</f>
        <v>23548</v>
      </c>
      <c r="C31" s="12">
        <f>'TRIBAL R&amp;R CALC.'!F34</f>
        <v>525</v>
      </c>
      <c r="D31" s="16">
        <f t="shared" si="0"/>
        <v>23023</v>
      </c>
    </row>
    <row r="32" spans="1:4" ht="12.75">
      <c r="A32" s="18" t="s">
        <v>312</v>
      </c>
      <c r="B32" s="12">
        <f>'TRIBAL DISCRETIONARY'!F30</f>
        <v>69449</v>
      </c>
      <c r="C32" s="12">
        <f>'TRIBAL R&amp;R CALC.'!F35</f>
        <v>889</v>
      </c>
      <c r="D32" s="16">
        <f t="shared" si="0"/>
        <v>68560</v>
      </c>
    </row>
    <row r="33" spans="1:4" ht="12.75">
      <c r="A33" s="18" t="s">
        <v>29</v>
      </c>
      <c r="B33" s="12">
        <f>'TRIBAL DISCRETIONARY'!F31</f>
        <v>34199</v>
      </c>
      <c r="C33" s="12">
        <f>'TRIBAL R&amp;R CALC.'!F36</f>
        <v>612</v>
      </c>
      <c r="D33" s="16">
        <f t="shared" si="0"/>
        <v>33587</v>
      </c>
    </row>
    <row r="34" spans="1:4" ht="12.75">
      <c r="A34" s="18" t="s">
        <v>289</v>
      </c>
      <c r="B34" s="12">
        <f>'TRIBAL DISCRETIONARY'!F32</f>
        <v>32347</v>
      </c>
      <c r="C34" s="12">
        <f>'TRIBAL R&amp;R CALC.'!F37</f>
        <v>597</v>
      </c>
      <c r="D34" s="16">
        <f t="shared" si="0"/>
        <v>31750</v>
      </c>
    </row>
    <row r="35" spans="1:4" ht="12.75">
      <c r="A35" s="18" t="s">
        <v>34</v>
      </c>
      <c r="B35" s="12">
        <f>'TRIBAL DISCRETIONARY'!F33</f>
        <v>41731</v>
      </c>
      <c r="C35" s="12">
        <f>'TRIBAL R&amp;R CALC.'!F38</f>
        <v>671</v>
      </c>
      <c r="D35" s="16">
        <f t="shared" si="0"/>
        <v>41060</v>
      </c>
    </row>
    <row r="36" spans="1:4" ht="12.75">
      <c r="A36" s="18" t="s">
        <v>30</v>
      </c>
      <c r="B36" s="12">
        <f>'TRIBAL DISCRETIONARY'!F34</f>
        <v>114701</v>
      </c>
      <c r="C36" s="12">
        <f>'TRIBAL R&amp;R CALC.'!F39</f>
        <v>1245</v>
      </c>
      <c r="D36" s="16">
        <f t="shared" si="0"/>
        <v>113456</v>
      </c>
    </row>
    <row r="37" spans="1:4" ht="12.75">
      <c r="A37" s="18" t="s">
        <v>31</v>
      </c>
      <c r="B37" s="12">
        <f>'TRIBAL DISCRETIONARY'!F35</f>
        <v>51546</v>
      </c>
      <c r="C37" s="12">
        <f>'TRIBAL R&amp;R CALC.'!F40</f>
        <v>748</v>
      </c>
      <c r="D37" s="16">
        <f t="shared" si="0"/>
        <v>50798</v>
      </c>
    </row>
    <row r="38" spans="1:4" ht="12.75">
      <c r="A38" s="18" t="s">
        <v>32</v>
      </c>
      <c r="B38" s="12">
        <f>'TRIBAL DISCRETIONARY'!F36</f>
        <v>815205</v>
      </c>
      <c r="C38" s="12">
        <f>'TRIBAL R&amp;R CALC.'!F41</f>
        <v>3104</v>
      </c>
      <c r="D38" s="16">
        <f t="shared" si="0"/>
        <v>812101</v>
      </c>
    </row>
    <row r="39" spans="1:4" ht="12.75">
      <c r="A39" s="18" t="s">
        <v>347</v>
      </c>
      <c r="B39" s="12">
        <f>'TRIBAL DISCRETIONARY'!F37</f>
        <v>581006</v>
      </c>
      <c r="C39" s="12">
        <f>'TRIBAL R&amp;R CALC.'!F42</f>
        <v>3144</v>
      </c>
      <c r="D39" s="16">
        <f t="shared" si="0"/>
        <v>577862</v>
      </c>
    </row>
    <row r="40" spans="1:4" ht="12.75">
      <c r="A40" s="18" t="s">
        <v>311</v>
      </c>
      <c r="B40" s="12">
        <f>'TRIBAL DISCRETIONARY'!F38</f>
        <v>29878</v>
      </c>
      <c r="C40" s="12">
        <f>'TRIBAL R&amp;R CALC.'!F43</f>
        <v>578</v>
      </c>
      <c r="D40" s="16">
        <f t="shared" si="0"/>
        <v>29300</v>
      </c>
    </row>
    <row r="41" spans="1:4" ht="12.75">
      <c r="A41" s="18" t="s">
        <v>33</v>
      </c>
      <c r="B41" s="12">
        <f>'TRIBAL DISCRETIONARY'!F39</f>
        <v>28396</v>
      </c>
      <c r="C41" s="12">
        <f>'TRIBAL R&amp;R CALC.'!F44</f>
        <v>566</v>
      </c>
      <c r="D41" s="16">
        <f t="shared" si="0"/>
        <v>27830</v>
      </c>
    </row>
    <row r="42" spans="1:4" ht="12.75">
      <c r="A42" s="11" t="s">
        <v>35</v>
      </c>
      <c r="C42" s="12">
        <f>'TRIBAL R&amp;R CALC.'!F45</f>
      </c>
      <c r="D42" s="16">
        <f t="shared" si="0"/>
      </c>
    </row>
    <row r="43" spans="1:4" ht="12.75">
      <c r="A43" s="18" t="s">
        <v>36</v>
      </c>
      <c r="B43" s="12">
        <f>'TRIBAL DISCRETIONARY'!F41</f>
        <v>32717</v>
      </c>
      <c r="C43" s="12">
        <f>'TRIBAL R&amp;R CALC.'!F46</f>
        <v>600</v>
      </c>
      <c r="D43" s="16">
        <f t="shared" si="0"/>
        <v>32117</v>
      </c>
    </row>
    <row r="44" spans="1:4" ht="12.75">
      <c r="A44" s="18" t="s">
        <v>37</v>
      </c>
      <c r="B44" s="12">
        <f>'TRIBAL DISCRETIONARY'!F42</f>
        <v>155754</v>
      </c>
      <c r="C44" s="12">
        <f>'TRIBAL R&amp;R CALC.'!F47</f>
        <v>1568</v>
      </c>
      <c r="D44" s="16">
        <f t="shared" si="0"/>
        <v>154186</v>
      </c>
    </row>
    <row r="45" spans="1:4" ht="12.75">
      <c r="A45" s="18" t="s">
        <v>38</v>
      </c>
      <c r="B45" s="12">
        <f>'TRIBAL DISCRETIONARY'!F43</f>
        <v>373800</v>
      </c>
      <c r="C45" s="12">
        <f>'TRIBAL R&amp;R CALC.'!F48</f>
        <v>3282</v>
      </c>
      <c r="D45" s="16">
        <f t="shared" si="0"/>
        <v>370518</v>
      </c>
    </row>
    <row r="46" spans="1:4" ht="12.75">
      <c r="A46" s="18" t="s">
        <v>41</v>
      </c>
      <c r="B46" s="12">
        <f>'TRIBAL DISCRETIONARY'!F44</f>
        <v>28766</v>
      </c>
      <c r="C46" s="12">
        <f>'TRIBAL R&amp;R CALC.'!F49</f>
        <v>569</v>
      </c>
      <c r="D46" s="16">
        <f t="shared" si="0"/>
        <v>28197</v>
      </c>
    </row>
    <row r="47" spans="1:4" ht="12.75">
      <c r="A47" s="18" t="s">
        <v>39</v>
      </c>
      <c r="B47" s="12">
        <f>'TRIBAL DISCRETIONARY'!F45</f>
        <v>158532</v>
      </c>
      <c r="C47" s="12">
        <f>'TRIBAL R&amp;R CALC.'!F52</f>
        <v>43124</v>
      </c>
      <c r="D47" s="16">
        <f t="shared" si="0"/>
        <v>115408</v>
      </c>
    </row>
    <row r="48" spans="1:4" ht="12.75">
      <c r="A48" s="18" t="s">
        <v>40</v>
      </c>
      <c r="B48" s="12">
        <f>'TRIBAL DISCRETIONARY'!F46</f>
        <v>129085</v>
      </c>
      <c r="C48" s="12">
        <f>'TRIBAL R&amp;R CALC.'!F50</f>
        <v>1589</v>
      </c>
      <c r="D48" s="16">
        <f t="shared" si="0"/>
        <v>127496</v>
      </c>
    </row>
    <row r="49" spans="1:4" ht="12.75">
      <c r="A49" s="18" t="s">
        <v>42</v>
      </c>
      <c r="B49" s="12">
        <f>'TRIBAL DISCRETIONARY'!F47</f>
        <v>5439483</v>
      </c>
      <c r="C49" s="12">
        <f>'TRIBAL R&amp;R CALC.'!F51</f>
        <v>1358</v>
      </c>
      <c r="D49" s="16">
        <f t="shared" si="0"/>
        <v>5438125</v>
      </c>
    </row>
    <row r="50" spans="1:4" ht="12.75">
      <c r="A50" s="18" t="s">
        <v>43</v>
      </c>
      <c r="B50" s="12">
        <f>'TRIBAL DISCRETIONARY'!F48</f>
        <v>196869</v>
      </c>
      <c r="C50" s="12">
        <f>'TRIBAL R&amp;R CALC.'!F53</f>
        <v>1884</v>
      </c>
      <c r="D50" s="16">
        <f t="shared" si="0"/>
        <v>194985</v>
      </c>
    </row>
    <row r="51" spans="1:4" ht="12.75">
      <c r="A51" s="18" t="s">
        <v>44</v>
      </c>
      <c r="B51" s="12">
        <f>'TRIBAL DISCRETIONARY'!F49</f>
        <v>61300</v>
      </c>
      <c r="C51" s="12">
        <f>'TRIBAL R&amp;R CALC.'!F54</f>
        <v>825</v>
      </c>
      <c r="D51" s="16">
        <f t="shared" si="0"/>
        <v>60475</v>
      </c>
    </row>
    <row r="52" spans="1:4" ht="12.75">
      <c r="A52" s="18" t="s">
        <v>45</v>
      </c>
      <c r="B52" s="12">
        <f>'TRIBAL DISCRETIONARY'!F50</f>
        <v>169397</v>
      </c>
      <c r="C52" s="12">
        <f>'TRIBAL R&amp;R CALC.'!F55</f>
        <v>1675</v>
      </c>
      <c r="D52" s="16">
        <f t="shared" si="0"/>
        <v>167722</v>
      </c>
    </row>
    <row r="53" spans="1:4" ht="12.75">
      <c r="A53" s="18" t="s">
        <v>46</v>
      </c>
      <c r="B53" s="12">
        <f>'TRIBAL DISCRETIONARY'!F51</f>
        <v>198412</v>
      </c>
      <c r="C53" s="12">
        <f>'TRIBAL R&amp;R CALC.'!F56</f>
        <v>1903</v>
      </c>
      <c r="D53" s="16">
        <f t="shared" si="0"/>
        <v>196509</v>
      </c>
    </row>
    <row r="54" spans="1:4" ht="12.75">
      <c r="A54" s="18" t="s">
        <v>47</v>
      </c>
      <c r="B54" s="12">
        <f>'TRIBAL DISCRETIONARY'!F52</f>
        <v>371886</v>
      </c>
      <c r="C54" s="12">
        <f>'TRIBAL R&amp;R CALC.'!F57</f>
        <v>3267</v>
      </c>
      <c r="D54" s="16">
        <f t="shared" si="0"/>
        <v>368619</v>
      </c>
    </row>
    <row r="55" spans="1:4" ht="12.75">
      <c r="A55" s="18" t="s">
        <v>48</v>
      </c>
      <c r="B55" s="12">
        <f>'TRIBAL DISCRETIONARY'!F53</f>
        <v>374047</v>
      </c>
      <c r="C55" s="12">
        <f>'TRIBAL R&amp;R CALC.'!F58</f>
        <v>3284</v>
      </c>
      <c r="D55" s="16">
        <f t="shared" si="0"/>
        <v>370763</v>
      </c>
    </row>
    <row r="56" spans="1:4" ht="12.75">
      <c r="A56" s="18" t="s">
        <v>49</v>
      </c>
      <c r="B56" s="12">
        <f>'TRIBAL DISCRETIONARY'!F54</f>
        <v>50805</v>
      </c>
      <c r="C56" s="12">
        <f>'TRIBAL R&amp;R CALC.'!F59</f>
        <v>742</v>
      </c>
      <c r="D56" s="16">
        <f t="shared" si="0"/>
        <v>50063</v>
      </c>
    </row>
    <row r="57" spans="1:4" ht="12.75">
      <c r="A57" s="11" t="s">
        <v>50</v>
      </c>
      <c r="C57" s="12">
        <f>'TRIBAL R&amp;R CALC.'!F60</f>
      </c>
      <c r="D57" s="16">
        <f t="shared" si="0"/>
      </c>
    </row>
    <row r="58" spans="1:4" ht="12.75">
      <c r="A58" s="18" t="s">
        <v>324</v>
      </c>
      <c r="B58" s="12">
        <f>'TRIBAL DISCRETIONARY'!F56</f>
        <v>27408</v>
      </c>
      <c r="C58" s="12">
        <f>'TRIBAL R&amp;R CALC.'!F61</f>
        <v>558</v>
      </c>
      <c r="D58" s="16">
        <f t="shared" si="0"/>
        <v>26850</v>
      </c>
    </row>
    <row r="59" spans="1:4" ht="12.75">
      <c r="A59" s="18" t="s">
        <v>51</v>
      </c>
      <c r="B59" s="12">
        <f>'TRIBAL DISCRETIONARY'!F57</f>
        <v>45620</v>
      </c>
      <c r="C59" s="12">
        <f>'TRIBAL R&amp;R CALC.'!F62</f>
        <v>701</v>
      </c>
      <c r="D59" s="16">
        <f t="shared" si="0"/>
        <v>44919</v>
      </c>
    </row>
    <row r="60" spans="1:4" ht="12.75">
      <c r="A60" s="18" t="s">
        <v>52</v>
      </c>
      <c r="B60" s="12">
        <f>'TRIBAL DISCRETIONARY'!F58</f>
        <v>328802</v>
      </c>
      <c r="C60" s="12">
        <f>'TRIBAL R&amp;R CALC.'!F63</f>
        <v>1267</v>
      </c>
      <c r="D60" s="16">
        <f t="shared" si="0"/>
        <v>327535</v>
      </c>
    </row>
    <row r="61" spans="1:4" ht="12.75">
      <c r="A61" s="18" t="s">
        <v>53</v>
      </c>
      <c r="B61" s="12">
        <f>'TRIBAL DISCRETIONARY'!F59</f>
        <v>108027</v>
      </c>
      <c r="C61" s="12">
        <f>'TRIBAL R&amp;R CALC.'!F64</f>
        <v>720</v>
      </c>
      <c r="D61" s="16">
        <f t="shared" si="0"/>
        <v>107307</v>
      </c>
    </row>
    <row r="62" spans="1:4" ht="12.75">
      <c r="A62" s="18" t="s">
        <v>54</v>
      </c>
      <c r="B62" s="12">
        <f>'TRIBAL DISCRETIONARY'!F60</f>
        <v>105820</v>
      </c>
      <c r="C62" s="12">
        <f>'TRIBAL R&amp;R CALC.'!F65</f>
        <v>741</v>
      </c>
      <c r="D62" s="16">
        <f t="shared" si="0"/>
        <v>105079</v>
      </c>
    </row>
    <row r="63" spans="1:4" ht="12.75">
      <c r="A63" s="18" t="s">
        <v>348</v>
      </c>
      <c r="B63" s="12">
        <f>'TRIBAL DISCRETIONARY'!F61</f>
        <v>50435</v>
      </c>
      <c r="C63" s="12">
        <f>'TRIBAL R&amp;R CALC.'!F66</f>
        <v>739</v>
      </c>
      <c r="D63" s="16">
        <f t="shared" si="0"/>
        <v>49696</v>
      </c>
    </row>
    <row r="64" spans="1:4" ht="12.75">
      <c r="A64" s="18" t="s">
        <v>325</v>
      </c>
      <c r="B64" s="12">
        <f>'TRIBAL DISCRETIONARY'!F62</f>
        <v>33643</v>
      </c>
      <c r="C64" s="12">
        <f>'TRIBAL R&amp;R CALC.'!F67</f>
        <v>607</v>
      </c>
      <c r="D64" s="16">
        <f t="shared" si="0"/>
        <v>33036</v>
      </c>
    </row>
    <row r="65" spans="1:4" ht="12.75">
      <c r="A65" s="18" t="s">
        <v>55</v>
      </c>
      <c r="B65" s="12">
        <f>'TRIBAL DISCRETIONARY'!F63</f>
        <v>27964</v>
      </c>
      <c r="C65" s="12">
        <f>'TRIBAL R&amp;R CALC.'!F68</f>
        <v>563</v>
      </c>
      <c r="D65" s="16">
        <f t="shared" si="0"/>
        <v>27401</v>
      </c>
    </row>
    <row r="66" spans="1:4" ht="12.75">
      <c r="A66" s="18" t="s">
        <v>290</v>
      </c>
      <c r="B66" s="12">
        <f>'TRIBAL DISCRETIONARY'!F64</f>
        <v>27717</v>
      </c>
      <c r="C66" s="12">
        <f>'TRIBAL R&amp;R CALC.'!F69</f>
        <v>561</v>
      </c>
      <c r="D66" s="16">
        <f t="shared" si="0"/>
        <v>27156</v>
      </c>
    </row>
    <row r="67" spans="1:4" ht="12.75">
      <c r="A67" s="18" t="s">
        <v>291</v>
      </c>
      <c r="B67" s="12">
        <f>'TRIBAL DISCRETIONARY'!F65</f>
        <v>30680</v>
      </c>
      <c r="C67" s="12">
        <f>'TRIBAL R&amp;R CALC.'!F70</f>
        <v>584</v>
      </c>
      <c r="D67" s="16">
        <f t="shared" si="0"/>
        <v>30096</v>
      </c>
    </row>
    <row r="68" spans="1:4" ht="12.75">
      <c r="A68" s="18" t="s">
        <v>56</v>
      </c>
      <c r="B68" s="12">
        <f>'TRIBAL DISCRETIONARY'!F66</f>
        <v>34508</v>
      </c>
      <c r="C68" s="12">
        <f>'TRIBAL R&amp;R CALC.'!F71</f>
        <v>614</v>
      </c>
      <c r="D68" s="16">
        <f t="shared" si="0"/>
        <v>33894</v>
      </c>
    </row>
    <row r="69" spans="1:4" ht="12.75">
      <c r="A69" s="18" t="s">
        <v>57</v>
      </c>
      <c r="B69" s="12">
        <f>'TRIBAL DISCRETIONARY'!F67</f>
        <v>46422</v>
      </c>
      <c r="C69" s="12">
        <f>'TRIBAL R&amp;R CALC.'!F72</f>
        <v>708</v>
      </c>
      <c r="D69" s="16">
        <f t="shared" si="0"/>
        <v>45714</v>
      </c>
    </row>
    <row r="70" spans="1:4" ht="12.75">
      <c r="A70" s="18" t="s">
        <v>342</v>
      </c>
      <c r="B70" s="12">
        <f>'TRIBAL DISCRETIONARY'!F68</f>
        <v>58893</v>
      </c>
      <c r="C70" s="12">
        <f>'TRIBAL R&amp;R CALC.'!F73</f>
        <v>806</v>
      </c>
      <c r="D70" s="16">
        <f t="shared" si="0"/>
        <v>58087</v>
      </c>
    </row>
    <row r="71" spans="1:4" ht="12.75">
      <c r="A71" s="18" t="s">
        <v>59</v>
      </c>
      <c r="B71" s="12">
        <f>'TRIBAL DISCRETIONARY'!F69</f>
        <v>33705</v>
      </c>
      <c r="C71" s="12">
        <f>'TRIBAL R&amp;R CALC.'!F74</f>
        <v>608</v>
      </c>
      <c r="D71" s="16">
        <f t="shared" si="0"/>
        <v>33097</v>
      </c>
    </row>
    <row r="72" spans="1:4" ht="12.75">
      <c r="A72" s="18" t="s">
        <v>60</v>
      </c>
      <c r="B72" s="12">
        <f>'TRIBAL DISCRETIONARY'!F70</f>
        <v>488291</v>
      </c>
      <c r="C72" s="12">
        <f>'TRIBAL R&amp;R CALC.'!F75</f>
        <v>1449</v>
      </c>
      <c r="D72" s="16">
        <f t="shared" si="0"/>
        <v>486842</v>
      </c>
    </row>
    <row r="73" spans="1:4" ht="12.75">
      <c r="A73" s="18" t="s">
        <v>327</v>
      </c>
      <c r="B73" s="12">
        <f>'TRIBAL DISCRETIONARY'!F71</f>
        <v>72968</v>
      </c>
      <c r="C73" s="12">
        <f>'TRIBAL R&amp;R CALC.'!F76</f>
        <v>917</v>
      </c>
      <c r="D73" s="16">
        <f t="shared" si="0"/>
        <v>72051</v>
      </c>
    </row>
    <row r="74" spans="1:4" ht="12.75">
      <c r="A74" s="18" t="s">
        <v>343</v>
      </c>
      <c r="B74" s="12">
        <f>'TRIBAL DISCRETIONARY'!F72</f>
        <v>23642</v>
      </c>
      <c r="C74" s="12">
        <f>'TRIBAL R&amp;R CALC.'!F77</f>
        <v>529</v>
      </c>
      <c r="D74" s="16">
        <f t="shared" si="0"/>
        <v>23113</v>
      </c>
    </row>
    <row r="75" spans="1:4" ht="12.75">
      <c r="A75" s="18" t="s">
        <v>61</v>
      </c>
      <c r="B75" s="12">
        <f>'TRIBAL DISCRETIONARY'!F73</f>
        <v>26544</v>
      </c>
      <c r="C75" s="12">
        <f>'TRIBAL R&amp;R CALC.'!F78</f>
        <v>551</v>
      </c>
      <c r="D75" s="16">
        <f aca="true" t="shared" si="1" ref="D75:D137">IF(C75&lt;&gt;"",B75-C75,"")</f>
        <v>25993</v>
      </c>
    </row>
    <row r="76" spans="1:4" ht="12.75">
      <c r="A76" s="18" t="s">
        <v>62</v>
      </c>
      <c r="B76" s="12">
        <f>'TRIBAL DISCRETIONARY'!F74</f>
        <v>33149</v>
      </c>
      <c r="C76" s="12">
        <f>'TRIBAL R&amp;R CALC.'!F79</f>
        <v>603</v>
      </c>
      <c r="D76" s="16">
        <f t="shared" si="1"/>
        <v>32546</v>
      </c>
    </row>
    <row r="77" spans="1:4" ht="12.75">
      <c r="A77" s="18" t="s">
        <v>63</v>
      </c>
      <c r="B77" s="12">
        <f>'TRIBAL DISCRETIONARY'!F75</f>
        <v>32656</v>
      </c>
      <c r="C77" s="12">
        <f>'TRIBAL R&amp;R CALC.'!F80</f>
        <v>600</v>
      </c>
      <c r="D77" s="16">
        <f t="shared" si="1"/>
        <v>32056</v>
      </c>
    </row>
    <row r="78" spans="1:4" ht="12.75">
      <c r="A78" s="18" t="s">
        <v>64</v>
      </c>
      <c r="B78" s="12">
        <f>'TRIBAL DISCRETIONARY'!F76</f>
        <v>24877</v>
      </c>
      <c r="C78" s="12">
        <f>'TRIBAL R&amp;R CALC.'!F81</f>
        <v>538</v>
      </c>
      <c r="D78" s="16">
        <f t="shared" si="1"/>
        <v>24339</v>
      </c>
    </row>
    <row r="79" spans="1:4" ht="12.75">
      <c r="A79" s="18" t="s">
        <v>67</v>
      </c>
      <c r="B79" s="12">
        <f>'TRIBAL DISCRETIONARY'!F77</f>
        <v>31791</v>
      </c>
      <c r="C79" s="12">
        <f>'TRIBAL R&amp;R CALC.'!F82</f>
        <v>593</v>
      </c>
      <c r="D79" s="16">
        <f t="shared" si="1"/>
        <v>31198</v>
      </c>
    </row>
    <row r="80" spans="1:4" ht="12.75">
      <c r="A80" s="18" t="s">
        <v>65</v>
      </c>
      <c r="B80" s="12">
        <f>'TRIBAL DISCRETIONARY'!F78</f>
        <v>24013</v>
      </c>
      <c r="C80" s="12">
        <f>'TRIBAL R&amp;R CALC.'!F83</f>
        <v>532</v>
      </c>
      <c r="D80" s="16">
        <f t="shared" si="1"/>
        <v>23481</v>
      </c>
    </row>
    <row r="81" spans="1:4" ht="12.75">
      <c r="A81" s="18" t="s">
        <v>66</v>
      </c>
      <c r="B81" s="12">
        <f>'TRIBAL DISCRETIONARY'!F79</f>
        <v>46793</v>
      </c>
      <c r="C81" s="12">
        <f>'TRIBAL R&amp;R CALC.'!F86</f>
        <v>532</v>
      </c>
      <c r="D81" s="16">
        <f t="shared" si="1"/>
        <v>46261</v>
      </c>
    </row>
    <row r="82" spans="1:4" ht="12.75">
      <c r="A82" s="18" t="s">
        <v>68</v>
      </c>
      <c r="B82" s="12">
        <f>'TRIBAL DISCRETIONARY'!F80</f>
        <v>23210</v>
      </c>
      <c r="C82" s="12">
        <f>'TRIBAL R&amp;R CALC.'!F84</f>
        <v>711</v>
      </c>
      <c r="D82" s="16">
        <f t="shared" si="1"/>
        <v>22499</v>
      </c>
    </row>
    <row r="83" spans="1:4" ht="12.75">
      <c r="A83" s="18" t="s">
        <v>69</v>
      </c>
      <c r="B83" s="12">
        <f>'TRIBAL DISCRETIONARY'!F81</f>
        <v>24013</v>
      </c>
      <c r="C83" s="12">
        <f>'TRIBAL R&amp;R CALC.'!F85</f>
        <v>525</v>
      </c>
      <c r="D83" s="16">
        <f t="shared" si="1"/>
        <v>23488</v>
      </c>
    </row>
    <row r="84" spans="1:4" ht="12.75">
      <c r="A84" s="18" t="s">
        <v>70</v>
      </c>
      <c r="B84" s="12">
        <f>'TRIBAL DISCRETIONARY'!F82</f>
        <v>139703</v>
      </c>
      <c r="C84" s="12">
        <f>'TRIBAL R&amp;R CALC.'!F87</f>
        <v>1441</v>
      </c>
      <c r="D84" s="16">
        <f t="shared" si="1"/>
        <v>138262</v>
      </c>
    </row>
    <row r="85" spans="1:4" ht="12.75">
      <c r="A85" s="18" t="s">
        <v>71</v>
      </c>
      <c r="B85" s="12">
        <f>'TRIBAL DISCRETIONARY'!F83</f>
        <v>23457</v>
      </c>
      <c r="C85" s="12">
        <f>'TRIBAL R&amp;R CALC.'!F88</f>
        <v>527</v>
      </c>
      <c r="D85" s="16">
        <f t="shared" si="1"/>
        <v>22930</v>
      </c>
    </row>
    <row r="86" spans="1:4" ht="12.75">
      <c r="A86" s="18" t="s">
        <v>72</v>
      </c>
      <c r="B86" s="12">
        <f>'TRIBAL DISCRETIONARY'!F84</f>
        <v>66609</v>
      </c>
      <c r="C86" s="12">
        <f>'TRIBAL R&amp;R CALC.'!F89</f>
        <v>867</v>
      </c>
      <c r="D86" s="16">
        <f t="shared" si="1"/>
        <v>65742</v>
      </c>
    </row>
    <row r="87" spans="1:4" ht="12.75">
      <c r="A87" s="18" t="s">
        <v>73</v>
      </c>
      <c r="B87" s="12">
        <f>'TRIBAL DISCRETIONARY'!F85</f>
        <v>23766</v>
      </c>
      <c r="C87" s="12">
        <f>'TRIBAL R&amp;R CALC.'!F90</f>
        <v>530</v>
      </c>
      <c r="D87" s="16">
        <f t="shared" si="1"/>
        <v>23236</v>
      </c>
    </row>
    <row r="88" spans="1:4" ht="12.75">
      <c r="A88" s="18" t="s">
        <v>292</v>
      </c>
      <c r="B88" s="12">
        <f>'TRIBAL DISCRETIONARY'!F86</f>
        <v>23951</v>
      </c>
      <c r="C88" s="12">
        <f>'TRIBAL R&amp;R CALC.'!F91</f>
        <v>531</v>
      </c>
      <c r="D88" s="16">
        <f t="shared" si="1"/>
        <v>23420</v>
      </c>
    </row>
    <row r="89" spans="1:4" ht="12.75">
      <c r="A89" s="18" t="s">
        <v>74</v>
      </c>
      <c r="B89" s="12">
        <f>'TRIBAL DISCRETIONARY'!F87</f>
        <v>33149</v>
      </c>
      <c r="C89" s="12">
        <f>'TRIBAL R&amp;R CALC.'!F92</f>
        <v>603</v>
      </c>
      <c r="D89" s="16">
        <f t="shared" si="1"/>
        <v>32546</v>
      </c>
    </row>
    <row r="90" spans="1:4" ht="12.75">
      <c r="A90" s="18" t="s">
        <v>75</v>
      </c>
      <c r="B90" s="12">
        <f>'TRIBAL DISCRETIONARY'!F88</f>
        <v>50922</v>
      </c>
      <c r="C90" s="12">
        <f>'TRIBAL R&amp;R CALC.'!F93</f>
        <v>573</v>
      </c>
      <c r="D90" s="16">
        <f t="shared" si="1"/>
        <v>50349</v>
      </c>
    </row>
    <row r="91" spans="1:4" ht="12.75">
      <c r="A91" s="18" t="s">
        <v>76</v>
      </c>
      <c r="B91" s="12">
        <f>'TRIBAL DISCRETIONARY'!F89</f>
        <v>36668</v>
      </c>
      <c r="C91" s="12">
        <f>'TRIBAL R&amp;R CALC.'!F94</f>
        <v>631</v>
      </c>
      <c r="D91" s="16">
        <f t="shared" si="1"/>
        <v>36037</v>
      </c>
    </row>
    <row r="92" spans="1:4" ht="12.75">
      <c r="A92" s="18" t="s">
        <v>77</v>
      </c>
      <c r="B92" s="12">
        <f>'TRIBAL DISCRETIONARY'!F90</f>
        <v>25371</v>
      </c>
      <c r="C92" s="12">
        <f>'TRIBAL R&amp;R CALC.'!F95</f>
        <v>542</v>
      </c>
      <c r="D92" s="16">
        <f t="shared" si="1"/>
        <v>24829</v>
      </c>
    </row>
    <row r="93" spans="1:4" ht="12.75">
      <c r="A93" s="18" t="s">
        <v>78</v>
      </c>
      <c r="B93" s="12">
        <f>'TRIBAL DISCRETIONARY'!F91</f>
        <v>28643</v>
      </c>
      <c r="C93" s="12">
        <f>'TRIBAL R&amp;R CALC.'!F96</f>
        <v>568</v>
      </c>
      <c r="D93" s="16">
        <f t="shared" si="1"/>
        <v>28075</v>
      </c>
    </row>
    <row r="94" spans="1:4" ht="12.75">
      <c r="A94" s="18" t="s">
        <v>79</v>
      </c>
      <c r="B94" s="12">
        <f>'TRIBAL DISCRETIONARY'!F92</f>
        <v>27099</v>
      </c>
      <c r="C94" s="12">
        <f>'TRIBAL R&amp;R CALC.'!F97</f>
        <v>556</v>
      </c>
      <c r="D94" s="16">
        <f t="shared" si="1"/>
        <v>26543</v>
      </c>
    </row>
    <row r="95" spans="1:4" ht="12.75">
      <c r="A95" s="18" t="s">
        <v>80</v>
      </c>
      <c r="B95" s="12">
        <f>'TRIBAL DISCRETIONARY'!F93</f>
        <v>112478</v>
      </c>
      <c r="C95" s="12">
        <f>'TRIBAL R&amp;R CALC.'!F98</f>
        <v>1227</v>
      </c>
      <c r="D95" s="16">
        <f t="shared" si="1"/>
        <v>111251</v>
      </c>
    </row>
    <row r="96" spans="1:4" ht="12.75">
      <c r="A96" s="11" t="s">
        <v>81</v>
      </c>
      <c r="C96" s="12">
        <f>'TRIBAL R&amp;R CALC.'!F99</f>
      </c>
      <c r="D96" s="16">
        <f t="shared" si="1"/>
      </c>
    </row>
    <row r="97" spans="1:4" ht="12.75">
      <c r="A97" s="18" t="s">
        <v>82</v>
      </c>
      <c r="B97" s="12">
        <f>'TRIBAL DISCRETIONARY'!F95</f>
        <v>64140</v>
      </c>
      <c r="C97" s="12">
        <f>'TRIBAL R&amp;R CALC.'!F100</f>
        <v>847</v>
      </c>
      <c r="D97" s="16">
        <f t="shared" si="1"/>
        <v>63293</v>
      </c>
    </row>
    <row r="98" spans="1:4" ht="12.75">
      <c r="A98" s="18" t="s">
        <v>83</v>
      </c>
      <c r="B98" s="12">
        <f>'TRIBAL DISCRETIONARY'!F96</f>
        <v>56423</v>
      </c>
      <c r="C98" s="12">
        <f>'TRIBAL R&amp;R CALC.'!F101</f>
        <v>786</v>
      </c>
      <c r="D98" s="16">
        <f t="shared" si="1"/>
        <v>55637</v>
      </c>
    </row>
    <row r="99" spans="1:4" ht="12.75">
      <c r="A99" s="11" t="s">
        <v>84</v>
      </c>
      <c r="C99" s="12">
        <f>'TRIBAL R&amp;R CALC.'!F102</f>
      </c>
      <c r="D99" s="16">
        <f t="shared" si="1"/>
      </c>
    </row>
    <row r="100" spans="1:4" ht="12.75">
      <c r="A100" s="18" t="s">
        <v>85</v>
      </c>
      <c r="B100" s="12">
        <f>'TRIBAL DISCRETIONARY'!F98</f>
        <v>37286</v>
      </c>
      <c r="C100" s="12">
        <f>'TRIBAL R&amp;R CALC.'!F103</f>
        <v>636</v>
      </c>
      <c r="D100" s="16">
        <f t="shared" si="1"/>
        <v>36650</v>
      </c>
    </row>
    <row r="101" spans="1:4" ht="12.75">
      <c r="A101" s="11" t="s">
        <v>86</v>
      </c>
      <c r="C101" s="12">
        <f>'TRIBAL R&amp;R CALC.'!F104</f>
      </c>
      <c r="D101" s="16">
        <f t="shared" si="1"/>
      </c>
    </row>
    <row r="102" spans="1:4" ht="12.75">
      <c r="A102" s="18" t="s">
        <v>87</v>
      </c>
      <c r="B102" s="12">
        <f>'TRIBAL DISCRETIONARY'!F100</f>
        <v>103959</v>
      </c>
      <c r="C102" s="12">
        <f>'TRIBAL R&amp;R CALC.'!F105</f>
        <v>1160</v>
      </c>
      <c r="D102" s="16">
        <f t="shared" si="1"/>
        <v>102799</v>
      </c>
    </row>
    <row r="103" spans="1:4" ht="12.75">
      <c r="A103" s="18" t="s">
        <v>88</v>
      </c>
      <c r="B103" s="12">
        <f>'TRIBAL DISCRETIONARY'!F101</f>
        <v>93958</v>
      </c>
      <c r="C103" s="12">
        <f>'TRIBAL R&amp;R CALC.'!F106</f>
        <v>1082</v>
      </c>
      <c r="D103" s="16">
        <f t="shared" si="1"/>
        <v>92876</v>
      </c>
    </row>
    <row r="104" spans="1:4" ht="12.75">
      <c r="A104" s="18" t="s">
        <v>89</v>
      </c>
      <c r="B104" s="12">
        <f>'TRIBAL DISCRETIONARY'!F102</f>
        <v>30804</v>
      </c>
      <c r="C104" s="12">
        <f>'TRIBAL R&amp;R CALC.'!F107</f>
        <v>585</v>
      </c>
      <c r="D104" s="16">
        <f t="shared" si="1"/>
        <v>30219</v>
      </c>
    </row>
    <row r="105" spans="1:4" ht="12.75">
      <c r="A105" s="18" t="s">
        <v>90</v>
      </c>
      <c r="B105" s="12">
        <f>'TRIBAL DISCRETIONARY'!F103</f>
        <v>152359</v>
      </c>
      <c r="C105" s="12">
        <f>'TRIBAL R&amp;R CALC.'!F108</f>
        <v>1541</v>
      </c>
      <c r="D105" s="16">
        <f t="shared" si="1"/>
        <v>150818</v>
      </c>
    </row>
    <row r="106" spans="1:4" ht="12.75">
      <c r="A106" s="11" t="s">
        <v>91</v>
      </c>
      <c r="C106" s="12">
        <f>'TRIBAL R&amp;R CALC.'!F109</f>
      </c>
      <c r="D106" s="16">
        <f t="shared" si="1"/>
      </c>
    </row>
    <row r="107" spans="1:4" ht="12.75">
      <c r="A107" s="18" t="s">
        <v>92</v>
      </c>
      <c r="B107" s="12">
        <f>'TRIBAL DISCRETIONARY'!F105</f>
        <v>37100</v>
      </c>
      <c r="C107" s="12">
        <f>'TRIBAL R&amp;R CALC.'!F110</f>
        <v>634</v>
      </c>
      <c r="D107" s="16">
        <f t="shared" si="1"/>
        <v>36466</v>
      </c>
    </row>
    <row r="108" spans="1:4" ht="12.75">
      <c r="A108" s="18" t="s">
        <v>93</v>
      </c>
      <c r="B108" s="12">
        <f>'TRIBAL DISCRETIONARY'!F106</f>
        <v>42224</v>
      </c>
      <c r="C108" s="12">
        <f>'TRIBAL R&amp;R CALC.'!F111</f>
        <v>675</v>
      </c>
      <c r="D108" s="16">
        <f t="shared" si="1"/>
        <v>41549</v>
      </c>
    </row>
    <row r="109" spans="1:4" ht="12.75">
      <c r="A109" s="18" t="s">
        <v>349</v>
      </c>
      <c r="B109" s="12">
        <f>'TRIBAL DISCRETIONARY'!F107</f>
        <v>30618</v>
      </c>
      <c r="C109" s="12">
        <f>'TRIBAL R&amp;R CALC.'!F112</f>
        <v>583</v>
      </c>
      <c r="D109" s="16">
        <f t="shared" si="1"/>
        <v>30035</v>
      </c>
    </row>
    <row r="110" spans="1:4" ht="12.75">
      <c r="A110" s="11" t="s">
        <v>94</v>
      </c>
      <c r="C110" s="12">
        <f>'TRIBAL R&amp;R CALC.'!F113</f>
      </c>
      <c r="D110" s="16">
        <f t="shared" si="1"/>
      </c>
    </row>
    <row r="111" spans="1:4" ht="12.75">
      <c r="A111" s="13" t="s">
        <v>293</v>
      </c>
      <c r="B111" s="12">
        <f>'TRIBAL DISCRETIONARY'!F109</f>
        <v>35372</v>
      </c>
      <c r="C111" s="12">
        <f>'TRIBAL R&amp;R CALC.'!F114</f>
        <v>621</v>
      </c>
      <c r="D111" s="16">
        <f t="shared" si="1"/>
        <v>34751</v>
      </c>
    </row>
    <row r="112" spans="1:4" ht="12.75">
      <c r="A112" s="18" t="s">
        <v>95</v>
      </c>
      <c r="B112" s="12">
        <f>'TRIBAL DISCRETIONARY'!F110</f>
        <v>34137</v>
      </c>
      <c r="C112" s="12">
        <f>'TRIBAL R&amp;R CALC.'!F115</f>
        <v>611</v>
      </c>
      <c r="D112" s="16">
        <f t="shared" si="1"/>
        <v>33526</v>
      </c>
    </row>
    <row r="113" spans="1:4" ht="12.75">
      <c r="A113" s="18" t="s">
        <v>96</v>
      </c>
      <c r="B113" s="12">
        <f>'TRIBAL DISCRETIONARY'!F111</f>
        <v>25803</v>
      </c>
      <c r="C113" s="12">
        <f>'TRIBAL R&amp;R CALC.'!F116</f>
        <v>546</v>
      </c>
      <c r="D113" s="16">
        <f t="shared" si="1"/>
        <v>25257</v>
      </c>
    </row>
    <row r="114" spans="1:4" ht="12.75">
      <c r="A114" s="11" t="s">
        <v>97</v>
      </c>
      <c r="C114" s="12">
        <f>'TRIBAL R&amp;R CALC.'!F117</f>
      </c>
      <c r="D114" s="16">
        <f t="shared" si="1"/>
      </c>
    </row>
    <row r="115" spans="1:4" ht="12.75">
      <c r="A115" s="18" t="s">
        <v>98</v>
      </c>
      <c r="B115" s="12">
        <f>'TRIBAL DISCRETIONARY'!F113</f>
        <v>30495</v>
      </c>
      <c r="C115" s="12">
        <f>'TRIBAL R&amp;R CALC.'!F118</f>
        <v>583</v>
      </c>
      <c r="D115" s="16">
        <f t="shared" si="1"/>
        <v>29912</v>
      </c>
    </row>
    <row r="116" spans="1:4" ht="12.75">
      <c r="A116" s="18" t="s">
        <v>99</v>
      </c>
      <c r="B116" s="12">
        <f>'TRIBAL DISCRETIONARY'!F114</f>
        <v>39199</v>
      </c>
      <c r="C116" s="12">
        <f>'TRIBAL R&amp;R CALC.'!F119</f>
        <v>651</v>
      </c>
      <c r="D116" s="16">
        <f t="shared" si="1"/>
        <v>38548</v>
      </c>
    </row>
    <row r="117" spans="1:4" ht="12.75">
      <c r="A117" s="18" t="s">
        <v>100</v>
      </c>
      <c r="B117" s="12">
        <f>'TRIBAL DISCRETIONARY'!F115</f>
        <v>30371</v>
      </c>
      <c r="C117" s="12">
        <f>'TRIBAL R&amp;R CALC.'!F120</f>
        <v>582</v>
      </c>
      <c r="D117" s="16">
        <f t="shared" si="1"/>
        <v>29789</v>
      </c>
    </row>
    <row r="118" spans="1:4" ht="12.75">
      <c r="A118" s="18" t="s">
        <v>101</v>
      </c>
      <c r="B118" s="12">
        <f>'TRIBAL DISCRETIONARY'!F116</f>
        <v>40002</v>
      </c>
      <c r="C118" s="12">
        <f>'TRIBAL R&amp;R CALC.'!F121</f>
        <v>657</v>
      </c>
      <c r="D118" s="16">
        <f t="shared" si="1"/>
        <v>39345</v>
      </c>
    </row>
    <row r="119" spans="1:4" ht="12.75">
      <c r="A119" s="18" t="s">
        <v>102</v>
      </c>
      <c r="B119" s="12">
        <f>'TRIBAL DISCRETIONARY'!F117</f>
        <v>42410</v>
      </c>
      <c r="C119" s="12">
        <f>'TRIBAL R&amp;R CALC.'!F122</f>
        <v>676</v>
      </c>
      <c r="D119" s="16">
        <f t="shared" si="1"/>
        <v>41734</v>
      </c>
    </row>
    <row r="120" spans="1:4" ht="12.75">
      <c r="A120" s="11" t="s">
        <v>103</v>
      </c>
      <c r="C120" s="12">
        <f>'TRIBAL R&amp;R CALC.'!F123</f>
      </c>
      <c r="D120" s="16">
        <f t="shared" si="1"/>
      </c>
    </row>
    <row r="121" spans="1:4" ht="12.75">
      <c r="A121" s="18" t="s">
        <v>104</v>
      </c>
      <c r="B121" s="12">
        <f>'TRIBAL DISCRETIONARY'!F119</f>
        <v>24877</v>
      </c>
      <c r="C121" s="12">
        <f>'TRIBAL R&amp;R CALC.'!F124</f>
        <v>538</v>
      </c>
      <c r="D121" s="16">
        <f t="shared" si="1"/>
        <v>24339</v>
      </c>
    </row>
    <row r="122" spans="1:4" ht="12.75">
      <c r="A122" s="11" t="s">
        <v>105</v>
      </c>
      <c r="C122" s="12">
        <f>'TRIBAL R&amp;R CALC.'!F125</f>
      </c>
      <c r="D122" s="16">
        <f t="shared" si="1"/>
      </c>
    </row>
    <row r="123" spans="1:4" ht="12.75">
      <c r="A123" s="18" t="s">
        <v>106</v>
      </c>
      <c r="B123" s="12">
        <f>'TRIBAL DISCRETIONARY'!F121</f>
        <v>41669</v>
      </c>
      <c r="C123" s="12">
        <f>'TRIBAL R&amp;R CALC.'!F126</f>
        <v>670</v>
      </c>
      <c r="D123" s="16">
        <f t="shared" si="1"/>
        <v>40999</v>
      </c>
    </row>
    <row r="124" spans="1:4" ht="12.75">
      <c r="A124" s="18" t="s">
        <v>107</v>
      </c>
      <c r="B124" s="12">
        <f>'TRIBAL DISCRETIONARY'!F122</f>
        <v>42842</v>
      </c>
      <c r="C124" s="12">
        <f>'TRIBAL R&amp;R CALC.'!F127</f>
        <v>680</v>
      </c>
      <c r="D124" s="16">
        <f t="shared" si="1"/>
        <v>42162</v>
      </c>
    </row>
    <row r="125" spans="1:4" ht="12.75">
      <c r="A125" s="18" t="s">
        <v>332</v>
      </c>
      <c r="B125" s="12">
        <f>'TRIBAL DISCRETIONARY'!F123</f>
        <v>36360</v>
      </c>
      <c r="C125" s="12">
        <f>'TRIBAL R&amp;R CALC.'!F128</f>
        <v>629</v>
      </c>
      <c r="D125" s="16">
        <f t="shared" si="1"/>
        <v>35731</v>
      </c>
    </row>
    <row r="126" spans="1:4" ht="12.75">
      <c r="A126" s="18" t="s">
        <v>108</v>
      </c>
      <c r="B126" s="12">
        <f>'TRIBAL DISCRETIONARY'!F124</f>
        <v>39632</v>
      </c>
      <c r="C126" s="12">
        <f>'TRIBAL R&amp;R CALC.'!F129</f>
        <v>654</v>
      </c>
      <c r="D126" s="16">
        <f t="shared" si="1"/>
        <v>38978</v>
      </c>
    </row>
    <row r="127" spans="1:4" ht="12.75">
      <c r="A127" s="18" t="s">
        <v>333</v>
      </c>
      <c r="B127" s="12">
        <f>'TRIBAL DISCRETIONARY'!F125</f>
        <v>29754</v>
      </c>
      <c r="C127" s="12">
        <f>'TRIBAL R&amp;R CALC.'!F130</f>
        <v>577</v>
      </c>
      <c r="D127" s="16">
        <f t="shared" si="1"/>
        <v>29177</v>
      </c>
    </row>
    <row r="128" spans="1:4" ht="12.75">
      <c r="A128" s="18" t="s">
        <v>300</v>
      </c>
      <c r="B128" s="12">
        <f>'TRIBAL DISCRETIONARY'!F126</f>
        <v>32223</v>
      </c>
      <c r="C128" s="12">
        <f>'TRIBAL R&amp;R CALC.'!F131</f>
        <v>596</v>
      </c>
      <c r="D128" s="16">
        <f t="shared" si="1"/>
        <v>31627</v>
      </c>
    </row>
    <row r="129" spans="1:4" ht="12.75">
      <c r="A129" s="18" t="s">
        <v>309</v>
      </c>
      <c r="B129" s="12">
        <f>'TRIBAL DISCRETIONARY'!F127</f>
        <v>62844</v>
      </c>
      <c r="C129" s="12">
        <f>'TRIBAL R&amp;R CALC.'!F132</f>
        <v>837</v>
      </c>
      <c r="D129" s="16">
        <f t="shared" si="1"/>
        <v>62007</v>
      </c>
    </row>
    <row r="130" spans="1:4" ht="12.75">
      <c r="A130" s="18" t="s">
        <v>109</v>
      </c>
      <c r="B130" s="12">
        <f>'TRIBAL DISCRETIONARY'!F128</f>
        <v>199030</v>
      </c>
      <c r="C130" s="12">
        <f>'TRIBAL R&amp;R CALC.'!F133</f>
        <v>1908</v>
      </c>
      <c r="D130" s="16">
        <f t="shared" si="1"/>
        <v>197122</v>
      </c>
    </row>
    <row r="131" spans="1:4" ht="12.75">
      <c r="A131" s="11" t="s">
        <v>110</v>
      </c>
      <c r="C131" s="12">
        <f>'TRIBAL R&amp;R CALC.'!F134</f>
      </c>
      <c r="D131" s="16">
        <f t="shared" si="1"/>
      </c>
    </row>
    <row r="132" spans="1:4" ht="12.75">
      <c r="A132" s="18" t="s">
        <v>111</v>
      </c>
      <c r="B132" s="12">
        <f>'TRIBAL DISCRETIONARY'!F130</f>
        <v>63646</v>
      </c>
      <c r="C132" s="12">
        <f>'TRIBAL R&amp;R CALC.'!F135</f>
        <v>843</v>
      </c>
      <c r="D132" s="16">
        <f t="shared" si="1"/>
        <v>62803</v>
      </c>
    </row>
    <row r="133" spans="1:4" ht="12.75">
      <c r="A133" s="18" t="s">
        <v>112</v>
      </c>
      <c r="B133" s="12">
        <f>'TRIBAL DISCRETIONARY'!F131</f>
        <v>182855</v>
      </c>
      <c r="C133" s="12">
        <f>'TRIBAL R&amp;R CALC.'!F136</f>
        <v>1781</v>
      </c>
      <c r="D133" s="16">
        <f t="shared" si="1"/>
        <v>181074</v>
      </c>
    </row>
    <row r="134" spans="1:4" ht="12.75">
      <c r="A134" s="18" t="s">
        <v>113</v>
      </c>
      <c r="B134" s="12">
        <f>'TRIBAL DISCRETIONARY'!F132</f>
        <v>26791</v>
      </c>
      <c r="C134" s="12">
        <f>'TRIBAL R&amp;R CALC.'!F137</f>
        <v>553</v>
      </c>
      <c r="D134" s="16">
        <f t="shared" si="1"/>
        <v>26238</v>
      </c>
    </row>
    <row r="135" spans="1:4" ht="12.75">
      <c r="A135" s="18" t="s">
        <v>114</v>
      </c>
      <c r="B135" s="12">
        <f>'TRIBAL DISCRETIONARY'!F133</f>
        <v>277062</v>
      </c>
      <c r="C135" s="12">
        <f>'TRIBAL R&amp;R CALC.'!F138</f>
        <v>2521</v>
      </c>
      <c r="D135" s="16">
        <f t="shared" si="1"/>
        <v>274541</v>
      </c>
    </row>
    <row r="136" spans="1:4" ht="12.75">
      <c r="A136" s="18" t="s">
        <v>119</v>
      </c>
      <c r="B136" s="12">
        <f>'TRIBAL DISCRETIONARY'!F134</f>
        <v>34631</v>
      </c>
      <c r="C136" s="12">
        <f>'TRIBAL R&amp;R CALC.'!F139</f>
        <v>615</v>
      </c>
      <c r="D136" s="16">
        <f t="shared" si="1"/>
        <v>34016</v>
      </c>
    </row>
    <row r="137" spans="1:4" ht="12.75">
      <c r="A137" s="18" t="s">
        <v>115</v>
      </c>
      <c r="B137" s="12">
        <f>'TRIBAL DISCRETIONARY'!F135</f>
        <v>62412</v>
      </c>
      <c r="C137" s="12">
        <f>'TRIBAL R&amp;R CALC.'!F140</f>
        <v>834</v>
      </c>
      <c r="D137" s="16">
        <f t="shared" si="1"/>
        <v>61578</v>
      </c>
    </row>
    <row r="138" spans="1:4" ht="12.75">
      <c r="A138" s="18" t="s">
        <v>120</v>
      </c>
      <c r="B138" s="12">
        <f>'TRIBAL DISCRETIONARY'!F136</f>
        <v>32532</v>
      </c>
      <c r="C138" s="12">
        <f>'TRIBAL R&amp;R CALC.'!F141</f>
        <v>599</v>
      </c>
      <c r="D138" s="16">
        <f aca="true" t="shared" si="2" ref="D138:D201">IF(C138&lt;&gt;"",B138-C138,"")</f>
        <v>31933</v>
      </c>
    </row>
    <row r="139" spans="1:4" ht="12.75">
      <c r="A139" s="18" t="s">
        <v>116</v>
      </c>
      <c r="B139" s="12">
        <f>'TRIBAL DISCRETIONARY'!F137</f>
        <v>206438</v>
      </c>
      <c r="C139" s="12">
        <f>'TRIBAL R&amp;R CALC.'!F142</f>
        <v>1966</v>
      </c>
      <c r="D139" s="16">
        <f t="shared" si="2"/>
        <v>204472</v>
      </c>
    </row>
    <row r="140" spans="1:4" ht="12.75">
      <c r="A140" s="18" t="s">
        <v>117</v>
      </c>
      <c r="B140" s="12">
        <f>'TRIBAL DISCRETIONARY'!F138</f>
        <v>33582</v>
      </c>
      <c r="C140" s="12">
        <f>'TRIBAL R&amp;R CALC.'!F143</f>
        <v>607</v>
      </c>
      <c r="D140" s="16">
        <f t="shared" si="2"/>
        <v>32975</v>
      </c>
    </row>
    <row r="141" spans="1:4" ht="12.75">
      <c r="A141" s="18" t="s">
        <v>118</v>
      </c>
      <c r="B141" s="12">
        <f>'TRIBAL DISCRETIONARY'!F139</f>
        <v>237058</v>
      </c>
      <c r="C141" s="12">
        <f>'TRIBAL R&amp;R CALC.'!F144</f>
        <v>2207</v>
      </c>
      <c r="D141" s="16">
        <f t="shared" si="2"/>
        <v>234851</v>
      </c>
    </row>
    <row r="142" spans="1:4" ht="12.75">
      <c r="A142" s="11" t="s">
        <v>121</v>
      </c>
      <c r="C142" s="12">
        <f>'TRIBAL R&amp;R CALC.'!F145</f>
      </c>
      <c r="D142" s="16">
        <f t="shared" si="2"/>
      </c>
    </row>
    <row r="143" spans="1:4" ht="12.75">
      <c r="A143" s="18" t="s">
        <v>122</v>
      </c>
      <c r="B143" s="12">
        <f>'TRIBAL DISCRETIONARY'!F141</f>
        <v>147975</v>
      </c>
      <c r="C143" s="12">
        <f>'TRIBAL R&amp;R CALC.'!F146</f>
        <v>1506</v>
      </c>
      <c r="D143" s="16">
        <f t="shared" si="2"/>
        <v>146469</v>
      </c>
    </row>
    <row r="144" spans="1:4" ht="12.75">
      <c r="A144" s="11" t="s">
        <v>123</v>
      </c>
      <c r="C144" s="12">
        <f>'TRIBAL R&amp;R CALC.'!F147</f>
      </c>
      <c r="D144" s="16">
        <f t="shared" si="2"/>
      </c>
    </row>
    <row r="145" spans="1:4" ht="12.75">
      <c r="A145" s="18" t="s">
        <v>124</v>
      </c>
      <c r="B145" s="12">
        <f>'TRIBAL DISCRETIONARY'!F143</f>
        <v>200635</v>
      </c>
      <c r="C145" s="12">
        <f>'TRIBAL R&amp;R CALC.'!F148</f>
        <v>1920</v>
      </c>
      <c r="D145" s="16">
        <f>IF(C145&lt;&gt;"",B145-C145,"")</f>
        <v>198715</v>
      </c>
    </row>
    <row r="146" spans="1:4" ht="12.75">
      <c r="A146" s="18" t="s">
        <v>125</v>
      </c>
      <c r="B146" s="12">
        <f>'TRIBAL DISCRETIONARY'!F144</f>
        <v>85500</v>
      </c>
      <c r="C146" s="12">
        <f>'TRIBAL R&amp;R CALC.'!F149</f>
        <v>1015</v>
      </c>
      <c r="D146" s="16">
        <f t="shared" si="2"/>
        <v>84485</v>
      </c>
    </row>
    <row r="147" spans="1:4" ht="12.75">
      <c r="A147" s="18" t="s">
        <v>126</v>
      </c>
      <c r="B147" s="12">
        <f>'TRIBAL DISCRETIONARY'!F145</f>
        <v>257677</v>
      </c>
      <c r="C147" s="12">
        <f>'TRIBAL R&amp;R CALC.'!F150</f>
        <v>2369</v>
      </c>
      <c r="D147" s="16">
        <f t="shared" si="2"/>
        <v>255308</v>
      </c>
    </row>
    <row r="148" spans="1:4" ht="12.75">
      <c r="A148" s="18" t="s">
        <v>127</v>
      </c>
      <c r="B148" s="12">
        <f>'TRIBAL DISCRETIONARY'!F146</f>
        <v>228539</v>
      </c>
      <c r="C148" s="12">
        <f>'TRIBAL R&amp;R CALC.'!F151</f>
        <v>2140</v>
      </c>
      <c r="D148" s="16">
        <f t="shared" si="2"/>
        <v>226399</v>
      </c>
    </row>
    <row r="149" spans="1:4" ht="12.75">
      <c r="A149" s="18" t="s">
        <v>128</v>
      </c>
      <c r="B149" s="12">
        <f>'TRIBAL DISCRETIONARY'!F147</f>
        <v>174336</v>
      </c>
      <c r="C149" s="12">
        <f>'TRIBAL R&amp;R CALC.'!F152</f>
        <v>1714</v>
      </c>
      <c r="D149" s="16">
        <f t="shared" si="2"/>
        <v>172622</v>
      </c>
    </row>
    <row r="150" spans="1:4" ht="12.75">
      <c r="A150" s="18" t="s">
        <v>129</v>
      </c>
      <c r="B150" s="12">
        <f>'TRIBAL DISCRETIONARY'!F148</f>
        <v>231626</v>
      </c>
      <c r="C150" s="12">
        <f>'TRIBAL R&amp;R CALC.'!F153</f>
        <v>2164</v>
      </c>
      <c r="D150" s="16">
        <f t="shared" si="2"/>
        <v>229462</v>
      </c>
    </row>
    <row r="151" spans="1:4" ht="12.75">
      <c r="A151" s="18" t="s">
        <v>130</v>
      </c>
      <c r="B151" s="12">
        <f>'TRIBAL DISCRETIONARY'!F149</f>
        <v>149210</v>
      </c>
      <c r="C151" s="12">
        <f>'TRIBAL R&amp;R CALC.'!F154</f>
        <v>1516</v>
      </c>
      <c r="D151" s="16">
        <f t="shared" si="2"/>
        <v>147694</v>
      </c>
    </row>
    <row r="152" spans="1:4" ht="12.75">
      <c r="A152" s="11" t="s">
        <v>131</v>
      </c>
      <c r="C152" s="12">
        <f>'TRIBAL R&amp;R CALC.'!F155</f>
      </c>
      <c r="D152" s="16">
        <f t="shared" si="2"/>
      </c>
    </row>
    <row r="153" spans="1:4" ht="12.75">
      <c r="A153" s="18" t="s">
        <v>132</v>
      </c>
      <c r="B153" s="12">
        <f>'TRIBAL DISCRETIONARY'!F151</f>
        <v>66301</v>
      </c>
      <c r="C153" s="12">
        <f>'TRIBAL R&amp;R CALC.'!F156</f>
        <v>864</v>
      </c>
      <c r="D153" s="16">
        <f>IF(C153&lt;&gt;"",B153-C153,"")</f>
        <v>65437</v>
      </c>
    </row>
    <row r="154" spans="1:4" ht="12.75">
      <c r="A154" s="18" t="s">
        <v>133</v>
      </c>
      <c r="B154" s="12">
        <f>'TRIBAL DISCRETIONARY'!F152</f>
        <v>50744</v>
      </c>
      <c r="C154" s="12">
        <f>'TRIBAL R&amp;R CALC.'!F157</f>
        <v>742</v>
      </c>
      <c r="D154" s="16">
        <f t="shared" si="2"/>
        <v>50002</v>
      </c>
    </row>
    <row r="155" spans="1:4" ht="12.75">
      <c r="A155" s="18" t="s">
        <v>134</v>
      </c>
      <c r="B155" s="12">
        <f>'TRIBAL DISCRETIONARY'!F153</f>
        <v>44076</v>
      </c>
      <c r="C155" s="12">
        <f>'TRIBAL R&amp;R CALC.'!F158</f>
        <v>689</v>
      </c>
      <c r="D155" s="16">
        <f t="shared" si="2"/>
        <v>43387</v>
      </c>
    </row>
    <row r="156" spans="1:4" ht="12.75">
      <c r="A156" s="18" t="s">
        <v>135</v>
      </c>
      <c r="B156" s="12">
        <f>'TRIBAL DISCRETIONARY'!F154</f>
        <v>80500</v>
      </c>
      <c r="C156" s="12">
        <f>'TRIBAL R&amp;R CALC.'!F159</f>
        <v>976</v>
      </c>
      <c r="D156" s="16">
        <f t="shared" si="2"/>
        <v>79524</v>
      </c>
    </row>
    <row r="157" spans="1:4" ht="12.75">
      <c r="A157" s="11" t="s">
        <v>136</v>
      </c>
      <c r="C157" s="12">
        <f>'TRIBAL R&amp;R CALC.'!F160</f>
      </c>
      <c r="D157" s="16">
        <f t="shared" si="2"/>
      </c>
    </row>
    <row r="158" spans="1:4" ht="12.75">
      <c r="A158" s="18" t="s">
        <v>137</v>
      </c>
      <c r="B158" s="12">
        <f>'TRIBAL DISCRETIONARY'!F156</f>
        <v>36139</v>
      </c>
      <c r="C158" s="12">
        <f>'TRIBAL R&amp;R CALC.'!F161</f>
        <v>539</v>
      </c>
      <c r="D158" s="16">
        <f>IF(C158&lt;&gt;"",B158-C158,"")</f>
        <v>35600</v>
      </c>
    </row>
    <row r="159" spans="1:4" ht="12.75">
      <c r="A159" s="18" t="s">
        <v>138</v>
      </c>
      <c r="B159" s="12">
        <f>'TRIBAL DISCRETIONARY'!F157</f>
        <v>42348</v>
      </c>
      <c r="C159" s="12">
        <f>'TRIBAL R&amp;R CALC.'!F162</f>
        <v>676</v>
      </c>
      <c r="D159" s="16">
        <f t="shared" si="2"/>
        <v>41672</v>
      </c>
    </row>
    <row r="160" spans="1:4" ht="12.75">
      <c r="A160" s="18" t="s">
        <v>139</v>
      </c>
      <c r="B160" s="12">
        <f>'TRIBAL DISCRETIONARY'!F158</f>
        <v>358025</v>
      </c>
      <c r="C160" s="12">
        <f>'TRIBAL R&amp;R CALC.'!F163</f>
        <v>1705</v>
      </c>
      <c r="D160" s="16">
        <f t="shared" si="2"/>
        <v>356320</v>
      </c>
    </row>
    <row r="161" spans="1:4" ht="12.75">
      <c r="A161" s="18" t="s">
        <v>294</v>
      </c>
      <c r="B161" s="12">
        <f>'TRIBAL DISCRETIONARY'!F159</f>
        <v>120997</v>
      </c>
      <c r="C161" s="12">
        <f>'TRIBAL R&amp;R CALC.'!F164</f>
        <v>1294</v>
      </c>
      <c r="D161" s="16">
        <f t="shared" si="2"/>
        <v>119703</v>
      </c>
    </row>
    <row r="162" spans="1:4" ht="12.75">
      <c r="A162" s="18" t="s">
        <v>140</v>
      </c>
      <c r="B162" s="12">
        <f>'TRIBAL DISCRETIONARY'!F160</f>
        <v>23457</v>
      </c>
      <c r="C162" s="12">
        <f>'TRIBAL R&amp;R CALC.'!F165</f>
        <v>527</v>
      </c>
      <c r="D162" s="16">
        <f t="shared" si="2"/>
        <v>22930</v>
      </c>
    </row>
    <row r="163" spans="1:4" ht="12.75">
      <c r="A163" s="18" t="s">
        <v>141</v>
      </c>
      <c r="B163" s="12">
        <f>'TRIBAL DISCRETIONARY'!F161</f>
        <v>40187</v>
      </c>
      <c r="C163" s="12">
        <f>'TRIBAL R&amp;R CALC.'!F166</f>
        <v>659</v>
      </c>
      <c r="D163" s="16">
        <f t="shared" si="2"/>
        <v>39528</v>
      </c>
    </row>
    <row r="164" spans="1:4" ht="12.75">
      <c r="A164" s="18" t="s">
        <v>142</v>
      </c>
      <c r="B164" s="12">
        <f>'TRIBAL DISCRETIONARY'!F162</f>
        <v>46237</v>
      </c>
      <c r="C164" s="12">
        <f>'TRIBAL R&amp;R CALC.'!F167</f>
        <v>706</v>
      </c>
      <c r="D164" s="16">
        <f t="shared" si="2"/>
        <v>45531</v>
      </c>
    </row>
    <row r="165" spans="1:4" ht="12.75">
      <c r="A165" s="18" t="s">
        <v>143</v>
      </c>
      <c r="B165" s="12">
        <f>'TRIBAL DISCRETIONARY'!F163</f>
        <v>25062</v>
      </c>
      <c r="C165" s="12">
        <f>'TRIBAL R&amp;R CALC.'!F168</f>
        <v>540</v>
      </c>
      <c r="D165" s="16">
        <f t="shared" si="2"/>
        <v>24522</v>
      </c>
    </row>
    <row r="166" spans="1:4" ht="12.75">
      <c r="A166" s="11" t="s">
        <v>144</v>
      </c>
      <c r="C166" s="12">
        <f>'TRIBAL R&amp;R CALC.'!F169</f>
      </c>
      <c r="D166" s="16">
        <f>IF(C166&lt;&gt;"",B166-C166,"")</f>
      </c>
    </row>
    <row r="167" spans="1:4" ht="12.75">
      <c r="A167" s="18" t="s">
        <v>145</v>
      </c>
      <c r="B167" s="12">
        <f>'TRIBAL DISCRETIONARY'!F165</f>
        <v>225934</v>
      </c>
      <c r="C167" s="12">
        <f>'TRIBAL R&amp;R CALC.'!F170</f>
        <v>1176</v>
      </c>
      <c r="D167" s="16">
        <f>IF(C167&lt;&gt;"",B167-C167,"")</f>
        <v>224758</v>
      </c>
    </row>
    <row r="168" spans="1:4" ht="12.75">
      <c r="A168" s="18" t="s">
        <v>146</v>
      </c>
      <c r="B168" s="12">
        <f>'TRIBAL DISCRETIONARY'!F166</f>
        <v>90315</v>
      </c>
      <c r="C168" s="12">
        <f>'TRIBAL R&amp;R CALC.'!F171</f>
        <v>1053</v>
      </c>
      <c r="D168" s="16">
        <f>IF(C168&lt;&gt;"",B168-C168,"")</f>
        <v>89262</v>
      </c>
    </row>
    <row r="169" spans="1:4" ht="12.75">
      <c r="A169" s="18" t="s">
        <v>147</v>
      </c>
      <c r="B169" s="12">
        <f>'TRIBAL DISCRETIONARY'!F167</f>
        <v>147728</v>
      </c>
      <c r="C169" s="12">
        <f>'TRIBAL R&amp;R CALC.'!F172</f>
        <v>1504</v>
      </c>
      <c r="D169" s="16">
        <f t="shared" si="2"/>
        <v>146224</v>
      </c>
    </row>
    <row r="170" spans="1:4" ht="12.75">
      <c r="A170" s="18" t="s">
        <v>148</v>
      </c>
      <c r="B170" s="12">
        <f>'TRIBAL DISCRETIONARY'!F168</f>
        <v>32841</v>
      </c>
      <c r="C170" s="12">
        <f>'TRIBAL R&amp;R CALC.'!F173</f>
        <v>601</v>
      </c>
      <c r="D170" s="16">
        <f t="shared" si="2"/>
        <v>32240</v>
      </c>
    </row>
    <row r="171" spans="1:4" ht="12.75">
      <c r="A171" s="18" t="s">
        <v>149</v>
      </c>
      <c r="B171" s="12">
        <f>'TRIBAL DISCRETIONARY'!F169</f>
        <v>67659</v>
      </c>
      <c r="C171" s="12">
        <f>'TRIBAL R&amp;R CALC.'!F174</f>
        <v>875</v>
      </c>
      <c r="D171" s="16">
        <f t="shared" si="2"/>
        <v>66784</v>
      </c>
    </row>
    <row r="172" spans="1:4" ht="12.75">
      <c r="A172" s="18" t="s">
        <v>150</v>
      </c>
      <c r="B172" s="12">
        <f>'TRIBAL DISCRETIONARY'!F170</f>
        <v>64387</v>
      </c>
      <c r="C172" s="12">
        <f>'TRIBAL R&amp;R CALC.'!F175</f>
        <v>849</v>
      </c>
      <c r="D172" s="16">
        <f t="shared" si="2"/>
        <v>63538</v>
      </c>
    </row>
    <row r="173" spans="1:4" ht="12.75">
      <c r="A173" s="18" t="s">
        <v>151</v>
      </c>
      <c r="B173" s="12">
        <f>'TRIBAL DISCRETIONARY'!F171</f>
        <v>117108</v>
      </c>
      <c r="C173" s="12">
        <f>'TRIBAL R&amp;R CALC.'!F176</f>
        <v>1264</v>
      </c>
      <c r="D173" s="16">
        <f t="shared" si="2"/>
        <v>115844</v>
      </c>
    </row>
    <row r="174" spans="1:4" ht="12.75">
      <c r="A174" s="18" t="s">
        <v>152</v>
      </c>
      <c r="B174" s="12">
        <f>'TRIBAL DISCRETIONARY'!F172</f>
        <v>26544</v>
      </c>
      <c r="C174" s="12">
        <f>'TRIBAL R&amp;R CALC.'!F177</f>
        <v>551</v>
      </c>
      <c r="D174" s="16">
        <f t="shared" si="2"/>
        <v>25993</v>
      </c>
    </row>
    <row r="175" spans="1:4" ht="12.75">
      <c r="A175" s="18" t="s">
        <v>153</v>
      </c>
      <c r="B175" s="12">
        <f>'TRIBAL DISCRETIONARY'!F173</f>
        <v>70499</v>
      </c>
      <c r="C175" s="12">
        <f>'TRIBAL R&amp;R CALC.'!F178</f>
        <v>897</v>
      </c>
      <c r="D175" s="16">
        <f t="shared" si="2"/>
        <v>69602</v>
      </c>
    </row>
    <row r="176" spans="1:4" ht="12.75">
      <c r="A176" s="18" t="s">
        <v>154</v>
      </c>
      <c r="B176" s="12">
        <f>'TRIBAL DISCRETIONARY'!F174</f>
        <v>30433</v>
      </c>
      <c r="C176" s="12">
        <f>'TRIBAL R&amp;R CALC.'!F179</f>
        <v>582</v>
      </c>
      <c r="D176" s="16">
        <f t="shared" si="2"/>
        <v>29851</v>
      </c>
    </row>
    <row r="177" spans="1:4" ht="12.75">
      <c r="A177" s="18" t="s">
        <v>155</v>
      </c>
      <c r="B177" s="12">
        <f>'TRIBAL DISCRETIONARY'!F175</f>
        <v>148037</v>
      </c>
      <c r="C177" s="12">
        <f>'TRIBAL R&amp;R CALC.'!F180</f>
        <v>1507</v>
      </c>
      <c r="D177" s="16">
        <f t="shared" si="2"/>
        <v>146530</v>
      </c>
    </row>
    <row r="178" spans="1:4" ht="12.75">
      <c r="A178" s="18" t="s">
        <v>156</v>
      </c>
      <c r="B178" s="12">
        <f>'TRIBAL DISCRETIONARY'!F176</f>
        <v>30557</v>
      </c>
      <c r="C178" s="12">
        <f>'TRIBAL R&amp;R CALC.'!F181</f>
        <v>583</v>
      </c>
      <c r="D178" s="16">
        <f t="shared" si="2"/>
        <v>29974</v>
      </c>
    </row>
    <row r="179" spans="1:4" ht="12.75">
      <c r="A179" s="18" t="s">
        <v>157</v>
      </c>
      <c r="B179" s="12">
        <f>'TRIBAL DISCRETIONARY'!F177</f>
        <v>101057</v>
      </c>
      <c r="C179" s="12">
        <f>'TRIBAL R&amp;R CALC.'!F182</f>
        <v>1137</v>
      </c>
      <c r="D179" s="16">
        <f t="shared" si="2"/>
        <v>99920</v>
      </c>
    </row>
    <row r="180" spans="1:4" ht="12.75">
      <c r="A180" s="18" t="s">
        <v>158</v>
      </c>
      <c r="B180" s="12">
        <f>'TRIBAL DISCRETIONARY'!F178</f>
        <v>64757</v>
      </c>
      <c r="C180" s="12">
        <f>'TRIBAL R&amp;R CALC.'!F183</f>
        <v>852</v>
      </c>
      <c r="D180" s="16">
        <f t="shared" si="2"/>
        <v>63905</v>
      </c>
    </row>
    <row r="181" spans="1:4" ht="12.75">
      <c r="A181" s="11" t="s">
        <v>159</v>
      </c>
      <c r="C181" s="12">
        <f>'TRIBAL R&amp;R CALC.'!F184</f>
      </c>
      <c r="D181" s="16">
        <f t="shared" si="2"/>
      </c>
    </row>
    <row r="182" spans="1:4" ht="12.75">
      <c r="A182" s="18" t="s">
        <v>160</v>
      </c>
      <c r="B182" s="12">
        <f>'TRIBAL DISCRETIONARY'!F180</f>
        <v>140320</v>
      </c>
      <c r="C182" s="12">
        <f>'TRIBAL R&amp;R CALC.'!F185</f>
        <v>1446</v>
      </c>
      <c r="D182" s="16">
        <f t="shared" si="2"/>
        <v>138874</v>
      </c>
    </row>
    <row r="183" spans="1:4" ht="12.75">
      <c r="A183" s="18" t="s">
        <v>161</v>
      </c>
      <c r="B183" s="12">
        <f>'TRIBAL DISCRETIONARY'!F181</f>
        <v>117170</v>
      </c>
      <c r="C183" s="12">
        <f>'TRIBAL R&amp;R CALC.'!F186</f>
        <v>1264</v>
      </c>
      <c r="D183" s="16">
        <f>IF(C183&lt;&gt;"",B183-C183,"")</f>
        <v>115906</v>
      </c>
    </row>
    <row r="184" spans="1:4" ht="12.75">
      <c r="A184" s="11" t="s">
        <v>162</v>
      </c>
      <c r="C184" s="12">
        <f>'TRIBAL R&amp;R CALC.'!F187</f>
      </c>
      <c r="D184" s="16">
        <f t="shared" si="2"/>
      </c>
    </row>
    <row r="185" spans="1:4" ht="12.75">
      <c r="A185" s="18" t="s">
        <v>163</v>
      </c>
      <c r="B185" s="12">
        <f>'TRIBAL DISCRETIONARY'!F183</f>
        <v>223600</v>
      </c>
      <c r="C185" s="12">
        <f>'TRIBAL R&amp;R CALC.'!F188</f>
        <v>2101</v>
      </c>
      <c r="D185" s="16">
        <f t="shared" si="2"/>
        <v>221499</v>
      </c>
    </row>
    <row r="186" spans="1:4" ht="12.75">
      <c r="A186" s="11" t="s">
        <v>164</v>
      </c>
      <c r="C186" s="12">
        <f>'TRIBAL R&amp;R CALC.'!F189</f>
      </c>
      <c r="D186" s="16">
        <f t="shared" si="2"/>
      </c>
    </row>
    <row r="187" spans="1:4" ht="12.75">
      <c r="A187" s="18" t="s">
        <v>165</v>
      </c>
      <c r="B187" s="12">
        <f>'TRIBAL DISCRETIONARY'!F185</f>
        <v>209339</v>
      </c>
      <c r="C187" s="12">
        <f>'TRIBAL R&amp;R CALC.'!F190</f>
        <v>1989</v>
      </c>
      <c r="D187" s="16">
        <f t="shared" si="2"/>
        <v>207350</v>
      </c>
    </row>
    <row r="188" spans="1:4" ht="12.75">
      <c r="A188" s="18" t="s">
        <v>166</v>
      </c>
      <c r="B188" s="12">
        <f>'TRIBAL DISCRETIONARY'!F186</f>
        <v>573758</v>
      </c>
      <c r="C188" s="12">
        <f>'TRIBAL R&amp;R CALC.'!F191</f>
        <v>4854</v>
      </c>
      <c r="D188" s="16">
        <f>IF(C188&lt;&gt;"",B188-C188,"")</f>
        <v>568904</v>
      </c>
    </row>
    <row r="189" spans="1:4" ht="12.75">
      <c r="A189" s="18" t="s">
        <v>167</v>
      </c>
      <c r="B189" s="12">
        <f>'TRIBAL DISCRETIONARY'!F187</f>
        <v>141493</v>
      </c>
      <c r="C189" s="12">
        <f>'TRIBAL R&amp;R CALC.'!F192</f>
        <v>1455</v>
      </c>
      <c r="D189" s="16">
        <f t="shared" si="2"/>
        <v>140038</v>
      </c>
    </row>
    <row r="190" spans="1:4" ht="12.75">
      <c r="A190" s="18" t="s">
        <v>317</v>
      </c>
      <c r="B190" s="12">
        <f>'TRIBAL DISCRETIONARY'!F188</f>
        <v>61424</v>
      </c>
      <c r="C190" s="12">
        <f>'TRIBAL R&amp;R CALC.'!F193</f>
        <v>826</v>
      </c>
      <c r="D190" s="16">
        <f t="shared" si="2"/>
        <v>60598</v>
      </c>
    </row>
    <row r="191" spans="1:4" ht="12.75">
      <c r="A191" s="18" t="s">
        <v>169</v>
      </c>
      <c r="B191" s="12">
        <f>'TRIBAL DISCRETIONARY'!F189</f>
        <v>275210</v>
      </c>
      <c r="C191" s="12">
        <f>'TRIBAL R&amp;R CALC.'!F194</f>
        <v>2507</v>
      </c>
      <c r="D191" s="16">
        <f t="shared" si="2"/>
        <v>272703</v>
      </c>
    </row>
    <row r="192" spans="1:4" ht="12.75">
      <c r="A192" s="11" t="s">
        <v>170</v>
      </c>
      <c r="C192" s="12">
        <f>'TRIBAL R&amp;R CALC.'!F195</f>
      </c>
      <c r="D192" s="16">
        <f t="shared" si="2"/>
      </c>
    </row>
    <row r="193" spans="1:4" ht="12.75">
      <c r="A193" s="18" t="s">
        <v>171</v>
      </c>
      <c r="B193" s="12">
        <f>'TRIBAL DISCRETIONARY'!F191</f>
        <v>161927</v>
      </c>
      <c r="C193" s="12">
        <f>'TRIBAL R&amp;R CALC.'!F196</f>
        <v>1616</v>
      </c>
      <c r="D193" s="16">
        <f t="shared" si="2"/>
        <v>160311</v>
      </c>
    </row>
    <row r="194" spans="1:4" ht="12.75">
      <c r="A194" s="18" t="s">
        <v>172</v>
      </c>
      <c r="B194" s="12">
        <f>'TRIBAL DISCRETIONARY'!F192</f>
        <v>57781</v>
      </c>
      <c r="C194" s="12">
        <f>'TRIBAL R&amp;R CALC.'!F197</f>
        <v>797</v>
      </c>
      <c r="D194" s="16">
        <f>IF(C194&lt;&gt;"",B194-C194,"")</f>
        <v>56984</v>
      </c>
    </row>
    <row r="195" spans="1:4" ht="12.75">
      <c r="A195" s="18" t="s">
        <v>173</v>
      </c>
      <c r="B195" s="12">
        <f>'TRIBAL DISCRETIONARY'!F193</f>
        <v>61671</v>
      </c>
      <c r="C195" s="12">
        <f>'TRIBAL R&amp;R CALC.'!F198</f>
        <v>828</v>
      </c>
      <c r="D195" s="16">
        <f t="shared" si="2"/>
        <v>60843</v>
      </c>
    </row>
    <row r="196" spans="1:4" ht="12.75">
      <c r="A196" s="18" t="s">
        <v>174</v>
      </c>
      <c r="B196" s="12">
        <f>'TRIBAL DISCRETIONARY'!F194</f>
        <v>92044</v>
      </c>
      <c r="C196" s="12">
        <f>'TRIBAL R&amp;R CALC.'!F199</f>
        <v>1067</v>
      </c>
      <c r="D196" s="16">
        <f t="shared" si="2"/>
        <v>90977</v>
      </c>
    </row>
    <row r="197" spans="1:4" ht="12.75">
      <c r="A197" s="18" t="s">
        <v>175</v>
      </c>
      <c r="B197" s="12">
        <f>'TRIBAL DISCRETIONARY'!F195</f>
        <v>209957</v>
      </c>
      <c r="C197" s="12">
        <f>'TRIBAL R&amp;R CALC.'!F200</f>
        <v>1994</v>
      </c>
      <c r="D197" s="16">
        <f t="shared" si="2"/>
        <v>207963</v>
      </c>
    </row>
    <row r="198" spans="1:4" ht="12.75">
      <c r="A198" s="18" t="s">
        <v>176</v>
      </c>
      <c r="B198" s="12">
        <f>'TRIBAL DISCRETIONARY'!F196</f>
        <v>2781380</v>
      </c>
      <c r="C198" s="12">
        <f>'TRIBAL R&amp;R CALC.'!F201</f>
        <v>22214</v>
      </c>
      <c r="D198" s="16">
        <f t="shared" si="2"/>
        <v>2759166</v>
      </c>
    </row>
    <row r="199" spans="1:4" ht="12.75">
      <c r="A199" s="18" t="s">
        <v>177</v>
      </c>
      <c r="B199" s="12">
        <f>'TRIBAL DISCRETIONARY'!F197</f>
        <v>151124</v>
      </c>
      <c r="C199" s="12">
        <f>'TRIBAL R&amp;R CALC.'!F202</f>
        <v>1531</v>
      </c>
      <c r="D199" s="16">
        <f t="shared" si="2"/>
        <v>149593</v>
      </c>
    </row>
    <row r="200" spans="1:4" ht="12.75">
      <c r="A200" s="18" t="s">
        <v>178</v>
      </c>
      <c r="B200" s="12">
        <f>'TRIBAL DISCRETIONARY'!F198</f>
        <v>479119</v>
      </c>
      <c r="C200" s="12">
        <f>'TRIBAL R&amp;R CALC.'!F203</f>
        <v>4110</v>
      </c>
      <c r="D200" s="16">
        <f t="shared" si="2"/>
        <v>475009</v>
      </c>
    </row>
    <row r="201" spans="1:4" ht="12.75">
      <c r="A201" s="18" t="s">
        <v>179</v>
      </c>
      <c r="B201" s="12">
        <f>'TRIBAL DISCRETIONARY'!F199</f>
        <v>1403962</v>
      </c>
      <c r="C201" s="12">
        <f>'TRIBAL R&amp;R CALC.'!F204</f>
        <v>11383</v>
      </c>
      <c r="D201" s="16">
        <f t="shared" si="2"/>
        <v>1392579</v>
      </c>
    </row>
    <row r="202" spans="1:4" ht="12.75">
      <c r="A202" s="18" t="s">
        <v>335</v>
      </c>
      <c r="B202" s="12">
        <f>'TRIBAL DISCRETIONARY'!F200</f>
        <v>634813</v>
      </c>
      <c r="C202" s="12">
        <f>'TRIBAL R&amp;R CALC.'!F205</f>
        <v>5335</v>
      </c>
      <c r="D202" s="16">
        <f aca="true" t="shared" si="3" ref="D202:D265">IF(C202&lt;&gt;"",B202-C202,"")</f>
        <v>629478</v>
      </c>
    </row>
    <row r="203" spans="1:4" ht="12.75">
      <c r="A203" s="18" t="s">
        <v>180</v>
      </c>
      <c r="B203" s="12">
        <f>'TRIBAL DISCRETIONARY'!F201</f>
        <v>112108</v>
      </c>
      <c r="C203" s="12">
        <f>'TRIBAL R&amp;R CALC.'!F206</f>
        <v>1224</v>
      </c>
      <c r="D203" s="16">
        <f t="shared" si="3"/>
        <v>110884</v>
      </c>
    </row>
    <row r="204" spans="1:4" ht="12.75">
      <c r="A204" s="18" t="s">
        <v>181</v>
      </c>
      <c r="B204" s="12">
        <f>'TRIBAL DISCRETIONARY'!F202</f>
        <v>458746</v>
      </c>
      <c r="C204" s="12">
        <f>'TRIBAL R&amp;R CALC.'!F207</f>
        <v>3950</v>
      </c>
      <c r="D204" s="16">
        <f t="shared" si="3"/>
        <v>454796</v>
      </c>
    </row>
    <row r="205" spans="1:4" ht="12.75">
      <c r="A205" s="18" t="s">
        <v>182</v>
      </c>
      <c r="B205" s="12">
        <f>'TRIBAL DISCRETIONARY'!F203</f>
        <v>28211</v>
      </c>
      <c r="C205" s="12">
        <f>'TRIBAL R&amp;R CALC.'!F208</f>
        <v>565</v>
      </c>
      <c r="D205" s="16">
        <f t="shared" si="3"/>
        <v>27646</v>
      </c>
    </row>
    <row r="206" spans="1:4" ht="12.75">
      <c r="A206" s="18" t="s">
        <v>183</v>
      </c>
      <c r="B206" s="12">
        <f>'TRIBAL DISCRETIONARY'!F204</f>
        <v>269160</v>
      </c>
      <c r="C206" s="12">
        <f>'TRIBAL R&amp;R CALC.'!F209</f>
        <v>2459</v>
      </c>
      <c r="D206" s="16">
        <f t="shared" si="3"/>
        <v>266701</v>
      </c>
    </row>
    <row r="207" spans="1:4" ht="12.75">
      <c r="A207" s="18" t="s">
        <v>184</v>
      </c>
      <c r="B207" s="12">
        <f>'TRIBAL DISCRETIONARY'!F205</f>
        <v>28705</v>
      </c>
      <c r="C207" s="12">
        <f>'TRIBAL R&amp;R CALC.'!F210</f>
        <v>568</v>
      </c>
      <c r="D207" s="16">
        <f t="shared" si="3"/>
        <v>28137</v>
      </c>
    </row>
    <row r="208" spans="1:4" ht="12.75">
      <c r="A208" s="18" t="s">
        <v>185</v>
      </c>
      <c r="B208" s="12">
        <f>'TRIBAL DISCRETIONARY'!F206</f>
        <v>79388</v>
      </c>
      <c r="C208" s="12">
        <f>'TRIBAL R&amp;R CALC.'!F211</f>
        <v>967</v>
      </c>
      <c r="D208" s="16">
        <f t="shared" si="3"/>
        <v>78421</v>
      </c>
    </row>
    <row r="209" spans="1:4" ht="12.75">
      <c r="A209" s="18" t="s">
        <v>186</v>
      </c>
      <c r="B209" s="12">
        <f>'TRIBAL DISCRETIONARY'!F207</f>
        <v>91488</v>
      </c>
      <c r="C209" s="12">
        <f>'TRIBAL R&amp;R CALC.'!F212</f>
        <v>1062</v>
      </c>
      <c r="D209" s="16">
        <f t="shared" si="3"/>
        <v>90426</v>
      </c>
    </row>
    <row r="210" spans="1:4" ht="12.75">
      <c r="A210" s="18" t="s">
        <v>187</v>
      </c>
      <c r="B210" s="12">
        <f>'TRIBAL DISCRETIONARY'!F208</f>
        <v>23766</v>
      </c>
      <c r="C210" s="12">
        <f>'TRIBAL R&amp;R CALC.'!F213</f>
        <v>530</v>
      </c>
      <c r="D210" s="16">
        <f t="shared" si="3"/>
        <v>23236</v>
      </c>
    </row>
    <row r="211" spans="1:4" ht="12.75">
      <c r="A211" s="18" t="s">
        <v>188</v>
      </c>
      <c r="B211" s="12">
        <f>'TRIBAL DISCRETIONARY'!F209</f>
        <v>65683</v>
      </c>
      <c r="C211" s="12">
        <f>'TRIBAL R&amp;R CALC.'!F214</f>
        <v>859</v>
      </c>
      <c r="D211" s="16">
        <f t="shared" si="3"/>
        <v>64824</v>
      </c>
    </row>
    <row r="212" spans="1:4" ht="12.75">
      <c r="A212" s="18" t="s">
        <v>189</v>
      </c>
      <c r="B212" s="12">
        <f>'TRIBAL DISCRETIONARY'!F210</f>
        <v>134517</v>
      </c>
      <c r="C212" s="12">
        <f>'TRIBAL R&amp;R CALC.'!F215</f>
        <v>1401</v>
      </c>
      <c r="D212" s="16">
        <f t="shared" si="3"/>
        <v>133116</v>
      </c>
    </row>
    <row r="213" spans="1:4" ht="12.75">
      <c r="A213" s="18" t="s">
        <v>190</v>
      </c>
      <c r="B213" s="12">
        <f>'TRIBAL DISCRETIONARY'!F211</f>
        <v>311136</v>
      </c>
      <c r="C213" s="12">
        <f>'TRIBAL R&amp;R CALC.'!F216</f>
        <v>2475</v>
      </c>
      <c r="D213" s="16">
        <f t="shared" si="3"/>
        <v>308661</v>
      </c>
    </row>
    <row r="214" spans="1:4" ht="12.75">
      <c r="A214" s="18" t="s">
        <v>191</v>
      </c>
      <c r="B214" s="12">
        <f>'TRIBAL DISCRETIONARY'!F212</f>
        <v>206191</v>
      </c>
      <c r="C214" s="12">
        <f>'TRIBAL R&amp;R CALC.'!F217</f>
        <v>1964</v>
      </c>
      <c r="D214" s="16">
        <f t="shared" si="3"/>
        <v>204227</v>
      </c>
    </row>
    <row r="215" spans="1:4" ht="12.75">
      <c r="A215" s="18" t="s">
        <v>192</v>
      </c>
      <c r="B215" s="12">
        <f>'TRIBAL DISCRETIONARY'!F213</f>
        <v>1526073</v>
      </c>
      <c r="C215" s="12">
        <f>'TRIBAL R&amp;R CALC.'!F218</f>
        <v>12343</v>
      </c>
      <c r="D215" s="16">
        <f t="shared" si="3"/>
        <v>1513730</v>
      </c>
    </row>
    <row r="216" spans="1:4" ht="12.75">
      <c r="A216" s="18" t="s">
        <v>193</v>
      </c>
      <c r="B216" s="12">
        <f>'TRIBAL DISCRETIONARY'!F214</f>
        <v>416520</v>
      </c>
      <c r="C216" s="12">
        <f>'TRIBAL R&amp;R CALC.'!F219</f>
        <v>3618</v>
      </c>
      <c r="D216" s="16">
        <f t="shared" si="3"/>
        <v>412902</v>
      </c>
    </row>
    <row r="217" spans="1:4" ht="12.75">
      <c r="A217" s="18" t="s">
        <v>194</v>
      </c>
      <c r="B217" s="12">
        <f>'TRIBAL DISCRETIONARY'!F215</f>
        <v>51361</v>
      </c>
      <c r="C217" s="12">
        <f>'TRIBAL R&amp;R CALC.'!F220</f>
        <v>747</v>
      </c>
      <c r="D217" s="16">
        <f t="shared" si="3"/>
        <v>50614</v>
      </c>
    </row>
    <row r="218" spans="1:4" ht="12.75">
      <c r="A218" s="18" t="s">
        <v>195</v>
      </c>
      <c r="B218" s="12">
        <f>'TRIBAL DISCRETIONARY'!F216</f>
        <v>43644</v>
      </c>
      <c r="C218" s="12">
        <f>'TRIBAL R&amp;R CALC.'!F221</f>
        <v>686</v>
      </c>
      <c r="D218" s="16">
        <f t="shared" si="3"/>
        <v>42958</v>
      </c>
    </row>
    <row r="219" spans="1:4" ht="12.75">
      <c r="A219" s="18" t="s">
        <v>196</v>
      </c>
      <c r="B219" s="12">
        <f>'TRIBAL DISCRETIONARY'!F217</f>
        <v>71672</v>
      </c>
      <c r="C219" s="12">
        <f>'TRIBAL R&amp;R CALC.'!F222</f>
        <v>906</v>
      </c>
      <c r="D219" s="16">
        <f t="shared" si="3"/>
        <v>70766</v>
      </c>
    </row>
    <row r="220" spans="1:4" ht="12.75">
      <c r="A220" s="18" t="s">
        <v>197</v>
      </c>
      <c r="B220" s="12">
        <f>'TRIBAL DISCRETIONARY'!F218</f>
        <v>275087</v>
      </c>
      <c r="C220" s="12">
        <f>'TRIBAL R&amp;R CALC.'!F223</f>
        <v>2506</v>
      </c>
      <c r="D220" s="16">
        <f t="shared" si="3"/>
        <v>272581</v>
      </c>
    </row>
    <row r="221" spans="1:4" ht="12.75">
      <c r="A221" s="18" t="s">
        <v>198</v>
      </c>
      <c r="B221" s="12">
        <f>'TRIBAL DISCRETIONARY'!F219</f>
        <v>182485</v>
      </c>
      <c r="C221" s="12">
        <f>'TRIBAL R&amp;R CALC.'!F224</f>
        <v>1778</v>
      </c>
      <c r="D221" s="16">
        <f t="shared" si="3"/>
        <v>180707</v>
      </c>
    </row>
    <row r="222" spans="1:4" ht="12.75">
      <c r="A222" s="18" t="s">
        <v>199</v>
      </c>
      <c r="B222" s="12">
        <f>'TRIBAL DISCRETIONARY'!F220</f>
        <v>269160</v>
      </c>
      <c r="C222" s="12">
        <f>'TRIBAL R&amp;R CALC.'!F225</f>
        <v>2459</v>
      </c>
      <c r="D222" s="16">
        <f t="shared" si="3"/>
        <v>266701</v>
      </c>
    </row>
    <row r="223" spans="1:4" ht="12.75">
      <c r="A223" s="18" t="s">
        <v>200</v>
      </c>
      <c r="B223" s="12">
        <f>'TRIBAL DISCRETIONARY'!F221</f>
        <v>31112</v>
      </c>
      <c r="C223" s="12">
        <f>'TRIBAL R&amp;R CALC.'!F226</f>
        <v>587</v>
      </c>
      <c r="D223" s="16">
        <f t="shared" si="3"/>
        <v>30525</v>
      </c>
    </row>
    <row r="224" spans="1:4" ht="12.75">
      <c r="A224" s="18" t="s">
        <v>201</v>
      </c>
      <c r="B224" s="12">
        <f>'TRIBAL DISCRETIONARY'!F222</f>
        <v>45620</v>
      </c>
      <c r="C224" s="12">
        <f>'TRIBAL R&amp;R CALC.'!F227</f>
        <v>701</v>
      </c>
      <c r="D224" s="16">
        <f t="shared" si="3"/>
        <v>44919</v>
      </c>
    </row>
    <row r="225" spans="1:4" ht="12.75">
      <c r="A225" s="18" t="s">
        <v>310</v>
      </c>
      <c r="B225" s="12">
        <f>'TRIBAL DISCRETIONARY'!F223</f>
        <v>184646</v>
      </c>
      <c r="C225" s="12">
        <f>'TRIBAL R&amp;R CALC.'!F228</f>
        <v>1795</v>
      </c>
      <c r="D225" s="16">
        <f t="shared" si="3"/>
        <v>182851</v>
      </c>
    </row>
    <row r="226" spans="1:4" ht="12.75">
      <c r="A226" s="18" t="s">
        <v>202</v>
      </c>
      <c r="B226" s="12">
        <f>'TRIBAL DISCRETIONARY'!F224</f>
        <v>60374</v>
      </c>
      <c r="C226" s="12">
        <f>'TRIBAL R&amp;R CALC.'!F229</f>
        <v>817</v>
      </c>
      <c r="D226" s="16">
        <f t="shared" si="3"/>
        <v>59557</v>
      </c>
    </row>
    <row r="227" spans="1:4" ht="12.75">
      <c r="A227" s="18" t="s">
        <v>203</v>
      </c>
      <c r="B227" s="12">
        <f>'TRIBAL DISCRETIONARY'!F225</f>
        <v>269160</v>
      </c>
      <c r="C227" s="12">
        <f>'TRIBAL R&amp;R CALC.'!F230</f>
        <v>2459</v>
      </c>
      <c r="D227" s="16">
        <f t="shared" si="3"/>
        <v>266701</v>
      </c>
    </row>
    <row r="228" spans="1:4" ht="12.75">
      <c r="A228" s="11" t="s">
        <v>204</v>
      </c>
      <c r="C228" s="12">
        <f>'TRIBAL R&amp;R CALC.'!F231</f>
      </c>
      <c r="D228" s="16">
        <f t="shared" si="3"/>
      </c>
    </row>
    <row r="229" spans="1:4" ht="12.75">
      <c r="A229" s="18" t="s">
        <v>205</v>
      </c>
      <c r="B229" s="12">
        <f>'TRIBAL DISCRETIONARY'!F227</f>
        <v>23766</v>
      </c>
      <c r="C229" s="12">
        <f>'TRIBAL R&amp;R CALC.'!F232</f>
        <v>530</v>
      </c>
      <c r="D229" s="16">
        <f t="shared" si="3"/>
        <v>23236</v>
      </c>
    </row>
    <row r="230" spans="1:4" ht="25.5">
      <c r="A230" s="23" t="s">
        <v>206</v>
      </c>
      <c r="B230" s="12">
        <f>'TRIBAL DISCRETIONARY'!F228</f>
        <v>26606</v>
      </c>
      <c r="C230" s="12">
        <f>'TRIBAL R&amp;R CALC.'!F233</f>
        <v>552</v>
      </c>
      <c r="D230" s="16">
        <f>IF(C230&lt;&gt;"",B230-C230,"")</f>
        <v>26054</v>
      </c>
    </row>
    <row r="231" spans="1:4" ht="12.75">
      <c r="A231" s="18" t="s">
        <v>351</v>
      </c>
      <c r="B231" s="12">
        <f>'TRIBAL DISCRETIONARY'!F229</f>
        <v>70746</v>
      </c>
      <c r="C231" s="12">
        <f>'TRIBAL R&amp;R CALC.'!F234</f>
        <v>899</v>
      </c>
      <c r="D231" s="16">
        <f t="shared" si="3"/>
        <v>69847</v>
      </c>
    </row>
    <row r="232" spans="1:4" ht="12.75">
      <c r="A232" s="18" t="s">
        <v>208</v>
      </c>
      <c r="B232" s="12">
        <f>'TRIBAL DISCRETIONARY'!F230</f>
        <v>126183</v>
      </c>
      <c r="C232" s="12">
        <f>'TRIBAL R&amp;R CALC.'!F235</f>
        <v>1335</v>
      </c>
      <c r="D232" s="16">
        <f t="shared" si="3"/>
        <v>124848</v>
      </c>
    </row>
    <row r="233" spans="1:4" ht="25.5">
      <c r="A233" s="23" t="s">
        <v>209</v>
      </c>
      <c r="B233" s="12">
        <f>'TRIBAL DISCRETIONARY'!F231</f>
        <v>89636</v>
      </c>
      <c r="C233" s="12">
        <f>'TRIBAL R&amp;R CALC.'!F236</f>
        <v>1048</v>
      </c>
      <c r="D233" s="16">
        <f t="shared" si="3"/>
        <v>88588</v>
      </c>
    </row>
    <row r="234" spans="1:4" ht="12.75">
      <c r="A234" s="18" t="s">
        <v>210</v>
      </c>
      <c r="B234" s="12">
        <f>'TRIBAL DISCRETIONARY'!F232</f>
        <v>97477</v>
      </c>
      <c r="C234" s="12">
        <f>'TRIBAL R&amp;R CALC.'!F237</f>
        <v>1109</v>
      </c>
      <c r="D234" s="16">
        <f t="shared" si="3"/>
        <v>96368</v>
      </c>
    </row>
    <row r="235" spans="1:4" ht="12.75">
      <c r="A235" s="18" t="s">
        <v>211</v>
      </c>
      <c r="B235" s="12">
        <f>'TRIBAL DISCRETIONARY'!F233</f>
        <v>27717</v>
      </c>
      <c r="C235" s="12">
        <f>'TRIBAL R&amp;R CALC.'!F238</f>
        <v>561</v>
      </c>
      <c r="D235" s="16">
        <f t="shared" si="3"/>
        <v>27156</v>
      </c>
    </row>
    <row r="236" spans="1:4" ht="12.75">
      <c r="A236" s="18" t="s">
        <v>212</v>
      </c>
      <c r="B236" s="12">
        <f>'TRIBAL DISCRETIONARY'!F234</f>
        <v>29569</v>
      </c>
      <c r="C236" s="12">
        <f>'TRIBAL R&amp;R CALC.'!F239</f>
        <v>575</v>
      </c>
      <c r="D236" s="16">
        <f t="shared" si="3"/>
        <v>28994</v>
      </c>
    </row>
    <row r="237" spans="1:4" ht="12.75">
      <c r="A237" s="18" t="s">
        <v>213</v>
      </c>
      <c r="B237" s="12">
        <f>'TRIBAL DISCRETIONARY'!F235</f>
        <v>83648</v>
      </c>
      <c r="C237" s="12">
        <f>'TRIBAL R&amp;R CALC.'!F240</f>
        <v>1000</v>
      </c>
      <c r="D237" s="16">
        <f t="shared" si="3"/>
        <v>82648</v>
      </c>
    </row>
    <row r="238" spans="1:4" ht="12.75">
      <c r="A238" s="11" t="s">
        <v>214</v>
      </c>
      <c r="C238" s="12">
        <f>'TRIBAL R&amp;R CALC.'!F241</f>
      </c>
      <c r="D238" s="16">
        <f t="shared" si="3"/>
      </c>
    </row>
    <row r="239" spans="1:4" ht="12.75">
      <c r="A239" s="18" t="s">
        <v>215</v>
      </c>
      <c r="B239" s="12">
        <f>'TRIBAL DISCRETIONARY'!F237</f>
        <v>54818</v>
      </c>
      <c r="C239" s="12">
        <f>'TRIBAL R&amp;R CALC.'!F242</f>
        <v>774</v>
      </c>
      <c r="D239" s="16">
        <f t="shared" si="3"/>
        <v>54044</v>
      </c>
    </row>
    <row r="240" spans="1:4" ht="12.75">
      <c r="A240" s="11" t="s">
        <v>216</v>
      </c>
      <c r="C240" s="12">
        <f>'TRIBAL R&amp;R CALC.'!F243</f>
      </c>
      <c r="D240" s="16">
        <f t="shared" si="3"/>
      </c>
    </row>
    <row r="241" spans="1:4" ht="12.75">
      <c r="A241" s="18" t="s">
        <v>217</v>
      </c>
      <c r="B241" s="12">
        <f>'TRIBAL DISCRETIONARY'!F239</f>
        <v>79080</v>
      </c>
      <c r="C241" s="12">
        <f>'TRIBAL R&amp;R CALC.'!F244</f>
        <v>965</v>
      </c>
      <c r="D241" s="16">
        <f t="shared" si="3"/>
        <v>78115</v>
      </c>
    </row>
    <row r="242" spans="1:4" ht="12.75">
      <c r="A242" s="11" t="s">
        <v>218</v>
      </c>
      <c r="D242" s="16"/>
    </row>
    <row r="243" spans="1:4" ht="12.75">
      <c r="A243" s="18" t="s">
        <v>219</v>
      </c>
      <c r="B243" s="12">
        <f>'TRIBAL DISCRETIONARY'!F241</f>
        <v>243479</v>
      </c>
      <c r="C243" s="12">
        <f>'TRIBAL R&amp;R CALC.'!F246</f>
        <v>2257</v>
      </c>
      <c r="D243" s="16">
        <f t="shared" si="3"/>
        <v>241222</v>
      </c>
    </row>
    <row r="244" spans="1:4" ht="12.75">
      <c r="A244" s="18" t="s">
        <v>220</v>
      </c>
      <c r="B244" s="12">
        <f>'TRIBAL DISCRETIONARY'!F242</f>
        <v>89575</v>
      </c>
      <c r="C244" s="12">
        <f>'TRIBAL R&amp;R CALC.'!F247</f>
        <v>1047</v>
      </c>
      <c r="D244" s="16">
        <f>IF(C244&lt;&gt;"",B244-C244,"")</f>
        <v>88528</v>
      </c>
    </row>
    <row r="245" spans="1:4" ht="12.75">
      <c r="A245" s="18" t="s">
        <v>221</v>
      </c>
      <c r="B245" s="12">
        <f>'TRIBAL DISCRETIONARY'!F243</f>
        <v>63955</v>
      </c>
      <c r="C245" s="12">
        <f>'TRIBAL R&amp;R CALC.'!F248</f>
        <v>846</v>
      </c>
      <c r="D245" s="16">
        <f t="shared" si="3"/>
        <v>63109</v>
      </c>
    </row>
    <row r="246" spans="1:4" ht="12.75">
      <c r="A246" s="18" t="s">
        <v>222</v>
      </c>
      <c r="B246" s="12">
        <f>'TRIBAL DISCRETIONARY'!F244</f>
        <v>50126</v>
      </c>
      <c r="C246" s="12">
        <f>'TRIBAL R&amp;R CALC.'!F249</f>
        <v>737</v>
      </c>
      <c r="D246" s="16">
        <f t="shared" si="3"/>
        <v>49389</v>
      </c>
    </row>
    <row r="247" spans="1:4" ht="12.75">
      <c r="A247" s="18" t="s">
        <v>223</v>
      </c>
      <c r="B247" s="12">
        <f>'TRIBAL DISCRETIONARY'!F245</f>
        <v>1069608</v>
      </c>
      <c r="C247" s="12">
        <f>'TRIBAL R&amp;R CALC.'!F250</f>
        <v>8754</v>
      </c>
      <c r="D247" s="16">
        <f t="shared" si="3"/>
        <v>1060854</v>
      </c>
    </row>
    <row r="248" spans="1:4" ht="12.75">
      <c r="A248" s="18" t="s">
        <v>224</v>
      </c>
      <c r="B248" s="12">
        <f>'TRIBAL DISCRETIONARY'!F246</f>
        <v>297249</v>
      </c>
      <c r="C248" s="12">
        <f>'TRIBAL R&amp;R CALC.'!F251</f>
        <v>2680</v>
      </c>
      <c r="D248" s="16">
        <f t="shared" si="3"/>
        <v>294569</v>
      </c>
    </row>
    <row r="249" spans="1:4" ht="12.75">
      <c r="A249" s="18" t="s">
        <v>225</v>
      </c>
      <c r="B249" s="12">
        <f>'TRIBAL DISCRETIONARY'!F247</f>
        <v>109391</v>
      </c>
      <c r="C249" s="12">
        <f>'TRIBAL R&amp;R CALC.'!F252</f>
        <v>1203</v>
      </c>
      <c r="D249" s="16">
        <f t="shared" si="3"/>
        <v>108188</v>
      </c>
    </row>
    <row r="250" spans="1:4" ht="12.75">
      <c r="A250" s="18" t="s">
        <v>226</v>
      </c>
      <c r="B250" s="12">
        <f>'TRIBAL DISCRETIONARY'!F248</f>
        <v>124084</v>
      </c>
      <c r="C250" s="12">
        <f>'TRIBAL R&amp;R CALC.'!F253</f>
        <v>1318</v>
      </c>
      <c r="D250" s="16">
        <f t="shared" si="3"/>
        <v>122766</v>
      </c>
    </row>
    <row r="251" spans="1:4" ht="12.75">
      <c r="A251" s="11" t="s">
        <v>227</v>
      </c>
      <c r="C251" s="12">
        <f>'TRIBAL R&amp;R CALC.'!F254</f>
      </c>
      <c r="D251" s="16">
        <f t="shared" si="3"/>
      </c>
    </row>
    <row r="252" spans="1:4" ht="12.75">
      <c r="A252" s="18" t="s">
        <v>228</v>
      </c>
      <c r="B252" s="12">
        <f>'TRIBAL DISCRETIONARY'!F250</f>
        <v>29384</v>
      </c>
      <c r="C252" s="12">
        <f>'TRIBAL R&amp;R CALC.'!F255</f>
        <v>574</v>
      </c>
      <c r="D252" s="16">
        <f t="shared" si="3"/>
        <v>28810</v>
      </c>
    </row>
    <row r="253" spans="1:4" ht="12.75">
      <c r="A253" s="18" t="s">
        <v>229</v>
      </c>
      <c r="B253" s="12">
        <f>'TRIBAL DISCRETIONARY'!F251</f>
        <v>35927</v>
      </c>
      <c r="C253" s="12">
        <f>'TRIBAL R&amp;R CALC.'!F256</f>
        <v>625</v>
      </c>
      <c r="D253" s="16">
        <f>IF(C253&lt;&gt;"",B253-C253,"")</f>
        <v>35302</v>
      </c>
    </row>
    <row r="254" spans="1:4" ht="12.75">
      <c r="A254" s="11" t="s">
        <v>230</v>
      </c>
      <c r="C254" s="12">
        <f>'TRIBAL R&amp;R CALC.'!F257</f>
      </c>
      <c r="D254" s="16">
        <f t="shared" si="3"/>
      </c>
    </row>
    <row r="255" spans="1:4" ht="12.75">
      <c r="A255" s="18" t="s">
        <v>231</v>
      </c>
      <c r="B255" s="12">
        <f>'TRIBAL DISCRETIONARY'!F253</f>
        <v>34569</v>
      </c>
      <c r="C255" s="12">
        <f>'TRIBAL R&amp;R CALC.'!F258</f>
        <v>615</v>
      </c>
      <c r="D255" s="16">
        <f t="shared" si="3"/>
        <v>33954</v>
      </c>
    </row>
    <row r="256" spans="1:4" ht="12.75">
      <c r="A256" s="18" t="s">
        <v>232</v>
      </c>
      <c r="B256" s="12">
        <f>'TRIBAL DISCRETIONARY'!F254</f>
        <v>108465</v>
      </c>
      <c r="C256" s="12">
        <f>'TRIBAL R&amp;R CALC.'!F259</f>
        <v>1196</v>
      </c>
      <c r="D256" s="16">
        <f>IF(C256&lt;&gt;"",B256-C256,"")</f>
        <v>107269</v>
      </c>
    </row>
    <row r="257" spans="1:4" ht="12.75">
      <c r="A257" s="11" t="s">
        <v>233</v>
      </c>
      <c r="C257" s="12">
        <f>'TRIBAL R&amp;R CALC.'!F260</f>
      </c>
      <c r="D257" s="16">
        <f t="shared" si="3"/>
      </c>
    </row>
    <row r="258" spans="1:4" ht="12.75">
      <c r="A258" s="18" t="s">
        <v>234</v>
      </c>
      <c r="B258" s="12">
        <f>'TRIBAL DISCRETIONARY'!F256</f>
        <v>89328</v>
      </c>
      <c r="C258" s="12">
        <f>'TRIBAL R&amp;R CALC.'!F261</f>
        <v>1045</v>
      </c>
      <c r="D258" s="16">
        <f t="shared" si="3"/>
        <v>88283</v>
      </c>
    </row>
    <row r="259" spans="1:4" ht="12.75">
      <c r="A259" s="18" t="s">
        <v>235</v>
      </c>
      <c r="B259" s="12">
        <f>'TRIBAL DISCRETIONARY'!F257</f>
        <v>325647</v>
      </c>
      <c r="C259" s="12">
        <f>'TRIBAL R&amp;R CALC.'!F262</f>
        <v>2903</v>
      </c>
      <c r="D259" s="16">
        <f>IF(C259&lt;&gt;"",B259-C259,"")</f>
        <v>322744</v>
      </c>
    </row>
    <row r="260" spans="1:4" ht="12.75">
      <c r="A260" s="18" t="s">
        <v>236</v>
      </c>
      <c r="B260" s="12">
        <f>'TRIBAL DISCRETIONARY'!F258</f>
        <v>68770</v>
      </c>
      <c r="C260" s="12">
        <f>'TRIBAL R&amp;R CALC.'!F263</f>
        <v>884</v>
      </c>
      <c r="D260" s="16">
        <f t="shared" si="3"/>
        <v>67886</v>
      </c>
    </row>
    <row r="261" spans="1:4" ht="12.75">
      <c r="A261" s="18" t="s">
        <v>237</v>
      </c>
      <c r="B261" s="12">
        <f>'TRIBAL DISCRETIONARY'!F259</f>
        <v>27223</v>
      </c>
      <c r="C261" s="12">
        <f>'TRIBAL R&amp;R CALC.'!F264</f>
        <v>557</v>
      </c>
      <c r="D261" s="16">
        <f t="shared" si="3"/>
        <v>26666</v>
      </c>
    </row>
    <row r="262" spans="1:4" ht="12.75">
      <c r="A262" s="18" t="s">
        <v>238</v>
      </c>
      <c r="B262" s="12">
        <f>'TRIBAL DISCRETIONARY'!F260</f>
        <v>81549</v>
      </c>
      <c r="C262" s="12">
        <f>'TRIBAL R&amp;R CALC.'!F265</f>
        <v>984</v>
      </c>
      <c r="D262" s="16">
        <f t="shared" si="3"/>
        <v>80565</v>
      </c>
    </row>
    <row r="263" spans="1:4" ht="12.75">
      <c r="A263" s="18" t="s">
        <v>239</v>
      </c>
      <c r="B263" s="12">
        <f>'TRIBAL DISCRETIONARY'!F261</f>
        <v>85253</v>
      </c>
      <c r="C263" s="12">
        <f>'TRIBAL R&amp;R CALC.'!F266</f>
        <v>1013</v>
      </c>
      <c r="D263" s="16">
        <f t="shared" si="3"/>
        <v>84240</v>
      </c>
    </row>
    <row r="264" spans="1:4" ht="12.75">
      <c r="A264" s="18" t="s">
        <v>240</v>
      </c>
      <c r="B264" s="12">
        <f>'TRIBAL DISCRETIONARY'!F262</f>
        <v>60436</v>
      </c>
      <c r="C264" s="12">
        <f>'TRIBAL R&amp;R CALC.'!F267</f>
        <v>818</v>
      </c>
      <c r="D264" s="16">
        <f t="shared" si="3"/>
        <v>59618</v>
      </c>
    </row>
    <row r="265" spans="1:4" ht="12.75">
      <c r="A265" s="18" t="s">
        <v>241</v>
      </c>
      <c r="B265" s="12">
        <f>'TRIBAL DISCRETIONARY'!F263</f>
        <v>123158</v>
      </c>
      <c r="C265" s="12">
        <f>'TRIBAL R&amp;R CALC.'!F268</f>
        <v>1311</v>
      </c>
      <c r="D265" s="16">
        <f t="shared" si="3"/>
        <v>121847</v>
      </c>
    </row>
    <row r="266" spans="1:4" ht="12.75">
      <c r="A266" s="18" t="s">
        <v>242</v>
      </c>
      <c r="B266" s="12">
        <f>'TRIBAL DISCRETIONARY'!F264</f>
        <v>38952</v>
      </c>
      <c r="C266" s="12">
        <f>'TRIBAL R&amp;R CALC.'!F269</f>
        <v>649</v>
      </c>
      <c r="D266" s="16">
        <f aca="true" t="shared" si="4" ref="D266:D295">IF(C266&lt;&gt;"",B266-C266,"")</f>
        <v>38303</v>
      </c>
    </row>
    <row r="267" spans="1:4" ht="12.75">
      <c r="A267" s="18" t="s">
        <v>243</v>
      </c>
      <c r="B267" s="12">
        <f>'TRIBAL DISCRETIONARY'!F265</f>
        <v>34878</v>
      </c>
      <c r="C267" s="12">
        <f>'TRIBAL R&amp;R CALC.'!F270</f>
        <v>617</v>
      </c>
      <c r="D267" s="16">
        <f t="shared" si="4"/>
        <v>34261</v>
      </c>
    </row>
    <row r="268" spans="1:4" ht="12.75">
      <c r="A268" s="18" t="s">
        <v>244</v>
      </c>
      <c r="B268" s="12">
        <f>'TRIBAL DISCRETIONARY'!F266</f>
        <v>364293</v>
      </c>
      <c r="C268" s="12">
        <f>'TRIBAL R&amp;R CALC.'!F271</f>
        <v>3207</v>
      </c>
      <c r="D268" s="16">
        <f t="shared" si="4"/>
        <v>361086</v>
      </c>
    </row>
    <row r="269" spans="1:4" ht="12.75">
      <c r="A269" s="18" t="s">
        <v>245</v>
      </c>
      <c r="B269" s="12">
        <f>'TRIBAL DISCRETIONARY'!F267</f>
        <v>33211</v>
      </c>
      <c r="C269" s="12">
        <f>'TRIBAL R&amp;R CALC.'!F272</f>
        <v>604</v>
      </c>
      <c r="D269" s="16">
        <f t="shared" si="4"/>
        <v>32607</v>
      </c>
    </row>
    <row r="270" spans="1:4" ht="12.75">
      <c r="A270" s="18" t="s">
        <v>246</v>
      </c>
      <c r="B270" s="12">
        <f>'TRIBAL DISCRETIONARY'!F268</f>
        <v>111984</v>
      </c>
      <c r="C270" s="12">
        <f>'TRIBAL R&amp;R CALC.'!F273</f>
        <v>1223</v>
      </c>
      <c r="D270" s="16">
        <f t="shared" si="4"/>
        <v>110761</v>
      </c>
    </row>
    <row r="271" spans="1:4" ht="12.75">
      <c r="A271" s="18" t="s">
        <v>247</v>
      </c>
      <c r="B271" s="12">
        <f>'TRIBAL DISCRETIONARY'!F269</f>
        <v>28087</v>
      </c>
      <c r="C271" s="12">
        <f>'TRIBAL R&amp;R CALC.'!F274</f>
        <v>564</v>
      </c>
      <c r="D271" s="16">
        <f t="shared" si="4"/>
        <v>27523</v>
      </c>
    </row>
    <row r="272" spans="1:4" ht="12.75">
      <c r="A272" s="18" t="s">
        <v>248</v>
      </c>
      <c r="B272" s="12">
        <f>'TRIBAL DISCRETIONARY'!F270</f>
        <v>23519</v>
      </c>
      <c r="C272" s="12">
        <f>'TRIBAL R&amp;R CALC.'!F275</f>
        <v>528</v>
      </c>
      <c r="D272" s="16">
        <f t="shared" si="4"/>
        <v>22991</v>
      </c>
    </row>
    <row r="273" spans="1:4" ht="12.75">
      <c r="A273" s="18" t="s">
        <v>249</v>
      </c>
      <c r="B273" s="12">
        <f>'TRIBAL DISCRETIONARY'!F271</f>
        <v>63955</v>
      </c>
      <c r="C273" s="12">
        <f>'TRIBAL R&amp;R CALC.'!F276</f>
        <v>846</v>
      </c>
      <c r="D273" s="16">
        <f t="shared" si="4"/>
        <v>63109</v>
      </c>
    </row>
    <row r="274" spans="1:4" ht="12.75">
      <c r="A274" s="18" t="s">
        <v>337</v>
      </c>
      <c r="B274" s="12">
        <f>'TRIBAL DISCRETIONARY'!F272</f>
        <v>25186</v>
      </c>
      <c r="C274" s="12">
        <f>'TRIBAL R&amp;R CALC.'!F277</f>
        <v>541</v>
      </c>
      <c r="D274" s="16">
        <f t="shared" si="4"/>
        <v>24645</v>
      </c>
    </row>
    <row r="275" spans="1:4" ht="12.75">
      <c r="A275" s="18" t="s">
        <v>250</v>
      </c>
      <c r="B275" s="12">
        <f>'TRIBAL DISCRETIONARY'!F273</f>
        <v>234398</v>
      </c>
      <c r="C275" s="12">
        <f>'TRIBAL R&amp;R CALC.'!F278</f>
        <v>1714</v>
      </c>
      <c r="D275" s="16">
        <f t="shared" si="4"/>
        <v>232684</v>
      </c>
    </row>
    <row r="276" spans="1:4" ht="12.75">
      <c r="A276" s="18" t="s">
        <v>251</v>
      </c>
      <c r="B276" s="12">
        <f>'TRIBAL DISCRETIONARY'!F274</f>
        <v>74635</v>
      </c>
      <c r="C276" s="12">
        <f>'TRIBAL R&amp;R CALC.'!F279</f>
        <v>930</v>
      </c>
      <c r="D276" s="16">
        <f t="shared" si="4"/>
        <v>73705</v>
      </c>
    </row>
    <row r="277" spans="1:4" ht="12.75">
      <c r="A277" s="18" t="s">
        <v>252</v>
      </c>
      <c r="B277" s="12">
        <f>'TRIBAL DISCRETIONARY'!F275</f>
        <v>63708</v>
      </c>
      <c r="C277" s="12">
        <f>'TRIBAL R&amp;R CALC.'!F280</f>
        <v>844</v>
      </c>
      <c r="D277" s="16">
        <f t="shared" si="4"/>
        <v>62864</v>
      </c>
    </row>
    <row r="278" spans="1:4" ht="12.75">
      <c r="A278" s="18" t="s">
        <v>253</v>
      </c>
      <c r="B278" s="12">
        <f>'TRIBAL DISCRETIONARY'!F276</f>
        <v>46978</v>
      </c>
      <c r="C278" s="12">
        <f>'TRIBAL R&amp;R CALC.'!F281</f>
        <v>712</v>
      </c>
      <c r="D278" s="16">
        <f t="shared" si="4"/>
        <v>46266</v>
      </c>
    </row>
    <row r="279" spans="1:4" ht="12.75">
      <c r="A279" s="18" t="s">
        <v>254</v>
      </c>
      <c r="B279" s="12">
        <f>'TRIBAL DISCRETIONARY'!F277</f>
        <v>34446</v>
      </c>
      <c r="C279" s="12">
        <f>'TRIBAL R&amp;R CALC.'!F282</f>
        <v>614</v>
      </c>
      <c r="D279" s="16">
        <f t="shared" si="4"/>
        <v>33832</v>
      </c>
    </row>
    <row r="280" spans="1:4" ht="12.75">
      <c r="A280" s="18" t="s">
        <v>255</v>
      </c>
      <c r="B280" s="12">
        <f>'TRIBAL DISCRETIONARY'!F278</f>
        <v>143160</v>
      </c>
      <c r="C280" s="12">
        <f>'TRIBAL R&amp;R CALC.'!F283</f>
        <v>1468</v>
      </c>
      <c r="D280" s="16">
        <f t="shared" si="4"/>
        <v>141692</v>
      </c>
    </row>
    <row r="281" spans="1:4" ht="12.75">
      <c r="A281" s="18" t="s">
        <v>256</v>
      </c>
      <c r="B281" s="12">
        <f>'TRIBAL DISCRETIONARY'!F279</f>
        <v>33335</v>
      </c>
      <c r="C281" s="12">
        <f>'TRIBAL R&amp;R CALC.'!F284</f>
        <v>605</v>
      </c>
      <c r="D281" s="16">
        <f t="shared" si="4"/>
        <v>32730</v>
      </c>
    </row>
    <row r="282" spans="1:4" ht="12.75">
      <c r="A282" s="11" t="s">
        <v>257</v>
      </c>
      <c r="C282" s="12">
        <f>'TRIBAL R&amp;R CALC.'!F285</f>
      </c>
      <c r="D282" s="16">
        <f t="shared" si="4"/>
      </c>
    </row>
    <row r="283" spans="1:4" ht="12.75">
      <c r="A283" s="18" t="s">
        <v>258</v>
      </c>
      <c r="B283" s="12">
        <f>'TRIBAL DISCRETIONARY'!F281</f>
        <v>39755</v>
      </c>
      <c r="C283" s="12">
        <f>'TRIBAL R&amp;R CALC.'!F286</f>
        <v>655</v>
      </c>
      <c r="D283" s="16">
        <f t="shared" si="4"/>
        <v>39100</v>
      </c>
    </row>
    <row r="284" spans="1:4" ht="12.75">
      <c r="A284" s="18" t="s">
        <v>259</v>
      </c>
      <c r="B284" s="12">
        <f>'TRIBAL DISCRETIONARY'!F282</f>
        <v>40311</v>
      </c>
      <c r="C284" s="12">
        <f>'TRIBAL R&amp;R CALC.'!F287</f>
        <v>660</v>
      </c>
      <c r="D284" s="16">
        <f>IF(C284&lt;&gt;"",B284-C284,"")</f>
        <v>39651</v>
      </c>
    </row>
    <row r="285" spans="1:4" ht="12.75">
      <c r="A285" s="18" t="s">
        <v>260</v>
      </c>
      <c r="B285" s="12">
        <f>'TRIBAL DISCRETIONARY'!F283</f>
        <v>99144</v>
      </c>
      <c r="C285" s="12">
        <f>'TRIBAL R&amp;R CALC.'!F288</f>
        <v>1122</v>
      </c>
      <c r="D285" s="16">
        <f t="shared" si="4"/>
        <v>98022</v>
      </c>
    </row>
    <row r="286" spans="1:4" ht="12.75">
      <c r="A286" s="18" t="s">
        <v>339</v>
      </c>
      <c r="B286" s="12">
        <f>'TRIBAL DISCRETIONARY'!F284</f>
        <v>59325</v>
      </c>
      <c r="C286" s="12">
        <f>'TRIBAL R&amp;R CALC.'!F289</f>
        <v>809</v>
      </c>
      <c r="D286" s="16">
        <f t="shared" si="4"/>
        <v>58516</v>
      </c>
    </row>
    <row r="287" spans="1:4" ht="12.75">
      <c r="A287" s="18" t="s">
        <v>261</v>
      </c>
      <c r="B287" s="12">
        <f>'TRIBAL DISCRETIONARY'!F285</f>
        <v>48521</v>
      </c>
      <c r="C287" s="12">
        <f>'TRIBAL R&amp;R CALC.'!F290</f>
        <v>724</v>
      </c>
      <c r="D287" s="16">
        <f t="shared" si="4"/>
        <v>47797</v>
      </c>
    </row>
    <row r="288" spans="1:4" ht="12.75">
      <c r="A288" s="18" t="s">
        <v>262</v>
      </c>
      <c r="B288" s="12">
        <f>'TRIBAL DISCRETIONARY'!F286</f>
        <v>117664</v>
      </c>
      <c r="C288" s="12">
        <f>'TRIBAL R&amp;R CALC.'!F291</f>
        <v>1268</v>
      </c>
      <c r="D288" s="16">
        <f t="shared" si="4"/>
        <v>116396</v>
      </c>
    </row>
    <row r="289" spans="1:4" ht="12.75">
      <c r="A289" s="18" t="s">
        <v>263</v>
      </c>
      <c r="B289" s="12">
        <f>'TRIBAL DISCRETIONARY'!F287</f>
        <v>126368</v>
      </c>
      <c r="C289" s="12">
        <f>'TRIBAL R&amp;R CALC.'!F292</f>
        <v>1336</v>
      </c>
      <c r="D289" s="16">
        <f t="shared" si="4"/>
        <v>125032</v>
      </c>
    </row>
    <row r="290" spans="1:4" ht="12.75">
      <c r="A290" s="18" t="s">
        <v>264</v>
      </c>
      <c r="B290" s="12">
        <f>'TRIBAL DISCRETIONARY'!F288</f>
        <v>47348</v>
      </c>
      <c r="C290" s="12">
        <f>'TRIBAL R&amp;R CALC.'!F293</f>
        <v>715</v>
      </c>
      <c r="D290" s="16">
        <f t="shared" si="4"/>
        <v>46633</v>
      </c>
    </row>
    <row r="291" spans="1:4" ht="12.75">
      <c r="A291" s="18" t="s">
        <v>265</v>
      </c>
      <c r="B291" s="12">
        <f>'TRIBAL DISCRETIONARY'!F289</f>
        <v>28581</v>
      </c>
      <c r="C291" s="12">
        <f>'TRIBAL R&amp;R CALC.'!F294</f>
        <v>567</v>
      </c>
      <c r="D291" s="16">
        <f t="shared" si="4"/>
        <v>28014</v>
      </c>
    </row>
    <row r="292" spans="1:4" ht="12.75">
      <c r="A292" s="18" t="s">
        <v>340</v>
      </c>
      <c r="B292" s="12">
        <f>'TRIBAL DISCRETIONARY'!F290</f>
        <v>48521</v>
      </c>
      <c r="C292" s="12">
        <f>'TRIBAL R&amp;R CALC.'!F295</f>
        <v>724</v>
      </c>
      <c r="D292" s="16">
        <f t="shared" si="4"/>
        <v>47797</v>
      </c>
    </row>
    <row r="293" spans="1:4" ht="12.75">
      <c r="A293" s="18" t="s">
        <v>266</v>
      </c>
      <c r="B293" s="12">
        <f>'TRIBAL DISCRETIONARY'!F291</f>
        <v>40866</v>
      </c>
      <c r="C293" s="12">
        <f>'TRIBAL R&amp;R CALC.'!F296</f>
        <v>664</v>
      </c>
      <c r="D293" s="16">
        <f t="shared" si="4"/>
        <v>40202</v>
      </c>
    </row>
    <row r="294" spans="1:4" ht="12.75">
      <c r="A294" s="11" t="s">
        <v>267</v>
      </c>
      <c r="C294" s="12">
        <f>'TRIBAL R&amp;R CALC.'!F297</f>
      </c>
      <c r="D294" s="16">
        <f t="shared" si="4"/>
      </c>
    </row>
    <row r="295" spans="1:4" ht="12.75">
      <c r="A295" s="18" t="s">
        <v>295</v>
      </c>
      <c r="B295" s="12">
        <f>'TRIBAL DISCRETIONARY'!F293</f>
        <v>70993</v>
      </c>
      <c r="C295" s="12">
        <f>'TRIBAL R&amp;R CALC.'!F298</f>
        <v>901</v>
      </c>
      <c r="D295" s="16">
        <f t="shared" si="4"/>
        <v>70092</v>
      </c>
    </row>
    <row r="296" spans="1:4" ht="12.75">
      <c r="A296" s="18" t="s">
        <v>296</v>
      </c>
      <c r="B296" s="12">
        <f>'TRIBAL DISCRETIONARY'!F294</f>
        <v>150013</v>
      </c>
      <c r="C296" s="12">
        <f>'TRIBAL R&amp;R CALC.'!F299</f>
        <v>1522</v>
      </c>
      <c r="D296" s="16">
        <f>IF(C296&lt;&gt;"",B296-C296,"")</f>
        <v>148491</v>
      </c>
    </row>
    <row r="297" spans="1:4" ht="12.75">
      <c r="A297" s="18"/>
      <c r="D297" s="16"/>
    </row>
    <row r="298" spans="1:4" ht="12.75">
      <c r="A298" s="18" t="s">
        <v>297</v>
      </c>
      <c r="B298" s="12">
        <f>SUM(B9:B296)</f>
        <v>40999880</v>
      </c>
      <c r="C298" s="12">
        <f>SUM(C9:C296)</f>
        <v>382400</v>
      </c>
      <c r="D298" s="12">
        <f>SUM(D9:D296)</f>
        <v>40617480</v>
      </c>
    </row>
    <row r="299" spans="1:4" ht="12.75">
      <c r="A299" s="18"/>
      <c r="D299" s="16"/>
    </row>
    <row r="300" spans="1:4" ht="12.75">
      <c r="A300" s="18"/>
      <c r="D300" s="16">
        <f>C298+D298</f>
        <v>40999880</v>
      </c>
    </row>
    <row r="301" spans="1:4" ht="12.75">
      <c r="A301" s="18"/>
      <c r="D301" s="16"/>
    </row>
    <row r="302" spans="1:4" ht="12.75">
      <c r="A302" s="11"/>
      <c r="D302" s="16"/>
    </row>
    <row r="303" spans="1:4" ht="12.75">
      <c r="A303" s="18"/>
      <c r="D303" s="16"/>
    </row>
    <row r="304" spans="1:4" ht="12.75">
      <c r="A304" s="18"/>
      <c r="D304" s="16"/>
    </row>
    <row r="306" ht="12.75">
      <c r="D306" s="12"/>
    </row>
  </sheetData>
  <printOptions gridLines="1"/>
  <pageMargins left="0.75" right="0.75" top="1" bottom="1" header="0.5" footer="0.5"/>
  <pageSetup horizontalDpi="300" verticalDpi="300" orientation="portrait" scale="75" r:id="rId1"/>
  <headerFooter alignWithMargins="0">
    <oddHeader>&amp;L&amp;D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303"/>
  <sheetViews>
    <sheetView workbookViewId="0" topLeftCell="A1">
      <selection activeCell="A1" sqref="A1"/>
    </sheetView>
  </sheetViews>
  <sheetFormatPr defaultColWidth="9.140625" defaultRowHeight="12.75"/>
  <cols>
    <col min="1" max="1" width="36.7109375" style="10" customWidth="1"/>
    <col min="2" max="2" width="14.7109375" style="25" bestFit="1" customWidth="1"/>
    <col min="3" max="3" width="20.7109375" style="10" customWidth="1"/>
    <col min="4" max="4" width="14.421875" style="10" customWidth="1"/>
    <col min="5" max="5" width="14.57421875" style="12" customWidth="1"/>
    <col min="6" max="6" width="16.140625" style="10" customWidth="1"/>
    <col min="7" max="21" width="20.7109375" style="10" customWidth="1"/>
    <col min="22" max="22" width="12.421875" style="10" customWidth="1"/>
    <col min="23" max="23" width="15.57421875" style="10" customWidth="1"/>
    <col min="24" max="24" width="16.140625" style="10" customWidth="1"/>
    <col min="25" max="25" width="45.140625" style="10" customWidth="1"/>
    <col min="26" max="16384" width="9.140625" style="10" customWidth="1"/>
  </cols>
  <sheetData>
    <row r="1" spans="1:6" ht="12.75">
      <c r="A1" s="13" t="s">
        <v>359</v>
      </c>
      <c r="C1" s="14"/>
      <c r="D1" s="14"/>
      <c r="E1" s="4"/>
      <c r="F1" s="14"/>
    </row>
    <row r="2" ht="12.75">
      <c r="A2" s="10" t="s">
        <v>301</v>
      </c>
    </row>
    <row r="4" spans="1:2" ht="12.75">
      <c r="A4" s="10" t="s">
        <v>283</v>
      </c>
      <c r="B4" s="25">
        <v>382400</v>
      </c>
    </row>
    <row r="5" spans="1:2" ht="12.75">
      <c r="A5" s="10" t="s">
        <v>284</v>
      </c>
      <c r="B5" s="25">
        <f>D301</f>
        <v>129000</v>
      </c>
    </row>
    <row r="6" spans="1:2" ht="12.75">
      <c r="A6" s="10" t="s">
        <v>285</v>
      </c>
      <c r="B6" s="25">
        <f>B4-B5</f>
        <v>253400</v>
      </c>
    </row>
    <row r="8" spans="1:6" ht="12.75">
      <c r="A8" s="11"/>
      <c r="B8" s="1" t="s">
        <v>2</v>
      </c>
      <c r="C8" s="11"/>
      <c r="D8" s="27">
        <v>500</v>
      </c>
      <c r="E8" s="1" t="s">
        <v>286</v>
      </c>
      <c r="F8" s="11" t="s">
        <v>6</v>
      </c>
    </row>
    <row r="9" spans="1:6" ht="12.75">
      <c r="A9" s="11" t="s">
        <v>7</v>
      </c>
      <c r="B9" s="1" t="s">
        <v>287</v>
      </c>
      <c r="C9" s="11" t="s">
        <v>270</v>
      </c>
      <c r="D9" s="11" t="s">
        <v>280</v>
      </c>
      <c r="E9" s="1" t="s">
        <v>288</v>
      </c>
      <c r="F9" s="11" t="s">
        <v>5</v>
      </c>
    </row>
    <row r="11" ht="12.75">
      <c r="A11" s="11" t="s">
        <v>10</v>
      </c>
    </row>
    <row r="12" spans="1:6" ht="12.75">
      <c r="A12" s="18" t="s">
        <v>11</v>
      </c>
      <c r="B12" s="25">
        <v>147</v>
      </c>
      <c r="C12" s="28">
        <f>IF(B12&gt;0,B12/$B$301,"")</f>
        <v>0.00028161512982074</v>
      </c>
      <c r="D12" s="10">
        <f>IF(C12&lt;&gt;"",500,"")</f>
        <v>500</v>
      </c>
      <c r="E12" s="30">
        <f aca="true" t="shared" si="0" ref="E12:E80">IF(D12&lt;&gt;"",C12*$B$6,"")</f>
        <v>71</v>
      </c>
      <c r="F12" s="12">
        <f>IF(E12&lt;&gt;"",D12+E12,"")</f>
        <v>571</v>
      </c>
    </row>
    <row r="13" spans="1:6" ht="12.75">
      <c r="A13" s="11" t="s">
        <v>12</v>
      </c>
      <c r="C13" s="28">
        <f aca="true" t="shared" si="1" ref="C13:C32">IF(B13&gt;0,B13/$B$301,"")</f>
      </c>
      <c r="D13" s="10">
        <f aca="true" t="shared" si="2" ref="D13:D32">IF(C13&lt;&gt;"",500,"")</f>
      </c>
      <c r="E13" s="30">
        <f t="shared" si="0"/>
      </c>
      <c r="F13" s="12">
        <f aca="true" t="shared" si="3" ref="F13:F80">IF(E13&lt;&gt;"",D13+E13,"")</f>
      </c>
    </row>
    <row r="14" spans="1:6" ht="12.75">
      <c r="A14" s="18" t="s">
        <v>13</v>
      </c>
      <c r="B14" s="25">
        <v>116</v>
      </c>
      <c r="C14" s="28">
        <f t="shared" si="1"/>
        <v>0.00022222690516467</v>
      </c>
      <c r="D14" s="10">
        <f t="shared" si="2"/>
        <v>500</v>
      </c>
      <c r="E14" s="30">
        <f t="shared" si="0"/>
        <v>56</v>
      </c>
      <c r="F14" s="12">
        <f t="shared" si="3"/>
        <v>556</v>
      </c>
    </row>
    <row r="15" spans="1:6" ht="12.75">
      <c r="A15" s="18" t="s">
        <v>14</v>
      </c>
      <c r="B15" s="25">
        <v>200</v>
      </c>
      <c r="C15" s="28">
        <f t="shared" si="1"/>
        <v>0.00038314983649081</v>
      </c>
      <c r="D15" s="10">
        <f t="shared" si="2"/>
        <v>500</v>
      </c>
      <c r="E15" s="30">
        <f t="shared" si="0"/>
        <v>97</v>
      </c>
      <c r="F15" s="12">
        <f t="shared" si="3"/>
        <v>597</v>
      </c>
    </row>
    <row r="16" spans="1:6" ht="12.75">
      <c r="A16" s="18" t="s">
        <v>15</v>
      </c>
      <c r="B16" s="25">
        <v>108</v>
      </c>
      <c r="C16" s="28">
        <f t="shared" si="1"/>
        <v>0.00020690091170504</v>
      </c>
      <c r="D16" s="10">
        <f t="shared" si="2"/>
        <v>500</v>
      </c>
      <c r="E16" s="30">
        <f t="shared" si="0"/>
        <v>52</v>
      </c>
      <c r="F16" s="12">
        <f t="shared" si="3"/>
        <v>552</v>
      </c>
    </row>
    <row r="17" spans="1:6" ht="12.75">
      <c r="A17" s="18" t="s">
        <v>322</v>
      </c>
      <c r="B17" s="25">
        <v>357</v>
      </c>
      <c r="C17" s="28">
        <f t="shared" si="1"/>
        <v>0.00068392245813609</v>
      </c>
      <c r="D17" s="10">
        <f t="shared" si="2"/>
        <v>500</v>
      </c>
      <c r="E17" s="30">
        <f t="shared" si="0"/>
        <v>173</v>
      </c>
      <c r="F17" s="12">
        <f t="shared" si="3"/>
        <v>673</v>
      </c>
    </row>
    <row r="18" spans="1:6" ht="12.75">
      <c r="A18" s="18" t="s">
        <v>16</v>
      </c>
      <c r="B18" s="25">
        <v>588</v>
      </c>
      <c r="C18" s="28">
        <f t="shared" si="1"/>
        <v>0.00112646051928297</v>
      </c>
      <c r="D18" s="10">
        <f t="shared" si="2"/>
        <v>500</v>
      </c>
      <c r="E18" s="30">
        <f t="shared" si="0"/>
        <v>285</v>
      </c>
      <c r="F18" s="12">
        <f t="shared" si="3"/>
        <v>785</v>
      </c>
    </row>
    <row r="19" spans="1:6" ht="12.75">
      <c r="A19" s="18" t="s">
        <v>314</v>
      </c>
      <c r="B19" s="25">
        <v>300</v>
      </c>
      <c r="C19" s="28">
        <f t="shared" si="1"/>
        <v>0.00057472475473621</v>
      </c>
      <c r="D19" s="10">
        <f t="shared" si="2"/>
        <v>500</v>
      </c>
      <c r="E19" s="30">
        <f t="shared" si="0"/>
        <v>146</v>
      </c>
      <c r="F19" s="12">
        <f t="shared" si="3"/>
        <v>646</v>
      </c>
    </row>
    <row r="20" spans="1:6" ht="12.75">
      <c r="A20" s="18" t="s">
        <v>17</v>
      </c>
      <c r="B20" s="25">
        <v>4672</v>
      </c>
      <c r="C20" s="28">
        <f t="shared" si="1"/>
        <v>0.00895038018042526</v>
      </c>
      <c r="D20" s="10">
        <f t="shared" si="2"/>
        <v>500</v>
      </c>
      <c r="E20" s="30">
        <f>IF(D20&lt;&gt;"",C20*$B$6,"")</f>
        <v>2268</v>
      </c>
      <c r="F20" s="12">
        <f>IF(E20&lt;&gt;"",D20+E20,"")</f>
        <v>2768</v>
      </c>
    </row>
    <row r="21" spans="1:6" ht="12.75">
      <c r="A21" s="18" t="s">
        <v>18</v>
      </c>
      <c r="B21" s="25">
        <v>1630</v>
      </c>
      <c r="C21" s="28">
        <f t="shared" si="1"/>
        <v>0.00312267116740008</v>
      </c>
      <c r="D21" s="10">
        <f t="shared" si="2"/>
        <v>500</v>
      </c>
      <c r="E21" s="30">
        <f t="shared" si="0"/>
        <v>791</v>
      </c>
      <c r="F21" s="12">
        <f t="shared" si="3"/>
        <v>1291</v>
      </c>
    </row>
    <row r="22" spans="1:6" ht="12.75">
      <c r="A22" s="18" t="s">
        <v>313</v>
      </c>
      <c r="B22" s="25">
        <v>51</v>
      </c>
      <c r="C22" s="28">
        <f t="shared" si="1"/>
        <v>9.770320830516E-05</v>
      </c>
      <c r="D22" s="10">
        <f t="shared" si="2"/>
        <v>500</v>
      </c>
      <c r="E22" s="30">
        <f>IF(D22&lt;&gt;"",C22*$B$6,"")</f>
        <v>25</v>
      </c>
      <c r="F22" s="12">
        <f>IF(E22&lt;&gt;"",D22+E22,"")</f>
        <v>525</v>
      </c>
    </row>
    <row r="23" spans="1:6" ht="12.75">
      <c r="A23" s="18" t="s">
        <v>19</v>
      </c>
      <c r="B23" s="25">
        <v>370</v>
      </c>
      <c r="C23" s="28">
        <f t="shared" si="1"/>
        <v>0.00070882719750799</v>
      </c>
      <c r="D23" s="10">
        <f t="shared" si="2"/>
        <v>500</v>
      </c>
      <c r="E23" s="30">
        <f t="shared" si="0"/>
        <v>180</v>
      </c>
      <c r="F23" s="12">
        <f t="shared" si="3"/>
        <v>680</v>
      </c>
    </row>
    <row r="24" spans="1:6" ht="12.75">
      <c r="A24" s="18" t="s">
        <v>20</v>
      </c>
      <c r="B24" s="25">
        <v>6987</v>
      </c>
      <c r="C24" s="28">
        <f t="shared" si="1"/>
        <v>0.0133853395378064</v>
      </c>
      <c r="D24" s="10">
        <f t="shared" si="2"/>
        <v>500</v>
      </c>
      <c r="E24" s="30">
        <f t="shared" si="0"/>
        <v>3392</v>
      </c>
      <c r="F24" s="12">
        <f t="shared" si="3"/>
        <v>3892</v>
      </c>
    </row>
    <row r="25" spans="1:6" ht="12.75">
      <c r="A25" s="18" t="s">
        <v>21</v>
      </c>
      <c r="B25" s="25">
        <v>172</v>
      </c>
      <c r="C25" s="28">
        <f t="shared" si="1"/>
        <v>0.00032950885938209</v>
      </c>
      <c r="D25" s="10">
        <f t="shared" si="2"/>
        <v>500</v>
      </c>
      <c r="E25" s="30">
        <f t="shared" si="0"/>
        <v>83</v>
      </c>
      <c r="F25" s="12">
        <f t="shared" si="3"/>
        <v>583</v>
      </c>
    </row>
    <row r="26" spans="1:6" ht="12.75">
      <c r="A26" s="18" t="s">
        <v>298</v>
      </c>
      <c r="B26" s="25">
        <v>251</v>
      </c>
      <c r="C26" s="28">
        <f t="shared" si="1"/>
        <v>0.00048085304479596</v>
      </c>
      <c r="D26" s="10">
        <f t="shared" si="2"/>
        <v>500</v>
      </c>
      <c r="E26" s="30">
        <f t="shared" si="0"/>
        <v>122</v>
      </c>
      <c r="F26" s="12">
        <f t="shared" si="3"/>
        <v>622</v>
      </c>
    </row>
    <row r="27" spans="1:6" ht="12.75">
      <c r="A27" s="18" t="s">
        <v>22</v>
      </c>
      <c r="B27" s="25">
        <v>2309</v>
      </c>
      <c r="C27" s="28">
        <f t="shared" si="1"/>
        <v>0.00442346486228637</v>
      </c>
      <c r="D27" s="10">
        <f t="shared" si="2"/>
        <v>500</v>
      </c>
      <c r="E27" s="30">
        <f t="shared" si="0"/>
        <v>1121</v>
      </c>
      <c r="F27" s="12">
        <f t="shared" si="3"/>
        <v>1621</v>
      </c>
    </row>
    <row r="28" spans="1:6" ht="12.75">
      <c r="A28" s="18" t="s">
        <v>23</v>
      </c>
      <c r="B28" s="25">
        <v>259</v>
      </c>
      <c r="C28" s="28">
        <f t="shared" si="1"/>
        <v>0.0004961790382556</v>
      </c>
      <c r="D28" s="10">
        <f t="shared" si="2"/>
        <v>500</v>
      </c>
      <c r="E28" s="30">
        <f t="shared" si="0"/>
        <v>126</v>
      </c>
      <c r="F28" s="12">
        <f t="shared" si="3"/>
        <v>626</v>
      </c>
    </row>
    <row r="29" spans="1:6" ht="12.75">
      <c r="A29" s="18" t="s">
        <v>24</v>
      </c>
      <c r="B29" s="25">
        <v>115</v>
      </c>
      <c r="C29" s="28">
        <f t="shared" si="1"/>
        <v>0.00022031115598221</v>
      </c>
      <c r="D29" s="10">
        <f t="shared" si="2"/>
        <v>500</v>
      </c>
      <c r="E29" s="30">
        <f t="shared" si="0"/>
        <v>56</v>
      </c>
      <c r="F29" s="12">
        <f t="shared" si="3"/>
        <v>556</v>
      </c>
    </row>
    <row r="30" spans="1:6" ht="12.75">
      <c r="A30" s="18" t="s">
        <v>308</v>
      </c>
      <c r="B30" s="25">
        <v>940</v>
      </c>
      <c r="C30" s="28">
        <f t="shared" si="1"/>
        <v>0.00180080423150679</v>
      </c>
      <c r="D30" s="10">
        <f t="shared" si="2"/>
        <v>500</v>
      </c>
      <c r="E30" s="30">
        <f t="shared" si="0"/>
        <v>456</v>
      </c>
      <c r="F30" s="12">
        <f t="shared" si="3"/>
        <v>956</v>
      </c>
    </row>
    <row r="31" spans="1:6" ht="12.75">
      <c r="A31" s="18" t="s">
        <v>25</v>
      </c>
      <c r="B31" s="25">
        <v>1346</v>
      </c>
      <c r="C31" s="28">
        <f t="shared" si="1"/>
        <v>0.00257859839958313</v>
      </c>
      <c r="D31" s="10">
        <f t="shared" si="2"/>
        <v>500</v>
      </c>
      <c r="E31" s="30">
        <f t="shared" si="0"/>
        <v>653</v>
      </c>
      <c r="F31" s="12">
        <f t="shared" si="3"/>
        <v>1153</v>
      </c>
    </row>
    <row r="32" spans="1:6" ht="12.75">
      <c r="A32" s="18" t="s">
        <v>26</v>
      </c>
      <c r="B32" s="25">
        <v>2315</v>
      </c>
      <c r="C32" s="28">
        <f t="shared" si="1"/>
        <v>0.00443495935738109</v>
      </c>
      <c r="D32" s="10">
        <f t="shared" si="2"/>
        <v>500</v>
      </c>
      <c r="E32" s="30">
        <f t="shared" si="0"/>
        <v>1124</v>
      </c>
      <c r="F32" s="12">
        <f t="shared" si="3"/>
        <v>1624</v>
      </c>
    </row>
    <row r="33" spans="1:6" ht="12.75">
      <c r="A33" s="18" t="s">
        <v>27</v>
      </c>
      <c r="B33" s="25">
        <v>550</v>
      </c>
      <c r="C33" s="28">
        <f aca="true" t="shared" si="4" ref="C33:C66">IF(B33&gt;0,B33/$B$301,"")</f>
        <v>0.00105366205034972</v>
      </c>
      <c r="D33" s="10">
        <f aca="true" t="shared" si="5" ref="D33:D45">IF(C33&lt;&gt;"",500,"")</f>
        <v>500</v>
      </c>
      <c r="E33" s="30">
        <f t="shared" si="0"/>
        <v>267</v>
      </c>
      <c r="F33" s="12">
        <f t="shared" si="3"/>
        <v>767</v>
      </c>
    </row>
    <row r="34" spans="1:6" ht="12.75">
      <c r="A34" s="18" t="s">
        <v>28</v>
      </c>
      <c r="B34" s="25">
        <v>51</v>
      </c>
      <c r="C34" s="28">
        <f t="shared" si="4"/>
        <v>9.770320830516E-05</v>
      </c>
      <c r="D34" s="10">
        <f t="shared" si="5"/>
        <v>500</v>
      </c>
      <c r="E34" s="30">
        <f t="shared" si="0"/>
        <v>25</v>
      </c>
      <c r="F34" s="12">
        <f t="shared" si="3"/>
        <v>525</v>
      </c>
    </row>
    <row r="35" spans="1:6" ht="12.75">
      <c r="A35" s="18" t="s">
        <v>312</v>
      </c>
      <c r="B35" s="25">
        <v>801</v>
      </c>
      <c r="C35" s="28">
        <f t="shared" si="4"/>
        <v>0.00153451509514568</v>
      </c>
      <c r="D35" s="10">
        <f t="shared" si="5"/>
        <v>500</v>
      </c>
      <c r="E35" s="30">
        <f t="shared" si="0"/>
        <v>389</v>
      </c>
      <c r="F35" s="12">
        <f t="shared" si="3"/>
        <v>889</v>
      </c>
    </row>
    <row r="36" spans="1:6" ht="12.75">
      <c r="A36" s="18" t="s">
        <v>29</v>
      </c>
      <c r="B36" s="25">
        <v>230</v>
      </c>
      <c r="C36" s="28">
        <f t="shared" si="4"/>
        <v>0.00044062231196443</v>
      </c>
      <c r="D36" s="10">
        <f t="shared" si="5"/>
        <v>500</v>
      </c>
      <c r="E36" s="30">
        <f>IF(D36&lt;&gt;"",C36*$B$6,"")</f>
        <v>112</v>
      </c>
      <c r="F36" s="12">
        <f>IF(E36&lt;&gt;"",D36+E36,"")</f>
        <v>612</v>
      </c>
    </row>
    <row r="37" spans="1:6" ht="12.75">
      <c r="A37" s="18" t="s">
        <v>289</v>
      </c>
      <c r="B37" s="25">
        <v>200</v>
      </c>
      <c r="C37" s="28">
        <f t="shared" si="4"/>
        <v>0.00038314983649081</v>
      </c>
      <c r="D37" s="10">
        <f t="shared" si="5"/>
        <v>500</v>
      </c>
      <c r="E37" s="30">
        <f t="shared" si="0"/>
        <v>97</v>
      </c>
      <c r="F37" s="12">
        <f t="shared" si="3"/>
        <v>597</v>
      </c>
    </row>
    <row r="38" spans="1:6" ht="12.75">
      <c r="A38" s="18" t="s">
        <v>34</v>
      </c>
      <c r="B38" s="25">
        <v>352</v>
      </c>
      <c r="C38" s="28">
        <f t="shared" si="4"/>
        <v>0.00067434371222382</v>
      </c>
      <c r="D38" s="10">
        <f t="shared" si="5"/>
        <v>500</v>
      </c>
      <c r="E38" s="30">
        <f t="shared" si="0"/>
        <v>171</v>
      </c>
      <c r="F38" s="12">
        <f t="shared" si="3"/>
        <v>671</v>
      </c>
    </row>
    <row r="39" spans="1:6" ht="12.75">
      <c r="A39" s="18" t="s">
        <v>30</v>
      </c>
      <c r="B39" s="25">
        <v>1534</v>
      </c>
      <c r="C39" s="28">
        <f t="shared" si="4"/>
        <v>0.00293875924588449</v>
      </c>
      <c r="D39" s="10">
        <f>IF(C39&lt;&gt;"",500,"")</f>
        <v>500</v>
      </c>
      <c r="E39" s="30">
        <f>IF(D39&lt;&gt;"",C39*$B$6,"")</f>
        <v>745</v>
      </c>
      <c r="F39" s="12">
        <f>IF(E39&lt;&gt;"",D39+E39,"")</f>
        <v>1245</v>
      </c>
    </row>
    <row r="40" spans="1:6" ht="12.75">
      <c r="A40" s="18" t="s">
        <v>31</v>
      </c>
      <c r="B40" s="25">
        <v>511</v>
      </c>
      <c r="C40" s="28">
        <f t="shared" si="4"/>
        <v>0.00097894783223401</v>
      </c>
      <c r="D40" s="10">
        <f t="shared" si="5"/>
        <v>500</v>
      </c>
      <c r="E40" s="30">
        <f t="shared" si="0"/>
        <v>248</v>
      </c>
      <c r="F40" s="12">
        <f t="shared" si="3"/>
        <v>748</v>
      </c>
    </row>
    <row r="41" spans="1:6" ht="12.75">
      <c r="A41" s="18" t="s">
        <v>32</v>
      </c>
      <c r="B41" s="25">
        <v>5365</v>
      </c>
      <c r="C41" s="28">
        <f t="shared" si="4"/>
        <v>0.0102779943638659</v>
      </c>
      <c r="D41" s="10">
        <f t="shared" si="5"/>
        <v>500</v>
      </c>
      <c r="E41" s="30">
        <f t="shared" si="0"/>
        <v>2604</v>
      </c>
      <c r="F41" s="12">
        <f t="shared" si="3"/>
        <v>3104</v>
      </c>
    </row>
    <row r="42" spans="1:6" ht="12.75">
      <c r="A42" s="18" t="s">
        <v>347</v>
      </c>
      <c r="B42" s="25">
        <v>5446</v>
      </c>
      <c r="C42" s="28">
        <f t="shared" si="4"/>
        <v>0.0104331700476447</v>
      </c>
      <c r="D42" s="10">
        <f t="shared" si="5"/>
        <v>500</v>
      </c>
      <c r="E42" s="30">
        <f t="shared" si="0"/>
        <v>2644</v>
      </c>
      <c r="F42" s="12">
        <f t="shared" si="3"/>
        <v>3144</v>
      </c>
    </row>
    <row r="43" spans="1:6" ht="12.75">
      <c r="A43" s="18" t="s">
        <v>311</v>
      </c>
      <c r="B43" s="25">
        <v>160</v>
      </c>
      <c r="C43" s="28">
        <f t="shared" si="4"/>
        <v>0.00030651986919265</v>
      </c>
      <c r="D43" s="10">
        <f t="shared" si="5"/>
        <v>500</v>
      </c>
      <c r="E43" s="30">
        <f t="shared" si="0"/>
        <v>78</v>
      </c>
      <c r="F43" s="12">
        <f t="shared" si="3"/>
        <v>578</v>
      </c>
    </row>
    <row r="44" spans="1:6" ht="12.75">
      <c r="A44" s="18" t="s">
        <v>33</v>
      </c>
      <c r="B44" s="25">
        <v>136</v>
      </c>
      <c r="C44" s="28">
        <f t="shared" si="4"/>
        <v>0.00026054188881375</v>
      </c>
      <c r="D44" s="10">
        <f t="shared" si="5"/>
        <v>500</v>
      </c>
      <c r="E44" s="30">
        <f>IF(D44&lt;&gt;"",C44*$B$6,"")</f>
        <v>66</v>
      </c>
      <c r="F44" s="12">
        <f>IF(E44&lt;&gt;"",D44+E44,"")</f>
        <v>566</v>
      </c>
    </row>
    <row r="45" spans="1:6" ht="12.75">
      <c r="A45" s="11" t="s">
        <v>35</v>
      </c>
      <c r="C45" s="28">
        <f t="shared" si="4"/>
      </c>
      <c r="D45" s="10">
        <f t="shared" si="5"/>
      </c>
      <c r="E45" s="30">
        <f t="shared" si="0"/>
      </c>
      <c r="F45" s="12">
        <f t="shared" si="3"/>
      </c>
    </row>
    <row r="46" spans="1:6" ht="12.75">
      <c r="A46" s="18" t="s">
        <v>36</v>
      </c>
      <c r="B46" s="25">
        <v>206</v>
      </c>
      <c r="C46" s="28">
        <f t="shared" si="4"/>
        <v>0.00039464433158553</v>
      </c>
      <c r="D46" s="10">
        <f>IF(C46&lt;&gt;"",500,"")</f>
        <v>500</v>
      </c>
      <c r="E46" s="30">
        <f t="shared" si="0"/>
        <v>100</v>
      </c>
      <c r="F46" s="12">
        <f t="shared" si="3"/>
        <v>600</v>
      </c>
    </row>
    <row r="47" spans="1:6" ht="12.75">
      <c r="A47" s="18" t="s">
        <v>37</v>
      </c>
      <c r="B47" s="25">
        <v>2199</v>
      </c>
      <c r="C47" s="28">
        <f t="shared" si="4"/>
        <v>0.00421273245221643</v>
      </c>
      <c r="D47" s="10">
        <f>IF(C47&lt;&gt;"",500,"")</f>
        <v>500</v>
      </c>
      <c r="E47" s="30">
        <f t="shared" si="0"/>
        <v>1068</v>
      </c>
      <c r="F47" s="12">
        <f t="shared" si="3"/>
        <v>1568</v>
      </c>
    </row>
    <row r="48" spans="1:6" ht="12.75">
      <c r="A48" s="18" t="s">
        <v>38</v>
      </c>
      <c r="B48" s="25">
        <v>5731</v>
      </c>
      <c r="C48" s="28">
        <f t="shared" si="4"/>
        <v>0.0109791585646441</v>
      </c>
      <c r="D48" s="10">
        <f>IF(C48&lt;&gt;"",500,"")</f>
        <v>500</v>
      </c>
      <c r="E48" s="30">
        <f t="shared" si="0"/>
        <v>2782</v>
      </c>
      <c r="F48" s="12">
        <f t="shared" si="3"/>
        <v>3282</v>
      </c>
    </row>
    <row r="49" spans="1:6" ht="12.75">
      <c r="A49" s="18" t="s">
        <v>41</v>
      </c>
      <c r="B49" s="25">
        <v>142</v>
      </c>
      <c r="C49" s="28">
        <f t="shared" si="4"/>
        <v>0.00027203638390847</v>
      </c>
      <c r="D49" s="10">
        <f aca="true" t="shared" si="6" ref="D49:D63">IF(C49&lt;&gt;"",500,"")</f>
        <v>500</v>
      </c>
      <c r="E49" s="30">
        <f t="shared" si="0"/>
        <v>69</v>
      </c>
      <c r="F49" s="12">
        <f t="shared" si="3"/>
        <v>569</v>
      </c>
    </row>
    <row r="50" spans="1:6" ht="12.75">
      <c r="A50" s="18" t="s">
        <v>39</v>
      </c>
      <c r="B50" s="25">
        <v>2244</v>
      </c>
      <c r="C50" s="28">
        <f t="shared" si="4"/>
        <v>0.00429894116542686</v>
      </c>
      <c r="D50" s="10">
        <f t="shared" si="6"/>
        <v>500</v>
      </c>
      <c r="E50" s="30">
        <f t="shared" si="0"/>
        <v>1089</v>
      </c>
      <c r="F50" s="12">
        <f t="shared" si="3"/>
        <v>1589</v>
      </c>
    </row>
    <row r="51" spans="1:6" ht="12.75">
      <c r="A51" s="18" t="s">
        <v>40</v>
      </c>
      <c r="B51" s="25">
        <v>1767</v>
      </c>
      <c r="C51" s="28">
        <f t="shared" si="4"/>
        <v>0.00338512880539628</v>
      </c>
      <c r="D51" s="10">
        <f t="shared" si="6"/>
        <v>500</v>
      </c>
      <c r="E51" s="30">
        <f t="shared" si="0"/>
        <v>858</v>
      </c>
      <c r="F51" s="12">
        <f t="shared" si="3"/>
        <v>1358</v>
      </c>
    </row>
    <row r="52" spans="1:6" ht="12.75">
      <c r="A52" s="18" t="s">
        <v>42</v>
      </c>
      <c r="B52" s="25">
        <v>87787</v>
      </c>
      <c r="C52" s="28">
        <f t="shared" si="4"/>
        <v>0.168177873480092</v>
      </c>
      <c r="D52" s="10">
        <f t="shared" si="6"/>
        <v>500</v>
      </c>
      <c r="E52" s="30">
        <f>IF(D52&lt;&gt;"",C52*$B$6,"")+8</f>
        <v>42624</v>
      </c>
      <c r="F52" s="12">
        <f t="shared" si="3"/>
        <v>43124</v>
      </c>
    </row>
    <row r="53" spans="1:6" ht="12.75">
      <c r="A53" s="18" t="s">
        <v>43</v>
      </c>
      <c r="B53" s="25">
        <v>2865</v>
      </c>
      <c r="C53" s="28">
        <f t="shared" si="4"/>
        <v>0.00548862140773081</v>
      </c>
      <c r="D53" s="10">
        <f t="shared" si="6"/>
        <v>500</v>
      </c>
      <c r="E53" s="30">
        <f>IF(D53&lt;&gt;"",C53*$B$6,"")-7</f>
        <v>1384</v>
      </c>
      <c r="F53" s="12">
        <f t="shared" si="3"/>
        <v>1884</v>
      </c>
    </row>
    <row r="54" spans="1:6" ht="12.75">
      <c r="A54" s="18" t="s">
        <v>44</v>
      </c>
      <c r="B54" s="25">
        <v>669</v>
      </c>
      <c r="C54" s="28">
        <f t="shared" si="4"/>
        <v>0.00128163620306175</v>
      </c>
      <c r="D54" s="10">
        <f t="shared" si="6"/>
        <v>500</v>
      </c>
      <c r="E54" s="30">
        <f t="shared" si="0"/>
        <v>325</v>
      </c>
      <c r="F54" s="12">
        <f t="shared" si="3"/>
        <v>825</v>
      </c>
    </row>
    <row r="55" spans="1:6" ht="12.75">
      <c r="A55" s="18" t="s">
        <v>45</v>
      </c>
      <c r="B55" s="25">
        <v>2420</v>
      </c>
      <c r="C55" s="28">
        <f t="shared" si="4"/>
        <v>0.00463611302153877</v>
      </c>
      <c r="D55" s="10">
        <f t="shared" si="6"/>
        <v>500</v>
      </c>
      <c r="E55" s="30">
        <f t="shared" si="0"/>
        <v>1175</v>
      </c>
      <c r="F55" s="12">
        <f t="shared" si="3"/>
        <v>1675</v>
      </c>
    </row>
    <row r="56" spans="1:6" ht="12.75">
      <c r="A56" s="18" t="s">
        <v>46</v>
      </c>
      <c r="B56" s="25">
        <v>2890</v>
      </c>
      <c r="C56" s="28">
        <f t="shared" si="4"/>
        <v>0.00553651513729217</v>
      </c>
      <c r="D56" s="10">
        <f t="shared" si="6"/>
        <v>500</v>
      </c>
      <c r="E56" s="30">
        <f t="shared" si="0"/>
        <v>1403</v>
      </c>
      <c r="F56" s="12">
        <f t="shared" si="3"/>
        <v>1903</v>
      </c>
    </row>
    <row r="57" spans="1:6" ht="12.75">
      <c r="A57" s="18" t="s">
        <v>47</v>
      </c>
      <c r="B57" s="25">
        <v>5700</v>
      </c>
      <c r="C57" s="28">
        <f t="shared" si="4"/>
        <v>0.010919770339988</v>
      </c>
      <c r="D57" s="10">
        <f t="shared" si="6"/>
        <v>500</v>
      </c>
      <c r="E57" s="30">
        <f t="shared" si="0"/>
        <v>2767</v>
      </c>
      <c r="F57" s="12">
        <f t="shared" si="3"/>
        <v>3267</v>
      </c>
    </row>
    <row r="58" spans="1:6" ht="12.75">
      <c r="A58" s="18" t="s">
        <v>48</v>
      </c>
      <c r="B58" s="25">
        <v>5735</v>
      </c>
      <c r="C58" s="28">
        <f t="shared" si="4"/>
        <v>0.0109868215613739</v>
      </c>
      <c r="D58" s="10">
        <f t="shared" si="6"/>
        <v>500</v>
      </c>
      <c r="E58" s="30">
        <f t="shared" si="0"/>
        <v>2784</v>
      </c>
      <c r="F58" s="12">
        <f t="shared" si="3"/>
        <v>3284</v>
      </c>
    </row>
    <row r="59" spans="1:6" ht="12.75">
      <c r="A59" s="18" t="s">
        <v>49</v>
      </c>
      <c r="B59" s="25">
        <v>499</v>
      </c>
      <c r="C59" s="28">
        <f t="shared" si="4"/>
        <v>0.00095595884204456</v>
      </c>
      <c r="D59" s="10">
        <f t="shared" si="6"/>
        <v>500</v>
      </c>
      <c r="E59" s="30">
        <f t="shared" si="0"/>
        <v>242</v>
      </c>
      <c r="F59" s="12">
        <f t="shared" si="3"/>
        <v>742</v>
      </c>
    </row>
    <row r="60" spans="1:6" ht="12.75">
      <c r="A60" s="11" t="s">
        <v>50</v>
      </c>
      <c r="C60" s="28">
        <f t="shared" si="4"/>
      </c>
      <c r="D60" s="10">
        <f t="shared" si="6"/>
      </c>
      <c r="E60" s="30">
        <f t="shared" si="0"/>
      </c>
      <c r="F60" s="12">
        <f t="shared" si="3"/>
      </c>
    </row>
    <row r="61" spans="1:6" ht="12.75">
      <c r="A61" s="18" t="s">
        <v>324</v>
      </c>
      <c r="B61" s="25">
        <v>120</v>
      </c>
      <c r="C61" s="28">
        <f t="shared" si="4"/>
        <v>0.00022988990189448</v>
      </c>
      <c r="D61" s="10">
        <f t="shared" si="6"/>
        <v>500</v>
      </c>
      <c r="E61" s="30">
        <f t="shared" si="0"/>
        <v>58</v>
      </c>
      <c r="F61" s="12">
        <f t="shared" si="3"/>
        <v>558</v>
      </c>
    </row>
    <row r="62" spans="1:6" ht="12.75">
      <c r="A62" s="18" t="s">
        <v>51</v>
      </c>
      <c r="B62" s="25">
        <v>415</v>
      </c>
      <c r="C62" s="28">
        <f t="shared" si="4"/>
        <v>0.00079503591071843</v>
      </c>
      <c r="D62" s="10">
        <f t="shared" si="6"/>
        <v>500</v>
      </c>
      <c r="E62" s="30">
        <f t="shared" si="0"/>
        <v>201</v>
      </c>
      <c r="F62" s="12">
        <f t="shared" si="3"/>
        <v>701</v>
      </c>
    </row>
    <row r="63" spans="1:6" ht="12.75">
      <c r="A63" s="18" t="s">
        <v>52</v>
      </c>
      <c r="B63" s="25">
        <v>1581</v>
      </c>
      <c r="C63" s="28">
        <f t="shared" si="4"/>
        <v>0.00302879945745983</v>
      </c>
      <c r="D63" s="10">
        <f t="shared" si="6"/>
        <v>500</v>
      </c>
      <c r="E63" s="30">
        <f t="shared" si="0"/>
        <v>767</v>
      </c>
      <c r="F63" s="12">
        <f t="shared" si="3"/>
        <v>1267</v>
      </c>
    </row>
    <row r="64" spans="1:6" ht="12.75">
      <c r="A64" s="18" t="s">
        <v>53</v>
      </c>
      <c r="B64" s="25">
        <v>454</v>
      </c>
      <c r="C64" s="28">
        <f t="shared" si="4"/>
        <v>0.00086975012883413</v>
      </c>
      <c r="D64" s="10">
        <f aca="true" t="shared" si="7" ref="D64:D80">IF(C64&lt;&gt;"",500,"")</f>
        <v>500</v>
      </c>
      <c r="E64" s="30">
        <f t="shared" si="0"/>
        <v>220</v>
      </c>
      <c r="F64" s="12">
        <f t="shared" si="3"/>
        <v>720</v>
      </c>
    </row>
    <row r="65" spans="1:6" ht="12.75">
      <c r="A65" s="18" t="s">
        <v>54</v>
      </c>
      <c r="B65" s="25">
        <v>496</v>
      </c>
      <c r="C65" s="28">
        <f t="shared" si="4"/>
        <v>0.0009502115944972</v>
      </c>
      <c r="D65" s="10">
        <f t="shared" si="7"/>
        <v>500</v>
      </c>
      <c r="E65" s="30">
        <f t="shared" si="0"/>
        <v>241</v>
      </c>
      <c r="F65" s="12">
        <f t="shared" si="3"/>
        <v>741</v>
      </c>
    </row>
    <row r="66" spans="1:6" ht="12.75">
      <c r="A66" s="18" t="s">
        <v>348</v>
      </c>
      <c r="B66" s="25">
        <v>493</v>
      </c>
      <c r="C66" s="28">
        <f t="shared" si="4"/>
        <v>0.00094446434694984</v>
      </c>
      <c r="D66" s="10">
        <f t="shared" si="7"/>
        <v>500</v>
      </c>
      <c r="E66" s="30">
        <f t="shared" si="0"/>
        <v>239</v>
      </c>
      <c r="F66" s="12">
        <f t="shared" si="3"/>
        <v>739</v>
      </c>
    </row>
    <row r="67" spans="1:6" ht="12.75">
      <c r="A67" s="18" t="s">
        <v>325</v>
      </c>
      <c r="B67" s="25">
        <v>221</v>
      </c>
      <c r="C67" s="28">
        <f aca="true" t="shared" si="8" ref="C67:C98">IF(B67&gt;0,B67/$B$301,"")</f>
        <v>0.00042338056932234</v>
      </c>
      <c r="D67" s="10">
        <f t="shared" si="7"/>
        <v>500</v>
      </c>
      <c r="E67" s="30">
        <f t="shared" si="0"/>
        <v>107</v>
      </c>
      <c r="F67" s="12">
        <f t="shared" si="3"/>
        <v>607</v>
      </c>
    </row>
    <row r="68" spans="1:6" ht="12.75">
      <c r="A68" s="18" t="s">
        <v>55</v>
      </c>
      <c r="B68" s="25">
        <v>129</v>
      </c>
      <c r="C68" s="28">
        <f t="shared" si="8"/>
        <v>0.00024713164453657</v>
      </c>
      <c r="D68" s="10">
        <f t="shared" si="7"/>
        <v>500</v>
      </c>
      <c r="E68" s="30">
        <f t="shared" si="0"/>
        <v>63</v>
      </c>
      <c r="F68" s="12">
        <f t="shared" si="3"/>
        <v>563</v>
      </c>
    </row>
    <row r="69" spans="1:6" ht="12.75">
      <c r="A69" s="18" t="s">
        <v>290</v>
      </c>
      <c r="B69" s="25">
        <v>125</v>
      </c>
      <c r="C69" s="28">
        <f t="shared" si="8"/>
        <v>0.00023946864780676</v>
      </c>
      <c r="D69" s="10">
        <f t="shared" si="7"/>
        <v>500</v>
      </c>
      <c r="E69" s="30">
        <f t="shared" si="0"/>
        <v>61</v>
      </c>
      <c r="F69" s="12">
        <f t="shared" si="3"/>
        <v>561</v>
      </c>
    </row>
    <row r="70" spans="1:6" ht="12.75">
      <c r="A70" s="18" t="s">
        <v>291</v>
      </c>
      <c r="B70" s="25">
        <v>173</v>
      </c>
      <c r="C70" s="28">
        <f t="shared" si="8"/>
        <v>0.00033142460856455</v>
      </c>
      <c r="D70" s="10">
        <f t="shared" si="7"/>
        <v>500</v>
      </c>
      <c r="E70" s="30">
        <f t="shared" si="0"/>
        <v>84</v>
      </c>
      <c r="F70" s="12">
        <f t="shared" si="3"/>
        <v>584</v>
      </c>
    </row>
    <row r="71" spans="1:6" ht="12.75">
      <c r="A71" s="18" t="s">
        <v>56</v>
      </c>
      <c r="B71" s="25">
        <v>235</v>
      </c>
      <c r="C71" s="28">
        <f t="shared" si="8"/>
        <v>0.0004502010578767</v>
      </c>
      <c r="D71" s="10">
        <f t="shared" si="7"/>
        <v>500</v>
      </c>
      <c r="E71" s="30">
        <f t="shared" si="0"/>
        <v>114</v>
      </c>
      <c r="F71" s="12">
        <f t="shared" si="3"/>
        <v>614</v>
      </c>
    </row>
    <row r="72" spans="1:6" ht="12.75">
      <c r="A72" s="18" t="s">
        <v>57</v>
      </c>
      <c r="B72" s="25">
        <v>428</v>
      </c>
      <c r="C72" s="28">
        <f t="shared" si="8"/>
        <v>0.00081994065009033</v>
      </c>
      <c r="D72" s="10">
        <f t="shared" si="7"/>
        <v>500</v>
      </c>
      <c r="E72" s="30">
        <f t="shared" si="0"/>
        <v>208</v>
      </c>
      <c r="F72" s="12">
        <f t="shared" si="3"/>
        <v>708</v>
      </c>
    </row>
    <row r="73" spans="1:6" ht="12.75">
      <c r="A73" s="18" t="s">
        <v>342</v>
      </c>
      <c r="B73" s="25">
        <v>630</v>
      </c>
      <c r="C73" s="28">
        <f t="shared" si="8"/>
        <v>0.00120692198494604</v>
      </c>
      <c r="D73" s="10">
        <f t="shared" si="7"/>
        <v>500</v>
      </c>
      <c r="E73" s="30">
        <f t="shared" si="0"/>
        <v>306</v>
      </c>
      <c r="F73" s="12">
        <f t="shared" si="3"/>
        <v>806</v>
      </c>
    </row>
    <row r="74" spans="1:6" ht="12.75">
      <c r="A74" s="18" t="s">
        <v>59</v>
      </c>
      <c r="B74" s="25">
        <v>222</v>
      </c>
      <c r="C74" s="28">
        <f t="shared" si="8"/>
        <v>0.0004252963185048</v>
      </c>
      <c r="D74" s="10">
        <f t="shared" si="7"/>
        <v>500</v>
      </c>
      <c r="E74" s="30">
        <f t="shared" si="0"/>
        <v>108</v>
      </c>
      <c r="F74" s="12">
        <f t="shared" si="3"/>
        <v>608</v>
      </c>
    </row>
    <row r="75" spans="1:6" ht="12.75">
      <c r="A75" s="18" t="s">
        <v>60</v>
      </c>
      <c r="B75" s="25">
        <v>1955</v>
      </c>
      <c r="C75" s="28">
        <f t="shared" si="8"/>
        <v>0.00374528965169764</v>
      </c>
      <c r="D75" s="10">
        <f t="shared" si="7"/>
        <v>500</v>
      </c>
      <c r="E75" s="30">
        <f t="shared" si="0"/>
        <v>949</v>
      </c>
      <c r="F75" s="12">
        <f t="shared" si="3"/>
        <v>1449</v>
      </c>
    </row>
    <row r="76" spans="1:6" ht="12.75">
      <c r="A76" s="18" t="s">
        <v>327</v>
      </c>
      <c r="B76" s="25">
        <v>858</v>
      </c>
      <c r="C76" s="28">
        <f t="shared" si="8"/>
        <v>0.00164371279854556</v>
      </c>
      <c r="D76" s="10">
        <f t="shared" si="7"/>
        <v>500</v>
      </c>
      <c r="E76" s="30">
        <f t="shared" si="0"/>
        <v>417</v>
      </c>
      <c r="F76" s="12">
        <f t="shared" si="3"/>
        <v>917</v>
      </c>
    </row>
    <row r="77" spans="1:6" ht="12.75">
      <c r="A77" s="18" t="s">
        <v>343</v>
      </c>
      <c r="B77" s="25">
        <v>59</v>
      </c>
      <c r="C77" s="28">
        <f t="shared" si="8"/>
        <v>0.00011302920176479</v>
      </c>
      <c r="D77" s="10">
        <f t="shared" si="7"/>
        <v>500</v>
      </c>
      <c r="E77" s="30">
        <f t="shared" si="0"/>
        <v>29</v>
      </c>
      <c r="F77" s="12">
        <f t="shared" si="3"/>
        <v>529</v>
      </c>
    </row>
    <row r="78" spans="1:6" ht="12.75">
      <c r="A78" s="18" t="s">
        <v>61</v>
      </c>
      <c r="B78" s="25">
        <v>106</v>
      </c>
      <c r="C78" s="28">
        <f t="shared" si="8"/>
        <v>0.00020306941334013</v>
      </c>
      <c r="D78" s="10">
        <f t="shared" si="7"/>
        <v>500</v>
      </c>
      <c r="E78" s="30">
        <f t="shared" si="0"/>
        <v>51</v>
      </c>
      <c r="F78" s="12">
        <f t="shared" si="3"/>
        <v>551</v>
      </c>
    </row>
    <row r="79" spans="1:6" ht="12.75">
      <c r="A79" s="18" t="s">
        <v>62</v>
      </c>
      <c r="B79" s="25">
        <v>213</v>
      </c>
      <c r="C79" s="28">
        <f t="shared" si="8"/>
        <v>0.00040805457586271</v>
      </c>
      <c r="D79" s="10">
        <f t="shared" si="7"/>
        <v>500</v>
      </c>
      <c r="E79" s="30">
        <f t="shared" si="0"/>
        <v>103</v>
      </c>
      <c r="F79" s="12">
        <f t="shared" si="3"/>
        <v>603</v>
      </c>
    </row>
    <row r="80" spans="1:6" ht="12.75">
      <c r="A80" s="18" t="s">
        <v>63</v>
      </c>
      <c r="B80" s="25">
        <v>205</v>
      </c>
      <c r="C80" s="28">
        <f t="shared" si="8"/>
        <v>0.00039272858240308</v>
      </c>
      <c r="D80" s="10">
        <f t="shared" si="7"/>
        <v>500</v>
      </c>
      <c r="E80" s="30">
        <f t="shared" si="0"/>
        <v>100</v>
      </c>
      <c r="F80" s="12">
        <f t="shared" si="3"/>
        <v>600</v>
      </c>
    </row>
    <row r="81" spans="1:6" ht="12.75">
      <c r="A81" s="18" t="s">
        <v>64</v>
      </c>
      <c r="B81" s="25">
        <v>79</v>
      </c>
      <c r="C81" s="28">
        <f t="shared" si="8"/>
        <v>0.00015134418541387</v>
      </c>
      <c r="D81" s="10">
        <f aca="true" t="shared" si="9" ref="D81:D96">IF(C81&lt;&gt;"",500,"")</f>
        <v>500</v>
      </c>
      <c r="E81" s="30">
        <f aca="true" t="shared" si="10" ref="E81:E135">IF(D81&lt;&gt;"",C81*$B$6,"")</f>
        <v>38</v>
      </c>
      <c r="F81" s="12">
        <f aca="true" t="shared" si="11" ref="F81:F135">IF(E81&lt;&gt;"",D81+E81,"")</f>
        <v>538</v>
      </c>
    </row>
    <row r="82" spans="1:6" ht="12.75">
      <c r="A82" s="18" t="s">
        <v>67</v>
      </c>
      <c r="B82" s="25">
        <v>191</v>
      </c>
      <c r="C82" s="28">
        <f t="shared" si="8"/>
        <v>0.00036590809384872</v>
      </c>
      <c r="D82" s="10">
        <f t="shared" si="9"/>
        <v>500</v>
      </c>
      <c r="E82" s="30">
        <f t="shared" si="10"/>
        <v>93</v>
      </c>
      <c r="F82" s="12">
        <f t="shared" si="11"/>
        <v>593</v>
      </c>
    </row>
    <row r="83" spans="1:6" ht="12.75">
      <c r="A83" s="18" t="s">
        <v>65</v>
      </c>
      <c r="B83" s="25">
        <v>65</v>
      </c>
      <c r="C83" s="28">
        <f t="shared" si="8"/>
        <v>0.00012452369685951</v>
      </c>
      <c r="D83" s="10">
        <f t="shared" si="9"/>
        <v>500</v>
      </c>
      <c r="E83" s="30">
        <f t="shared" si="10"/>
        <v>32</v>
      </c>
      <c r="F83" s="12">
        <f t="shared" si="11"/>
        <v>532</v>
      </c>
    </row>
    <row r="84" spans="1:6" ht="12.75">
      <c r="A84" s="18" t="s">
        <v>66</v>
      </c>
      <c r="B84" s="25">
        <v>434</v>
      </c>
      <c r="C84" s="28">
        <f t="shared" si="8"/>
        <v>0.00083143514518505</v>
      </c>
      <c r="D84" s="10">
        <f t="shared" si="9"/>
        <v>500</v>
      </c>
      <c r="E84" s="30">
        <f t="shared" si="10"/>
        <v>211</v>
      </c>
      <c r="F84" s="12">
        <f t="shared" si="11"/>
        <v>711</v>
      </c>
    </row>
    <row r="85" spans="1:6" ht="12.75">
      <c r="A85" s="18" t="s">
        <v>68</v>
      </c>
      <c r="B85" s="25">
        <v>52</v>
      </c>
      <c r="C85" s="28">
        <f t="shared" si="8"/>
        <v>9.961895748761E-05</v>
      </c>
      <c r="D85" s="10">
        <f t="shared" si="9"/>
        <v>500</v>
      </c>
      <c r="E85" s="30">
        <f t="shared" si="10"/>
        <v>25</v>
      </c>
      <c r="F85" s="12">
        <f t="shared" si="11"/>
        <v>525</v>
      </c>
    </row>
    <row r="86" spans="1:6" ht="12.75">
      <c r="A86" s="18" t="s">
        <v>69</v>
      </c>
      <c r="B86" s="25">
        <v>65</v>
      </c>
      <c r="C86" s="28">
        <f t="shared" si="8"/>
        <v>0.00012452369685951</v>
      </c>
      <c r="D86" s="10">
        <f t="shared" si="9"/>
        <v>500</v>
      </c>
      <c r="E86" s="30">
        <f t="shared" si="10"/>
        <v>32</v>
      </c>
      <c r="F86" s="12">
        <f t="shared" si="11"/>
        <v>532</v>
      </c>
    </row>
    <row r="87" spans="1:6" ht="12.75">
      <c r="A87" s="18" t="s">
        <v>70</v>
      </c>
      <c r="B87" s="25">
        <v>1939</v>
      </c>
      <c r="C87" s="28">
        <f t="shared" si="8"/>
        <v>0.00371463766477838</v>
      </c>
      <c r="D87" s="10">
        <f t="shared" si="9"/>
        <v>500</v>
      </c>
      <c r="E87" s="30">
        <f t="shared" si="10"/>
        <v>941</v>
      </c>
      <c r="F87" s="12">
        <f t="shared" si="11"/>
        <v>1441</v>
      </c>
    </row>
    <row r="88" spans="1:6" ht="12.75">
      <c r="A88" s="18" t="s">
        <v>71</v>
      </c>
      <c r="B88" s="25">
        <v>56</v>
      </c>
      <c r="C88" s="28">
        <f t="shared" si="8"/>
        <v>0.00010728195421743</v>
      </c>
      <c r="D88" s="10">
        <f t="shared" si="9"/>
        <v>500</v>
      </c>
      <c r="E88" s="30">
        <f t="shared" si="10"/>
        <v>27</v>
      </c>
      <c r="F88" s="12">
        <f t="shared" si="11"/>
        <v>527</v>
      </c>
    </row>
    <row r="89" spans="1:6" ht="12.75">
      <c r="A89" s="18" t="s">
        <v>72</v>
      </c>
      <c r="B89" s="25">
        <v>755</v>
      </c>
      <c r="C89" s="28">
        <f t="shared" si="8"/>
        <v>0.0014463906327528</v>
      </c>
      <c r="D89" s="10">
        <f t="shared" si="9"/>
        <v>500</v>
      </c>
      <c r="E89" s="30">
        <f t="shared" si="10"/>
        <v>367</v>
      </c>
      <c r="F89" s="12">
        <f t="shared" si="11"/>
        <v>867</v>
      </c>
    </row>
    <row r="90" spans="1:6" ht="12.75">
      <c r="A90" s="18" t="s">
        <v>73</v>
      </c>
      <c r="B90" s="25">
        <v>61</v>
      </c>
      <c r="C90" s="28">
        <f t="shared" si="8"/>
        <v>0.0001168607001297</v>
      </c>
      <c r="D90" s="10">
        <f t="shared" si="9"/>
        <v>500</v>
      </c>
      <c r="E90" s="30">
        <f t="shared" si="10"/>
        <v>30</v>
      </c>
      <c r="F90" s="12">
        <f t="shared" si="11"/>
        <v>530</v>
      </c>
    </row>
    <row r="91" spans="1:6" ht="12.75">
      <c r="A91" s="18" t="s">
        <v>292</v>
      </c>
      <c r="B91" s="25">
        <v>64</v>
      </c>
      <c r="C91" s="28">
        <f t="shared" si="8"/>
        <v>0.00012260794767706</v>
      </c>
      <c r="D91" s="10">
        <f t="shared" si="9"/>
        <v>500</v>
      </c>
      <c r="E91" s="30">
        <f t="shared" si="10"/>
        <v>31</v>
      </c>
      <c r="F91" s="12">
        <f t="shared" si="11"/>
        <v>531</v>
      </c>
    </row>
    <row r="92" spans="1:6" ht="12.75">
      <c r="A92" s="18" t="s">
        <v>74</v>
      </c>
      <c r="B92" s="25">
        <v>213</v>
      </c>
      <c r="C92" s="28">
        <f t="shared" si="8"/>
        <v>0.00040805457586271</v>
      </c>
      <c r="D92" s="10">
        <f t="shared" si="9"/>
        <v>500</v>
      </c>
      <c r="E92" s="30">
        <f t="shared" si="10"/>
        <v>103</v>
      </c>
      <c r="F92" s="12">
        <f t="shared" si="11"/>
        <v>603</v>
      </c>
    </row>
    <row r="93" spans="1:6" ht="12.75">
      <c r="A93" s="18" t="s">
        <v>75</v>
      </c>
      <c r="B93" s="25">
        <v>151</v>
      </c>
      <c r="C93" s="28">
        <f t="shared" si="8"/>
        <v>0.00028927812655056</v>
      </c>
      <c r="D93" s="10">
        <f t="shared" si="9"/>
        <v>500</v>
      </c>
      <c r="E93" s="30">
        <f t="shared" si="10"/>
        <v>73</v>
      </c>
      <c r="F93" s="12">
        <f t="shared" si="11"/>
        <v>573</v>
      </c>
    </row>
    <row r="94" spans="1:6" ht="12.75">
      <c r="A94" s="18" t="s">
        <v>76</v>
      </c>
      <c r="B94" s="25">
        <v>270</v>
      </c>
      <c r="C94" s="28">
        <f t="shared" si="8"/>
        <v>0.00051725227926259</v>
      </c>
      <c r="D94" s="10">
        <f t="shared" si="9"/>
        <v>500</v>
      </c>
      <c r="E94" s="30">
        <f t="shared" si="10"/>
        <v>131</v>
      </c>
      <c r="F94" s="12">
        <f t="shared" si="11"/>
        <v>631</v>
      </c>
    </row>
    <row r="95" spans="1:6" ht="12.75">
      <c r="A95" s="18" t="s">
        <v>77</v>
      </c>
      <c r="B95" s="25">
        <v>87</v>
      </c>
      <c r="C95" s="28">
        <f t="shared" si="8"/>
        <v>0.0001666701788735</v>
      </c>
      <c r="D95" s="10">
        <f t="shared" si="9"/>
        <v>500</v>
      </c>
      <c r="E95" s="30">
        <f t="shared" si="10"/>
        <v>42</v>
      </c>
      <c r="F95" s="12">
        <f t="shared" si="11"/>
        <v>542</v>
      </c>
    </row>
    <row r="96" spans="1:6" ht="12.75">
      <c r="A96" s="18" t="s">
        <v>78</v>
      </c>
      <c r="B96" s="25">
        <v>140</v>
      </c>
      <c r="C96" s="28">
        <f t="shared" si="8"/>
        <v>0.00026820488554357</v>
      </c>
      <c r="D96" s="10">
        <f t="shared" si="9"/>
        <v>500</v>
      </c>
      <c r="E96" s="30">
        <f t="shared" si="10"/>
        <v>68</v>
      </c>
      <c r="F96" s="12">
        <f t="shared" si="11"/>
        <v>568</v>
      </c>
    </row>
    <row r="97" spans="1:6" ht="12.75">
      <c r="A97" s="18" t="s">
        <v>79</v>
      </c>
      <c r="B97" s="25">
        <v>115</v>
      </c>
      <c r="C97" s="28">
        <f t="shared" si="8"/>
        <v>0.00022031115598221</v>
      </c>
      <c r="D97" s="10">
        <f aca="true" t="shared" si="12" ref="D97:D110">IF(C97&lt;&gt;"",500,"")</f>
        <v>500</v>
      </c>
      <c r="E97" s="30">
        <f t="shared" si="10"/>
        <v>56</v>
      </c>
      <c r="F97" s="12">
        <f t="shared" si="11"/>
        <v>556</v>
      </c>
    </row>
    <row r="98" spans="1:6" ht="12.75">
      <c r="A98" s="18" t="s">
        <v>80</v>
      </c>
      <c r="B98" s="25">
        <v>1498</v>
      </c>
      <c r="C98" s="28">
        <f t="shared" si="8"/>
        <v>0.00286979227531615</v>
      </c>
      <c r="D98" s="10">
        <f t="shared" si="12"/>
        <v>500</v>
      </c>
      <c r="E98" s="30">
        <f t="shared" si="10"/>
        <v>727</v>
      </c>
      <c r="F98" s="12">
        <f t="shared" si="11"/>
        <v>1227</v>
      </c>
    </row>
    <row r="99" spans="1:6" ht="12.75">
      <c r="A99" s="11" t="s">
        <v>81</v>
      </c>
      <c r="C99" s="28">
        <f aca="true" t="shared" si="13" ref="C99:C110">IF(B99&gt;0,B99/$B$301,"")</f>
      </c>
      <c r="D99" s="10">
        <f t="shared" si="12"/>
      </c>
      <c r="E99" s="30">
        <f t="shared" si="10"/>
      </c>
      <c r="F99" s="12">
        <f t="shared" si="11"/>
      </c>
    </row>
    <row r="100" spans="1:6" ht="12.75">
      <c r="A100" s="18" t="s">
        <v>82</v>
      </c>
      <c r="B100" s="25">
        <v>715</v>
      </c>
      <c r="C100" s="28">
        <f t="shared" si="13"/>
        <v>0.00136976066545464</v>
      </c>
      <c r="D100" s="10">
        <f t="shared" si="12"/>
        <v>500</v>
      </c>
      <c r="E100" s="30">
        <f t="shared" si="10"/>
        <v>347</v>
      </c>
      <c r="F100" s="12">
        <f t="shared" si="11"/>
        <v>847</v>
      </c>
    </row>
    <row r="101" spans="1:6" ht="12.75">
      <c r="A101" s="18" t="s">
        <v>83</v>
      </c>
      <c r="B101" s="25">
        <v>590</v>
      </c>
      <c r="C101" s="28">
        <f t="shared" si="13"/>
        <v>0.00113029201764788</v>
      </c>
      <c r="D101" s="10">
        <f t="shared" si="12"/>
        <v>500</v>
      </c>
      <c r="E101" s="30">
        <f t="shared" si="10"/>
        <v>286</v>
      </c>
      <c r="F101" s="12">
        <f t="shared" si="11"/>
        <v>786</v>
      </c>
    </row>
    <row r="102" spans="1:6" ht="12.75">
      <c r="A102" s="11" t="s">
        <v>84</v>
      </c>
      <c r="C102" s="28">
        <f t="shared" si="13"/>
      </c>
      <c r="D102" s="10">
        <f t="shared" si="12"/>
      </c>
      <c r="E102" s="30">
        <f t="shared" si="10"/>
      </c>
      <c r="F102" s="12">
        <f t="shared" si="11"/>
      </c>
    </row>
    <row r="103" spans="1:6" ht="12.75">
      <c r="A103" s="18" t="s">
        <v>85</v>
      </c>
      <c r="B103" s="25">
        <v>280</v>
      </c>
      <c r="C103" s="28">
        <f t="shared" si="13"/>
        <v>0.00053640977108713</v>
      </c>
      <c r="D103" s="10">
        <f t="shared" si="12"/>
        <v>500</v>
      </c>
      <c r="E103" s="30">
        <f t="shared" si="10"/>
        <v>136</v>
      </c>
      <c r="F103" s="12">
        <f t="shared" si="11"/>
        <v>636</v>
      </c>
    </row>
    <row r="104" spans="1:6" ht="12.75">
      <c r="A104" s="11" t="s">
        <v>86</v>
      </c>
      <c r="C104" s="28">
        <f t="shared" si="13"/>
      </c>
      <c r="D104" s="10">
        <f t="shared" si="12"/>
      </c>
      <c r="E104" s="30">
        <f t="shared" si="10"/>
      </c>
      <c r="F104" s="12">
        <f t="shared" si="11"/>
      </c>
    </row>
    <row r="105" spans="1:6" ht="12.75">
      <c r="A105" s="18" t="s">
        <v>87</v>
      </c>
      <c r="B105" s="25">
        <v>1360</v>
      </c>
      <c r="C105" s="28">
        <f t="shared" si="13"/>
        <v>0.00260541888813749</v>
      </c>
      <c r="D105" s="10">
        <f t="shared" si="12"/>
        <v>500</v>
      </c>
      <c r="E105" s="30">
        <f t="shared" si="10"/>
        <v>660</v>
      </c>
      <c r="F105" s="12">
        <f t="shared" si="11"/>
        <v>1160</v>
      </c>
    </row>
    <row r="106" spans="1:6" ht="12.75">
      <c r="A106" s="18" t="s">
        <v>88</v>
      </c>
      <c r="B106" s="25">
        <v>1198</v>
      </c>
      <c r="C106" s="28">
        <f t="shared" si="13"/>
        <v>0.00229506752057994</v>
      </c>
      <c r="D106" s="10">
        <f t="shared" si="12"/>
        <v>500</v>
      </c>
      <c r="E106" s="30">
        <f t="shared" si="10"/>
        <v>582</v>
      </c>
      <c r="F106" s="12">
        <f t="shared" si="11"/>
        <v>1082</v>
      </c>
    </row>
    <row r="107" spans="1:6" ht="12.75">
      <c r="A107" s="18" t="s">
        <v>89</v>
      </c>
      <c r="B107" s="25">
        <v>175</v>
      </c>
      <c r="C107" s="28">
        <f t="shared" si="13"/>
        <v>0.00033525610692946</v>
      </c>
      <c r="D107" s="10">
        <f t="shared" si="12"/>
        <v>500</v>
      </c>
      <c r="E107" s="30">
        <f t="shared" si="10"/>
        <v>85</v>
      </c>
      <c r="F107" s="12">
        <f t="shared" si="11"/>
        <v>585</v>
      </c>
    </row>
    <row r="108" spans="1:6" ht="12.75">
      <c r="A108" s="18" t="s">
        <v>90</v>
      </c>
      <c r="B108" s="25">
        <v>2144</v>
      </c>
      <c r="C108" s="28">
        <f t="shared" si="13"/>
        <v>0.00410736624718145</v>
      </c>
      <c r="D108" s="10">
        <f t="shared" si="12"/>
        <v>500</v>
      </c>
      <c r="E108" s="30">
        <f t="shared" si="10"/>
        <v>1041</v>
      </c>
      <c r="F108" s="12">
        <f t="shared" si="11"/>
        <v>1541</v>
      </c>
    </row>
    <row r="109" spans="1:6" ht="12.75">
      <c r="A109" s="11" t="s">
        <v>91</v>
      </c>
      <c r="C109" s="28">
        <f t="shared" si="13"/>
      </c>
      <c r="D109" s="10">
        <f t="shared" si="12"/>
      </c>
      <c r="E109" s="30">
        <f t="shared" si="10"/>
      </c>
      <c r="F109" s="12">
        <f t="shared" si="11"/>
      </c>
    </row>
    <row r="110" spans="1:6" ht="12.75">
      <c r="A110" s="18" t="s">
        <v>92</v>
      </c>
      <c r="B110" s="25">
        <v>277</v>
      </c>
      <c r="C110" s="28">
        <f t="shared" si="13"/>
        <v>0.00053066252353977</v>
      </c>
      <c r="D110" s="10">
        <f t="shared" si="12"/>
        <v>500</v>
      </c>
      <c r="E110" s="30">
        <f t="shared" si="10"/>
        <v>134</v>
      </c>
      <c r="F110" s="12">
        <f t="shared" si="11"/>
        <v>634</v>
      </c>
    </row>
    <row r="111" spans="1:6" ht="12.75">
      <c r="A111" s="18" t="s">
        <v>93</v>
      </c>
      <c r="B111" s="25">
        <v>360</v>
      </c>
      <c r="C111" s="28">
        <f aca="true" t="shared" si="14" ref="C111:C127">IF(B111&gt;0,B111/$B$301,"")</f>
        <v>0.00068966970568345</v>
      </c>
      <c r="D111" s="10">
        <f aca="true" t="shared" si="15" ref="D111:D127">IF(C111&lt;&gt;"",500,"")</f>
        <v>500</v>
      </c>
      <c r="E111" s="30">
        <f t="shared" si="10"/>
        <v>175</v>
      </c>
      <c r="F111" s="12">
        <f t="shared" si="11"/>
        <v>675</v>
      </c>
    </row>
    <row r="112" spans="1:6" ht="12.75">
      <c r="A112" s="18" t="s">
        <v>349</v>
      </c>
      <c r="B112" s="25">
        <v>172</v>
      </c>
      <c r="C112" s="28">
        <f t="shared" si="14"/>
        <v>0.00032950885938209</v>
      </c>
      <c r="D112" s="10">
        <f t="shared" si="15"/>
        <v>500</v>
      </c>
      <c r="E112" s="30">
        <f t="shared" si="10"/>
        <v>83</v>
      </c>
      <c r="F112" s="12">
        <f t="shared" si="11"/>
        <v>583</v>
      </c>
    </row>
    <row r="113" spans="1:6" ht="12.75">
      <c r="A113" s="11" t="s">
        <v>94</v>
      </c>
      <c r="C113" s="28">
        <f t="shared" si="14"/>
      </c>
      <c r="D113" s="10">
        <f t="shared" si="15"/>
      </c>
      <c r="E113" s="30">
        <f t="shared" si="10"/>
      </c>
      <c r="F113" s="12">
        <f t="shared" si="11"/>
      </c>
    </row>
    <row r="114" spans="1:6" ht="12.75">
      <c r="A114" s="13" t="s">
        <v>293</v>
      </c>
      <c r="B114" s="25">
        <v>249</v>
      </c>
      <c r="C114" s="28">
        <f t="shared" si="14"/>
        <v>0.00047702154643106</v>
      </c>
      <c r="D114" s="10">
        <f t="shared" si="15"/>
        <v>500</v>
      </c>
      <c r="E114" s="30">
        <f t="shared" si="10"/>
        <v>121</v>
      </c>
      <c r="F114" s="12">
        <f t="shared" si="11"/>
        <v>621</v>
      </c>
    </row>
    <row r="115" spans="1:6" ht="12.75">
      <c r="A115" s="18" t="s">
        <v>95</v>
      </c>
      <c r="B115" s="25">
        <v>229</v>
      </c>
      <c r="C115" s="28">
        <f t="shared" si="14"/>
        <v>0.00043870656278197</v>
      </c>
      <c r="D115" s="10">
        <f t="shared" si="15"/>
        <v>500</v>
      </c>
      <c r="E115" s="30">
        <f t="shared" si="10"/>
        <v>111</v>
      </c>
      <c r="F115" s="12">
        <f t="shared" si="11"/>
        <v>611</v>
      </c>
    </row>
    <row r="116" spans="1:6" ht="12.75">
      <c r="A116" s="18" t="s">
        <v>96</v>
      </c>
      <c r="B116" s="25">
        <v>94</v>
      </c>
      <c r="C116" s="28">
        <f t="shared" si="14"/>
        <v>0.00018008042315068</v>
      </c>
      <c r="D116" s="10">
        <f t="shared" si="15"/>
        <v>500</v>
      </c>
      <c r="E116" s="30">
        <f t="shared" si="10"/>
        <v>46</v>
      </c>
      <c r="F116" s="12">
        <f t="shared" si="11"/>
        <v>546</v>
      </c>
    </row>
    <row r="117" spans="1:6" ht="12.75">
      <c r="A117" s="11" t="s">
        <v>97</v>
      </c>
      <c r="C117" s="28">
        <f t="shared" si="14"/>
      </c>
      <c r="D117" s="10">
        <f t="shared" si="15"/>
      </c>
      <c r="E117" s="30">
        <f t="shared" si="10"/>
      </c>
      <c r="F117" s="12">
        <f t="shared" si="11"/>
      </c>
    </row>
    <row r="118" spans="1:6" ht="12.75">
      <c r="A118" s="18" t="s">
        <v>98</v>
      </c>
      <c r="B118" s="25">
        <v>170</v>
      </c>
      <c r="C118" s="28">
        <f t="shared" si="14"/>
        <v>0.00032567736101719</v>
      </c>
      <c r="D118" s="10">
        <f t="shared" si="15"/>
        <v>500</v>
      </c>
      <c r="E118" s="30">
        <f t="shared" si="10"/>
        <v>83</v>
      </c>
      <c r="F118" s="12">
        <f t="shared" si="11"/>
        <v>583</v>
      </c>
    </row>
    <row r="119" spans="1:6" ht="12.75">
      <c r="A119" s="18" t="s">
        <v>99</v>
      </c>
      <c r="B119" s="25">
        <v>311</v>
      </c>
      <c r="C119" s="28">
        <f t="shared" si="14"/>
        <v>0.00059579799574321</v>
      </c>
      <c r="D119" s="10">
        <f t="shared" si="15"/>
        <v>500</v>
      </c>
      <c r="E119" s="30">
        <f t="shared" si="10"/>
        <v>151</v>
      </c>
      <c r="F119" s="12">
        <f t="shared" si="11"/>
        <v>651</v>
      </c>
    </row>
    <row r="120" spans="1:6" ht="12.75">
      <c r="A120" s="18" t="s">
        <v>100</v>
      </c>
      <c r="B120" s="25">
        <v>168</v>
      </c>
      <c r="C120" s="28">
        <f t="shared" si="14"/>
        <v>0.00032184586265228</v>
      </c>
      <c r="D120" s="10">
        <f t="shared" si="15"/>
        <v>500</v>
      </c>
      <c r="E120" s="30">
        <f t="shared" si="10"/>
        <v>82</v>
      </c>
      <c r="F120" s="12">
        <f t="shared" si="11"/>
        <v>582</v>
      </c>
    </row>
    <row r="121" spans="1:6" ht="12.75">
      <c r="A121" s="18" t="s">
        <v>101</v>
      </c>
      <c r="B121" s="25">
        <v>324</v>
      </c>
      <c r="C121" s="28">
        <f t="shared" si="14"/>
        <v>0.00062070273511511</v>
      </c>
      <c r="D121" s="10">
        <f t="shared" si="15"/>
        <v>500</v>
      </c>
      <c r="E121" s="30">
        <f t="shared" si="10"/>
        <v>157</v>
      </c>
      <c r="F121" s="12">
        <f t="shared" si="11"/>
        <v>657</v>
      </c>
    </row>
    <row r="122" spans="1:6" ht="12.75">
      <c r="A122" s="18" t="s">
        <v>102</v>
      </c>
      <c r="B122" s="25">
        <v>363</v>
      </c>
      <c r="C122" s="28">
        <f t="shared" si="14"/>
        <v>0.00069541695323082</v>
      </c>
      <c r="D122" s="10">
        <f t="shared" si="15"/>
        <v>500</v>
      </c>
      <c r="E122" s="30">
        <f t="shared" si="10"/>
        <v>176</v>
      </c>
      <c r="F122" s="12">
        <f t="shared" si="11"/>
        <v>676</v>
      </c>
    </row>
    <row r="123" spans="1:6" ht="12.75">
      <c r="A123" s="11" t="s">
        <v>103</v>
      </c>
      <c r="C123" s="28">
        <f t="shared" si="14"/>
      </c>
      <c r="D123" s="10">
        <f t="shared" si="15"/>
      </c>
      <c r="E123" s="30">
        <f t="shared" si="10"/>
      </c>
      <c r="F123" s="12">
        <f t="shared" si="11"/>
      </c>
    </row>
    <row r="124" spans="1:6" ht="12.75">
      <c r="A124" s="18" t="s">
        <v>104</v>
      </c>
      <c r="B124" s="25">
        <v>79</v>
      </c>
      <c r="C124" s="28">
        <f t="shared" si="14"/>
        <v>0.00015134418541387</v>
      </c>
      <c r="D124" s="10">
        <f t="shared" si="15"/>
        <v>500</v>
      </c>
      <c r="E124" s="30">
        <f t="shared" si="10"/>
        <v>38</v>
      </c>
      <c r="F124" s="12">
        <f t="shared" si="11"/>
        <v>538</v>
      </c>
    </row>
    <row r="125" spans="1:6" ht="12.75">
      <c r="A125" s="11" t="s">
        <v>105</v>
      </c>
      <c r="C125" s="28">
        <f t="shared" si="14"/>
      </c>
      <c r="D125" s="10">
        <f t="shared" si="15"/>
      </c>
      <c r="E125" s="30">
        <f t="shared" si="10"/>
      </c>
      <c r="F125" s="12">
        <f t="shared" si="11"/>
      </c>
    </row>
    <row r="126" spans="1:6" ht="12.75">
      <c r="A126" s="18" t="s">
        <v>106</v>
      </c>
      <c r="B126" s="25">
        <v>351</v>
      </c>
      <c r="C126" s="28">
        <f t="shared" si="14"/>
        <v>0.00067242796304137</v>
      </c>
      <c r="D126" s="10">
        <f t="shared" si="15"/>
        <v>500</v>
      </c>
      <c r="E126" s="30">
        <f t="shared" si="10"/>
        <v>170</v>
      </c>
      <c r="F126" s="12">
        <f t="shared" si="11"/>
        <v>670</v>
      </c>
    </row>
    <row r="127" spans="1:6" ht="12.75">
      <c r="A127" s="18" t="s">
        <v>107</v>
      </c>
      <c r="B127" s="25">
        <v>370</v>
      </c>
      <c r="C127" s="28">
        <f t="shared" si="14"/>
        <v>0.00070882719750799</v>
      </c>
      <c r="D127" s="10">
        <f t="shared" si="15"/>
        <v>500</v>
      </c>
      <c r="E127" s="30">
        <f t="shared" si="10"/>
        <v>180</v>
      </c>
      <c r="F127" s="12">
        <f t="shared" si="11"/>
        <v>680</v>
      </c>
    </row>
    <row r="128" spans="1:6" ht="12.75">
      <c r="A128" s="18" t="s">
        <v>332</v>
      </c>
      <c r="B128" s="25">
        <v>265</v>
      </c>
      <c r="C128" s="28">
        <f aca="true" t="shared" si="16" ref="C128:C159">IF(B128&gt;0,B128/$B$301,"")</f>
        <v>0.00050767353335032</v>
      </c>
      <c r="D128" s="10">
        <f aca="true" t="shared" si="17" ref="D128:D190">IF(C128&lt;&gt;"",500,"")</f>
        <v>500</v>
      </c>
      <c r="E128" s="30">
        <f t="shared" si="10"/>
        <v>129</v>
      </c>
      <c r="F128" s="12">
        <f t="shared" si="11"/>
        <v>629</v>
      </c>
    </row>
    <row r="129" spans="1:6" ht="12.75">
      <c r="A129" s="18" t="s">
        <v>108</v>
      </c>
      <c r="B129" s="25">
        <v>318</v>
      </c>
      <c r="C129" s="28">
        <f t="shared" si="16"/>
        <v>0.00060920824002038</v>
      </c>
      <c r="D129" s="10">
        <f t="shared" si="17"/>
        <v>500</v>
      </c>
      <c r="E129" s="30">
        <f t="shared" si="10"/>
        <v>154</v>
      </c>
      <c r="F129" s="12">
        <f t="shared" si="11"/>
        <v>654</v>
      </c>
    </row>
    <row r="130" spans="1:6" ht="12.75">
      <c r="A130" s="18" t="s">
        <v>333</v>
      </c>
      <c r="B130" s="25">
        <v>158</v>
      </c>
      <c r="C130" s="28">
        <f t="shared" si="16"/>
        <v>0.00030268837082774</v>
      </c>
      <c r="D130" s="10">
        <f t="shared" si="17"/>
        <v>500</v>
      </c>
      <c r="E130" s="30">
        <f t="shared" si="10"/>
        <v>77</v>
      </c>
      <c r="F130" s="12">
        <f t="shared" si="11"/>
        <v>577</v>
      </c>
    </row>
    <row r="131" spans="1:6" ht="12.75">
      <c r="A131" s="18" t="s">
        <v>300</v>
      </c>
      <c r="B131" s="25">
        <v>198</v>
      </c>
      <c r="C131" s="28">
        <f t="shared" si="16"/>
        <v>0.0003793183381259</v>
      </c>
      <c r="D131" s="10">
        <f t="shared" si="17"/>
        <v>500</v>
      </c>
      <c r="E131" s="30">
        <f t="shared" si="10"/>
        <v>96</v>
      </c>
      <c r="F131" s="12">
        <f t="shared" si="11"/>
        <v>596</v>
      </c>
    </row>
    <row r="132" spans="1:6" ht="12.75">
      <c r="A132" s="18" t="s">
        <v>309</v>
      </c>
      <c r="B132" s="25">
        <v>694</v>
      </c>
      <c r="C132" s="28">
        <f t="shared" si="16"/>
        <v>0.0013295299326231</v>
      </c>
      <c r="D132" s="10">
        <f t="shared" si="17"/>
        <v>500</v>
      </c>
      <c r="E132" s="30">
        <f t="shared" si="10"/>
        <v>337</v>
      </c>
      <c r="F132" s="12">
        <f t="shared" si="11"/>
        <v>837</v>
      </c>
    </row>
    <row r="133" spans="1:6" ht="12.75">
      <c r="A133" s="18" t="s">
        <v>109</v>
      </c>
      <c r="B133" s="25">
        <v>2900</v>
      </c>
      <c r="C133" s="28">
        <f t="shared" si="16"/>
        <v>0.00555567262911671</v>
      </c>
      <c r="D133" s="10">
        <f t="shared" si="17"/>
        <v>500</v>
      </c>
      <c r="E133" s="30">
        <f t="shared" si="10"/>
        <v>1408</v>
      </c>
      <c r="F133" s="12">
        <f t="shared" si="11"/>
        <v>1908</v>
      </c>
    </row>
    <row r="134" spans="1:6" ht="12.75">
      <c r="A134" s="11" t="s">
        <v>110</v>
      </c>
      <c r="C134" s="28">
        <f t="shared" si="16"/>
      </c>
      <c r="D134" s="10">
        <f t="shared" si="17"/>
      </c>
      <c r="E134" s="30">
        <f t="shared" si="10"/>
      </c>
      <c r="F134" s="12">
        <f t="shared" si="11"/>
      </c>
    </row>
    <row r="135" spans="1:6" ht="12.75">
      <c r="A135" s="18" t="s">
        <v>111</v>
      </c>
      <c r="B135" s="25">
        <v>707</v>
      </c>
      <c r="C135" s="28">
        <f t="shared" si="16"/>
        <v>0.001354434671995</v>
      </c>
      <c r="D135" s="10">
        <f t="shared" si="17"/>
        <v>500</v>
      </c>
      <c r="E135" s="30">
        <f t="shared" si="10"/>
        <v>343</v>
      </c>
      <c r="F135" s="12">
        <f t="shared" si="11"/>
        <v>843</v>
      </c>
    </row>
    <row r="136" spans="1:6" ht="12.75">
      <c r="A136" s="18" t="s">
        <v>112</v>
      </c>
      <c r="B136" s="25">
        <v>2638</v>
      </c>
      <c r="C136" s="28">
        <f t="shared" si="16"/>
        <v>0.00505374634331375</v>
      </c>
      <c r="D136" s="10">
        <f t="shared" si="17"/>
        <v>500</v>
      </c>
      <c r="E136" s="30">
        <f>IF(D136&lt;&gt;"",C136*$B$6,"")</f>
        <v>1281</v>
      </c>
      <c r="F136" s="12">
        <f>IF(E136&lt;&gt;"",D136+E136,"")</f>
        <v>1781</v>
      </c>
    </row>
    <row r="137" spans="1:6" ht="12.75">
      <c r="A137" s="18" t="s">
        <v>113</v>
      </c>
      <c r="B137" s="25">
        <v>110</v>
      </c>
      <c r="C137" s="28">
        <f t="shared" si="16"/>
        <v>0.00021073241006994</v>
      </c>
      <c r="D137" s="10">
        <f t="shared" si="17"/>
        <v>500</v>
      </c>
      <c r="E137" s="30">
        <f aca="true" t="shared" si="18" ref="E137:E200">IF(D137&lt;&gt;"",C137*$B$6,"")</f>
        <v>53</v>
      </c>
      <c r="F137" s="12">
        <f aca="true" t="shared" si="19" ref="F137:F200">IF(E137&lt;&gt;"",D137+E137,"")</f>
        <v>553</v>
      </c>
    </row>
    <row r="138" spans="1:6" ht="12.75">
      <c r="A138" s="18" t="s">
        <v>114</v>
      </c>
      <c r="B138" s="25">
        <v>4164</v>
      </c>
      <c r="C138" s="28">
        <f t="shared" si="16"/>
        <v>0.00797717959573861</v>
      </c>
      <c r="D138" s="10">
        <f t="shared" si="17"/>
        <v>500</v>
      </c>
      <c r="E138" s="30">
        <f t="shared" si="18"/>
        <v>2021</v>
      </c>
      <c r="F138" s="12">
        <f t="shared" si="19"/>
        <v>2521</v>
      </c>
    </row>
    <row r="139" spans="1:6" ht="12.75">
      <c r="A139" s="18" t="s">
        <v>119</v>
      </c>
      <c r="B139" s="25">
        <v>237</v>
      </c>
      <c r="C139" s="28">
        <f t="shared" si="16"/>
        <v>0.00045403255624161</v>
      </c>
      <c r="D139" s="10">
        <f t="shared" si="17"/>
        <v>500</v>
      </c>
      <c r="E139" s="30">
        <f t="shared" si="18"/>
        <v>115</v>
      </c>
      <c r="F139" s="12">
        <f t="shared" si="19"/>
        <v>615</v>
      </c>
    </row>
    <row r="140" spans="1:6" ht="12.75">
      <c r="A140" s="18" t="s">
        <v>115</v>
      </c>
      <c r="B140" s="25">
        <v>687</v>
      </c>
      <c r="C140" s="28">
        <f t="shared" si="16"/>
        <v>0.00131611968834592</v>
      </c>
      <c r="D140" s="10">
        <f t="shared" si="17"/>
        <v>500</v>
      </c>
      <c r="E140" s="30">
        <f t="shared" si="18"/>
        <v>334</v>
      </c>
      <c r="F140" s="12">
        <f t="shared" si="19"/>
        <v>834</v>
      </c>
    </row>
    <row r="141" spans="1:6" ht="12.75">
      <c r="A141" s="18" t="s">
        <v>120</v>
      </c>
      <c r="B141" s="25">
        <v>203</v>
      </c>
      <c r="C141" s="28">
        <f t="shared" si="16"/>
        <v>0.00038889708403817</v>
      </c>
      <c r="D141" s="10">
        <f t="shared" si="17"/>
        <v>500</v>
      </c>
      <c r="E141" s="30">
        <f t="shared" si="18"/>
        <v>99</v>
      </c>
      <c r="F141" s="12">
        <f t="shared" si="19"/>
        <v>599</v>
      </c>
    </row>
    <row r="142" spans="1:6" ht="12.75">
      <c r="A142" s="18" t="s">
        <v>116</v>
      </c>
      <c r="B142" s="25">
        <v>3020</v>
      </c>
      <c r="C142" s="28">
        <f t="shared" si="16"/>
        <v>0.00578556253101119</v>
      </c>
      <c r="D142" s="10">
        <f t="shared" si="17"/>
        <v>500</v>
      </c>
      <c r="E142" s="30">
        <f t="shared" si="18"/>
        <v>1466</v>
      </c>
      <c r="F142" s="12">
        <f t="shared" si="19"/>
        <v>1966</v>
      </c>
    </row>
    <row r="143" spans="1:6" ht="12.75">
      <c r="A143" s="18" t="s">
        <v>117</v>
      </c>
      <c r="B143" s="25">
        <v>220</v>
      </c>
      <c r="C143" s="28">
        <f t="shared" si="16"/>
        <v>0.00042146482013989</v>
      </c>
      <c r="D143" s="10">
        <f t="shared" si="17"/>
        <v>500</v>
      </c>
      <c r="E143" s="30">
        <f t="shared" si="18"/>
        <v>107</v>
      </c>
      <c r="F143" s="12">
        <f t="shared" si="19"/>
        <v>607</v>
      </c>
    </row>
    <row r="144" spans="1:6" ht="12.75">
      <c r="A144" s="18" t="s">
        <v>118</v>
      </c>
      <c r="B144" s="25">
        <v>3516</v>
      </c>
      <c r="C144" s="28">
        <f t="shared" si="16"/>
        <v>0.00673577412550839</v>
      </c>
      <c r="D144" s="10">
        <f t="shared" si="17"/>
        <v>500</v>
      </c>
      <c r="E144" s="30">
        <f t="shared" si="18"/>
        <v>1707</v>
      </c>
      <c r="F144" s="12">
        <f t="shared" si="19"/>
        <v>2207</v>
      </c>
    </row>
    <row r="145" spans="1:6" ht="12.75">
      <c r="A145" s="11" t="s">
        <v>121</v>
      </c>
      <c r="C145" s="28">
        <f t="shared" si="16"/>
      </c>
      <c r="D145" s="10">
        <f t="shared" si="17"/>
      </c>
      <c r="E145" s="30">
        <f t="shared" si="18"/>
      </c>
      <c r="F145" s="12">
        <f t="shared" si="19"/>
      </c>
    </row>
    <row r="146" spans="1:6" ht="12.75">
      <c r="A146" s="18" t="s">
        <v>122</v>
      </c>
      <c r="B146" s="25">
        <v>2073</v>
      </c>
      <c r="C146" s="28">
        <f t="shared" si="16"/>
        <v>0.00397134805522722</v>
      </c>
      <c r="D146" s="10">
        <f t="shared" si="17"/>
        <v>500</v>
      </c>
      <c r="E146" s="30">
        <f t="shared" si="18"/>
        <v>1006</v>
      </c>
      <c r="F146" s="12">
        <f t="shared" si="19"/>
        <v>1506</v>
      </c>
    </row>
    <row r="147" spans="1:6" ht="12.75">
      <c r="A147" s="11" t="s">
        <v>123</v>
      </c>
      <c r="C147" s="28">
        <f t="shared" si="16"/>
      </c>
      <c r="D147" s="10">
        <f t="shared" si="17"/>
      </c>
      <c r="E147" s="30">
        <f t="shared" si="18"/>
      </c>
      <c r="F147" s="12">
        <f t="shared" si="19"/>
      </c>
    </row>
    <row r="148" spans="1:6" ht="12.75">
      <c r="A148" s="18" t="s">
        <v>124</v>
      </c>
      <c r="B148" s="25">
        <v>2926</v>
      </c>
      <c r="C148" s="28">
        <f t="shared" si="16"/>
        <v>0.00560548210786051</v>
      </c>
      <c r="D148" s="10">
        <f t="shared" si="17"/>
        <v>500</v>
      </c>
      <c r="E148" s="30">
        <f t="shared" si="18"/>
        <v>1420</v>
      </c>
      <c r="F148" s="12">
        <f t="shared" si="19"/>
        <v>1920</v>
      </c>
    </row>
    <row r="149" spans="1:6" ht="12.75">
      <c r="A149" s="18" t="s">
        <v>125</v>
      </c>
      <c r="B149" s="25">
        <v>1061</v>
      </c>
      <c r="C149" s="28">
        <f t="shared" si="16"/>
        <v>0.00203260988258373</v>
      </c>
      <c r="D149" s="10">
        <f t="shared" si="17"/>
        <v>500</v>
      </c>
      <c r="E149" s="30">
        <f t="shared" si="18"/>
        <v>515</v>
      </c>
      <c r="F149" s="12">
        <f t="shared" si="19"/>
        <v>1015</v>
      </c>
    </row>
    <row r="150" spans="1:6" ht="12.75">
      <c r="A150" s="18" t="s">
        <v>126</v>
      </c>
      <c r="B150" s="25">
        <v>3850</v>
      </c>
      <c r="C150" s="28">
        <f t="shared" si="16"/>
        <v>0.00737563435244804</v>
      </c>
      <c r="D150" s="10">
        <f t="shared" si="17"/>
        <v>500</v>
      </c>
      <c r="E150" s="30">
        <f t="shared" si="18"/>
        <v>1869</v>
      </c>
      <c r="F150" s="12">
        <f t="shared" si="19"/>
        <v>2369</v>
      </c>
    </row>
    <row r="151" spans="1:6" ht="12.75">
      <c r="A151" s="18" t="s">
        <v>127</v>
      </c>
      <c r="B151" s="25">
        <v>3378</v>
      </c>
      <c r="C151" s="28">
        <f t="shared" si="16"/>
        <v>0.00647140073832973</v>
      </c>
      <c r="D151" s="10">
        <f t="shared" si="17"/>
        <v>500</v>
      </c>
      <c r="E151" s="30">
        <f t="shared" si="18"/>
        <v>1640</v>
      </c>
      <c r="F151" s="12">
        <f t="shared" si="19"/>
        <v>2140</v>
      </c>
    </row>
    <row r="152" spans="1:6" ht="12.75">
      <c r="A152" s="18" t="s">
        <v>128</v>
      </c>
      <c r="B152" s="25">
        <v>2500</v>
      </c>
      <c r="C152" s="28">
        <f t="shared" si="16"/>
        <v>0.00478937295613509</v>
      </c>
      <c r="D152" s="10">
        <f t="shared" si="17"/>
        <v>500</v>
      </c>
      <c r="E152" s="30">
        <f t="shared" si="18"/>
        <v>1214</v>
      </c>
      <c r="F152" s="12">
        <f t="shared" si="19"/>
        <v>1714</v>
      </c>
    </row>
    <row r="153" spans="1:6" ht="12.75">
      <c r="A153" s="18" t="s">
        <v>129</v>
      </c>
      <c r="B153" s="25">
        <v>3428</v>
      </c>
      <c r="C153" s="28">
        <f t="shared" si="16"/>
        <v>0.00656718819745244</v>
      </c>
      <c r="D153" s="10">
        <f t="shared" si="17"/>
        <v>500</v>
      </c>
      <c r="E153" s="30">
        <f t="shared" si="18"/>
        <v>1664</v>
      </c>
      <c r="F153" s="12">
        <f t="shared" si="19"/>
        <v>2164</v>
      </c>
    </row>
    <row r="154" spans="1:6" ht="12.75">
      <c r="A154" s="18" t="s">
        <v>130</v>
      </c>
      <c r="B154" s="25">
        <v>2093</v>
      </c>
      <c r="C154" s="28">
        <f t="shared" si="16"/>
        <v>0.0040096630388763</v>
      </c>
      <c r="D154" s="10">
        <f t="shared" si="17"/>
        <v>500</v>
      </c>
      <c r="E154" s="30">
        <f t="shared" si="18"/>
        <v>1016</v>
      </c>
      <c r="F154" s="12">
        <f t="shared" si="19"/>
        <v>1516</v>
      </c>
    </row>
    <row r="155" spans="1:6" ht="12.75">
      <c r="A155" s="11" t="s">
        <v>131</v>
      </c>
      <c r="C155" s="28">
        <f t="shared" si="16"/>
      </c>
      <c r="D155" s="10">
        <f t="shared" si="17"/>
      </c>
      <c r="E155" s="30">
        <f t="shared" si="18"/>
      </c>
      <c r="F155" s="12">
        <f t="shared" si="19"/>
      </c>
    </row>
    <row r="156" spans="1:6" ht="12.75">
      <c r="A156" s="18" t="s">
        <v>132</v>
      </c>
      <c r="B156" s="25">
        <v>750</v>
      </c>
      <c r="C156" s="28">
        <f t="shared" si="16"/>
        <v>0.00143681188684053</v>
      </c>
      <c r="D156" s="10">
        <f t="shared" si="17"/>
        <v>500</v>
      </c>
      <c r="E156" s="30">
        <f t="shared" si="18"/>
        <v>364</v>
      </c>
      <c r="F156" s="12">
        <f t="shared" si="19"/>
        <v>864</v>
      </c>
    </row>
    <row r="157" spans="1:6" ht="12.75">
      <c r="A157" s="18" t="s">
        <v>133</v>
      </c>
      <c r="B157" s="25">
        <v>498</v>
      </c>
      <c r="C157" s="28">
        <f t="shared" si="16"/>
        <v>0.00095404309286211</v>
      </c>
      <c r="D157" s="10">
        <f t="shared" si="17"/>
        <v>500</v>
      </c>
      <c r="E157" s="30">
        <f t="shared" si="18"/>
        <v>242</v>
      </c>
      <c r="F157" s="12">
        <f t="shared" si="19"/>
        <v>742</v>
      </c>
    </row>
    <row r="158" spans="1:6" ht="12.75">
      <c r="A158" s="18" t="s">
        <v>134</v>
      </c>
      <c r="B158" s="25">
        <v>390</v>
      </c>
      <c r="C158" s="28">
        <f t="shared" si="16"/>
        <v>0.00074714218115707</v>
      </c>
      <c r="D158" s="10">
        <f t="shared" si="17"/>
        <v>500</v>
      </c>
      <c r="E158" s="30">
        <f t="shared" si="18"/>
        <v>189</v>
      </c>
      <c r="F158" s="12">
        <f t="shared" si="19"/>
        <v>689</v>
      </c>
    </row>
    <row r="159" spans="1:6" ht="12.75">
      <c r="A159" s="18" t="s">
        <v>135</v>
      </c>
      <c r="B159" s="25">
        <v>980</v>
      </c>
      <c r="C159" s="28">
        <f t="shared" si="16"/>
        <v>0.00187743419880496</v>
      </c>
      <c r="D159" s="10">
        <f t="shared" si="17"/>
        <v>500</v>
      </c>
      <c r="E159" s="30">
        <f t="shared" si="18"/>
        <v>476</v>
      </c>
      <c r="F159" s="12">
        <f t="shared" si="19"/>
        <v>976</v>
      </c>
    </row>
    <row r="160" spans="1:6" ht="12.75">
      <c r="A160" s="11" t="s">
        <v>136</v>
      </c>
      <c r="C160" s="28">
        <f aca="true" t="shared" si="20" ref="C160:C190">IF(B160&gt;0,B160/$B$301,"")</f>
      </c>
      <c r="D160" s="10">
        <f t="shared" si="17"/>
      </c>
      <c r="E160" s="30">
        <f t="shared" si="18"/>
      </c>
      <c r="F160" s="12">
        <f t="shared" si="19"/>
      </c>
    </row>
    <row r="161" spans="1:6" ht="12.75">
      <c r="A161" s="18" t="s">
        <v>137</v>
      </c>
      <c r="B161" s="25">
        <v>80</v>
      </c>
      <c r="C161" s="28">
        <f t="shared" si="20"/>
        <v>0.00015325993459632</v>
      </c>
      <c r="D161" s="10">
        <f t="shared" si="17"/>
        <v>500</v>
      </c>
      <c r="E161" s="30">
        <f t="shared" si="18"/>
        <v>39</v>
      </c>
      <c r="F161" s="12">
        <f t="shared" si="19"/>
        <v>539</v>
      </c>
    </row>
    <row r="162" spans="1:6" ht="12.75">
      <c r="A162" s="18" t="s">
        <v>138</v>
      </c>
      <c r="B162" s="25">
        <v>362</v>
      </c>
      <c r="C162" s="28">
        <f t="shared" si="20"/>
        <v>0.00069350120404836</v>
      </c>
      <c r="D162" s="10">
        <f t="shared" si="17"/>
        <v>500</v>
      </c>
      <c r="E162" s="30">
        <f t="shared" si="18"/>
        <v>176</v>
      </c>
      <c r="F162" s="12">
        <f t="shared" si="19"/>
        <v>676</v>
      </c>
    </row>
    <row r="163" spans="1:6" ht="12.75">
      <c r="A163" s="18" t="s">
        <v>139</v>
      </c>
      <c r="B163" s="25">
        <v>2482</v>
      </c>
      <c r="C163" s="28">
        <f t="shared" si="20"/>
        <v>0.00475488947085092</v>
      </c>
      <c r="D163" s="10">
        <f t="shared" si="17"/>
        <v>500</v>
      </c>
      <c r="E163" s="30">
        <f t="shared" si="18"/>
        <v>1205</v>
      </c>
      <c r="F163" s="12">
        <f t="shared" si="19"/>
        <v>1705</v>
      </c>
    </row>
    <row r="164" spans="1:6" ht="12.75">
      <c r="A164" s="18" t="s">
        <v>294</v>
      </c>
      <c r="B164" s="25">
        <v>1636</v>
      </c>
      <c r="C164" s="28">
        <f t="shared" si="20"/>
        <v>0.0031341656624948</v>
      </c>
      <c r="D164" s="10">
        <f t="shared" si="17"/>
        <v>500</v>
      </c>
      <c r="E164" s="30">
        <f t="shared" si="18"/>
        <v>794</v>
      </c>
      <c r="F164" s="12">
        <f t="shared" si="19"/>
        <v>1294</v>
      </c>
    </row>
    <row r="165" spans="1:6" ht="12.75">
      <c r="A165" s="18" t="s">
        <v>140</v>
      </c>
      <c r="B165" s="25">
        <v>56</v>
      </c>
      <c r="C165" s="28">
        <f t="shared" si="20"/>
        <v>0.00010728195421743</v>
      </c>
      <c r="D165" s="10">
        <f t="shared" si="17"/>
        <v>500</v>
      </c>
      <c r="E165" s="30">
        <f t="shared" si="18"/>
        <v>27</v>
      </c>
      <c r="F165" s="12">
        <f t="shared" si="19"/>
        <v>527</v>
      </c>
    </row>
    <row r="166" spans="1:6" ht="12.75">
      <c r="A166" s="18" t="s">
        <v>141</v>
      </c>
      <c r="B166" s="25">
        <v>327</v>
      </c>
      <c r="C166" s="28">
        <f t="shared" si="20"/>
        <v>0.00062644998266247</v>
      </c>
      <c r="D166" s="10">
        <f t="shared" si="17"/>
        <v>500</v>
      </c>
      <c r="E166" s="30">
        <f t="shared" si="18"/>
        <v>159</v>
      </c>
      <c r="F166" s="12">
        <f t="shared" si="19"/>
        <v>659</v>
      </c>
    </row>
    <row r="167" spans="1:6" ht="12.75">
      <c r="A167" s="18" t="s">
        <v>142</v>
      </c>
      <c r="B167" s="25">
        <v>425</v>
      </c>
      <c r="C167" s="28">
        <f t="shared" si="20"/>
        <v>0.00081419340254297</v>
      </c>
      <c r="D167" s="10">
        <f t="shared" si="17"/>
        <v>500</v>
      </c>
      <c r="E167" s="30">
        <f t="shared" si="18"/>
        <v>206</v>
      </c>
      <c r="F167" s="12">
        <f t="shared" si="19"/>
        <v>706</v>
      </c>
    </row>
    <row r="168" spans="1:6" ht="12.75">
      <c r="A168" s="18" t="s">
        <v>143</v>
      </c>
      <c r="B168" s="25">
        <v>82</v>
      </c>
      <c r="C168" s="28">
        <f t="shared" si="20"/>
        <v>0.00015709143296123</v>
      </c>
      <c r="D168" s="10">
        <f t="shared" si="17"/>
        <v>500</v>
      </c>
      <c r="E168" s="30">
        <f t="shared" si="18"/>
        <v>40</v>
      </c>
      <c r="F168" s="12">
        <f t="shared" si="19"/>
        <v>540</v>
      </c>
    </row>
    <row r="169" spans="1:6" ht="12.75">
      <c r="A169" s="11" t="s">
        <v>144</v>
      </c>
      <c r="C169" s="28">
        <f t="shared" si="20"/>
      </c>
      <c r="D169" s="10">
        <f t="shared" si="17"/>
      </c>
      <c r="E169" s="30">
        <f t="shared" si="18"/>
      </c>
      <c r="F169" s="12">
        <f t="shared" si="19"/>
      </c>
    </row>
    <row r="170" spans="1:6" ht="12.75">
      <c r="A170" s="18" t="s">
        <v>145</v>
      </c>
      <c r="B170" s="25">
        <v>1392</v>
      </c>
      <c r="C170" s="28">
        <f t="shared" si="20"/>
        <v>0.00266672286197602</v>
      </c>
      <c r="D170" s="10">
        <f t="shared" si="17"/>
        <v>500</v>
      </c>
      <c r="E170" s="30">
        <f t="shared" si="18"/>
        <v>676</v>
      </c>
      <c r="F170" s="12">
        <f t="shared" si="19"/>
        <v>1176</v>
      </c>
    </row>
    <row r="171" spans="1:6" ht="12.75">
      <c r="A171" s="18" t="s">
        <v>146</v>
      </c>
      <c r="B171" s="25">
        <v>1139</v>
      </c>
      <c r="C171" s="28">
        <f t="shared" si="20"/>
        <v>0.00218203831881515</v>
      </c>
      <c r="D171" s="10">
        <f t="shared" si="17"/>
        <v>500</v>
      </c>
      <c r="E171" s="30">
        <f t="shared" si="18"/>
        <v>553</v>
      </c>
      <c r="F171" s="12">
        <f t="shared" si="19"/>
        <v>1053</v>
      </c>
    </row>
    <row r="172" spans="1:6" ht="12.75">
      <c r="A172" s="18" t="s">
        <v>147</v>
      </c>
      <c r="B172" s="25">
        <v>2069</v>
      </c>
      <c r="C172" s="28">
        <f t="shared" si="20"/>
        <v>0.0039636850584974</v>
      </c>
      <c r="D172" s="10">
        <f t="shared" si="17"/>
        <v>500</v>
      </c>
      <c r="E172" s="30">
        <f t="shared" si="18"/>
        <v>1004</v>
      </c>
      <c r="F172" s="12">
        <f t="shared" si="19"/>
        <v>1504</v>
      </c>
    </row>
    <row r="173" spans="1:6" ht="12.75">
      <c r="A173" s="18" t="s">
        <v>148</v>
      </c>
      <c r="B173" s="25">
        <v>208</v>
      </c>
      <c r="C173" s="28">
        <f t="shared" si="20"/>
        <v>0.00039847582995044</v>
      </c>
      <c r="D173" s="10">
        <f t="shared" si="17"/>
        <v>500</v>
      </c>
      <c r="E173" s="30">
        <f t="shared" si="18"/>
        <v>101</v>
      </c>
      <c r="F173" s="12">
        <f t="shared" si="19"/>
        <v>601</v>
      </c>
    </row>
    <row r="174" spans="1:6" ht="12.75">
      <c r="A174" s="18" t="s">
        <v>149</v>
      </c>
      <c r="B174" s="25">
        <v>772</v>
      </c>
      <c r="C174" s="28">
        <f t="shared" si="20"/>
        <v>0.00147895836885452</v>
      </c>
      <c r="D174" s="10">
        <f t="shared" si="17"/>
        <v>500</v>
      </c>
      <c r="E174" s="30">
        <f t="shared" si="18"/>
        <v>375</v>
      </c>
      <c r="F174" s="12">
        <f t="shared" si="19"/>
        <v>875</v>
      </c>
    </row>
    <row r="175" spans="1:6" ht="12.75">
      <c r="A175" s="18" t="s">
        <v>150</v>
      </c>
      <c r="B175" s="25">
        <v>719</v>
      </c>
      <c r="C175" s="28">
        <f t="shared" si="20"/>
        <v>0.00137742366218445</v>
      </c>
      <c r="D175" s="10">
        <f t="shared" si="17"/>
        <v>500</v>
      </c>
      <c r="E175" s="30">
        <f t="shared" si="18"/>
        <v>349</v>
      </c>
      <c r="F175" s="12">
        <f t="shared" si="19"/>
        <v>849</v>
      </c>
    </row>
    <row r="176" spans="1:6" ht="12.75">
      <c r="A176" s="18" t="s">
        <v>151</v>
      </c>
      <c r="B176" s="25">
        <v>1573</v>
      </c>
      <c r="C176" s="28">
        <f t="shared" si="20"/>
        <v>0.0030134734640002</v>
      </c>
      <c r="D176" s="10">
        <f t="shared" si="17"/>
        <v>500</v>
      </c>
      <c r="E176" s="30">
        <f t="shared" si="18"/>
        <v>764</v>
      </c>
      <c r="F176" s="12">
        <f t="shared" si="19"/>
        <v>1264</v>
      </c>
    </row>
    <row r="177" spans="1:6" ht="12.75">
      <c r="A177" s="18" t="s">
        <v>152</v>
      </c>
      <c r="B177" s="25">
        <v>106</v>
      </c>
      <c r="C177" s="28">
        <f t="shared" si="20"/>
        <v>0.00020306941334013</v>
      </c>
      <c r="D177" s="10">
        <f t="shared" si="17"/>
        <v>500</v>
      </c>
      <c r="E177" s="30">
        <f t="shared" si="18"/>
        <v>51</v>
      </c>
      <c r="F177" s="12">
        <f t="shared" si="19"/>
        <v>551</v>
      </c>
    </row>
    <row r="178" spans="1:6" ht="12.75">
      <c r="A178" s="18" t="s">
        <v>153</v>
      </c>
      <c r="B178" s="25">
        <v>818</v>
      </c>
      <c r="C178" s="28">
        <f t="shared" si="20"/>
        <v>0.0015670828312474</v>
      </c>
      <c r="D178" s="10">
        <f t="shared" si="17"/>
        <v>500</v>
      </c>
      <c r="E178" s="30">
        <f t="shared" si="18"/>
        <v>397</v>
      </c>
      <c r="F178" s="12">
        <f t="shared" si="19"/>
        <v>897</v>
      </c>
    </row>
    <row r="179" spans="1:6" ht="12.75">
      <c r="A179" s="18" t="s">
        <v>154</v>
      </c>
      <c r="B179" s="25">
        <v>169</v>
      </c>
      <c r="C179" s="28">
        <f t="shared" si="20"/>
        <v>0.00032376161183473</v>
      </c>
      <c r="D179" s="10">
        <f t="shared" si="17"/>
        <v>500</v>
      </c>
      <c r="E179" s="30">
        <f t="shared" si="18"/>
        <v>82</v>
      </c>
      <c r="F179" s="12">
        <f t="shared" si="19"/>
        <v>582</v>
      </c>
    </row>
    <row r="180" spans="1:6" ht="12.75">
      <c r="A180" s="18" t="s">
        <v>155</v>
      </c>
      <c r="B180" s="25">
        <v>2074</v>
      </c>
      <c r="C180" s="28">
        <f t="shared" si="20"/>
        <v>0.00397326380440967</v>
      </c>
      <c r="D180" s="10">
        <f t="shared" si="17"/>
        <v>500</v>
      </c>
      <c r="E180" s="30">
        <f t="shared" si="18"/>
        <v>1007</v>
      </c>
      <c r="F180" s="12">
        <f t="shared" si="19"/>
        <v>1507</v>
      </c>
    </row>
    <row r="181" spans="1:6" ht="12.75">
      <c r="A181" s="18" t="s">
        <v>156</v>
      </c>
      <c r="B181" s="25">
        <v>171</v>
      </c>
      <c r="C181" s="28">
        <f t="shared" si="20"/>
        <v>0.00032759311019964</v>
      </c>
      <c r="D181" s="10">
        <f t="shared" si="17"/>
        <v>500</v>
      </c>
      <c r="E181" s="30">
        <f t="shared" si="18"/>
        <v>83</v>
      </c>
      <c r="F181" s="12">
        <f t="shared" si="19"/>
        <v>583</v>
      </c>
    </row>
    <row r="182" spans="1:6" ht="12.75">
      <c r="A182" s="18" t="s">
        <v>157</v>
      </c>
      <c r="B182" s="25">
        <v>1313</v>
      </c>
      <c r="C182" s="28">
        <f t="shared" si="20"/>
        <v>0.00251537867656215</v>
      </c>
      <c r="D182" s="10">
        <f t="shared" si="17"/>
        <v>500</v>
      </c>
      <c r="E182" s="30">
        <f t="shared" si="18"/>
        <v>637</v>
      </c>
      <c r="F182" s="12">
        <f t="shared" si="19"/>
        <v>1137</v>
      </c>
    </row>
    <row r="183" spans="1:6" ht="12.75">
      <c r="A183" s="18" t="s">
        <v>158</v>
      </c>
      <c r="B183" s="25">
        <v>725</v>
      </c>
      <c r="C183" s="28">
        <f t="shared" si="20"/>
        <v>0.00138891815727918</v>
      </c>
      <c r="D183" s="10">
        <f t="shared" si="17"/>
        <v>500</v>
      </c>
      <c r="E183" s="30">
        <f t="shared" si="18"/>
        <v>352</v>
      </c>
      <c r="F183" s="12">
        <f t="shared" si="19"/>
        <v>852</v>
      </c>
    </row>
    <row r="184" spans="1:6" ht="12.75">
      <c r="A184" s="11" t="s">
        <v>159</v>
      </c>
      <c r="C184" s="28">
        <f t="shared" si="20"/>
      </c>
      <c r="D184" s="10">
        <f t="shared" si="17"/>
      </c>
      <c r="E184" s="30">
        <f t="shared" si="18"/>
      </c>
      <c r="F184" s="12">
        <f t="shared" si="19"/>
      </c>
    </row>
    <row r="185" spans="1:6" ht="12.75">
      <c r="A185" s="18" t="s">
        <v>160</v>
      </c>
      <c r="B185" s="25">
        <v>1949</v>
      </c>
      <c r="C185" s="28">
        <f t="shared" si="20"/>
        <v>0.00373379515660292</v>
      </c>
      <c r="D185" s="10">
        <f t="shared" si="17"/>
        <v>500</v>
      </c>
      <c r="E185" s="30">
        <f t="shared" si="18"/>
        <v>946</v>
      </c>
      <c r="F185" s="12">
        <f t="shared" si="19"/>
        <v>1446</v>
      </c>
    </row>
    <row r="186" spans="1:6" ht="12.75">
      <c r="A186" s="18" t="s">
        <v>161</v>
      </c>
      <c r="B186" s="25">
        <v>1574</v>
      </c>
      <c r="C186" s="28">
        <f t="shared" si="20"/>
        <v>0.00301538921318265</v>
      </c>
      <c r="D186" s="10">
        <f t="shared" si="17"/>
        <v>500</v>
      </c>
      <c r="E186" s="30">
        <f t="shared" si="18"/>
        <v>764</v>
      </c>
      <c r="F186" s="12">
        <f t="shared" si="19"/>
        <v>1264</v>
      </c>
    </row>
    <row r="187" spans="1:6" ht="12.75">
      <c r="A187" s="11" t="s">
        <v>162</v>
      </c>
      <c r="C187" s="28">
        <f t="shared" si="20"/>
      </c>
      <c r="D187" s="10">
        <f t="shared" si="17"/>
      </c>
      <c r="E187" s="30">
        <f t="shared" si="18"/>
      </c>
      <c r="F187" s="12">
        <f t="shared" si="19"/>
      </c>
    </row>
    <row r="188" spans="1:6" ht="12.75">
      <c r="A188" s="18" t="s">
        <v>163</v>
      </c>
      <c r="B188" s="25">
        <v>3298</v>
      </c>
      <c r="C188" s="28">
        <f t="shared" si="20"/>
        <v>0.00631814080373341</v>
      </c>
      <c r="D188" s="10">
        <f t="shared" si="17"/>
        <v>500</v>
      </c>
      <c r="E188" s="30">
        <f t="shared" si="18"/>
        <v>1601</v>
      </c>
      <c r="F188" s="12">
        <f t="shared" si="19"/>
        <v>2101</v>
      </c>
    </row>
    <row r="189" spans="1:6" ht="12.75">
      <c r="A189" s="11" t="s">
        <v>164</v>
      </c>
      <c r="C189" s="28">
        <f t="shared" si="20"/>
      </c>
      <c r="D189" s="10">
        <f t="shared" si="17"/>
      </c>
      <c r="E189" s="30">
        <f t="shared" si="18"/>
      </c>
      <c r="F189" s="12">
        <f t="shared" si="19"/>
      </c>
    </row>
    <row r="190" spans="1:6" ht="12.75">
      <c r="A190" s="18" t="s">
        <v>165</v>
      </c>
      <c r="B190" s="25">
        <v>3067</v>
      </c>
      <c r="C190" s="28">
        <f t="shared" si="20"/>
        <v>0.00587560274258653</v>
      </c>
      <c r="D190" s="10">
        <f t="shared" si="17"/>
        <v>500</v>
      </c>
      <c r="E190" s="30">
        <f t="shared" si="18"/>
        <v>1489</v>
      </c>
      <c r="F190" s="12">
        <f t="shared" si="19"/>
        <v>1989</v>
      </c>
    </row>
    <row r="191" spans="1:6" ht="12.75">
      <c r="A191" s="18" t="s">
        <v>166</v>
      </c>
      <c r="B191" s="25">
        <v>8970</v>
      </c>
      <c r="C191" s="28">
        <f aca="true" t="shared" si="21" ref="C191:C244">IF(B191&gt;0,B191/$B$301,"")</f>
        <v>0.0171842701666127</v>
      </c>
      <c r="D191" s="10">
        <f aca="true" t="shared" si="22" ref="D191:D244">IF(C191&lt;&gt;"",500,"")</f>
        <v>500</v>
      </c>
      <c r="E191" s="30">
        <f t="shared" si="18"/>
        <v>4354</v>
      </c>
      <c r="F191" s="12">
        <f t="shared" si="19"/>
        <v>4854</v>
      </c>
    </row>
    <row r="192" spans="1:6" ht="12.75">
      <c r="A192" s="18" t="s">
        <v>167</v>
      </c>
      <c r="B192" s="25">
        <v>1968</v>
      </c>
      <c r="C192" s="28">
        <f t="shared" si="21"/>
        <v>0.00377019439106954</v>
      </c>
      <c r="D192" s="10">
        <f t="shared" si="22"/>
        <v>500</v>
      </c>
      <c r="E192" s="30">
        <f t="shared" si="18"/>
        <v>955</v>
      </c>
      <c r="F192" s="12">
        <f t="shared" si="19"/>
        <v>1455</v>
      </c>
    </row>
    <row r="193" spans="1:6" ht="12.75">
      <c r="A193" s="18" t="s">
        <v>317</v>
      </c>
      <c r="B193" s="25">
        <v>671</v>
      </c>
      <c r="C193" s="28">
        <f t="shared" si="21"/>
        <v>0.00128546770142666</v>
      </c>
      <c r="D193" s="10">
        <f t="shared" si="22"/>
        <v>500</v>
      </c>
      <c r="E193" s="30">
        <f t="shared" si="18"/>
        <v>326</v>
      </c>
      <c r="F193" s="12">
        <f t="shared" si="19"/>
        <v>826</v>
      </c>
    </row>
    <row r="194" spans="1:6" ht="12.75">
      <c r="A194" s="18" t="s">
        <v>169</v>
      </c>
      <c r="B194" s="25">
        <v>4134</v>
      </c>
      <c r="C194" s="28">
        <f t="shared" si="21"/>
        <v>0.00791970712026499</v>
      </c>
      <c r="D194" s="10">
        <f t="shared" si="22"/>
        <v>500</v>
      </c>
      <c r="E194" s="30">
        <f t="shared" si="18"/>
        <v>2007</v>
      </c>
      <c r="F194" s="12">
        <f t="shared" si="19"/>
        <v>2507</v>
      </c>
    </row>
    <row r="195" spans="1:6" ht="12.75">
      <c r="A195" s="11" t="s">
        <v>170</v>
      </c>
      <c r="C195" s="28">
        <f t="shared" si="21"/>
      </c>
      <c r="D195" s="10">
        <f t="shared" si="22"/>
      </c>
      <c r="E195" s="30">
        <f t="shared" si="18"/>
      </c>
      <c r="F195" s="12">
        <f t="shared" si="19"/>
      </c>
    </row>
    <row r="196" spans="1:6" ht="12.75">
      <c r="A196" s="18" t="s">
        <v>171</v>
      </c>
      <c r="B196" s="25">
        <v>2299</v>
      </c>
      <c r="C196" s="28">
        <f t="shared" si="21"/>
        <v>0.00440430737046183</v>
      </c>
      <c r="D196" s="10">
        <f t="shared" si="22"/>
        <v>500</v>
      </c>
      <c r="E196" s="30">
        <f t="shared" si="18"/>
        <v>1116</v>
      </c>
      <c r="F196" s="12">
        <f t="shared" si="19"/>
        <v>1616</v>
      </c>
    </row>
    <row r="197" spans="1:6" ht="12.75">
      <c r="A197" s="18" t="s">
        <v>172</v>
      </c>
      <c r="B197" s="25">
        <v>612</v>
      </c>
      <c r="C197" s="28">
        <f t="shared" si="21"/>
        <v>0.00117243849966187</v>
      </c>
      <c r="D197" s="10">
        <f t="shared" si="22"/>
        <v>500</v>
      </c>
      <c r="E197" s="30">
        <f t="shared" si="18"/>
        <v>297</v>
      </c>
      <c r="F197" s="12">
        <f t="shared" si="19"/>
        <v>797</v>
      </c>
    </row>
    <row r="198" spans="1:6" ht="12.75">
      <c r="A198" s="18" t="s">
        <v>173</v>
      </c>
      <c r="B198" s="25">
        <v>675</v>
      </c>
      <c r="C198" s="28">
        <f t="shared" si="21"/>
        <v>0.00129313069815647</v>
      </c>
      <c r="D198" s="10">
        <f t="shared" si="22"/>
        <v>500</v>
      </c>
      <c r="E198" s="30">
        <f t="shared" si="18"/>
        <v>328</v>
      </c>
      <c r="F198" s="12">
        <f t="shared" si="19"/>
        <v>828</v>
      </c>
    </row>
    <row r="199" spans="1:6" ht="12.75">
      <c r="A199" s="18" t="s">
        <v>174</v>
      </c>
      <c r="B199" s="25">
        <v>1167</v>
      </c>
      <c r="C199" s="28">
        <f t="shared" si="21"/>
        <v>0.00223567929592386</v>
      </c>
      <c r="D199" s="10">
        <f t="shared" si="22"/>
        <v>500</v>
      </c>
      <c r="E199" s="30">
        <f t="shared" si="18"/>
        <v>567</v>
      </c>
      <c r="F199" s="12">
        <f t="shared" si="19"/>
        <v>1067</v>
      </c>
    </row>
    <row r="200" spans="1:6" ht="12.75">
      <c r="A200" s="18" t="s">
        <v>175</v>
      </c>
      <c r="B200" s="25">
        <v>3077</v>
      </c>
      <c r="C200" s="28">
        <f t="shared" si="21"/>
        <v>0.00589476023441107</v>
      </c>
      <c r="D200" s="10">
        <f t="shared" si="22"/>
        <v>500</v>
      </c>
      <c r="E200" s="30">
        <f t="shared" si="18"/>
        <v>1494</v>
      </c>
      <c r="F200" s="12">
        <f t="shared" si="19"/>
        <v>1994</v>
      </c>
    </row>
    <row r="201" spans="1:6" ht="12.75">
      <c r="A201" s="18" t="s">
        <v>176</v>
      </c>
      <c r="B201" s="25">
        <v>44730</v>
      </c>
      <c r="C201" s="28">
        <f t="shared" si="21"/>
        <v>0.085691460931169</v>
      </c>
      <c r="D201" s="10">
        <f t="shared" si="22"/>
        <v>500</v>
      </c>
      <c r="E201" s="30">
        <f aca="true" t="shared" si="23" ref="E201:E244">IF(D201&lt;&gt;"",C201*$B$6,"")</f>
        <v>21714</v>
      </c>
      <c r="F201" s="12">
        <f aca="true" t="shared" si="24" ref="F201:F244">IF(E201&lt;&gt;"",D201+E201,"")</f>
        <v>22214</v>
      </c>
    </row>
    <row r="202" spans="1:6" ht="12.75">
      <c r="A202" s="18" t="s">
        <v>177</v>
      </c>
      <c r="B202" s="25">
        <v>2124</v>
      </c>
      <c r="C202" s="28">
        <f t="shared" si="21"/>
        <v>0.00406905126353237</v>
      </c>
      <c r="D202" s="10">
        <f t="shared" si="22"/>
        <v>500</v>
      </c>
      <c r="E202" s="30">
        <f t="shared" si="23"/>
        <v>1031</v>
      </c>
      <c r="F202" s="12">
        <f t="shared" si="24"/>
        <v>1531</v>
      </c>
    </row>
    <row r="203" spans="1:6" ht="12.75">
      <c r="A203" s="18" t="s">
        <v>178</v>
      </c>
      <c r="B203" s="25">
        <v>7437</v>
      </c>
      <c r="C203" s="28">
        <f t="shared" si="21"/>
        <v>0.0142474266699107</v>
      </c>
      <c r="D203" s="10">
        <f t="shared" si="22"/>
        <v>500</v>
      </c>
      <c r="E203" s="30">
        <f t="shared" si="23"/>
        <v>3610</v>
      </c>
      <c r="F203" s="12">
        <f t="shared" si="24"/>
        <v>4110</v>
      </c>
    </row>
    <row r="204" spans="1:6" ht="12.75">
      <c r="A204" s="18" t="s">
        <v>179</v>
      </c>
      <c r="B204" s="25">
        <v>22418</v>
      </c>
      <c r="C204" s="28">
        <f t="shared" si="21"/>
        <v>0.0429472651722546</v>
      </c>
      <c r="D204" s="10">
        <f t="shared" si="22"/>
        <v>500</v>
      </c>
      <c r="E204" s="30">
        <f t="shared" si="23"/>
        <v>10883</v>
      </c>
      <c r="F204" s="12">
        <f t="shared" si="24"/>
        <v>11383</v>
      </c>
    </row>
    <row r="205" spans="1:6" ht="12.75">
      <c r="A205" s="18" t="s">
        <v>335</v>
      </c>
      <c r="B205" s="25">
        <v>9959</v>
      </c>
      <c r="C205" s="28">
        <f t="shared" si="21"/>
        <v>0.0190789461080597</v>
      </c>
      <c r="D205" s="10">
        <f t="shared" si="22"/>
        <v>500</v>
      </c>
      <c r="E205" s="30">
        <f t="shared" si="23"/>
        <v>4835</v>
      </c>
      <c r="F205" s="12">
        <f t="shared" si="24"/>
        <v>5335</v>
      </c>
    </row>
    <row r="206" spans="1:6" ht="12.75">
      <c r="A206" s="18" t="s">
        <v>180</v>
      </c>
      <c r="B206" s="25">
        <v>1492</v>
      </c>
      <c r="C206" s="28">
        <f t="shared" si="21"/>
        <v>0.00285829778022142</v>
      </c>
      <c r="D206" s="10">
        <f t="shared" si="22"/>
        <v>500</v>
      </c>
      <c r="E206" s="30">
        <f t="shared" si="23"/>
        <v>724</v>
      </c>
      <c r="F206" s="12">
        <f t="shared" si="24"/>
        <v>1224</v>
      </c>
    </row>
    <row r="207" spans="1:6" ht="12.75">
      <c r="A207" s="18" t="s">
        <v>181</v>
      </c>
      <c r="B207" s="25">
        <v>7107</v>
      </c>
      <c r="C207" s="28">
        <f t="shared" si="21"/>
        <v>0.0136152294397008</v>
      </c>
      <c r="D207" s="10">
        <f t="shared" si="22"/>
        <v>500</v>
      </c>
      <c r="E207" s="30">
        <f t="shared" si="23"/>
        <v>3450</v>
      </c>
      <c r="F207" s="12">
        <f t="shared" si="24"/>
        <v>3950</v>
      </c>
    </row>
    <row r="208" spans="1:6" ht="12.75">
      <c r="A208" s="18" t="s">
        <v>182</v>
      </c>
      <c r="B208" s="25">
        <v>133</v>
      </c>
      <c r="C208" s="28">
        <f t="shared" si="21"/>
        <v>0.00025479464126639</v>
      </c>
      <c r="D208" s="10">
        <f t="shared" si="22"/>
        <v>500</v>
      </c>
      <c r="E208" s="30">
        <f t="shared" si="23"/>
        <v>65</v>
      </c>
      <c r="F208" s="12">
        <f t="shared" si="24"/>
        <v>565</v>
      </c>
    </row>
    <row r="209" spans="1:6" ht="12.75">
      <c r="A209" s="18" t="s">
        <v>183</v>
      </c>
      <c r="B209" s="25">
        <v>4036</v>
      </c>
      <c r="C209" s="28">
        <f t="shared" si="21"/>
        <v>0.00773196370038449</v>
      </c>
      <c r="D209" s="10">
        <f t="shared" si="22"/>
        <v>500</v>
      </c>
      <c r="E209" s="30">
        <f t="shared" si="23"/>
        <v>1959</v>
      </c>
      <c r="F209" s="12">
        <f t="shared" si="24"/>
        <v>2459</v>
      </c>
    </row>
    <row r="210" spans="1:6" ht="12.75">
      <c r="A210" s="18" t="s">
        <v>184</v>
      </c>
      <c r="B210" s="25">
        <v>141</v>
      </c>
      <c r="C210" s="28">
        <f t="shared" si="21"/>
        <v>0.00027012063472602</v>
      </c>
      <c r="D210" s="10">
        <f t="shared" si="22"/>
        <v>500</v>
      </c>
      <c r="E210" s="30">
        <f t="shared" si="23"/>
        <v>68</v>
      </c>
      <c r="F210" s="12">
        <f t="shared" si="24"/>
        <v>568</v>
      </c>
    </row>
    <row r="211" spans="1:6" ht="12.75">
      <c r="A211" s="18" t="s">
        <v>185</v>
      </c>
      <c r="B211" s="25">
        <v>962</v>
      </c>
      <c r="C211" s="28">
        <f t="shared" si="21"/>
        <v>0.00184295071352078</v>
      </c>
      <c r="D211" s="10">
        <f t="shared" si="22"/>
        <v>500</v>
      </c>
      <c r="E211" s="30">
        <f t="shared" si="23"/>
        <v>467</v>
      </c>
      <c r="F211" s="12">
        <f t="shared" si="24"/>
        <v>967</v>
      </c>
    </row>
    <row r="212" spans="1:6" ht="12.75">
      <c r="A212" s="18" t="s">
        <v>186</v>
      </c>
      <c r="B212" s="25">
        <v>1158</v>
      </c>
      <c r="C212" s="28">
        <f t="shared" si="21"/>
        <v>0.00221843755328177</v>
      </c>
      <c r="D212" s="10">
        <f t="shared" si="22"/>
        <v>500</v>
      </c>
      <c r="E212" s="30">
        <f t="shared" si="23"/>
        <v>562</v>
      </c>
      <c r="F212" s="12">
        <f t="shared" si="24"/>
        <v>1062</v>
      </c>
    </row>
    <row r="213" spans="1:6" ht="12.75">
      <c r="A213" s="18" t="s">
        <v>187</v>
      </c>
      <c r="B213" s="25">
        <v>61</v>
      </c>
      <c r="C213" s="28">
        <f t="shared" si="21"/>
        <v>0.0001168607001297</v>
      </c>
      <c r="D213" s="10">
        <f t="shared" si="22"/>
        <v>500</v>
      </c>
      <c r="E213" s="30">
        <f t="shared" si="23"/>
        <v>30</v>
      </c>
      <c r="F213" s="12">
        <f t="shared" si="24"/>
        <v>530</v>
      </c>
    </row>
    <row r="214" spans="1:6" ht="12.75">
      <c r="A214" s="18" t="s">
        <v>188</v>
      </c>
      <c r="B214" s="25">
        <v>740</v>
      </c>
      <c r="C214" s="28">
        <f t="shared" si="21"/>
        <v>0.00141765439501599</v>
      </c>
      <c r="D214" s="10">
        <f t="shared" si="22"/>
        <v>500</v>
      </c>
      <c r="E214" s="30">
        <f t="shared" si="23"/>
        <v>359</v>
      </c>
      <c r="F214" s="12">
        <f t="shared" si="24"/>
        <v>859</v>
      </c>
    </row>
    <row r="215" spans="1:6" ht="12.75">
      <c r="A215" s="18" t="s">
        <v>189</v>
      </c>
      <c r="B215" s="25">
        <v>1855</v>
      </c>
      <c r="C215" s="28">
        <f t="shared" si="21"/>
        <v>0.00355371473345224</v>
      </c>
      <c r="D215" s="10">
        <f t="shared" si="22"/>
        <v>500</v>
      </c>
      <c r="E215" s="30">
        <f t="shared" si="23"/>
        <v>901</v>
      </c>
      <c r="F215" s="12">
        <f t="shared" si="24"/>
        <v>1401</v>
      </c>
    </row>
    <row r="216" spans="1:6" ht="12.75">
      <c r="A216" s="18" t="s">
        <v>190</v>
      </c>
      <c r="B216" s="25">
        <v>4068</v>
      </c>
      <c r="C216" s="28">
        <f t="shared" si="21"/>
        <v>0.00779326767422302</v>
      </c>
      <c r="D216" s="10">
        <f t="shared" si="22"/>
        <v>500</v>
      </c>
      <c r="E216" s="30">
        <f t="shared" si="23"/>
        <v>1975</v>
      </c>
      <c r="F216" s="12">
        <f t="shared" si="24"/>
        <v>2475</v>
      </c>
    </row>
    <row r="217" spans="1:6" ht="12.75">
      <c r="A217" s="18" t="s">
        <v>191</v>
      </c>
      <c r="B217" s="25">
        <v>3016</v>
      </c>
      <c r="C217" s="28">
        <f t="shared" si="21"/>
        <v>0.00577789953428137</v>
      </c>
      <c r="D217" s="10">
        <f t="shared" si="22"/>
        <v>500</v>
      </c>
      <c r="E217" s="30">
        <f t="shared" si="23"/>
        <v>1464</v>
      </c>
      <c r="F217" s="12">
        <f t="shared" si="24"/>
        <v>1964</v>
      </c>
    </row>
    <row r="218" spans="1:6" ht="12.75">
      <c r="A218" s="18" t="s">
        <v>192</v>
      </c>
      <c r="B218" s="25">
        <v>24396</v>
      </c>
      <c r="C218" s="28">
        <f t="shared" si="21"/>
        <v>0.0467366170551487</v>
      </c>
      <c r="D218" s="10">
        <f t="shared" si="22"/>
        <v>500</v>
      </c>
      <c r="E218" s="30">
        <f t="shared" si="23"/>
        <v>11843</v>
      </c>
      <c r="F218" s="12">
        <f t="shared" si="24"/>
        <v>12343</v>
      </c>
    </row>
    <row r="219" spans="1:6" ht="12.75">
      <c r="A219" s="18" t="s">
        <v>193</v>
      </c>
      <c r="B219" s="25">
        <v>6423</v>
      </c>
      <c r="C219" s="28">
        <f t="shared" si="21"/>
        <v>0.0123048569989023</v>
      </c>
      <c r="D219" s="10">
        <f t="shared" si="22"/>
        <v>500</v>
      </c>
      <c r="E219" s="30">
        <f t="shared" si="23"/>
        <v>3118</v>
      </c>
      <c r="F219" s="12">
        <f t="shared" si="24"/>
        <v>3618</v>
      </c>
    </row>
    <row r="220" spans="1:6" ht="12.75">
      <c r="A220" s="18" t="s">
        <v>194</v>
      </c>
      <c r="B220" s="25">
        <v>508</v>
      </c>
      <c r="C220" s="28">
        <f t="shared" si="21"/>
        <v>0.00097320058468665</v>
      </c>
      <c r="D220" s="10">
        <f t="shared" si="22"/>
        <v>500</v>
      </c>
      <c r="E220" s="30">
        <f t="shared" si="23"/>
        <v>247</v>
      </c>
      <c r="F220" s="12">
        <f t="shared" si="24"/>
        <v>747</v>
      </c>
    </row>
    <row r="221" spans="1:6" ht="12.75">
      <c r="A221" s="18" t="s">
        <v>195</v>
      </c>
      <c r="B221" s="25">
        <v>383</v>
      </c>
      <c r="C221" s="28">
        <f t="shared" si="21"/>
        <v>0.0007337319368799</v>
      </c>
      <c r="D221" s="10">
        <f t="shared" si="22"/>
        <v>500</v>
      </c>
      <c r="E221" s="30">
        <f t="shared" si="23"/>
        <v>186</v>
      </c>
      <c r="F221" s="12">
        <f t="shared" si="24"/>
        <v>686</v>
      </c>
    </row>
    <row r="222" spans="1:6" ht="12.75">
      <c r="A222" s="18" t="s">
        <v>196</v>
      </c>
      <c r="B222" s="25">
        <v>837</v>
      </c>
      <c r="C222" s="28">
        <f t="shared" si="21"/>
        <v>0.00160348206571403</v>
      </c>
      <c r="D222" s="10">
        <f t="shared" si="22"/>
        <v>500</v>
      </c>
      <c r="E222" s="30">
        <f t="shared" si="23"/>
        <v>406</v>
      </c>
      <c r="F222" s="12">
        <f t="shared" si="24"/>
        <v>906</v>
      </c>
    </row>
    <row r="223" spans="1:6" ht="12.75">
      <c r="A223" s="18" t="s">
        <v>197</v>
      </c>
      <c r="B223" s="25">
        <v>4132</v>
      </c>
      <c r="C223" s="28">
        <f t="shared" si="21"/>
        <v>0.00791587562190008</v>
      </c>
      <c r="D223" s="10">
        <f t="shared" si="22"/>
        <v>500</v>
      </c>
      <c r="E223" s="30">
        <f t="shared" si="23"/>
        <v>2006</v>
      </c>
      <c r="F223" s="12">
        <f t="shared" si="24"/>
        <v>2506</v>
      </c>
    </row>
    <row r="224" spans="1:6" ht="12.75">
      <c r="A224" s="18" t="s">
        <v>198</v>
      </c>
      <c r="B224" s="25">
        <v>2632</v>
      </c>
      <c r="C224" s="28">
        <f t="shared" si="21"/>
        <v>0.00504225184821902</v>
      </c>
      <c r="D224" s="10">
        <f t="shared" si="22"/>
        <v>500</v>
      </c>
      <c r="E224" s="30">
        <f t="shared" si="23"/>
        <v>1278</v>
      </c>
      <c r="F224" s="12">
        <f t="shared" si="24"/>
        <v>1778</v>
      </c>
    </row>
    <row r="225" spans="1:6" ht="12.75">
      <c r="A225" s="18" t="s">
        <v>199</v>
      </c>
      <c r="B225" s="25">
        <v>4036</v>
      </c>
      <c r="C225" s="28">
        <f t="shared" si="21"/>
        <v>0.00773196370038449</v>
      </c>
      <c r="D225" s="10">
        <f t="shared" si="22"/>
        <v>500</v>
      </c>
      <c r="E225" s="30">
        <f t="shared" si="23"/>
        <v>1959</v>
      </c>
      <c r="F225" s="12">
        <f t="shared" si="24"/>
        <v>2459</v>
      </c>
    </row>
    <row r="226" spans="1:6" ht="12.75">
      <c r="A226" s="18" t="s">
        <v>200</v>
      </c>
      <c r="B226" s="25">
        <v>180</v>
      </c>
      <c r="C226" s="28">
        <f t="shared" si="21"/>
        <v>0.00034483485284173</v>
      </c>
      <c r="D226" s="10">
        <f t="shared" si="22"/>
        <v>500</v>
      </c>
      <c r="E226" s="30">
        <f t="shared" si="23"/>
        <v>87</v>
      </c>
      <c r="F226" s="12">
        <f t="shared" si="24"/>
        <v>587</v>
      </c>
    </row>
    <row r="227" spans="1:6" ht="12.75">
      <c r="A227" s="18" t="s">
        <v>201</v>
      </c>
      <c r="B227" s="25">
        <v>415</v>
      </c>
      <c r="C227" s="28">
        <f t="shared" si="21"/>
        <v>0.00079503591071843</v>
      </c>
      <c r="D227" s="10">
        <f t="shared" si="22"/>
        <v>500</v>
      </c>
      <c r="E227" s="30">
        <f t="shared" si="23"/>
        <v>201</v>
      </c>
      <c r="F227" s="12">
        <f t="shared" si="24"/>
        <v>701</v>
      </c>
    </row>
    <row r="228" spans="1:6" ht="12.75">
      <c r="A228" s="18" t="s">
        <v>310</v>
      </c>
      <c r="B228" s="25">
        <v>2667</v>
      </c>
      <c r="C228" s="28">
        <f t="shared" si="21"/>
        <v>0.00510930306960491</v>
      </c>
      <c r="D228" s="10">
        <f t="shared" si="22"/>
        <v>500</v>
      </c>
      <c r="E228" s="30">
        <f t="shared" si="23"/>
        <v>1295</v>
      </c>
      <c r="F228" s="12">
        <f t="shared" si="24"/>
        <v>1795</v>
      </c>
    </row>
    <row r="229" spans="1:6" ht="12.75">
      <c r="A229" s="18" t="s">
        <v>202</v>
      </c>
      <c r="B229" s="25">
        <v>654</v>
      </c>
      <c r="C229" s="28">
        <f t="shared" si="21"/>
        <v>0.00125289996532494</v>
      </c>
      <c r="D229" s="10">
        <f t="shared" si="22"/>
        <v>500</v>
      </c>
      <c r="E229" s="30">
        <f t="shared" si="23"/>
        <v>317</v>
      </c>
      <c r="F229" s="12">
        <f t="shared" si="24"/>
        <v>817</v>
      </c>
    </row>
    <row r="230" spans="1:6" ht="12.75">
      <c r="A230" s="18" t="s">
        <v>203</v>
      </c>
      <c r="B230" s="25">
        <v>4036</v>
      </c>
      <c r="C230" s="28">
        <f t="shared" si="21"/>
        <v>0.00773196370038449</v>
      </c>
      <c r="D230" s="10">
        <f t="shared" si="22"/>
        <v>500</v>
      </c>
      <c r="E230" s="30">
        <f t="shared" si="23"/>
        <v>1959</v>
      </c>
      <c r="F230" s="12">
        <f t="shared" si="24"/>
        <v>2459</v>
      </c>
    </row>
    <row r="231" spans="1:6" ht="12.75">
      <c r="A231" s="11" t="s">
        <v>204</v>
      </c>
      <c r="C231" s="28">
        <f t="shared" si="21"/>
      </c>
      <c r="D231" s="10">
        <f t="shared" si="22"/>
      </c>
      <c r="E231" s="30">
        <f t="shared" si="23"/>
      </c>
      <c r="F231" s="12">
        <f t="shared" si="24"/>
      </c>
    </row>
    <row r="232" spans="1:6" ht="12.75">
      <c r="A232" s="18" t="s">
        <v>205</v>
      </c>
      <c r="B232" s="25">
        <v>61</v>
      </c>
      <c r="C232" s="28">
        <f t="shared" si="21"/>
        <v>0.0001168607001297</v>
      </c>
      <c r="D232" s="10">
        <f t="shared" si="22"/>
        <v>500</v>
      </c>
      <c r="E232" s="30">
        <f t="shared" si="23"/>
        <v>30</v>
      </c>
      <c r="F232" s="12">
        <f t="shared" si="24"/>
        <v>530</v>
      </c>
    </row>
    <row r="233" spans="1:6" ht="25.5">
      <c r="A233" s="23" t="s">
        <v>206</v>
      </c>
      <c r="B233" s="25">
        <v>107</v>
      </c>
      <c r="C233" s="28">
        <f t="shared" si="21"/>
        <v>0.00020498516252258</v>
      </c>
      <c r="D233" s="10">
        <f t="shared" si="22"/>
        <v>500</v>
      </c>
      <c r="E233" s="30">
        <f t="shared" si="23"/>
        <v>52</v>
      </c>
      <c r="F233" s="12">
        <f t="shared" si="24"/>
        <v>552</v>
      </c>
    </row>
    <row r="234" spans="1:6" ht="12.75">
      <c r="A234" s="18" t="s">
        <v>351</v>
      </c>
      <c r="B234" s="25">
        <v>822</v>
      </c>
      <c r="C234" s="28">
        <f t="shared" si="21"/>
        <v>0.00157474582797722</v>
      </c>
      <c r="D234" s="10">
        <f t="shared" si="22"/>
        <v>500</v>
      </c>
      <c r="E234" s="30">
        <f t="shared" si="23"/>
        <v>399</v>
      </c>
      <c r="F234" s="12">
        <f t="shared" si="24"/>
        <v>899</v>
      </c>
    </row>
    <row r="235" spans="1:6" ht="12.75">
      <c r="A235" s="18" t="s">
        <v>208</v>
      </c>
      <c r="B235" s="25">
        <v>1720</v>
      </c>
      <c r="C235" s="28">
        <f t="shared" si="21"/>
        <v>0.00329508859382094</v>
      </c>
      <c r="D235" s="10">
        <f t="shared" si="22"/>
        <v>500</v>
      </c>
      <c r="E235" s="30">
        <f t="shared" si="23"/>
        <v>835</v>
      </c>
      <c r="F235" s="12">
        <f t="shared" si="24"/>
        <v>1335</v>
      </c>
    </row>
    <row r="236" spans="1:6" ht="25.5">
      <c r="A236" s="23" t="s">
        <v>209</v>
      </c>
      <c r="B236" s="25">
        <v>1128</v>
      </c>
      <c r="C236" s="28">
        <f t="shared" si="21"/>
        <v>0.00216096507780815</v>
      </c>
      <c r="D236" s="10">
        <f t="shared" si="22"/>
        <v>500</v>
      </c>
      <c r="E236" s="30">
        <f t="shared" si="23"/>
        <v>548</v>
      </c>
      <c r="F236" s="12">
        <f t="shared" si="24"/>
        <v>1048</v>
      </c>
    </row>
    <row r="237" spans="1:6" ht="12.75">
      <c r="A237" s="18" t="s">
        <v>210</v>
      </c>
      <c r="B237" s="25">
        <v>1255</v>
      </c>
      <c r="C237" s="28">
        <f t="shared" si="21"/>
        <v>0.00240426522397982</v>
      </c>
      <c r="D237" s="10">
        <f t="shared" si="22"/>
        <v>500</v>
      </c>
      <c r="E237" s="30">
        <f t="shared" si="23"/>
        <v>609</v>
      </c>
      <c r="F237" s="12">
        <f t="shared" si="24"/>
        <v>1109</v>
      </c>
    </row>
    <row r="238" spans="1:6" ht="12.75">
      <c r="A238" s="18" t="s">
        <v>211</v>
      </c>
      <c r="B238" s="25">
        <v>125</v>
      </c>
      <c r="C238" s="28">
        <f t="shared" si="21"/>
        <v>0.00023946864780676</v>
      </c>
      <c r="D238" s="10">
        <f t="shared" si="22"/>
        <v>500</v>
      </c>
      <c r="E238" s="30">
        <f t="shared" si="23"/>
        <v>61</v>
      </c>
      <c r="F238" s="12">
        <f t="shared" si="24"/>
        <v>561</v>
      </c>
    </row>
    <row r="239" spans="1:6" ht="12.75">
      <c r="A239" s="18" t="s">
        <v>212</v>
      </c>
      <c r="B239" s="25">
        <v>155</v>
      </c>
      <c r="C239" s="28">
        <f t="shared" si="21"/>
        <v>0.00029694112328038</v>
      </c>
      <c r="D239" s="10">
        <f t="shared" si="22"/>
        <v>500</v>
      </c>
      <c r="E239" s="30">
        <f t="shared" si="23"/>
        <v>75</v>
      </c>
      <c r="F239" s="12">
        <f t="shared" si="24"/>
        <v>575</v>
      </c>
    </row>
    <row r="240" spans="1:6" ht="12.75">
      <c r="A240" s="18" t="s">
        <v>213</v>
      </c>
      <c r="B240" s="25">
        <v>1031</v>
      </c>
      <c r="C240" s="28">
        <f t="shared" si="21"/>
        <v>0.00197513740711011</v>
      </c>
      <c r="D240" s="10">
        <f t="shared" si="22"/>
        <v>500</v>
      </c>
      <c r="E240" s="30">
        <f t="shared" si="23"/>
        <v>500</v>
      </c>
      <c r="F240" s="12">
        <f t="shared" si="24"/>
        <v>1000</v>
      </c>
    </row>
    <row r="241" spans="1:6" ht="12.75">
      <c r="A241" s="11" t="s">
        <v>214</v>
      </c>
      <c r="C241" s="28">
        <f t="shared" si="21"/>
      </c>
      <c r="D241" s="10">
        <f t="shared" si="22"/>
      </c>
      <c r="E241" s="30">
        <f t="shared" si="23"/>
      </c>
      <c r="F241" s="12">
        <f t="shared" si="24"/>
      </c>
    </row>
    <row r="242" spans="1:6" ht="12.75">
      <c r="A242" s="18" t="s">
        <v>215</v>
      </c>
      <c r="B242" s="25">
        <v>564</v>
      </c>
      <c r="C242" s="28">
        <f t="shared" si="21"/>
        <v>0.00108048253890408</v>
      </c>
      <c r="D242" s="10">
        <f t="shared" si="22"/>
        <v>500</v>
      </c>
      <c r="E242" s="30">
        <f t="shared" si="23"/>
        <v>274</v>
      </c>
      <c r="F242" s="12">
        <f t="shared" si="24"/>
        <v>774</v>
      </c>
    </row>
    <row r="243" spans="1:6" ht="12.75">
      <c r="A243" s="11" t="s">
        <v>216</v>
      </c>
      <c r="C243" s="28">
        <f t="shared" si="21"/>
      </c>
      <c r="D243" s="10">
        <f t="shared" si="22"/>
      </c>
      <c r="E243" s="30">
        <f t="shared" si="23"/>
      </c>
      <c r="F243" s="12">
        <f t="shared" si="24"/>
      </c>
    </row>
    <row r="244" spans="1:6" ht="12.75">
      <c r="A244" s="18" t="s">
        <v>217</v>
      </c>
      <c r="B244" s="25">
        <v>957</v>
      </c>
      <c r="C244" s="28">
        <f t="shared" si="21"/>
        <v>0.00183337196760851</v>
      </c>
      <c r="D244" s="10">
        <f t="shared" si="22"/>
        <v>500</v>
      </c>
      <c r="E244" s="30">
        <f t="shared" si="23"/>
        <v>465</v>
      </c>
      <c r="F244" s="12">
        <f t="shared" si="24"/>
        <v>965</v>
      </c>
    </row>
    <row r="245" ht="12.75">
      <c r="A245" s="11" t="s">
        <v>218</v>
      </c>
    </row>
    <row r="246" spans="1:6" ht="12.75">
      <c r="A246" s="18" t="s">
        <v>219</v>
      </c>
      <c r="B246" s="25">
        <v>3620</v>
      </c>
      <c r="C246" s="28">
        <f>IF(B246&gt;0,B246/$B$301,"")</f>
        <v>0.00693501204048361</v>
      </c>
      <c r="D246" s="10">
        <f>IF(C246&lt;&gt;"",500,"")</f>
        <v>500</v>
      </c>
      <c r="E246" s="30">
        <f>IF(D246&lt;&gt;"",C246*$B$6,"")</f>
        <v>1757</v>
      </c>
      <c r="F246" s="12">
        <f>IF(E246&lt;&gt;"",D246+E246,"")</f>
        <v>2257</v>
      </c>
    </row>
    <row r="247" spans="1:6" ht="12.75">
      <c r="A247" s="18" t="s">
        <v>220</v>
      </c>
      <c r="B247" s="25">
        <v>1127</v>
      </c>
      <c r="C247" s="28">
        <f>IF(B247&gt;0,B247/$B$301,"")</f>
        <v>0.0021590493286257</v>
      </c>
      <c r="D247" s="10">
        <f>IF(C247&lt;&gt;"",500,"")</f>
        <v>500</v>
      </c>
      <c r="E247" s="30">
        <f>IF(D247&lt;&gt;"",C247*$B$6,"")</f>
        <v>547</v>
      </c>
      <c r="F247" s="12">
        <f>IF(E247&lt;&gt;"",D247+E247,"")</f>
        <v>1047</v>
      </c>
    </row>
    <row r="248" spans="1:6" ht="12.75">
      <c r="A248" s="18" t="s">
        <v>221</v>
      </c>
      <c r="B248" s="25">
        <v>712</v>
      </c>
      <c r="C248" s="28">
        <f aca="true" t="shared" si="25" ref="C248:C256">IF(B248&gt;0,B248/$B$301,"")</f>
        <v>0.00136401341790727</v>
      </c>
      <c r="D248" s="10">
        <f aca="true" t="shared" si="26" ref="D248:D256">IF(C248&lt;&gt;"",500,"")</f>
        <v>500</v>
      </c>
      <c r="E248" s="30">
        <f aca="true" t="shared" si="27" ref="E248:E255">IF(D248&lt;&gt;"",C248*$B$6,"")</f>
        <v>346</v>
      </c>
      <c r="F248" s="12">
        <f aca="true" t="shared" si="28" ref="F248:F255">IF(E248&lt;&gt;"",D248+E248,"")</f>
        <v>846</v>
      </c>
    </row>
    <row r="249" spans="1:6" ht="12.75">
      <c r="A249" s="18" t="s">
        <v>222</v>
      </c>
      <c r="B249" s="25">
        <v>488</v>
      </c>
      <c r="C249" s="28">
        <f t="shared" si="25"/>
        <v>0.00093488560103757</v>
      </c>
      <c r="D249" s="10">
        <f t="shared" si="26"/>
        <v>500</v>
      </c>
      <c r="E249" s="30">
        <f t="shared" si="27"/>
        <v>237</v>
      </c>
      <c r="F249" s="12">
        <f t="shared" si="28"/>
        <v>737</v>
      </c>
    </row>
    <row r="250" spans="1:6" ht="12.75">
      <c r="A250" s="18" t="s">
        <v>223</v>
      </c>
      <c r="B250" s="25">
        <v>17002</v>
      </c>
      <c r="C250" s="28">
        <f t="shared" si="25"/>
        <v>0.0325715676000835</v>
      </c>
      <c r="D250" s="10">
        <f t="shared" si="26"/>
        <v>500</v>
      </c>
      <c r="E250" s="30">
        <f t="shared" si="27"/>
        <v>8254</v>
      </c>
      <c r="F250" s="12">
        <f t="shared" si="28"/>
        <v>8754</v>
      </c>
    </row>
    <row r="251" spans="1:6" ht="12.75">
      <c r="A251" s="18" t="s">
        <v>224</v>
      </c>
      <c r="B251" s="25">
        <v>4491</v>
      </c>
      <c r="C251" s="28">
        <f t="shared" si="25"/>
        <v>0.00860362957840108</v>
      </c>
      <c r="D251" s="10">
        <f t="shared" si="26"/>
        <v>500</v>
      </c>
      <c r="E251" s="30">
        <f t="shared" si="27"/>
        <v>2180</v>
      </c>
      <c r="F251" s="12">
        <f t="shared" si="28"/>
        <v>2680</v>
      </c>
    </row>
    <row r="252" spans="1:6" ht="12.75">
      <c r="A252" s="18" t="s">
        <v>225</v>
      </c>
      <c r="B252" s="25">
        <v>1448</v>
      </c>
      <c r="C252" s="28">
        <f t="shared" si="25"/>
        <v>0.00277400481619344</v>
      </c>
      <c r="D252" s="10">
        <f t="shared" si="26"/>
        <v>500</v>
      </c>
      <c r="E252" s="30">
        <f t="shared" si="27"/>
        <v>703</v>
      </c>
      <c r="F252" s="12">
        <f t="shared" si="28"/>
        <v>1203</v>
      </c>
    </row>
    <row r="253" spans="1:6" ht="12.75">
      <c r="A253" s="18" t="s">
        <v>226</v>
      </c>
      <c r="B253" s="25">
        <v>1686</v>
      </c>
      <c r="C253" s="28">
        <f t="shared" si="25"/>
        <v>0.00322995312161751</v>
      </c>
      <c r="D253" s="10">
        <f t="shared" si="26"/>
        <v>500</v>
      </c>
      <c r="E253" s="30">
        <f t="shared" si="27"/>
        <v>818</v>
      </c>
      <c r="F253" s="12">
        <f t="shared" si="28"/>
        <v>1318</v>
      </c>
    </row>
    <row r="254" spans="1:6" ht="12.75">
      <c r="A254" s="11" t="s">
        <v>227</v>
      </c>
      <c r="C254" s="28">
        <f t="shared" si="25"/>
      </c>
      <c r="D254" s="10">
        <f t="shared" si="26"/>
      </c>
      <c r="E254" s="30">
        <f t="shared" si="27"/>
      </c>
      <c r="F254" s="12">
        <f t="shared" si="28"/>
      </c>
    </row>
    <row r="255" spans="1:6" ht="12.75">
      <c r="A255" s="18" t="s">
        <v>228</v>
      </c>
      <c r="B255" s="25">
        <v>152</v>
      </c>
      <c r="C255" s="28">
        <f t="shared" si="25"/>
        <v>0.00029119387573301</v>
      </c>
      <c r="D255" s="10">
        <f t="shared" si="26"/>
        <v>500</v>
      </c>
      <c r="E255" s="30">
        <f t="shared" si="27"/>
        <v>74</v>
      </c>
      <c r="F255" s="12">
        <f t="shared" si="28"/>
        <v>574</v>
      </c>
    </row>
    <row r="256" spans="1:6" ht="12.75">
      <c r="A256" s="18" t="s">
        <v>229</v>
      </c>
      <c r="B256" s="25">
        <v>258</v>
      </c>
      <c r="C256" s="28">
        <f t="shared" si="25"/>
        <v>0.00049426328907314</v>
      </c>
      <c r="D256" s="10">
        <f t="shared" si="26"/>
        <v>500</v>
      </c>
      <c r="E256" s="30">
        <f aca="true" t="shared" si="29" ref="E256:E262">IF(D256&lt;&gt;"",C256*$B$6,"")</f>
        <v>125</v>
      </c>
      <c r="F256" s="12">
        <f aca="true" t="shared" si="30" ref="F256:F262">IF(E256&lt;&gt;"",D256+E256,"")</f>
        <v>625</v>
      </c>
    </row>
    <row r="257" spans="1:6" ht="12.75">
      <c r="A257" s="11" t="s">
        <v>230</v>
      </c>
      <c r="C257" s="28">
        <f aca="true" t="shared" si="31" ref="C257:C262">IF(B257&gt;0,B257/$B$301,"")</f>
      </c>
      <c r="D257" s="10">
        <f aca="true" t="shared" si="32" ref="D257:D262">IF(C257&lt;&gt;"",500,"")</f>
      </c>
      <c r="E257" s="30">
        <f t="shared" si="29"/>
      </c>
      <c r="F257" s="12">
        <f t="shared" si="30"/>
      </c>
    </row>
    <row r="258" spans="1:6" ht="12.75">
      <c r="A258" s="18" t="s">
        <v>231</v>
      </c>
      <c r="B258" s="25">
        <v>236</v>
      </c>
      <c r="C258" s="28">
        <f t="shared" si="31"/>
        <v>0.00045211680705915</v>
      </c>
      <c r="D258" s="10">
        <f t="shared" si="32"/>
        <v>500</v>
      </c>
      <c r="E258" s="30">
        <f t="shared" si="29"/>
        <v>115</v>
      </c>
      <c r="F258" s="12">
        <f t="shared" si="30"/>
        <v>615</v>
      </c>
    </row>
    <row r="259" spans="1:6" ht="12.75">
      <c r="A259" s="18" t="s">
        <v>232</v>
      </c>
      <c r="B259" s="25">
        <v>1433</v>
      </c>
      <c r="C259" s="28">
        <f t="shared" si="31"/>
        <v>0.00274526857845663</v>
      </c>
      <c r="D259" s="10">
        <f t="shared" si="32"/>
        <v>500</v>
      </c>
      <c r="E259" s="30">
        <f t="shared" si="29"/>
        <v>696</v>
      </c>
      <c r="F259" s="12">
        <f t="shared" si="30"/>
        <v>1196</v>
      </c>
    </row>
    <row r="260" spans="1:6" ht="12.75">
      <c r="A260" s="11" t="s">
        <v>233</v>
      </c>
      <c r="C260" s="28">
        <f t="shared" si="31"/>
      </c>
      <c r="D260" s="10">
        <f t="shared" si="32"/>
      </c>
      <c r="E260" s="30">
        <f t="shared" si="29"/>
      </c>
      <c r="F260" s="12">
        <f t="shared" si="30"/>
      </c>
    </row>
    <row r="261" spans="1:6" ht="12.75">
      <c r="A261" s="18" t="s">
        <v>234</v>
      </c>
      <c r="B261" s="25">
        <v>1123</v>
      </c>
      <c r="C261" s="28">
        <f t="shared" si="31"/>
        <v>0.00215138633189588</v>
      </c>
      <c r="D261" s="10">
        <f t="shared" si="32"/>
        <v>500</v>
      </c>
      <c r="E261" s="30">
        <f t="shared" si="29"/>
        <v>545</v>
      </c>
      <c r="F261" s="12">
        <f t="shared" si="30"/>
        <v>1045</v>
      </c>
    </row>
    <row r="262" spans="1:6" ht="12.75">
      <c r="A262" s="18" t="s">
        <v>235</v>
      </c>
      <c r="B262" s="25">
        <v>4951</v>
      </c>
      <c r="C262" s="28">
        <f t="shared" si="31"/>
        <v>0.00948487420232993</v>
      </c>
      <c r="D262" s="10">
        <f t="shared" si="32"/>
        <v>500</v>
      </c>
      <c r="E262" s="30">
        <f t="shared" si="29"/>
        <v>2403</v>
      </c>
      <c r="F262" s="12">
        <f t="shared" si="30"/>
        <v>2903</v>
      </c>
    </row>
    <row r="263" spans="1:6" ht="12.75">
      <c r="A263" s="18" t="s">
        <v>236</v>
      </c>
      <c r="B263" s="25">
        <v>790</v>
      </c>
      <c r="C263" s="28">
        <f aca="true" t="shared" si="33" ref="C263:C287">IF(B263&gt;0,B263/$B$301,"")</f>
        <v>0.00151344185413869</v>
      </c>
      <c r="D263" s="10">
        <f aca="true" t="shared" si="34" ref="D263:D287">IF(C263&lt;&gt;"",500,"")</f>
        <v>500</v>
      </c>
      <c r="E263" s="30">
        <f aca="true" t="shared" si="35" ref="E263:E286">IF(D263&lt;&gt;"",C263*$B$6,"")</f>
        <v>384</v>
      </c>
      <c r="F263" s="12">
        <f aca="true" t="shared" si="36" ref="F263:F286">IF(E263&lt;&gt;"",D263+E263,"")</f>
        <v>884</v>
      </c>
    </row>
    <row r="264" spans="1:6" ht="12.75">
      <c r="A264" s="18" t="s">
        <v>237</v>
      </c>
      <c r="B264" s="25">
        <v>117</v>
      </c>
      <c r="C264" s="28">
        <f t="shared" si="33"/>
        <v>0.00022414265434712</v>
      </c>
      <c r="D264" s="10">
        <f t="shared" si="34"/>
        <v>500</v>
      </c>
      <c r="E264" s="30">
        <f t="shared" si="35"/>
        <v>57</v>
      </c>
      <c r="F264" s="12">
        <f t="shared" si="36"/>
        <v>557</v>
      </c>
    </row>
    <row r="265" spans="1:6" ht="12.75">
      <c r="A265" s="18" t="s">
        <v>238</v>
      </c>
      <c r="B265" s="25">
        <v>997</v>
      </c>
      <c r="C265" s="28">
        <f t="shared" si="33"/>
        <v>0.00191000193490667</v>
      </c>
      <c r="D265" s="10">
        <f t="shared" si="34"/>
        <v>500</v>
      </c>
      <c r="E265" s="30">
        <f t="shared" si="35"/>
        <v>484</v>
      </c>
      <c r="F265" s="12">
        <f t="shared" si="36"/>
        <v>984</v>
      </c>
    </row>
    <row r="266" spans="1:6" ht="12.75">
      <c r="A266" s="18" t="s">
        <v>239</v>
      </c>
      <c r="B266" s="25">
        <v>1057</v>
      </c>
      <c r="C266" s="28">
        <f t="shared" si="33"/>
        <v>0.00202494688585392</v>
      </c>
      <c r="D266" s="10">
        <f t="shared" si="34"/>
        <v>500</v>
      </c>
      <c r="E266" s="30">
        <f t="shared" si="35"/>
        <v>513</v>
      </c>
      <c r="F266" s="12">
        <f t="shared" si="36"/>
        <v>1013</v>
      </c>
    </row>
    <row r="267" spans="1:6" ht="12.75">
      <c r="A267" s="18" t="s">
        <v>240</v>
      </c>
      <c r="B267" s="25">
        <v>655</v>
      </c>
      <c r="C267" s="28">
        <f t="shared" si="33"/>
        <v>0.00125481571450739</v>
      </c>
      <c r="D267" s="10">
        <f t="shared" si="34"/>
        <v>500</v>
      </c>
      <c r="E267" s="30">
        <f t="shared" si="35"/>
        <v>318</v>
      </c>
      <c r="F267" s="12">
        <f t="shared" si="36"/>
        <v>818</v>
      </c>
    </row>
    <row r="268" spans="1:6" ht="12.75">
      <c r="A268" s="18" t="s">
        <v>241</v>
      </c>
      <c r="B268" s="25">
        <v>1671</v>
      </c>
      <c r="C268" s="28">
        <f t="shared" si="33"/>
        <v>0.00320121688388069</v>
      </c>
      <c r="D268" s="10">
        <f t="shared" si="34"/>
        <v>500</v>
      </c>
      <c r="E268" s="30">
        <f t="shared" si="35"/>
        <v>811</v>
      </c>
      <c r="F268" s="12">
        <f t="shared" si="36"/>
        <v>1311</v>
      </c>
    </row>
    <row r="269" spans="1:6" ht="12.75">
      <c r="A269" s="18" t="s">
        <v>242</v>
      </c>
      <c r="B269" s="25">
        <v>307</v>
      </c>
      <c r="C269" s="28">
        <f t="shared" si="33"/>
        <v>0.00058813499901339</v>
      </c>
      <c r="D269" s="10">
        <f t="shared" si="34"/>
        <v>500</v>
      </c>
      <c r="E269" s="30">
        <f t="shared" si="35"/>
        <v>149</v>
      </c>
      <c r="F269" s="12">
        <f t="shared" si="36"/>
        <v>649</v>
      </c>
    </row>
    <row r="270" spans="1:6" ht="12.75">
      <c r="A270" s="18" t="s">
        <v>243</v>
      </c>
      <c r="B270" s="25">
        <v>241</v>
      </c>
      <c r="C270" s="28">
        <f t="shared" si="33"/>
        <v>0.00046169555297142</v>
      </c>
      <c r="D270" s="10">
        <f t="shared" si="34"/>
        <v>500</v>
      </c>
      <c r="E270" s="30">
        <f t="shared" si="35"/>
        <v>117</v>
      </c>
      <c r="F270" s="12">
        <f t="shared" si="36"/>
        <v>617</v>
      </c>
    </row>
    <row r="271" spans="1:6" ht="12.75">
      <c r="A271" s="18" t="s">
        <v>244</v>
      </c>
      <c r="B271" s="25">
        <v>5577</v>
      </c>
      <c r="C271" s="28">
        <f t="shared" si="33"/>
        <v>0.0106841331905462</v>
      </c>
      <c r="D271" s="10">
        <f t="shared" si="34"/>
        <v>500</v>
      </c>
      <c r="E271" s="30">
        <f t="shared" si="35"/>
        <v>2707</v>
      </c>
      <c r="F271" s="12">
        <f t="shared" si="36"/>
        <v>3207</v>
      </c>
    </row>
    <row r="272" spans="1:6" ht="12.75">
      <c r="A272" s="18" t="s">
        <v>245</v>
      </c>
      <c r="B272" s="25">
        <v>214</v>
      </c>
      <c r="C272" s="28">
        <f t="shared" si="33"/>
        <v>0.00040997032504516</v>
      </c>
      <c r="D272" s="10">
        <f t="shared" si="34"/>
        <v>500</v>
      </c>
      <c r="E272" s="30">
        <f t="shared" si="35"/>
        <v>104</v>
      </c>
      <c r="F272" s="12">
        <f t="shared" si="36"/>
        <v>604</v>
      </c>
    </row>
    <row r="273" spans="1:6" ht="12.75">
      <c r="A273" s="18" t="s">
        <v>246</v>
      </c>
      <c r="B273" s="25">
        <v>1490</v>
      </c>
      <c r="C273" s="28">
        <f t="shared" si="33"/>
        <v>0.00285446628185651</v>
      </c>
      <c r="D273" s="10">
        <f t="shared" si="34"/>
        <v>500</v>
      </c>
      <c r="E273" s="30">
        <f t="shared" si="35"/>
        <v>723</v>
      </c>
      <c r="F273" s="12">
        <f t="shared" si="36"/>
        <v>1223</v>
      </c>
    </row>
    <row r="274" spans="1:6" ht="12.75">
      <c r="A274" s="18" t="s">
        <v>247</v>
      </c>
      <c r="B274" s="25">
        <v>131</v>
      </c>
      <c r="C274" s="28">
        <f t="shared" si="33"/>
        <v>0.00025096314290148</v>
      </c>
      <c r="D274" s="10">
        <f t="shared" si="34"/>
        <v>500</v>
      </c>
      <c r="E274" s="30">
        <f t="shared" si="35"/>
        <v>64</v>
      </c>
      <c r="F274" s="12">
        <f t="shared" si="36"/>
        <v>564</v>
      </c>
    </row>
    <row r="275" spans="1:6" ht="12.75">
      <c r="A275" s="18" t="s">
        <v>248</v>
      </c>
      <c r="B275" s="25">
        <v>57</v>
      </c>
      <c r="C275" s="28">
        <f t="shared" si="33"/>
        <v>0.00010919770339988</v>
      </c>
      <c r="D275" s="10">
        <f t="shared" si="34"/>
        <v>500</v>
      </c>
      <c r="E275" s="30">
        <f t="shared" si="35"/>
        <v>28</v>
      </c>
      <c r="F275" s="12">
        <f t="shared" si="36"/>
        <v>528</v>
      </c>
    </row>
    <row r="276" spans="1:6" ht="12.75">
      <c r="A276" s="18" t="s">
        <v>249</v>
      </c>
      <c r="B276" s="25">
        <v>712</v>
      </c>
      <c r="C276" s="28">
        <f t="shared" si="33"/>
        <v>0.00136401341790727</v>
      </c>
      <c r="D276" s="10">
        <f t="shared" si="34"/>
        <v>500</v>
      </c>
      <c r="E276" s="30">
        <f t="shared" si="35"/>
        <v>346</v>
      </c>
      <c r="F276" s="12">
        <f t="shared" si="36"/>
        <v>846</v>
      </c>
    </row>
    <row r="277" spans="1:6" ht="12.75">
      <c r="A277" s="18" t="s">
        <v>337</v>
      </c>
      <c r="B277" s="25">
        <v>84</v>
      </c>
      <c r="C277" s="28">
        <f t="shared" si="33"/>
        <v>0.00016092293132614</v>
      </c>
      <c r="D277" s="10">
        <f t="shared" si="34"/>
        <v>500</v>
      </c>
      <c r="E277" s="30">
        <f t="shared" si="35"/>
        <v>41</v>
      </c>
      <c r="F277" s="12">
        <f t="shared" si="36"/>
        <v>541</v>
      </c>
    </row>
    <row r="278" spans="1:6" ht="12.75">
      <c r="A278" s="18" t="s">
        <v>250</v>
      </c>
      <c r="B278" s="25">
        <v>2501</v>
      </c>
      <c r="C278" s="28">
        <f t="shared" si="33"/>
        <v>0.00479128870531755</v>
      </c>
      <c r="D278" s="10">
        <f t="shared" si="34"/>
        <v>500</v>
      </c>
      <c r="E278" s="30">
        <f t="shared" si="35"/>
        <v>1214</v>
      </c>
      <c r="F278" s="12">
        <f t="shared" si="36"/>
        <v>1714</v>
      </c>
    </row>
    <row r="279" spans="1:6" ht="12.75">
      <c r="A279" s="18" t="s">
        <v>251</v>
      </c>
      <c r="B279" s="25">
        <v>885</v>
      </c>
      <c r="C279" s="28">
        <f t="shared" si="33"/>
        <v>0.00169543802647182</v>
      </c>
      <c r="D279" s="10">
        <f t="shared" si="34"/>
        <v>500</v>
      </c>
      <c r="E279" s="30">
        <f t="shared" si="35"/>
        <v>430</v>
      </c>
      <c r="F279" s="12">
        <f t="shared" si="36"/>
        <v>930</v>
      </c>
    </row>
    <row r="280" spans="1:6" ht="12.75">
      <c r="A280" s="18" t="s">
        <v>252</v>
      </c>
      <c r="B280" s="25">
        <v>708</v>
      </c>
      <c r="C280" s="28">
        <f t="shared" si="33"/>
        <v>0.00135635042117746</v>
      </c>
      <c r="D280" s="10">
        <f t="shared" si="34"/>
        <v>500</v>
      </c>
      <c r="E280" s="30">
        <f t="shared" si="35"/>
        <v>344</v>
      </c>
      <c r="F280" s="12">
        <f t="shared" si="36"/>
        <v>844</v>
      </c>
    </row>
    <row r="281" spans="1:6" ht="12.75">
      <c r="A281" s="18" t="s">
        <v>253</v>
      </c>
      <c r="B281" s="25">
        <v>437</v>
      </c>
      <c r="C281" s="28">
        <f t="shared" si="33"/>
        <v>0.00083718239273241</v>
      </c>
      <c r="D281" s="10">
        <f t="shared" si="34"/>
        <v>500</v>
      </c>
      <c r="E281" s="30">
        <f t="shared" si="35"/>
        <v>212</v>
      </c>
      <c r="F281" s="12">
        <f t="shared" si="36"/>
        <v>712</v>
      </c>
    </row>
    <row r="282" spans="1:6" ht="12.75">
      <c r="A282" s="18" t="s">
        <v>254</v>
      </c>
      <c r="B282" s="25">
        <v>234</v>
      </c>
      <c r="C282" s="28">
        <f t="shared" si="33"/>
        <v>0.00044828530869425</v>
      </c>
      <c r="D282" s="10">
        <f t="shared" si="34"/>
        <v>500</v>
      </c>
      <c r="E282" s="30">
        <f t="shared" si="35"/>
        <v>114</v>
      </c>
      <c r="F282" s="12">
        <f t="shared" si="36"/>
        <v>614</v>
      </c>
    </row>
    <row r="283" spans="1:6" ht="12.75">
      <c r="A283" s="18" t="s">
        <v>255</v>
      </c>
      <c r="B283" s="25">
        <v>1995</v>
      </c>
      <c r="C283" s="28">
        <f t="shared" si="33"/>
        <v>0.0038219196189958</v>
      </c>
      <c r="D283" s="10">
        <f t="shared" si="34"/>
        <v>500</v>
      </c>
      <c r="E283" s="30">
        <f t="shared" si="35"/>
        <v>968</v>
      </c>
      <c r="F283" s="12">
        <f t="shared" si="36"/>
        <v>1468</v>
      </c>
    </row>
    <row r="284" spans="1:6" ht="12.75">
      <c r="A284" s="18" t="s">
        <v>256</v>
      </c>
      <c r="B284" s="25">
        <v>216</v>
      </c>
      <c r="C284" s="28">
        <f t="shared" si="33"/>
        <v>0.00041380182341007</v>
      </c>
      <c r="D284" s="10">
        <f t="shared" si="34"/>
        <v>500</v>
      </c>
      <c r="E284" s="30">
        <f t="shared" si="35"/>
        <v>105</v>
      </c>
      <c r="F284" s="12">
        <f t="shared" si="36"/>
        <v>605</v>
      </c>
    </row>
    <row r="285" spans="1:6" ht="12.75">
      <c r="A285" s="11" t="s">
        <v>257</v>
      </c>
      <c r="C285" s="28">
        <f t="shared" si="33"/>
      </c>
      <c r="D285" s="10">
        <f t="shared" si="34"/>
      </c>
      <c r="E285" s="30">
        <f t="shared" si="35"/>
      </c>
      <c r="F285" s="12">
        <f t="shared" si="36"/>
      </c>
    </row>
    <row r="286" spans="1:6" ht="12.75">
      <c r="A286" s="18" t="s">
        <v>258</v>
      </c>
      <c r="B286" s="25">
        <v>320</v>
      </c>
      <c r="C286" s="28">
        <f t="shared" si="33"/>
        <v>0.00061303973838529</v>
      </c>
      <c r="D286" s="10">
        <f t="shared" si="34"/>
        <v>500</v>
      </c>
      <c r="E286" s="30">
        <f t="shared" si="35"/>
        <v>155</v>
      </c>
      <c r="F286" s="12">
        <f t="shared" si="36"/>
        <v>655</v>
      </c>
    </row>
    <row r="287" spans="1:6" ht="12.75">
      <c r="A287" s="18" t="s">
        <v>259</v>
      </c>
      <c r="B287" s="25">
        <v>329</v>
      </c>
      <c r="C287" s="28">
        <f t="shared" si="33"/>
        <v>0.00063028148102738</v>
      </c>
      <c r="D287" s="10">
        <f t="shared" si="34"/>
        <v>500</v>
      </c>
      <c r="E287" s="30">
        <f>IF(D287&lt;&gt;"",C287*$B$6,"")</f>
        <v>160</v>
      </c>
      <c r="F287" s="12">
        <f>IF(E287&lt;&gt;"",D287+E287,"")</f>
        <v>660</v>
      </c>
    </row>
    <row r="288" spans="1:6" ht="12.75">
      <c r="A288" s="18" t="s">
        <v>260</v>
      </c>
      <c r="B288" s="25">
        <v>1282</v>
      </c>
      <c r="C288" s="28">
        <f aca="true" t="shared" si="37" ref="C288:C299">IF(B288&gt;0,B288/$B$301,"")</f>
        <v>0.00245599045190607</v>
      </c>
      <c r="D288" s="10">
        <f aca="true" t="shared" si="38" ref="D288:D299">IF(C288&lt;&gt;"",500,"")</f>
        <v>500</v>
      </c>
      <c r="E288" s="30">
        <f aca="true" t="shared" si="39" ref="E288:E298">IF(D288&lt;&gt;"",C288*$B$6,"")</f>
        <v>622</v>
      </c>
      <c r="F288" s="12">
        <f aca="true" t="shared" si="40" ref="F288:F298">IF(E288&lt;&gt;"",D288+E288,"")</f>
        <v>1122</v>
      </c>
    </row>
    <row r="289" spans="1:6" ht="12.75">
      <c r="A289" s="18" t="s">
        <v>339</v>
      </c>
      <c r="B289" s="25">
        <v>637</v>
      </c>
      <c r="C289" s="28">
        <f t="shared" si="37"/>
        <v>0.00122033222922322</v>
      </c>
      <c r="D289" s="10">
        <f t="shared" si="38"/>
        <v>500</v>
      </c>
      <c r="E289" s="30">
        <f t="shared" si="39"/>
        <v>309</v>
      </c>
      <c r="F289" s="12">
        <f t="shared" si="40"/>
        <v>809</v>
      </c>
    </row>
    <row r="290" spans="1:6" ht="12.75">
      <c r="A290" s="18" t="s">
        <v>261</v>
      </c>
      <c r="B290" s="25">
        <v>462</v>
      </c>
      <c r="C290" s="28">
        <f t="shared" si="37"/>
        <v>0.00088507612229377</v>
      </c>
      <c r="D290" s="10">
        <f t="shared" si="38"/>
        <v>500</v>
      </c>
      <c r="E290" s="30">
        <f t="shared" si="39"/>
        <v>224</v>
      </c>
      <c r="F290" s="12">
        <f t="shared" si="40"/>
        <v>724</v>
      </c>
    </row>
    <row r="291" spans="1:6" ht="12.75">
      <c r="A291" s="18" t="s">
        <v>262</v>
      </c>
      <c r="B291" s="25">
        <v>1582</v>
      </c>
      <c r="C291" s="28">
        <f t="shared" si="37"/>
        <v>0.00303071520664229</v>
      </c>
      <c r="D291" s="10">
        <f t="shared" si="38"/>
        <v>500</v>
      </c>
      <c r="E291" s="30">
        <f t="shared" si="39"/>
        <v>768</v>
      </c>
      <c r="F291" s="12">
        <f t="shared" si="40"/>
        <v>1268</v>
      </c>
    </row>
    <row r="292" spans="1:6" ht="12.75">
      <c r="A292" s="18" t="s">
        <v>263</v>
      </c>
      <c r="B292" s="25">
        <v>1723</v>
      </c>
      <c r="C292" s="28">
        <f t="shared" si="37"/>
        <v>0.0033008358413683</v>
      </c>
      <c r="D292" s="10">
        <f t="shared" si="38"/>
        <v>500</v>
      </c>
      <c r="E292" s="30">
        <f t="shared" si="39"/>
        <v>836</v>
      </c>
      <c r="F292" s="12">
        <f t="shared" si="40"/>
        <v>1336</v>
      </c>
    </row>
    <row r="293" spans="1:6" ht="12.75">
      <c r="A293" s="18" t="s">
        <v>264</v>
      </c>
      <c r="B293" s="25">
        <v>443</v>
      </c>
      <c r="C293" s="28">
        <f t="shared" si="37"/>
        <v>0.00084867688782714</v>
      </c>
      <c r="D293" s="10">
        <f t="shared" si="38"/>
        <v>500</v>
      </c>
      <c r="E293" s="30">
        <f t="shared" si="39"/>
        <v>215</v>
      </c>
      <c r="F293" s="12">
        <f t="shared" si="40"/>
        <v>715</v>
      </c>
    </row>
    <row r="294" spans="1:6" ht="12.75">
      <c r="A294" s="18" t="s">
        <v>265</v>
      </c>
      <c r="B294" s="25">
        <v>139</v>
      </c>
      <c r="C294" s="28">
        <f t="shared" si="37"/>
        <v>0.00026628913636111</v>
      </c>
      <c r="D294" s="10">
        <f t="shared" si="38"/>
        <v>500</v>
      </c>
      <c r="E294" s="30">
        <f t="shared" si="39"/>
        <v>67</v>
      </c>
      <c r="F294" s="12">
        <f t="shared" si="40"/>
        <v>567</v>
      </c>
    </row>
    <row r="295" spans="1:6" ht="12.75">
      <c r="A295" s="18" t="s">
        <v>340</v>
      </c>
      <c r="B295" s="25">
        <v>462</v>
      </c>
      <c r="C295" s="28">
        <f t="shared" si="37"/>
        <v>0.00088507612229377</v>
      </c>
      <c r="D295" s="10">
        <f t="shared" si="38"/>
        <v>500</v>
      </c>
      <c r="E295" s="30">
        <f t="shared" si="39"/>
        <v>224</v>
      </c>
      <c r="F295" s="12">
        <f t="shared" si="40"/>
        <v>724</v>
      </c>
    </row>
    <row r="296" spans="1:6" ht="12.75">
      <c r="A296" s="18" t="s">
        <v>266</v>
      </c>
      <c r="B296" s="25">
        <v>338</v>
      </c>
      <c r="C296" s="28">
        <f t="shared" si="37"/>
        <v>0.00064752322366946</v>
      </c>
      <c r="D296" s="10">
        <f t="shared" si="38"/>
        <v>500</v>
      </c>
      <c r="E296" s="30">
        <f t="shared" si="39"/>
        <v>164</v>
      </c>
      <c r="F296" s="12">
        <f t="shared" si="40"/>
        <v>664</v>
      </c>
    </row>
    <row r="297" spans="1:6" ht="12.75">
      <c r="A297" s="11" t="s">
        <v>267</v>
      </c>
      <c r="C297" s="28">
        <f t="shared" si="37"/>
      </c>
      <c r="D297" s="10">
        <f t="shared" si="38"/>
      </c>
      <c r="E297" s="30">
        <f t="shared" si="39"/>
      </c>
      <c r="F297" s="12">
        <f t="shared" si="40"/>
      </c>
    </row>
    <row r="298" spans="1:6" ht="12.75">
      <c r="A298" s="18" t="s">
        <v>295</v>
      </c>
      <c r="B298" s="25">
        <v>826</v>
      </c>
      <c r="C298" s="28">
        <f t="shared" si="37"/>
        <v>0.00158240882470703</v>
      </c>
      <c r="D298" s="10">
        <f t="shared" si="38"/>
        <v>500</v>
      </c>
      <c r="E298" s="30">
        <f t="shared" si="39"/>
        <v>401</v>
      </c>
      <c r="F298" s="12">
        <f t="shared" si="40"/>
        <v>901</v>
      </c>
    </row>
    <row r="299" spans="1:6" ht="12.75">
      <c r="A299" s="18" t="s">
        <v>296</v>
      </c>
      <c r="B299" s="25">
        <v>2106</v>
      </c>
      <c r="C299" s="28">
        <f t="shared" si="37"/>
        <v>0.0040345677782482</v>
      </c>
      <c r="D299" s="10">
        <f t="shared" si="38"/>
        <v>500</v>
      </c>
      <c r="E299" s="30">
        <f>IF(D299&lt;&gt;"",C299*$B$6,"")</f>
        <v>1022</v>
      </c>
      <c r="F299" s="12">
        <f>IF(E299&lt;&gt;"",D299+E299,"")</f>
        <v>1522</v>
      </c>
    </row>
    <row r="300" ht="12.75">
      <c r="A300" s="18"/>
    </row>
    <row r="301" spans="1:6" ht="12.75">
      <c r="A301" s="18" t="s">
        <v>268</v>
      </c>
      <c r="B301" s="25">
        <f>SUM(B12:B300)</f>
        <v>521989</v>
      </c>
      <c r="C301" s="25">
        <f>SUM(C12:C299)</f>
        <v>1</v>
      </c>
      <c r="D301" s="25">
        <f>SUM(D12:D299)</f>
        <v>129000</v>
      </c>
      <c r="E301" s="25">
        <f>SUM(E12:E299)</f>
        <v>253400</v>
      </c>
      <c r="F301" s="25">
        <f>SUM(F12:F299)</f>
        <v>382400</v>
      </c>
    </row>
    <row r="303" ht="12.75">
      <c r="E303" s="12" t="s">
        <v>301</v>
      </c>
    </row>
  </sheetData>
  <printOptions horizontalCentered="1"/>
  <pageMargins left="0" right="0" top="1" bottom="1" header="0.5" footer="0.5"/>
  <pageSetup fitToHeight="15" horizontalDpi="300" verticalDpi="300" orientation="landscape" scale="95" r:id="rId1"/>
  <headerFooter alignWithMargins="0">
    <oddHeader>&amp;L&amp;D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 DHHS</dc:creator>
  <cp:keywords/>
  <dc:description/>
  <cp:lastModifiedBy>ahindi</cp:lastModifiedBy>
  <cp:lastPrinted>2003-03-25T15:31:05Z</cp:lastPrinted>
  <dcterms:created xsi:type="dcterms:W3CDTF">1999-08-12T19:33:34Z</dcterms:created>
  <dcterms:modified xsi:type="dcterms:W3CDTF">2003-05-08T19:38:04Z</dcterms:modified>
  <cp:category/>
  <cp:version/>
  <cp:contentType/>
  <cp:contentStatus/>
</cp:coreProperties>
</file>