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CCU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<sst xmlns="http://schemas.openxmlformats.org/spreadsheetml/2006/main" count="128" uniqueCount="76">
  <si>
    <t>Inst.</t>
  </si>
  <si>
    <t>FY00</t>
  </si>
  <si>
    <t>FY01</t>
  </si>
  <si>
    <t>FY02</t>
  </si>
  <si>
    <t>FY03</t>
  </si>
  <si>
    <t>FY04</t>
  </si>
  <si>
    <t>FY05</t>
  </si>
  <si>
    <t>FY06</t>
  </si>
  <si>
    <t>FY07</t>
  </si>
  <si>
    <t xml:space="preserve">FY08 </t>
  </si>
  <si>
    <t>FY08</t>
  </si>
  <si>
    <t>PR/Award #</t>
  </si>
  <si>
    <t>Institution</t>
  </si>
  <si>
    <t>State</t>
  </si>
  <si>
    <t>Type</t>
  </si>
  <si>
    <t>Req Amt</t>
  </si>
  <si>
    <t>Awd Amt</t>
  </si>
  <si>
    <t>P031T000001</t>
  </si>
  <si>
    <t>FORT BELKNAP COLLEGE</t>
  </si>
  <si>
    <t>MT</t>
  </si>
  <si>
    <t>2V</t>
  </si>
  <si>
    <t>P031T000003</t>
  </si>
  <si>
    <t>LEECH LAKE TRIBAL COLLEGE</t>
  </si>
  <si>
    <t>MN</t>
  </si>
  <si>
    <t>2P</t>
  </si>
  <si>
    <t>P031T000004</t>
  </si>
  <si>
    <t>SISSETON WAHPETON COMMUNITY COLLEGE</t>
  </si>
  <si>
    <t>SD</t>
  </si>
  <si>
    <t>P031T000008</t>
  </si>
  <si>
    <t>SINTE GLESKA UNIVERSITY</t>
  </si>
  <si>
    <t>4V</t>
  </si>
  <si>
    <t>P031T000009</t>
  </si>
  <si>
    <t>INSTITUTE OF AMERICAN INDIAN ART</t>
  </si>
  <si>
    <t>NM</t>
  </si>
  <si>
    <t>P031T000010</t>
  </si>
  <si>
    <t>WI</t>
  </si>
  <si>
    <t>P031T000011</t>
  </si>
  <si>
    <t>BAY MILLS COMMUNITY COLLEGE</t>
  </si>
  <si>
    <t>MI</t>
  </si>
  <si>
    <t>P031T000012</t>
  </si>
  <si>
    <t>AZ</t>
  </si>
  <si>
    <t>P031T010001</t>
  </si>
  <si>
    <t>ND</t>
  </si>
  <si>
    <t>P031T010002</t>
  </si>
  <si>
    <t>SI TANKA COLLEGE</t>
  </si>
  <si>
    <t>P031T010003</t>
  </si>
  <si>
    <t>NORTHWEST INDIAN COLLEGE</t>
  </si>
  <si>
    <t>WA</t>
  </si>
  <si>
    <t>P031T010005</t>
  </si>
  <si>
    <t>DULL KNIFE MEMORIAL COLLEGE</t>
  </si>
  <si>
    <t>P031T010006</t>
  </si>
  <si>
    <t>D-Q UNIVERSITY</t>
  </si>
  <si>
    <t>CA</t>
  </si>
  <si>
    <t>P031T010007</t>
  </si>
  <si>
    <t>SALISH KOOTENAI COLLEGE</t>
  </si>
  <si>
    <t>P031T010010</t>
  </si>
  <si>
    <t>OGLALA LAKOTA COLLEGE</t>
  </si>
  <si>
    <t>P031T010011</t>
  </si>
  <si>
    <t>NE</t>
  </si>
  <si>
    <t>P031T010012</t>
  </si>
  <si>
    <t>P031T010013</t>
  </si>
  <si>
    <t>SOUTHWEST INDIAN POLYTECHNIC INSTITUTE</t>
  </si>
  <si>
    <t>P031T010014</t>
  </si>
  <si>
    <t>TURTLE MOUNTAIN COMMUNITY COLLEGE</t>
  </si>
  <si>
    <t>P031T030003</t>
  </si>
  <si>
    <t>P031T030005</t>
  </si>
  <si>
    <t>UNITED TRIBES TECH COLLEGE</t>
  </si>
  <si>
    <t>NCC's</t>
  </si>
  <si>
    <t>Total NCC's</t>
  </si>
  <si>
    <t>Title III Part A Programs - American Indian Tribally Controlled Colleges and Universities: NCCs</t>
  </si>
  <si>
    <t>DINE COLLEGE</t>
  </si>
  <si>
    <t>FORT BERTHOLD COMMUNITY COLLEGE</t>
  </si>
  <si>
    <t>NEBRASKA INDIAN COMMUNITY COLLEGE</t>
  </si>
  <si>
    <t>FOND DU LAC TRIBAL &amp; COMMUNITY COLLEGE</t>
  </si>
  <si>
    <t>FORT PECK COMMUNITY COLLEGE</t>
  </si>
  <si>
    <t>LAC COURTE OREILLES OJIBWA COMMUNITY COLLEGE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</si>
</sst>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2" fillId="2" borderId="0" xfId="15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4" fontId="4" fillId="2" borderId="0" xfId="15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 horizontal="center"/>
    </xf>
    <xf numFmtId="164" fontId="2" fillId="2" borderId="2" xfId="15" applyNumberFormat="1" applyFont="1" applyFill="1" applyBorder="1" applyAlignment="1">
      <alignment horizontal="center"/>
    </xf>
    <xf numFmtId="164" fontId="4" fillId="2" borderId="3" xfId="15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4" fillId="0" borderId="5" xfId="15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164" fontId="1" fillId="0" borderId="5" xfId="15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164" fontId="2" fillId="0" borderId="5" xfId="15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0" xfId="0" applyFont="1" applyAlignment="1">
      <alignment/>
    </xf>
    <xf numFmtId="165" fontId="2" fillId="2" borderId="1" xfId="15" applyNumberFormat="1" applyFont="1" applyFill="1" applyBorder="1" applyAlignment="1">
      <alignment horizontal="center"/>
    </xf>
    <xf numFmtId="165" fontId="4" fillId="2" borderId="4" xfId="15" applyNumberFormat="1" applyFont="1" applyFill="1" applyBorder="1" applyAlignment="1">
      <alignment horizontal="center"/>
    </xf>
    <xf numFmtId="165" fontId="4" fillId="0" borderId="5" xfId="15" applyNumberFormat="1" applyFont="1" applyFill="1" applyBorder="1" applyAlignment="1">
      <alignment horizontal="center"/>
    </xf>
    <xf numFmtId="165" fontId="1" fillId="0" borderId="5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2" borderId="1" xfId="15" applyNumberFormat="1" applyFont="1" applyFill="1" applyBorder="1" applyAlignment="1">
      <alignment horizontal="center"/>
    </xf>
    <xf numFmtId="164" fontId="4" fillId="2" borderId="4" xfId="1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workbookViewId="0" topLeftCell="A1">
      <selection activeCell="Y10" sqref="Y10"/>
    </sheetView>
  </sheetViews>
  <sheetFormatPr defaultColWidth="9.140625" defaultRowHeight="12.75"/>
  <cols>
    <col min="1" max="1" width="3.00390625" style="0" customWidth="1"/>
    <col min="2" max="2" width="10.28125" style="0" customWidth="1"/>
    <col min="3" max="3" width="40.57421875" style="0" customWidth="1"/>
    <col min="4" max="5" width="5.140625" style="0" customWidth="1"/>
    <col min="6" max="7" width="9.140625" style="0" hidden="1" customWidth="1"/>
    <col min="8" max="8" width="10.28125" style="0" hidden="1" customWidth="1"/>
    <col min="9" max="9" width="10.00390625" style="0" hidden="1" customWidth="1"/>
    <col min="10" max="12" width="9.140625" style="0" hidden="1" customWidth="1"/>
    <col min="13" max="13" width="10.00390625" style="0" hidden="1" customWidth="1"/>
    <col min="14" max="14" width="11.28125" style="36" bestFit="1" customWidth="1"/>
    <col min="15" max="15" width="13.00390625" style="36" customWidth="1"/>
    <col min="16" max="23" width="0" style="0" hidden="1" customWidth="1"/>
  </cols>
  <sheetData>
    <row r="1" spans="1:24" ht="14.25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  <c r="O1" s="42"/>
      <c r="P1" s="43"/>
      <c r="Q1" s="43"/>
      <c r="R1" s="43"/>
      <c r="S1" s="43"/>
      <c r="T1" s="43"/>
      <c r="U1" s="43"/>
      <c r="V1" s="43"/>
      <c r="W1" s="43"/>
      <c r="X1" s="43"/>
    </row>
    <row r="3" spans="1:23" s="2" customFormat="1" ht="11.25">
      <c r="A3" s="14"/>
      <c r="B3" s="11"/>
      <c r="C3" s="11"/>
      <c r="D3" s="11"/>
      <c r="E3" s="11" t="s">
        <v>0</v>
      </c>
      <c r="F3" s="12" t="s">
        <v>1</v>
      </c>
      <c r="G3" s="12" t="s">
        <v>1</v>
      </c>
      <c r="H3" s="12" t="s">
        <v>2</v>
      </c>
      <c r="I3" s="12" t="s">
        <v>2</v>
      </c>
      <c r="J3" s="12" t="s">
        <v>3</v>
      </c>
      <c r="K3" s="12" t="s">
        <v>3</v>
      </c>
      <c r="L3" s="12" t="s">
        <v>4</v>
      </c>
      <c r="M3" s="12" t="s">
        <v>4</v>
      </c>
      <c r="N3" s="39" t="s">
        <v>5</v>
      </c>
      <c r="O3" s="31" t="s">
        <v>5</v>
      </c>
      <c r="P3" s="1" t="s">
        <v>6</v>
      </c>
      <c r="Q3" s="1" t="s">
        <v>6</v>
      </c>
      <c r="R3" s="1" t="s">
        <v>7</v>
      </c>
      <c r="S3" s="1" t="s">
        <v>7</v>
      </c>
      <c r="T3" s="1" t="s">
        <v>8</v>
      </c>
      <c r="U3" s="1" t="s">
        <v>8</v>
      </c>
      <c r="V3" s="1" t="s">
        <v>9</v>
      </c>
      <c r="W3" s="1" t="s">
        <v>10</v>
      </c>
    </row>
    <row r="4" spans="1:23" s="4" customFormat="1" ht="11.25">
      <c r="A4" s="15"/>
      <c r="B4" s="16" t="s">
        <v>11</v>
      </c>
      <c r="C4" s="16" t="s">
        <v>12</v>
      </c>
      <c r="D4" s="16" t="s">
        <v>13</v>
      </c>
      <c r="E4" s="16" t="s">
        <v>14</v>
      </c>
      <c r="F4" s="13" t="s">
        <v>15</v>
      </c>
      <c r="G4" s="13" t="s">
        <v>16</v>
      </c>
      <c r="H4" s="13" t="s">
        <v>15</v>
      </c>
      <c r="I4" s="13" t="s">
        <v>16</v>
      </c>
      <c r="J4" s="13" t="s">
        <v>15</v>
      </c>
      <c r="K4" s="13" t="s">
        <v>16</v>
      </c>
      <c r="L4" s="13" t="s">
        <v>15</v>
      </c>
      <c r="M4" s="13" t="s">
        <v>16</v>
      </c>
      <c r="N4" s="40" t="s">
        <v>15</v>
      </c>
      <c r="O4" s="32" t="s">
        <v>16</v>
      </c>
      <c r="P4" s="3" t="s">
        <v>15</v>
      </c>
      <c r="Q4" s="3" t="s">
        <v>16</v>
      </c>
      <c r="R4" s="3" t="s">
        <v>15</v>
      </c>
      <c r="S4" s="3" t="s">
        <v>16</v>
      </c>
      <c r="T4" s="3" t="s">
        <v>15</v>
      </c>
      <c r="U4" s="3" t="s">
        <v>16</v>
      </c>
      <c r="V4" s="3" t="s">
        <v>15</v>
      </c>
      <c r="W4" s="3" t="s">
        <v>16</v>
      </c>
    </row>
    <row r="5" spans="1:23" s="4" customFormat="1" ht="11.25">
      <c r="A5" s="17"/>
      <c r="B5" s="18"/>
      <c r="C5" s="19" t="s">
        <v>67</v>
      </c>
      <c r="D5" s="18"/>
      <c r="E5" s="18"/>
      <c r="F5" s="20"/>
      <c r="G5" s="20"/>
      <c r="H5" s="20"/>
      <c r="I5" s="20"/>
      <c r="J5" s="20"/>
      <c r="K5" s="20"/>
      <c r="L5" s="20"/>
      <c r="M5" s="20"/>
      <c r="N5" s="33"/>
      <c r="O5" s="33"/>
      <c r="P5" s="3"/>
      <c r="Q5" s="3"/>
      <c r="R5" s="3"/>
      <c r="S5" s="3"/>
      <c r="T5" s="3"/>
      <c r="U5" s="3"/>
      <c r="V5" s="3"/>
      <c r="W5" s="3"/>
    </row>
    <row r="6" spans="1:19" s="7" customFormat="1" ht="11.25">
      <c r="A6" s="21">
        <v>1.0000000000000178</v>
      </c>
      <c r="B6" s="22" t="s">
        <v>17</v>
      </c>
      <c r="C6" s="23" t="s">
        <v>18</v>
      </c>
      <c r="D6" s="24" t="s">
        <v>19</v>
      </c>
      <c r="E6" s="22" t="s">
        <v>20</v>
      </c>
      <c r="F6" s="25">
        <v>365665</v>
      </c>
      <c r="G6" s="25">
        <v>365665</v>
      </c>
      <c r="H6" s="25">
        <v>374571</v>
      </c>
      <c r="I6" s="25">
        <v>374571</v>
      </c>
      <c r="J6" s="25">
        <v>393687</v>
      </c>
      <c r="K6" s="25">
        <v>393687</v>
      </c>
      <c r="L6" s="25">
        <v>360615</v>
      </c>
      <c r="M6" s="25">
        <f>360615+257600</f>
        <v>618215</v>
      </c>
      <c r="N6" s="34">
        <v>351834</v>
      </c>
      <c r="O6" s="34">
        <v>351834</v>
      </c>
      <c r="P6" s="6"/>
      <c r="Q6" s="6"/>
      <c r="R6" s="6"/>
      <c r="S6" s="6"/>
    </row>
    <row r="7" spans="1:19" s="7" customFormat="1" ht="11.25">
      <c r="A7" s="21">
        <v>2</v>
      </c>
      <c r="B7" s="22" t="s">
        <v>21</v>
      </c>
      <c r="C7" s="23" t="s">
        <v>22</v>
      </c>
      <c r="D7" s="24" t="s">
        <v>23</v>
      </c>
      <c r="E7" s="22" t="s">
        <v>24</v>
      </c>
      <c r="F7" s="25">
        <v>395000</v>
      </c>
      <c r="G7" s="25">
        <v>395000</v>
      </c>
      <c r="H7" s="25">
        <v>395000</v>
      </c>
      <c r="I7" s="25">
        <v>395000</v>
      </c>
      <c r="J7" s="25">
        <v>395000</v>
      </c>
      <c r="K7" s="25">
        <v>395000</v>
      </c>
      <c r="L7" s="25">
        <v>395000</v>
      </c>
      <c r="M7" s="25">
        <f>395000+257600</f>
        <v>652600</v>
      </c>
      <c r="N7" s="34">
        <v>395000</v>
      </c>
      <c r="O7" s="34">
        <v>395000</v>
      </c>
      <c r="P7" s="6"/>
      <c r="Q7" s="6"/>
      <c r="R7" s="6"/>
      <c r="S7" s="6"/>
    </row>
    <row r="8" spans="1:21" s="8" customFormat="1" ht="11.25">
      <c r="A8" s="21">
        <v>2.9999999999999822</v>
      </c>
      <c r="B8" s="22" t="s">
        <v>25</v>
      </c>
      <c r="C8" s="23" t="s">
        <v>26</v>
      </c>
      <c r="D8" s="24" t="s">
        <v>27</v>
      </c>
      <c r="E8" s="22" t="s">
        <v>24</v>
      </c>
      <c r="F8" s="25">
        <v>279045</v>
      </c>
      <c r="G8" s="25">
        <v>279045</v>
      </c>
      <c r="H8" s="25">
        <v>305330</v>
      </c>
      <c r="I8" s="25">
        <v>305330</v>
      </c>
      <c r="J8" s="25">
        <v>325590</v>
      </c>
      <c r="K8" s="25">
        <v>325590</v>
      </c>
      <c r="L8" s="25">
        <v>328365</v>
      </c>
      <c r="M8" s="25">
        <f>328365+257600</f>
        <v>585965</v>
      </c>
      <c r="N8" s="34">
        <v>277577</v>
      </c>
      <c r="O8" s="34">
        <v>277577</v>
      </c>
      <c r="P8" s="6"/>
      <c r="Q8" s="6"/>
      <c r="R8" s="6"/>
      <c r="S8" s="6"/>
      <c r="T8" s="7"/>
      <c r="U8" s="7"/>
    </row>
    <row r="9" spans="1:21" s="8" customFormat="1" ht="11.25">
      <c r="A9" s="21">
        <v>3.9999999999999645</v>
      </c>
      <c r="B9" s="22" t="s">
        <v>28</v>
      </c>
      <c r="C9" s="23" t="s">
        <v>29</v>
      </c>
      <c r="D9" s="24" t="s">
        <v>27</v>
      </c>
      <c r="E9" s="22" t="s">
        <v>30</v>
      </c>
      <c r="F9" s="25">
        <v>380000</v>
      </c>
      <c r="G9" s="25">
        <f>336195+34292</f>
        <v>370487</v>
      </c>
      <c r="H9" s="25">
        <v>394500</v>
      </c>
      <c r="I9" s="25">
        <v>388500</v>
      </c>
      <c r="J9" s="25">
        <v>395000</v>
      </c>
      <c r="K9" s="25">
        <v>389440</v>
      </c>
      <c r="L9" s="25">
        <v>395000</v>
      </c>
      <c r="M9" s="25">
        <f>393920+257600</f>
        <v>651520</v>
      </c>
      <c r="N9" s="34">
        <v>395000</v>
      </c>
      <c r="O9" s="34">
        <v>392800</v>
      </c>
      <c r="P9" s="6"/>
      <c r="Q9" s="6"/>
      <c r="R9" s="6"/>
      <c r="S9" s="6"/>
      <c r="T9" s="7"/>
      <c r="U9" s="7"/>
    </row>
    <row r="10" spans="1:21" s="8" customFormat="1" ht="11.25">
      <c r="A10" s="21">
        <v>4.999999999999947</v>
      </c>
      <c r="B10" s="22" t="s">
        <v>31</v>
      </c>
      <c r="C10" s="23" t="s">
        <v>32</v>
      </c>
      <c r="D10" s="24" t="s">
        <v>33</v>
      </c>
      <c r="E10" s="22" t="s">
        <v>24</v>
      </c>
      <c r="F10" s="25">
        <v>392416</v>
      </c>
      <c r="G10" s="25">
        <v>392410</v>
      </c>
      <c r="H10" s="25">
        <v>391406</v>
      </c>
      <c r="I10" s="25">
        <v>391400</v>
      </c>
      <c r="J10" s="25">
        <v>392241</v>
      </c>
      <c r="K10" s="25">
        <v>392240</v>
      </c>
      <c r="L10" s="25">
        <v>385425</v>
      </c>
      <c r="M10" s="25">
        <f>385420+241800</f>
        <v>627220</v>
      </c>
      <c r="N10" s="34">
        <v>401637</v>
      </c>
      <c r="O10" s="34">
        <v>395000</v>
      </c>
      <c r="P10" s="6"/>
      <c r="Q10" s="6"/>
      <c r="R10" s="6"/>
      <c r="S10" s="6"/>
      <c r="T10" s="7"/>
      <c r="U10" s="7"/>
    </row>
    <row r="11" spans="1:19" s="7" customFormat="1" ht="11.25">
      <c r="A11" s="21">
        <v>5.999999999999929</v>
      </c>
      <c r="B11" s="22" t="s">
        <v>34</v>
      </c>
      <c r="C11" s="23" t="s">
        <v>75</v>
      </c>
      <c r="D11" s="24" t="s">
        <v>35</v>
      </c>
      <c r="E11" s="22" t="s">
        <v>24</v>
      </c>
      <c r="F11" s="25">
        <v>395000</v>
      </c>
      <c r="G11" s="25">
        <v>395000</v>
      </c>
      <c r="H11" s="25">
        <v>395000</v>
      </c>
      <c r="I11" s="25">
        <v>395000</v>
      </c>
      <c r="J11" s="25">
        <v>395000</v>
      </c>
      <c r="K11" s="25">
        <v>395000</v>
      </c>
      <c r="L11" s="25">
        <v>395000</v>
      </c>
      <c r="M11" s="25">
        <f>395000+257600</f>
        <v>652600</v>
      </c>
      <c r="N11" s="34">
        <v>395000</v>
      </c>
      <c r="O11" s="34">
        <v>395000</v>
      </c>
      <c r="P11" s="6"/>
      <c r="Q11" s="6"/>
      <c r="R11" s="6"/>
      <c r="S11" s="6"/>
    </row>
    <row r="12" spans="1:19" s="7" customFormat="1" ht="11.25">
      <c r="A12" s="21">
        <v>6.999999999999911</v>
      </c>
      <c r="B12" s="22" t="s">
        <v>36</v>
      </c>
      <c r="C12" s="23" t="s">
        <v>37</v>
      </c>
      <c r="D12" s="24" t="s">
        <v>38</v>
      </c>
      <c r="E12" s="22" t="s">
        <v>24</v>
      </c>
      <c r="F12" s="25">
        <v>350000</v>
      </c>
      <c r="G12" s="25">
        <v>350000</v>
      </c>
      <c r="H12" s="25">
        <v>350000</v>
      </c>
      <c r="I12" s="25">
        <v>350000</v>
      </c>
      <c r="J12" s="25">
        <v>350000</v>
      </c>
      <c r="K12" s="25">
        <v>350000</v>
      </c>
      <c r="L12" s="25">
        <v>311314</v>
      </c>
      <c r="M12" s="25">
        <f>311314+232698</f>
        <v>544012</v>
      </c>
      <c r="N12" s="34">
        <v>264425</v>
      </c>
      <c r="O12" s="34">
        <v>264425</v>
      </c>
      <c r="P12" s="6"/>
      <c r="Q12" s="6"/>
      <c r="R12" s="6"/>
      <c r="S12" s="6"/>
    </row>
    <row r="13" spans="1:19" s="7" customFormat="1" ht="11.25">
      <c r="A13" s="21">
        <v>7.999999999999893</v>
      </c>
      <c r="B13" s="22" t="s">
        <v>39</v>
      </c>
      <c r="C13" s="23" t="s">
        <v>70</v>
      </c>
      <c r="D13" s="24" t="s">
        <v>40</v>
      </c>
      <c r="E13" s="22" t="s">
        <v>24</v>
      </c>
      <c r="F13" s="25">
        <v>390195</v>
      </c>
      <c r="G13" s="25">
        <v>390195</v>
      </c>
      <c r="H13" s="25">
        <v>382132</v>
      </c>
      <c r="I13" s="25">
        <v>382132</v>
      </c>
      <c r="J13" s="25">
        <v>385132</v>
      </c>
      <c r="K13" s="25">
        <v>385132</v>
      </c>
      <c r="L13" s="25">
        <v>391132</v>
      </c>
      <c r="M13" s="25">
        <f>391132+256039</f>
        <v>647171</v>
      </c>
      <c r="N13" s="34">
        <v>381632</v>
      </c>
      <c r="O13" s="34">
        <v>381632</v>
      </c>
      <c r="P13" s="6"/>
      <c r="Q13" s="6"/>
      <c r="R13" s="6"/>
      <c r="S13" s="6"/>
    </row>
    <row r="14" spans="1:21" s="7" customFormat="1" ht="11.25">
      <c r="A14" s="21">
        <v>8.999999999999876</v>
      </c>
      <c r="B14" s="26" t="s">
        <v>41</v>
      </c>
      <c r="C14" s="23" t="s">
        <v>71</v>
      </c>
      <c r="D14" s="24" t="s">
        <v>42</v>
      </c>
      <c r="E14" s="22" t="s">
        <v>20</v>
      </c>
      <c r="F14" s="27"/>
      <c r="G14" s="27"/>
      <c r="H14" s="25">
        <v>1395000</v>
      </c>
      <c r="I14" s="25">
        <v>378945</v>
      </c>
      <c r="J14" s="25">
        <v>395000</v>
      </c>
      <c r="K14" s="25">
        <v>395000</v>
      </c>
      <c r="L14" s="25">
        <v>395000</v>
      </c>
      <c r="M14" s="25">
        <f>395000+257600</f>
        <v>652600</v>
      </c>
      <c r="N14" s="34">
        <v>395000</v>
      </c>
      <c r="O14" s="34">
        <v>395000</v>
      </c>
      <c r="P14" s="6">
        <v>395000</v>
      </c>
      <c r="Q14" s="6">
        <v>395000</v>
      </c>
      <c r="R14" s="6"/>
      <c r="S14" s="6"/>
      <c r="T14" s="8"/>
      <c r="U14" s="8"/>
    </row>
    <row r="15" spans="1:19" s="8" customFormat="1" ht="11.25">
      <c r="A15" s="21">
        <v>9.999999999999858</v>
      </c>
      <c r="B15" s="26" t="s">
        <v>43</v>
      </c>
      <c r="C15" s="23" t="s">
        <v>44</v>
      </c>
      <c r="D15" s="24" t="s">
        <v>27</v>
      </c>
      <c r="E15" s="22" t="s">
        <v>20</v>
      </c>
      <c r="F15" s="27"/>
      <c r="G15" s="27"/>
      <c r="H15" s="25">
        <v>1395000</v>
      </c>
      <c r="I15" s="25">
        <v>383320</v>
      </c>
      <c r="J15" s="25">
        <v>395000</v>
      </c>
      <c r="K15" s="25">
        <v>395000</v>
      </c>
      <c r="L15" s="25">
        <v>395000</v>
      </c>
      <c r="M15" s="25">
        <f>395000+257600</f>
        <v>652600</v>
      </c>
      <c r="N15" s="34">
        <v>395000</v>
      </c>
      <c r="O15" s="34">
        <v>395000</v>
      </c>
      <c r="P15" s="6">
        <v>395000</v>
      </c>
      <c r="Q15" s="6">
        <v>395000</v>
      </c>
      <c r="R15" s="6"/>
      <c r="S15" s="6"/>
    </row>
    <row r="16" spans="1:21" s="7" customFormat="1" ht="11.25">
      <c r="A16" s="21">
        <v>10.99999999999984</v>
      </c>
      <c r="B16" s="26" t="s">
        <v>45</v>
      </c>
      <c r="C16" s="23" t="s">
        <v>46</v>
      </c>
      <c r="D16" s="24" t="s">
        <v>47</v>
      </c>
      <c r="E16" s="22" t="s">
        <v>20</v>
      </c>
      <c r="F16" s="27"/>
      <c r="G16" s="27"/>
      <c r="H16" s="25">
        <v>1064998</v>
      </c>
      <c r="I16" s="25">
        <v>1064998</v>
      </c>
      <c r="J16" s="25">
        <v>385596</v>
      </c>
      <c r="K16" s="25">
        <v>385596</v>
      </c>
      <c r="L16" s="25">
        <v>388128</v>
      </c>
      <c r="M16" s="25">
        <f>388128+257600</f>
        <v>645728</v>
      </c>
      <c r="N16" s="34">
        <v>388112</v>
      </c>
      <c r="O16" s="34">
        <v>388112</v>
      </c>
      <c r="P16" s="6">
        <v>373046</v>
      </c>
      <c r="Q16" s="6">
        <v>373046</v>
      </c>
      <c r="R16" s="6"/>
      <c r="S16" s="6"/>
      <c r="T16" s="8"/>
      <c r="U16" s="8"/>
    </row>
    <row r="17" spans="1:21" s="7" customFormat="1" ht="11.25">
      <c r="A17" s="21">
        <v>12</v>
      </c>
      <c r="B17" s="26" t="s">
        <v>48</v>
      </c>
      <c r="C17" s="23" t="s">
        <v>49</v>
      </c>
      <c r="D17" s="24" t="s">
        <v>19</v>
      </c>
      <c r="E17" s="22" t="s">
        <v>20</v>
      </c>
      <c r="F17" s="27"/>
      <c r="G17" s="27"/>
      <c r="H17" s="25">
        <f>1062052+252520</f>
        <v>1314572</v>
      </c>
      <c r="I17" s="25">
        <f>252520+134909</f>
        <v>387429</v>
      </c>
      <c r="J17" s="25">
        <v>395000</v>
      </c>
      <c r="K17" s="25">
        <v>395000</v>
      </c>
      <c r="L17" s="25">
        <v>395000</v>
      </c>
      <c r="M17" s="25">
        <v>395000</v>
      </c>
      <c r="N17" s="34">
        <v>395000</v>
      </c>
      <c r="O17" s="34">
        <v>395000</v>
      </c>
      <c r="P17" s="6">
        <v>395000</v>
      </c>
      <c r="Q17" s="6">
        <v>395000</v>
      </c>
      <c r="R17" s="6"/>
      <c r="S17" s="6"/>
      <c r="T17" s="8"/>
      <c r="U17" s="8"/>
    </row>
    <row r="18" spans="1:21" s="7" customFormat="1" ht="11.25">
      <c r="A18" s="21">
        <v>13</v>
      </c>
      <c r="B18" s="26" t="s">
        <v>50</v>
      </c>
      <c r="C18" s="23" t="s">
        <v>51</v>
      </c>
      <c r="D18" s="24" t="s">
        <v>52</v>
      </c>
      <c r="E18" s="22" t="s">
        <v>20</v>
      </c>
      <c r="F18" s="27"/>
      <c r="G18" s="27"/>
      <c r="H18" s="25">
        <v>347080</v>
      </c>
      <c r="I18" s="25">
        <v>347080</v>
      </c>
      <c r="J18" s="25">
        <v>329330</v>
      </c>
      <c r="K18" s="25">
        <v>329330</v>
      </c>
      <c r="L18" s="25">
        <v>329330</v>
      </c>
      <c r="M18" s="25">
        <f>329330+237421</f>
        <v>566751</v>
      </c>
      <c r="N18" s="34">
        <v>329330</v>
      </c>
      <c r="O18" s="34">
        <v>329330</v>
      </c>
      <c r="P18" s="6">
        <v>331330</v>
      </c>
      <c r="Q18" s="6">
        <v>331330</v>
      </c>
      <c r="R18" s="6"/>
      <c r="S18" s="6"/>
      <c r="T18" s="8"/>
      <c r="U18" s="8"/>
    </row>
    <row r="19" spans="1:21" s="7" customFormat="1" ht="11.25">
      <c r="A19" s="21">
        <v>14</v>
      </c>
      <c r="B19" s="26" t="s">
        <v>53</v>
      </c>
      <c r="C19" s="23" t="s">
        <v>54</v>
      </c>
      <c r="D19" s="24" t="s">
        <v>19</v>
      </c>
      <c r="E19" s="22" t="s">
        <v>30</v>
      </c>
      <c r="F19" s="27"/>
      <c r="G19" s="27"/>
      <c r="H19" s="25">
        <v>1584171</v>
      </c>
      <c r="I19" s="25">
        <v>378798</v>
      </c>
      <c r="J19" s="25">
        <v>371358</v>
      </c>
      <c r="K19" s="25">
        <v>371358</v>
      </c>
      <c r="L19" s="25">
        <v>385045</v>
      </c>
      <c r="M19" s="25">
        <f>385045+257600</f>
        <v>642645</v>
      </c>
      <c r="N19" s="34">
        <v>412732</v>
      </c>
      <c r="O19" s="34">
        <v>395000</v>
      </c>
      <c r="P19" s="6">
        <v>412401</v>
      </c>
      <c r="Q19" s="6">
        <v>395000</v>
      </c>
      <c r="R19" s="6"/>
      <c r="S19" s="6"/>
      <c r="T19" s="8"/>
      <c r="U19" s="8"/>
    </row>
    <row r="20" spans="1:19" s="8" customFormat="1" ht="11.25">
      <c r="A20" s="21">
        <v>15</v>
      </c>
      <c r="B20" s="26" t="s">
        <v>55</v>
      </c>
      <c r="C20" s="23" t="s">
        <v>56</v>
      </c>
      <c r="D20" s="24" t="s">
        <v>27</v>
      </c>
      <c r="E20" s="22" t="s">
        <v>30</v>
      </c>
      <c r="F20" s="27"/>
      <c r="G20" s="27"/>
      <c r="H20" s="25">
        <v>1215000</v>
      </c>
      <c r="I20" s="25">
        <v>365819</v>
      </c>
      <c r="J20" s="25">
        <v>394222</v>
      </c>
      <c r="K20" s="25">
        <v>394222</v>
      </c>
      <c r="L20" s="25">
        <v>392745</v>
      </c>
      <c r="M20" s="25">
        <f>392745+257600</f>
        <v>650345</v>
      </c>
      <c r="N20" s="34">
        <v>392567</v>
      </c>
      <c r="O20" s="34">
        <v>392567</v>
      </c>
      <c r="P20" s="6">
        <v>392490</v>
      </c>
      <c r="Q20" s="6">
        <v>392490</v>
      </c>
      <c r="R20" s="6"/>
      <c r="S20" s="6"/>
    </row>
    <row r="21" spans="1:19" s="8" customFormat="1" ht="11.25">
      <c r="A21" s="21">
        <v>16</v>
      </c>
      <c r="B21" s="26" t="s">
        <v>57</v>
      </c>
      <c r="C21" s="23" t="s">
        <v>72</v>
      </c>
      <c r="D21" s="24" t="s">
        <v>58</v>
      </c>
      <c r="E21" s="22" t="s">
        <v>20</v>
      </c>
      <c r="F21" s="27"/>
      <c r="G21" s="27"/>
      <c r="H21" s="25">
        <v>1395000</v>
      </c>
      <c r="I21" s="25">
        <f>1387572+7428</f>
        <v>1395000</v>
      </c>
      <c r="J21" s="25">
        <v>395000</v>
      </c>
      <c r="K21" s="25">
        <v>395000</v>
      </c>
      <c r="L21" s="25">
        <v>395000</v>
      </c>
      <c r="M21" s="25">
        <f>395000+256895</f>
        <v>651895</v>
      </c>
      <c r="N21" s="34">
        <v>395000</v>
      </c>
      <c r="O21" s="34">
        <v>395000</v>
      </c>
      <c r="P21" s="6">
        <v>395000</v>
      </c>
      <c r="Q21" s="6">
        <v>395000</v>
      </c>
      <c r="R21" s="6"/>
      <c r="S21" s="6"/>
    </row>
    <row r="22" spans="1:21" s="7" customFormat="1" ht="11.25">
      <c r="A22" s="21">
        <v>17</v>
      </c>
      <c r="B22" s="26" t="s">
        <v>59</v>
      </c>
      <c r="C22" s="23" t="s">
        <v>74</v>
      </c>
      <c r="D22" s="24" t="s">
        <v>19</v>
      </c>
      <c r="E22" s="22" t="s">
        <v>20</v>
      </c>
      <c r="F22" s="27"/>
      <c r="G22" s="27"/>
      <c r="H22" s="25">
        <v>1595000</v>
      </c>
      <c r="I22" s="25">
        <v>1505000</v>
      </c>
      <c r="J22" s="25">
        <v>419749</v>
      </c>
      <c r="K22" s="25">
        <v>395000</v>
      </c>
      <c r="L22" s="25">
        <v>404760</v>
      </c>
      <c r="M22" s="25">
        <f>395000+257462</f>
        <v>652462</v>
      </c>
      <c r="N22" s="34">
        <v>387898</v>
      </c>
      <c r="O22" s="34">
        <v>387898</v>
      </c>
      <c r="P22" s="6">
        <v>374357</v>
      </c>
      <c r="Q22" s="6">
        <v>374357</v>
      </c>
      <c r="R22" s="6"/>
      <c r="S22" s="6"/>
      <c r="T22" s="8"/>
      <c r="U22" s="8"/>
    </row>
    <row r="23" spans="1:19" s="8" customFormat="1" ht="11.25">
      <c r="A23" s="21">
        <v>18</v>
      </c>
      <c r="B23" s="26" t="s">
        <v>60</v>
      </c>
      <c r="C23" s="23" t="s">
        <v>61</v>
      </c>
      <c r="D23" s="24" t="s">
        <v>33</v>
      </c>
      <c r="E23" s="22" t="s">
        <v>20</v>
      </c>
      <c r="F23" s="27"/>
      <c r="G23" s="27"/>
      <c r="H23" s="25">
        <v>1594733</v>
      </c>
      <c r="I23" s="25">
        <v>1504735</v>
      </c>
      <c r="J23" s="25">
        <v>394783</v>
      </c>
      <c r="K23" s="25">
        <v>394783</v>
      </c>
      <c r="L23" s="25">
        <v>394580</v>
      </c>
      <c r="M23" s="25">
        <f>394580+257600</f>
        <v>652180</v>
      </c>
      <c r="N23" s="34">
        <v>394882</v>
      </c>
      <c r="O23" s="34">
        <v>394882</v>
      </c>
      <c r="P23" s="6">
        <v>394949</v>
      </c>
      <c r="Q23" s="6">
        <v>394949</v>
      </c>
      <c r="R23" s="6"/>
      <c r="S23" s="6"/>
    </row>
    <row r="24" spans="1:21" s="8" customFormat="1" ht="11.25">
      <c r="A24" s="21">
        <v>19</v>
      </c>
      <c r="B24" s="26" t="s">
        <v>62</v>
      </c>
      <c r="C24" s="23" t="s">
        <v>63</v>
      </c>
      <c r="D24" s="24" t="s">
        <v>42</v>
      </c>
      <c r="E24" s="22" t="s">
        <v>20</v>
      </c>
      <c r="F24" s="27"/>
      <c r="G24" s="27"/>
      <c r="H24" s="25">
        <f>1195519+395000</f>
        <v>1590519</v>
      </c>
      <c r="I24" s="25">
        <v>1505000</v>
      </c>
      <c r="J24" s="25">
        <v>395000</v>
      </c>
      <c r="K24" s="25">
        <v>395000</v>
      </c>
      <c r="L24" s="25">
        <v>395000</v>
      </c>
      <c r="M24" s="25">
        <f>395000+232590</f>
        <v>627590</v>
      </c>
      <c r="N24" s="34">
        <v>395000</v>
      </c>
      <c r="O24" s="34">
        <v>395000</v>
      </c>
      <c r="P24" s="6">
        <v>395000</v>
      </c>
      <c r="Q24" s="6">
        <v>395000</v>
      </c>
      <c r="R24" s="6"/>
      <c r="S24" s="6"/>
      <c r="T24" s="7"/>
      <c r="U24" s="7"/>
    </row>
    <row r="25" spans="1:21" s="7" customFormat="1" ht="11.25">
      <c r="A25" s="21">
        <v>20</v>
      </c>
      <c r="B25" s="22" t="s">
        <v>64</v>
      </c>
      <c r="C25" s="23" t="s">
        <v>73</v>
      </c>
      <c r="D25" s="22" t="s">
        <v>23</v>
      </c>
      <c r="E25" s="22" t="s">
        <v>24</v>
      </c>
      <c r="F25" s="27"/>
      <c r="G25" s="27"/>
      <c r="H25" s="25"/>
      <c r="I25" s="25"/>
      <c r="J25" s="25"/>
      <c r="K25" s="25"/>
      <c r="L25" s="25">
        <v>395000</v>
      </c>
      <c r="M25" s="25">
        <v>395000</v>
      </c>
      <c r="N25" s="34">
        <v>395000</v>
      </c>
      <c r="O25" s="34">
        <v>395000</v>
      </c>
      <c r="P25" s="6">
        <v>395000</v>
      </c>
      <c r="Q25" s="6">
        <v>395000</v>
      </c>
      <c r="R25" s="6">
        <v>395000</v>
      </c>
      <c r="S25" s="6">
        <v>395000</v>
      </c>
      <c r="T25" s="6">
        <v>395000</v>
      </c>
      <c r="U25" s="6">
        <v>395000</v>
      </c>
    </row>
    <row r="26" spans="1:21" s="8" customFormat="1" ht="11.25">
      <c r="A26" s="21">
        <v>21</v>
      </c>
      <c r="B26" s="22" t="s">
        <v>65</v>
      </c>
      <c r="C26" s="23" t="s">
        <v>66</v>
      </c>
      <c r="D26" s="22" t="s">
        <v>42</v>
      </c>
      <c r="E26" s="22" t="s">
        <v>20</v>
      </c>
      <c r="F26" s="27"/>
      <c r="G26" s="27"/>
      <c r="H26" s="25"/>
      <c r="I26" s="25"/>
      <c r="J26" s="25"/>
      <c r="K26" s="25"/>
      <c r="L26" s="25">
        <v>522804</v>
      </c>
      <c r="M26" s="25">
        <v>395000</v>
      </c>
      <c r="N26" s="34">
        <v>206818</v>
      </c>
      <c r="O26" s="34">
        <v>206818</v>
      </c>
      <c r="P26" s="6">
        <v>159750</v>
      </c>
      <c r="Q26" s="6">
        <v>159750</v>
      </c>
      <c r="R26" s="6">
        <v>122817</v>
      </c>
      <c r="S26" s="6">
        <v>122817</v>
      </c>
      <c r="T26" s="6">
        <v>111561</v>
      </c>
      <c r="U26" s="6">
        <v>111561</v>
      </c>
    </row>
    <row r="27" spans="1:21" s="8" customFormat="1" ht="11.25">
      <c r="A27" s="21"/>
      <c r="B27" s="22"/>
      <c r="C27" s="28" t="s">
        <v>68</v>
      </c>
      <c r="D27" s="22"/>
      <c r="E27" s="22"/>
      <c r="F27" s="27"/>
      <c r="G27" s="27"/>
      <c r="H27" s="25"/>
      <c r="I27" s="25"/>
      <c r="J27" s="25"/>
      <c r="K27" s="25"/>
      <c r="L27" s="25"/>
      <c r="M27" s="25"/>
      <c r="N27" s="35">
        <f>SUM(N6:N26)</f>
        <v>7744444</v>
      </c>
      <c r="O27" s="35">
        <f>SUM(O6:O26)</f>
        <v>7717875</v>
      </c>
      <c r="P27" s="6"/>
      <c r="Q27" s="6"/>
      <c r="R27" s="6"/>
      <c r="S27" s="6"/>
      <c r="T27" s="6"/>
      <c r="U27" s="6"/>
    </row>
    <row r="28" spans="1:6" s="8" customFormat="1" ht="11.25">
      <c r="A28" s="6"/>
      <c r="B28" s="6"/>
      <c r="C28" s="6"/>
      <c r="D28" s="6"/>
      <c r="E28" s="6"/>
      <c r="F28" s="6"/>
    </row>
    <row r="29" spans="1:6" s="8" customFormat="1" ht="11.25">
      <c r="A29" s="6"/>
      <c r="B29" s="6"/>
      <c r="C29" s="6"/>
      <c r="D29" s="6"/>
      <c r="E29" s="6"/>
      <c r="F29" s="6"/>
    </row>
    <row r="30" spans="1:6" s="8" customFormat="1" ht="11.25">
      <c r="A30" s="6"/>
      <c r="B30" s="6"/>
      <c r="C30" s="6"/>
      <c r="D30" s="6"/>
      <c r="E30" s="6"/>
      <c r="F30" s="6"/>
    </row>
    <row r="31" spans="1:17" s="5" customFormat="1" ht="11.25">
      <c r="A31" s="9"/>
      <c r="B31" s="9"/>
      <c r="C31" s="9"/>
      <c r="D31" s="9"/>
      <c r="E31" s="9"/>
      <c r="F31" s="6">
        <v>377087</v>
      </c>
      <c r="G31" s="6">
        <v>379838</v>
      </c>
      <c r="H31" s="10">
        <v>379838</v>
      </c>
      <c r="I31" s="10"/>
      <c r="J31" s="6"/>
      <c r="K31" s="6"/>
      <c r="L31" s="6"/>
      <c r="M31" s="6"/>
      <c r="N31" s="6"/>
      <c r="O31" s="6"/>
      <c r="P31" s="6"/>
      <c r="Q31" s="6"/>
    </row>
    <row r="32" spans="1:17" s="5" customFormat="1" ht="12.75">
      <c r="A32"/>
      <c r="B32"/>
      <c r="C32"/>
      <c r="D32"/>
      <c r="E32"/>
      <c r="F32" s="6">
        <v>455265</v>
      </c>
      <c r="G32" s="6">
        <v>464561</v>
      </c>
      <c r="H32" s="10">
        <v>464561</v>
      </c>
      <c r="I32" s="10"/>
      <c r="J32" s="6"/>
      <c r="K32" s="6"/>
      <c r="L32" s="6"/>
      <c r="M32" s="6"/>
      <c r="N32" s="6"/>
      <c r="O32" s="6"/>
      <c r="P32" s="6"/>
      <c r="Q32" s="6"/>
    </row>
    <row r="33" spans="1:17" s="5" customFormat="1" ht="11.25">
      <c r="A33" s="6"/>
      <c r="B33" s="6"/>
      <c r="C33" s="6"/>
      <c r="D33" s="6"/>
      <c r="E33" s="6"/>
      <c r="F33" s="6">
        <v>395000</v>
      </c>
      <c r="G33" s="6">
        <v>395000</v>
      </c>
      <c r="H33" s="10">
        <v>395000</v>
      </c>
      <c r="I33" s="10"/>
      <c r="J33" s="6"/>
      <c r="K33" s="6"/>
      <c r="L33" s="6"/>
      <c r="M33" s="6"/>
      <c r="N33" s="6"/>
      <c r="O33" s="6"/>
      <c r="P33" s="6"/>
      <c r="Q33" s="6"/>
    </row>
    <row r="34" spans="1:11" s="8" customFormat="1" ht="11.25">
      <c r="A34" s="6"/>
      <c r="B34" s="6"/>
      <c r="C34" s="6"/>
      <c r="D34" s="6"/>
      <c r="E34" s="6"/>
      <c r="F34" s="9">
        <f>SUM(U6:U33)</f>
        <v>506561</v>
      </c>
      <c r="G34" s="9">
        <f>SUM(V6:V33)</f>
        <v>0</v>
      </c>
      <c r="H34" s="9">
        <f>SUM(W6:W33)</f>
        <v>0</v>
      </c>
      <c r="I34" s="9"/>
      <c r="J34" s="9"/>
      <c r="K34" s="9"/>
    </row>
    <row r="35" spans="1:11" s="8" customFormat="1" ht="11.25">
      <c r="A35" s="6"/>
      <c r="B35" s="6"/>
      <c r="C35" s="6"/>
      <c r="D35" s="6"/>
      <c r="E35" s="6"/>
      <c r="F35" s="9"/>
      <c r="G35" s="9"/>
      <c r="H35" s="9"/>
      <c r="I35" s="9"/>
      <c r="J35" s="9"/>
      <c r="K35" s="9"/>
    </row>
    <row r="36" spans="1:15" ht="12.75">
      <c r="A36" s="6"/>
      <c r="B36" s="6"/>
      <c r="C36" s="6"/>
      <c r="D36" s="6"/>
      <c r="E36" s="6"/>
      <c r="N36"/>
      <c r="O36"/>
    </row>
    <row r="37" spans="1:20" s="5" customFormat="1" ht="11.25">
      <c r="A37" s="6"/>
      <c r="B37" s="6"/>
      <c r="C37" s="6"/>
      <c r="D37" s="6"/>
      <c r="E37" s="6"/>
      <c r="F37" s="6"/>
      <c r="G37" s="6"/>
      <c r="H37" s="10"/>
      <c r="I37" s="10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5" customFormat="1" ht="11.25">
      <c r="A38" s="6"/>
      <c r="B38" s="6"/>
      <c r="C38" s="6"/>
      <c r="D38" s="6"/>
      <c r="E38" s="6"/>
      <c r="F38" s="6"/>
      <c r="G38" s="6"/>
      <c r="H38" s="10"/>
      <c r="I38" s="1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5" customFormat="1" ht="11.25">
      <c r="A39" s="6"/>
      <c r="B39" s="6"/>
      <c r="C39" s="6"/>
      <c r="D39" s="6"/>
      <c r="E39" s="6"/>
      <c r="F39" s="6"/>
      <c r="G39" s="6"/>
      <c r="H39" s="10" t="e">
        <f>+#REF!+#REF!+B35+D35+F39</f>
        <v>#REF!</v>
      </c>
      <c r="I39" s="1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s="5" customFormat="1" ht="11.25">
      <c r="A40" s="6"/>
      <c r="B40" s="6"/>
      <c r="C40" s="6"/>
      <c r="D40" s="6"/>
      <c r="E40" s="6"/>
      <c r="F40" s="6"/>
      <c r="G40" s="6"/>
      <c r="H40" s="10" t="e">
        <f>+#REF!+#REF!+B36+D36+F40</f>
        <v>#REF!</v>
      </c>
      <c r="I40" s="1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5" customFormat="1" ht="11.25">
      <c r="A41" s="6"/>
      <c r="B41" s="6"/>
      <c r="C41" s="6"/>
      <c r="D41" s="6"/>
      <c r="E41" s="6"/>
      <c r="F41" s="6"/>
      <c r="G41" s="6"/>
      <c r="H41" s="10" t="e">
        <f>+#REF!+#REF!+B37+D37+F41</f>
        <v>#REF!</v>
      </c>
      <c r="I41" s="1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5" customFormat="1" ht="11.25">
      <c r="A42" s="6"/>
      <c r="B42" s="6"/>
      <c r="C42" s="6"/>
      <c r="D42" s="6"/>
      <c r="E42" s="6"/>
      <c r="F42" s="6"/>
      <c r="G42" s="6"/>
      <c r="H42" s="10" t="e">
        <f>+#REF!+#REF!+B38+D38+F42</f>
        <v>#REF!</v>
      </c>
      <c r="I42" s="10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s="5" customFormat="1" ht="11.25">
      <c r="A43" s="6"/>
      <c r="B43" s="6"/>
      <c r="C43" s="6"/>
      <c r="D43" s="6"/>
      <c r="E43" s="6"/>
      <c r="F43" s="6"/>
      <c r="G43" s="6"/>
      <c r="H43" s="10" t="e">
        <f>+#REF!+#REF!+B39+D39+F43</f>
        <v>#REF!</v>
      </c>
      <c r="I43" s="1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s="5" customFormat="1" ht="11.25">
      <c r="A44" s="6"/>
      <c r="B44" s="6"/>
      <c r="C44" s="6"/>
      <c r="D44" s="6"/>
      <c r="E44" s="6"/>
      <c r="F44" s="6"/>
      <c r="G44" s="6"/>
      <c r="H44" s="10" t="e">
        <f>+#REF!+#REF!+B40+D40+F44</f>
        <v>#REF!</v>
      </c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s="5" customFormat="1" ht="12.75">
      <c r="A45"/>
      <c r="B45"/>
      <c r="C45"/>
      <c r="D45"/>
      <c r="E45"/>
      <c r="F45" s="6"/>
      <c r="G45" s="6"/>
      <c r="H45" s="10" t="e">
        <f>+#REF!+#REF!+B41+D41+F45</f>
        <v>#REF!</v>
      </c>
      <c r="I45" s="1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s="5" customFormat="1" ht="12.75">
      <c r="A46"/>
      <c r="B46" s="29"/>
      <c r="C46"/>
      <c r="D46"/>
      <c r="E46"/>
      <c r="F46" s="6"/>
      <c r="G46" s="6"/>
      <c r="H46" s="10" t="e">
        <f>+#REF!+#REF!+B42+D42+F46</f>
        <v>#REF!</v>
      </c>
      <c r="I46" s="1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s="5" customFormat="1" ht="12.75">
      <c r="A47" s="30"/>
      <c r="B47" s="30"/>
      <c r="C47" s="30"/>
      <c r="D47" s="30"/>
      <c r="E47" s="30"/>
      <c r="F47" s="6"/>
      <c r="G47" s="6"/>
      <c r="H47" s="10" t="e">
        <f>+#REF!+#REF!+B43+D43+F47</f>
        <v>#REF!</v>
      </c>
      <c r="I47" s="1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s="5" customFormat="1" ht="12.75">
      <c r="A48" s="30"/>
      <c r="B48" s="30"/>
      <c r="C48" s="30"/>
      <c r="D48" s="30"/>
      <c r="E48" s="30"/>
      <c r="F48" s="6"/>
      <c r="G48" s="6"/>
      <c r="H48" s="10" t="e">
        <f>+#REF!+#REF!+B44+D44+F48</f>
        <v>#REF!</v>
      </c>
      <c r="I48" s="1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15" ht="12.75">
      <c r="A49" s="30"/>
      <c r="B49" s="30"/>
      <c r="C49" s="30"/>
      <c r="D49" s="30"/>
      <c r="E49" s="30"/>
      <c r="N49"/>
      <c r="O49"/>
    </row>
    <row r="51" spans="6:15" ht="12.75">
      <c r="F51" s="30"/>
      <c r="G51" s="30"/>
      <c r="H51" s="30"/>
      <c r="I51" s="30"/>
      <c r="J51" s="30"/>
      <c r="K51" s="30"/>
      <c r="L51" s="30"/>
      <c r="M51" s="30"/>
      <c r="O51" s="37"/>
    </row>
    <row r="52" spans="6:15" ht="12.75">
      <c r="F52" s="30"/>
      <c r="G52" s="30"/>
      <c r="H52" s="30"/>
      <c r="I52" s="30"/>
      <c r="J52" s="30"/>
      <c r="K52" s="30"/>
      <c r="L52" s="30"/>
      <c r="M52" s="36"/>
      <c r="O52" s="37"/>
    </row>
    <row r="53" spans="6:15" ht="12.75">
      <c r="F53" s="30"/>
      <c r="G53" s="30"/>
      <c r="H53" s="30"/>
      <c r="I53" s="30"/>
      <c r="J53" s="30"/>
      <c r="K53" s="30"/>
      <c r="L53" s="30"/>
      <c r="M53" s="30"/>
      <c r="O53" s="38"/>
    </row>
  </sheetData>
  <printOptions/>
  <pageMargins left="0.75" right="0.75" top="1.5" bottom="1" header="0.75" footer="0.5"/>
  <pageSetup horizontalDpi="600" verticalDpi="600" orientation="portrait" r:id="rId1"/>
  <headerFooter alignWithMargins="0">
    <oddHeader>&amp;C&amp;"Arial,Bold"Title III, Part A
 Tribally Controlled Colleges and Universities Program
FY 2004 Grantees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5" sqref="G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III, Tribally Controlled Colleges and Universities - 2004 NCC Grantees</dc:title>
  <dc:subject/>
  <dc:creator>Mark.Somerville</dc:creator>
  <cp:keywords/>
  <dc:description/>
  <cp:lastModifiedBy>Philip.Schulz</cp:lastModifiedBy>
  <cp:lastPrinted>2004-11-22T14:26:51Z</cp:lastPrinted>
  <dcterms:created xsi:type="dcterms:W3CDTF">2004-09-23T19:16:47Z</dcterms:created>
  <dcterms:modified xsi:type="dcterms:W3CDTF">2005-01-12T13:54:00Z</dcterms:modified>
  <cp:category/>
  <cp:version/>
  <cp:contentType/>
  <cp:contentStatus/>
</cp:coreProperties>
</file>