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416" windowWidth="9636" windowHeight="6540" tabRatio="825" activeTab="4"/>
  </bookViews>
  <sheets>
    <sheet name="1-Hr Exceedances" sheetId="1" r:id="rId1"/>
    <sheet name="1-Hr Peak Ozone" sheetId="2" r:id="rId2"/>
    <sheet name="Total Nonattainment" sheetId="3" r:id="rId3"/>
    <sheet name="Total ppb Reduction" sheetId="4" r:id="rId4"/>
    <sheet name="Total ppb Increase" sheetId="5" r:id="rId5"/>
  </sheets>
  <definedNames>
    <definedName name="_xlnm.Print_Area" localSheetId="0">'1-Hr Exceedances'!$A$6:$AM$56</definedName>
    <definedName name="_xlnm.Print_Area" localSheetId="1">'1-Hr Peak Ozone'!$A$6:$AN$35</definedName>
    <definedName name="_xlnm.Print_Area" localSheetId="2">'Total Nonattainment'!$A$6:$AM$36</definedName>
    <definedName name="_xlnm.Print_Area" localSheetId="4">'Total ppb Increase'!$A$6:$AM$27</definedName>
    <definedName name="_xlnm.Print_Area" localSheetId="3">'Total ppb Reduction'!$A$6:$AM$27</definedName>
    <definedName name="_xlnm.Print_Titles" localSheetId="0">'1-Hr Exceedances'!$A:$A</definedName>
    <definedName name="_xlnm.Print_Titles" localSheetId="1">'1-Hr Peak Ozone'!$A:$A</definedName>
    <definedName name="_xlnm.Print_Titles" localSheetId="2">'Total Nonattainment'!$A:$A</definedName>
    <definedName name="_xlnm.Print_Titles" localSheetId="4">'Total ppb Increase'!$A:$A</definedName>
    <definedName name="_xlnm.Print_Titles" localSheetId="3">'Total ppb Reduction'!$A:$A</definedName>
  </definedNames>
  <calcPr fullCalcOnLoad="1"/>
</workbook>
</file>

<file path=xl/sharedStrings.xml><?xml version="1.0" encoding="utf-8"?>
<sst xmlns="http://schemas.openxmlformats.org/spreadsheetml/2006/main" count="511" uniqueCount="78">
  <si>
    <t>1996 Base</t>
  </si>
  <si>
    <t>2007 Base</t>
  </si>
  <si>
    <t>2020 Base</t>
  </si>
  <si>
    <t>2020 Control</t>
  </si>
  <si>
    <t>2030 Base</t>
  </si>
  <si>
    <t>2030 Control</t>
  </si>
  <si>
    <t>Boston</t>
  </si>
  <si>
    <t>Chicago</t>
  </si>
  <si>
    <t>Cincinnati</t>
  </si>
  <si>
    <t>Cleveland</t>
  </si>
  <si>
    <t>Detroit</t>
  </si>
  <si>
    <t>Houston</t>
  </si>
  <si>
    <t>Milwaukee</t>
  </si>
  <si>
    <t>New York City</t>
  </si>
  <si>
    <t>Philadelphia</t>
  </si>
  <si>
    <t>Atlanta</t>
  </si>
  <si>
    <t>Barnstable, MA</t>
  </si>
  <si>
    <t>Beaumont</t>
  </si>
  <si>
    <t>Benton Harbor, MI</t>
  </si>
  <si>
    <t>Biloxi</t>
  </si>
  <si>
    <t>Birmingham</t>
  </si>
  <si>
    <t>Charleston, WV</t>
  </si>
  <si>
    <t>Charlotte</t>
  </si>
  <si>
    <t>Grand Rapids</t>
  </si>
  <si>
    <t>Hartford</t>
  </si>
  <si>
    <t>Houma, LA</t>
  </si>
  <si>
    <t>Huntington, WV</t>
  </si>
  <si>
    <t>Louisville</t>
  </si>
  <si>
    <t>Macon, GA</t>
  </si>
  <si>
    <t>Memphis</t>
  </si>
  <si>
    <t>Nashville</t>
  </si>
  <si>
    <t>New London, CT</t>
  </si>
  <si>
    <t>New Orleans</t>
  </si>
  <si>
    <t>Norfolk</t>
  </si>
  <si>
    <t>Orlando</t>
  </si>
  <si>
    <t>Pensacola</t>
  </si>
  <si>
    <t>Providence</t>
  </si>
  <si>
    <t>Richmond</t>
  </si>
  <si>
    <t>St. Louis</t>
  </si>
  <si>
    <t>Tampa</t>
  </si>
  <si>
    <t>Lake Charles, LA</t>
  </si>
  <si>
    <t>Total Nonattainment</t>
  </si>
  <si>
    <t>Total ppb Reduction</t>
  </si>
  <si>
    <t>1996 Base vs 2007 Base</t>
  </si>
  <si>
    <t>2020 Base vs 2020 Control</t>
  </si>
  <si>
    <t>2030 Base vs Control</t>
  </si>
  <si>
    <t>2030 Base vs 2030 Control</t>
  </si>
  <si>
    <t xml:space="preserve">Total </t>
  </si>
  <si>
    <t>Percent Change</t>
  </si>
  <si>
    <t>1996 vs 2007 Base</t>
  </si>
  <si>
    <t>2007 Base vs 2020 Base</t>
  </si>
  <si>
    <t>2020 Base vs 2030 Base</t>
  </si>
  <si>
    <t>1996 vs 2030 Control</t>
  </si>
  <si>
    <t>Max</t>
  </si>
  <si>
    <t>Mean</t>
  </si>
  <si>
    <t>1996  vs 2030 Control</t>
  </si>
  <si>
    <t>N.A.</t>
  </si>
  <si>
    <t xml:space="preserve">Percent Change </t>
  </si>
  <si>
    <t>Total</t>
  </si>
  <si>
    <t>Reduction, on Average (ppb)</t>
  </si>
  <si>
    <t>Total ppb Increase</t>
  </si>
  <si>
    <t>Increase, on Average (ppb)</t>
  </si>
  <si>
    <t xml:space="preserve">1-Hour Exceedances </t>
  </si>
  <si>
    <t>(ppb &gt;= 125)</t>
  </si>
  <si>
    <t>Peak 1-Hour Ozone (ppb)</t>
  </si>
  <si>
    <t>Change in # of Exceedances</t>
  </si>
  <si>
    <t>(Grids x Days)</t>
  </si>
  <si>
    <t>2007 vs 2030 Control</t>
  </si>
  <si>
    <t>Wash-Baltimore</t>
  </si>
  <si>
    <t>Baton Rouge</t>
  </si>
  <si>
    <t xml:space="preserve">Note: N.A. is used to denote that </t>
  </si>
  <si>
    <t xml:space="preserve">there are no exceedances in the </t>
  </si>
  <si>
    <t>Base Case or Control Case</t>
  </si>
  <si>
    <t xml:space="preserve">Note:  N.A. denotes predicted </t>
  </si>
  <si>
    <t xml:space="preserve">exceedances in the 2030 Base, but </t>
  </si>
  <si>
    <t>not in the 2020 Base</t>
  </si>
  <si>
    <t xml:space="preserve">exceedances in the 2030 Base, </t>
  </si>
  <si>
    <t>but not in the 2020 Base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</si>
</sst>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M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4.7109375" style="0" customWidth="1"/>
    <col min="3" max="6" width="14.7109375" style="7" customWidth="1"/>
    <col min="7" max="7" width="16.8515625" style="7" customWidth="1"/>
    <col min="8" max="39" width="14.7109375" style="7" customWidth="1"/>
  </cols>
  <sheetData>
    <row r="6" spans="1:39" s="5" customFormat="1" ht="15">
      <c r="A6" s="12" t="s">
        <v>62</v>
      </c>
      <c r="B6" s="6" t="s">
        <v>47</v>
      </c>
      <c r="C6" s="11" t="s">
        <v>15</v>
      </c>
      <c r="D6" s="11" t="s">
        <v>16</v>
      </c>
      <c r="E6" s="11" t="s">
        <v>69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6</v>
      </c>
      <c r="K6" s="11" t="s">
        <v>21</v>
      </c>
      <c r="L6" s="11" t="s">
        <v>22</v>
      </c>
      <c r="M6" s="11" t="s">
        <v>7</v>
      </c>
      <c r="N6" s="11" t="s">
        <v>8</v>
      </c>
      <c r="O6" s="11" t="s">
        <v>9</v>
      </c>
      <c r="P6" s="11" t="s">
        <v>10</v>
      </c>
      <c r="Q6" s="11" t="s">
        <v>23</v>
      </c>
      <c r="R6" s="11" t="s">
        <v>24</v>
      </c>
      <c r="S6" s="11" t="s">
        <v>25</v>
      </c>
      <c r="T6" s="11" t="s">
        <v>11</v>
      </c>
      <c r="U6" s="11" t="s">
        <v>26</v>
      </c>
      <c r="V6" s="11" t="s">
        <v>40</v>
      </c>
      <c r="W6" s="11" t="s">
        <v>27</v>
      </c>
      <c r="X6" s="11" t="s">
        <v>28</v>
      </c>
      <c r="Y6" s="11" t="s">
        <v>29</v>
      </c>
      <c r="Z6" s="11" t="s">
        <v>12</v>
      </c>
      <c r="AA6" s="11" t="s">
        <v>30</v>
      </c>
      <c r="AB6" s="11" t="s">
        <v>31</v>
      </c>
      <c r="AC6" s="11" t="s">
        <v>32</v>
      </c>
      <c r="AD6" s="11" t="s">
        <v>13</v>
      </c>
      <c r="AE6" s="11" t="s">
        <v>33</v>
      </c>
      <c r="AF6" s="11" t="s">
        <v>34</v>
      </c>
      <c r="AG6" s="11" t="s">
        <v>35</v>
      </c>
      <c r="AH6" s="11" t="s">
        <v>14</v>
      </c>
      <c r="AI6" s="11" t="s">
        <v>36</v>
      </c>
      <c r="AJ6" s="11" t="s">
        <v>37</v>
      </c>
      <c r="AK6" s="11" t="s">
        <v>38</v>
      </c>
      <c r="AL6" s="11" t="s">
        <v>39</v>
      </c>
      <c r="AM6" s="11" t="s">
        <v>68</v>
      </c>
    </row>
    <row r="8" spans="1:39" ht="12.75">
      <c r="A8" t="s">
        <v>0</v>
      </c>
      <c r="B8">
        <f>SUM(C8:AM8)</f>
        <v>2954</v>
      </c>
      <c r="C8" s="7">
        <v>375</v>
      </c>
      <c r="D8" s="7">
        <v>21</v>
      </c>
      <c r="E8" s="7">
        <v>124</v>
      </c>
      <c r="F8" s="7">
        <v>27</v>
      </c>
      <c r="G8" s="7">
        <v>19</v>
      </c>
      <c r="H8" s="7">
        <v>39</v>
      </c>
      <c r="I8" s="7">
        <v>56</v>
      </c>
      <c r="J8" s="7">
        <v>55</v>
      </c>
      <c r="K8" s="7">
        <v>31</v>
      </c>
      <c r="L8" s="7">
        <v>45</v>
      </c>
      <c r="M8" s="7">
        <v>33</v>
      </c>
      <c r="N8" s="7">
        <v>83</v>
      </c>
      <c r="O8" s="7">
        <v>40</v>
      </c>
      <c r="P8" s="7">
        <v>34</v>
      </c>
      <c r="Q8" s="7">
        <v>73</v>
      </c>
      <c r="R8" s="7">
        <v>34</v>
      </c>
      <c r="S8" s="7">
        <v>92</v>
      </c>
      <c r="T8" s="7">
        <v>167</v>
      </c>
      <c r="U8" s="7">
        <v>92</v>
      </c>
      <c r="V8" s="7">
        <v>13</v>
      </c>
      <c r="W8" s="7">
        <v>108</v>
      </c>
      <c r="X8" s="7">
        <v>38</v>
      </c>
      <c r="Y8" s="7">
        <v>36</v>
      </c>
      <c r="Z8" s="7">
        <v>6</v>
      </c>
      <c r="AA8" s="7">
        <v>102</v>
      </c>
      <c r="AB8" s="7">
        <v>28</v>
      </c>
      <c r="AC8" s="7">
        <v>216</v>
      </c>
      <c r="AD8" s="7">
        <v>331</v>
      </c>
      <c r="AE8" s="7">
        <v>17</v>
      </c>
      <c r="AF8" s="7">
        <v>12</v>
      </c>
      <c r="AG8" s="7">
        <v>8</v>
      </c>
      <c r="AH8" s="7">
        <v>124</v>
      </c>
      <c r="AI8" s="7">
        <v>32</v>
      </c>
      <c r="AJ8" s="7">
        <v>30</v>
      </c>
      <c r="AK8" s="7">
        <v>68</v>
      </c>
      <c r="AL8" s="7">
        <v>128</v>
      </c>
      <c r="AM8" s="7">
        <v>217</v>
      </c>
    </row>
    <row r="10" spans="1:39" ht="12.75">
      <c r="A10" t="s">
        <v>1</v>
      </c>
      <c r="B10">
        <f>SUM(C10:AM10)</f>
        <v>1177</v>
      </c>
      <c r="C10" s="7">
        <v>152</v>
      </c>
      <c r="D10" s="7">
        <v>4</v>
      </c>
      <c r="E10" s="7">
        <v>87</v>
      </c>
      <c r="F10" s="7">
        <v>14</v>
      </c>
      <c r="G10" s="7">
        <v>6</v>
      </c>
      <c r="H10" s="7">
        <v>23</v>
      </c>
      <c r="I10" s="7">
        <v>6</v>
      </c>
      <c r="J10" s="7">
        <v>10</v>
      </c>
      <c r="K10" s="7">
        <v>1</v>
      </c>
      <c r="L10" s="7">
        <v>4</v>
      </c>
      <c r="M10" s="7">
        <v>11</v>
      </c>
      <c r="N10" s="7">
        <v>12</v>
      </c>
      <c r="O10" s="7">
        <v>4</v>
      </c>
      <c r="P10" s="7">
        <v>15</v>
      </c>
      <c r="Q10" s="7">
        <v>39</v>
      </c>
      <c r="R10" s="7">
        <v>17</v>
      </c>
      <c r="S10" s="7">
        <v>51</v>
      </c>
      <c r="T10" s="7">
        <v>85</v>
      </c>
      <c r="U10" s="7">
        <v>7</v>
      </c>
      <c r="V10" s="7">
        <v>5</v>
      </c>
      <c r="W10" s="7">
        <v>24</v>
      </c>
      <c r="X10" s="7">
        <v>1</v>
      </c>
      <c r="Y10" s="7">
        <v>12</v>
      </c>
      <c r="Z10" s="7">
        <v>1</v>
      </c>
      <c r="AA10" s="7">
        <v>8</v>
      </c>
      <c r="AB10" s="7">
        <v>19</v>
      </c>
      <c r="AC10" s="7">
        <v>141</v>
      </c>
      <c r="AD10" s="7">
        <v>183</v>
      </c>
      <c r="AE10" s="7">
        <v>3</v>
      </c>
      <c r="AF10" s="7">
        <v>7</v>
      </c>
      <c r="AG10" s="7">
        <v>1</v>
      </c>
      <c r="AH10" s="7">
        <v>30</v>
      </c>
      <c r="AI10" s="7">
        <v>14</v>
      </c>
      <c r="AJ10" s="7">
        <v>11</v>
      </c>
      <c r="AK10" s="7">
        <v>13</v>
      </c>
      <c r="AL10" s="7">
        <v>80</v>
      </c>
      <c r="AM10" s="7">
        <v>76</v>
      </c>
    </row>
    <row r="12" spans="1:39" ht="12.75">
      <c r="A12" t="s">
        <v>2</v>
      </c>
      <c r="B12">
        <f>SUM(C12:AM12)</f>
        <v>850</v>
      </c>
      <c r="C12" s="7">
        <v>90</v>
      </c>
      <c r="D12" s="7">
        <v>0</v>
      </c>
      <c r="E12" s="7">
        <v>63</v>
      </c>
      <c r="F12" s="7">
        <v>3</v>
      </c>
      <c r="G12" s="7">
        <v>4</v>
      </c>
      <c r="H12" s="7">
        <v>11</v>
      </c>
      <c r="I12" s="7">
        <v>2</v>
      </c>
      <c r="J12" s="7">
        <v>4</v>
      </c>
      <c r="K12" s="7">
        <v>1</v>
      </c>
      <c r="L12" s="7">
        <v>5</v>
      </c>
      <c r="M12" s="7">
        <v>13</v>
      </c>
      <c r="N12" s="7">
        <v>7</v>
      </c>
      <c r="O12" s="7">
        <v>1</v>
      </c>
      <c r="P12" s="7">
        <v>15</v>
      </c>
      <c r="Q12" s="7">
        <v>33</v>
      </c>
      <c r="R12" s="7">
        <v>18</v>
      </c>
      <c r="S12" s="7">
        <v>28</v>
      </c>
      <c r="T12" s="7">
        <v>57</v>
      </c>
      <c r="U12" s="7">
        <v>6</v>
      </c>
      <c r="V12" s="7">
        <v>1</v>
      </c>
      <c r="W12" s="7">
        <v>24</v>
      </c>
      <c r="X12" s="7">
        <v>1</v>
      </c>
      <c r="Y12" s="7">
        <v>8</v>
      </c>
      <c r="Z12" s="7">
        <v>2</v>
      </c>
      <c r="AA12" s="7">
        <v>5</v>
      </c>
      <c r="AB12" s="7">
        <v>19</v>
      </c>
      <c r="AC12" s="7">
        <v>107</v>
      </c>
      <c r="AD12" s="7">
        <v>169</v>
      </c>
      <c r="AE12" s="7">
        <v>1</v>
      </c>
      <c r="AF12" s="7">
        <v>3</v>
      </c>
      <c r="AG12" s="7">
        <v>0</v>
      </c>
      <c r="AH12" s="7">
        <v>15</v>
      </c>
      <c r="AI12" s="7">
        <v>10</v>
      </c>
      <c r="AJ12" s="7">
        <v>9</v>
      </c>
      <c r="AK12" s="7">
        <v>6</v>
      </c>
      <c r="AL12" s="7">
        <v>57</v>
      </c>
      <c r="AM12" s="7">
        <v>52</v>
      </c>
    </row>
    <row r="14" spans="1:39" ht="12.75">
      <c r="A14" t="s">
        <v>3</v>
      </c>
      <c r="B14">
        <f>SUM(C14:AM14)</f>
        <v>570</v>
      </c>
      <c r="C14" s="7">
        <v>37</v>
      </c>
      <c r="D14" s="7">
        <v>0</v>
      </c>
      <c r="E14" s="7">
        <v>44</v>
      </c>
      <c r="F14" s="7">
        <v>2</v>
      </c>
      <c r="G14" s="7">
        <v>3</v>
      </c>
      <c r="H14" s="7">
        <v>5</v>
      </c>
      <c r="I14" s="7">
        <v>1</v>
      </c>
      <c r="J14" s="7">
        <v>1</v>
      </c>
      <c r="K14" s="7">
        <v>1</v>
      </c>
      <c r="L14" s="7">
        <v>1</v>
      </c>
      <c r="M14" s="7">
        <v>11</v>
      </c>
      <c r="N14" s="7">
        <v>3</v>
      </c>
      <c r="O14" s="7">
        <v>1</v>
      </c>
      <c r="P14" s="7">
        <v>15</v>
      </c>
      <c r="Q14" s="7">
        <v>26</v>
      </c>
      <c r="R14" s="7">
        <v>16</v>
      </c>
      <c r="S14" s="7">
        <v>22</v>
      </c>
      <c r="T14" s="7">
        <v>41</v>
      </c>
      <c r="U14" s="7">
        <v>5</v>
      </c>
      <c r="V14" s="7">
        <v>0</v>
      </c>
      <c r="W14" s="7">
        <v>20</v>
      </c>
      <c r="X14" s="7">
        <v>0</v>
      </c>
      <c r="Y14" s="7">
        <v>7</v>
      </c>
      <c r="Z14" s="7">
        <v>1</v>
      </c>
      <c r="AA14" s="7">
        <v>2</v>
      </c>
      <c r="AB14" s="7">
        <v>14</v>
      </c>
      <c r="AC14" s="7">
        <v>81</v>
      </c>
      <c r="AD14" s="7">
        <v>122</v>
      </c>
      <c r="AE14" s="7">
        <v>0</v>
      </c>
      <c r="AF14" s="7">
        <v>1</v>
      </c>
      <c r="AG14" s="7">
        <v>0</v>
      </c>
      <c r="AH14" s="7">
        <v>6</v>
      </c>
      <c r="AI14" s="7">
        <v>6</v>
      </c>
      <c r="AJ14" s="7">
        <v>5</v>
      </c>
      <c r="AK14" s="7">
        <v>2</v>
      </c>
      <c r="AL14" s="7">
        <v>41</v>
      </c>
      <c r="AM14" s="7">
        <v>27</v>
      </c>
    </row>
    <row r="16" spans="1:39" ht="12.75">
      <c r="A16" t="s">
        <v>4</v>
      </c>
      <c r="B16">
        <f>SUM(C16:AM16)</f>
        <v>1164</v>
      </c>
      <c r="C16" s="7">
        <v>124</v>
      </c>
      <c r="D16" s="7">
        <v>1</v>
      </c>
      <c r="E16" s="7">
        <v>81</v>
      </c>
      <c r="F16" s="7">
        <v>10</v>
      </c>
      <c r="G16" s="7">
        <v>6</v>
      </c>
      <c r="H16" s="7">
        <v>16</v>
      </c>
      <c r="I16" s="7">
        <v>2</v>
      </c>
      <c r="J16" s="7">
        <v>8</v>
      </c>
      <c r="K16" s="7">
        <v>1</v>
      </c>
      <c r="L16" s="7">
        <v>6</v>
      </c>
      <c r="M16" s="7">
        <v>18</v>
      </c>
      <c r="N16" s="7">
        <v>12</v>
      </c>
      <c r="O16" s="7">
        <v>4</v>
      </c>
      <c r="P16" s="7">
        <v>21</v>
      </c>
      <c r="Q16" s="7">
        <v>37</v>
      </c>
      <c r="R16" s="7">
        <v>19</v>
      </c>
      <c r="S16" s="7">
        <v>51</v>
      </c>
      <c r="T16" s="7">
        <v>86</v>
      </c>
      <c r="U16" s="7">
        <v>7</v>
      </c>
      <c r="V16" s="7">
        <v>4</v>
      </c>
      <c r="W16" s="7">
        <v>27</v>
      </c>
      <c r="X16" s="7">
        <v>1</v>
      </c>
      <c r="Y16" s="7">
        <v>10</v>
      </c>
      <c r="Z16" s="7">
        <v>4</v>
      </c>
      <c r="AA16" s="7">
        <v>5</v>
      </c>
      <c r="AB16" s="7">
        <v>24</v>
      </c>
      <c r="AC16" s="7">
        <v>150</v>
      </c>
      <c r="AD16" s="7">
        <v>208</v>
      </c>
      <c r="AE16" s="7">
        <v>2</v>
      </c>
      <c r="AF16" s="7">
        <v>6</v>
      </c>
      <c r="AG16" s="7">
        <v>0</v>
      </c>
      <c r="AH16" s="7">
        <v>28</v>
      </c>
      <c r="AI16" s="7">
        <v>14</v>
      </c>
      <c r="AJ16" s="7">
        <v>11</v>
      </c>
      <c r="AK16" s="7">
        <v>7</v>
      </c>
      <c r="AL16" s="7">
        <v>78</v>
      </c>
      <c r="AM16" s="7">
        <v>75</v>
      </c>
    </row>
    <row r="18" spans="1:39" ht="12.75">
      <c r="A18" t="s">
        <v>5</v>
      </c>
      <c r="B18">
        <f>SUM(C18:AM18)</f>
        <v>721</v>
      </c>
      <c r="C18" s="7">
        <v>43</v>
      </c>
      <c r="D18" s="7">
        <v>0</v>
      </c>
      <c r="E18" s="7">
        <v>62</v>
      </c>
      <c r="F18" s="7">
        <v>3</v>
      </c>
      <c r="G18" s="7">
        <v>3</v>
      </c>
      <c r="H18" s="7">
        <v>11</v>
      </c>
      <c r="I18" s="7">
        <v>1</v>
      </c>
      <c r="J18" s="7">
        <v>1</v>
      </c>
      <c r="K18" s="7">
        <v>0</v>
      </c>
      <c r="L18" s="7">
        <v>1</v>
      </c>
      <c r="M18" s="7">
        <v>15</v>
      </c>
      <c r="N18" s="7">
        <v>6</v>
      </c>
      <c r="O18" s="7">
        <v>1</v>
      </c>
      <c r="P18" s="7">
        <v>19</v>
      </c>
      <c r="Q18" s="7">
        <v>30</v>
      </c>
      <c r="R18" s="7">
        <v>16</v>
      </c>
      <c r="S18" s="7">
        <v>33</v>
      </c>
      <c r="T18" s="7">
        <v>51</v>
      </c>
      <c r="U18" s="7">
        <v>5</v>
      </c>
      <c r="V18" s="7">
        <v>2</v>
      </c>
      <c r="W18" s="7">
        <v>23</v>
      </c>
      <c r="X18" s="7">
        <v>0</v>
      </c>
      <c r="Y18" s="7">
        <v>8</v>
      </c>
      <c r="Z18" s="7">
        <v>2</v>
      </c>
      <c r="AA18" s="7">
        <v>3</v>
      </c>
      <c r="AB18" s="7">
        <v>15</v>
      </c>
      <c r="AC18" s="7">
        <v>117</v>
      </c>
      <c r="AD18" s="7">
        <v>150</v>
      </c>
      <c r="AE18" s="7">
        <v>1</v>
      </c>
      <c r="AF18" s="7">
        <v>1</v>
      </c>
      <c r="AG18" s="7">
        <v>0</v>
      </c>
      <c r="AH18" s="7">
        <v>9</v>
      </c>
      <c r="AI18" s="7">
        <v>6</v>
      </c>
      <c r="AJ18" s="7">
        <v>7</v>
      </c>
      <c r="AK18" s="7">
        <v>3</v>
      </c>
      <c r="AL18" s="7">
        <v>42</v>
      </c>
      <c r="AM18" s="7">
        <v>31</v>
      </c>
    </row>
    <row r="21" spans="1:39" s="5" customFormat="1" ht="15">
      <c r="A21" s="12" t="s">
        <v>48</v>
      </c>
      <c r="B21" s="6" t="s">
        <v>47</v>
      </c>
      <c r="C21" s="11" t="s">
        <v>15</v>
      </c>
      <c r="D21" s="11" t="s">
        <v>16</v>
      </c>
      <c r="E21" s="11" t="s">
        <v>69</v>
      </c>
      <c r="F21" s="11" t="s">
        <v>17</v>
      </c>
      <c r="G21" s="11" t="s">
        <v>18</v>
      </c>
      <c r="H21" s="11" t="s">
        <v>19</v>
      </c>
      <c r="I21" s="11" t="s">
        <v>20</v>
      </c>
      <c r="J21" s="11" t="s">
        <v>6</v>
      </c>
      <c r="K21" s="11" t="s">
        <v>21</v>
      </c>
      <c r="L21" s="11" t="s">
        <v>22</v>
      </c>
      <c r="M21" s="11" t="s">
        <v>7</v>
      </c>
      <c r="N21" s="11" t="s">
        <v>8</v>
      </c>
      <c r="O21" s="11" t="s">
        <v>9</v>
      </c>
      <c r="P21" s="11" t="s">
        <v>10</v>
      </c>
      <c r="Q21" s="11" t="s">
        <v>23</v>
      </c>
      <c r="R21" s="11" t="s">
        <v>24</v>
      </c>
      <c r="S21" s="11" t="s">
        <v>25</v>
      </c>
      <c r="T21" s="11" t="s">
        <v>11</v>
      </c>
      <c r="U21" s="11" t="s">
        <v>26</v>
      </c>
      <c r="V21" s="11" t="s">
        <v>40</v>
      </c>
      <c r="W21" s="11" t="s">
        <v>27</v>
      </c>
      <c r="X21" s="11" t="s">
        <v>28</v>
      </c>
      <c r="Y21" s="11" t="s">
        <v>29</v>
      </c>
      <c r="Z21" s="11" t="s">
        <v>12</v>
      </c>
      <c r="AA21" s="11" t="s">
        <v>30</v>
      </c>
      <c r="AB21" s="11" t="s">
        <v>31</v>
      </c>
      <c r="AC21" s="11" t="s">
        <v>32</v>
      </c>
      <c r="AD21" s="11" t="s">
        <v>13</v>
      </c>
      <c r="AE21" s="11" t="s">
        <v>33</v>
      </c>
      <c r="AF21" s="11" t="s">
        <v>34</v>
      </c>
      <c r="AG21" s="11" t="s">
        <v>35</v>
      </c>
      <c r="AH21" s="11" t="s">
        <v>14</v>
      </c>
      <c r="AI21" s="11" t="s">
        <v>36</v>
      </c>
      <c r="AJ21" s="11" t="s">
        <v>37</v>
      </c>
      <c r="AK21" s="11" t="s">
        <v>38</v>
      </c>
      <c r="AL21" s="11" t="s">
        <v>39</v>
      </c>
      <c r="AM21" s="11" t="s">
        <v>68</v>
      </c>
    </row>
    <row r="23" spans="1:39" ht="12.75">
      <c r="A23" t="s">
        <v>49</v>
      </c>
      <c r="B23" s="2">
        <f>(B10-B8)/(B8+0.00001)</f>
        <v>-0.6015572085255341</v>
      </c>
      <c r="C23" s="4">
        <f aca="true" t="shared" si="0" ref="C23:AI23">(C10-C8)/(C8+0.00001)</f>
        <v>-0.5946666508088894</v>
      </c>
      <c r="D23" s="4">
        <f t="shared" si="0"/>
        <v>-0.8095234240364647</v>
      </c>
      <c r="E23" s="4">
        <f t="shared" si="0"/>
        <v>-0.29838707271071996</v>
      </c>
      <c r="F23" s="4">
        <f t="shared" si="0"/>
        <v>-0.4814813031550729</v>
      </c>
      <c r="G23" s="4">
        <f t="shared" si="0"/>
        <v>-0.6842101662051757</v>
      </c>
      <c r="H23" s="4">
        <f t="shared" si="0"/>
        <v>-0.41025630506248584</v>
      </c>
      <c r="I23" s="4">
        <f t="shared" si="0"/>
        <v>-0.8928569834183958</v>
      </c>
      <c r="J23" s="4">
        <f t="shared" si="0"/>
        <v>-0.8181816694215146</v>
      </c>
      <c r="K23" s="4">
        <f t="shared" si="0"/>
        <v>-0.9677416233091538</v>
      </c>
      <c r="L23" s="4">
        <f t="shared" si="0"/>
        <v>-0.9111109086420203</v>
      </c>
      <c r="M23" s="4">
        <f t="shared" si="0"/>
        <v>-0.6666664646465258</v>
      </c>
      <c r="N23" s="4">
        <f t="shared" si="0"/>
        <v>-0.8554215836841466</v>
      </c>
      <c r="O23" s="4">
        <f t="shared" si="0"/>
        <v>-0.8999997750000561</v>
      </c>
      <c r="P23" s="4">
        <f t="shared" si="0"/>
        <v>-0.5588233650519514</v>
      </c>
      <c r="Q23" s="4">
        <f t="shared" si="0"/>
        <v>-0.46575336085570396</v>
      </c>
      <c r="R23" s="4">
        <f t="shared" si="0"/>
        <v>-0.4999998529412197</v>
      </c>
      <c r="S23" s="4">
        <f t="shared" si="0"/>
        <v>-0.44565212547259503</v>
      </c>
      <c r="T23" s="4">
        <f t="shared" si="0"/>
        <v>-0.49101793466958477</v>
      </c>
      <c r="U23" s="4">
        <f t="shared" si="0"/>
        <v>-0.9239129430529409</v>
      </c>
      <c r="V23" s="4">
        <f t="shared" si="0"/>
        <v>-0.6153841420121985</v>
      </c>
      <c r="W23" s="4">
        <f t="shared" si="0"/>
        <v>-0.7777777057613235</v>
      </c>
      <c r="X23" s="4">
        <f t="shared" si="0"/>
        <v>-0.9736839542936961</v>
      </c>
      <c r="Y23" s="4">
        <f t="shared" si="0"/>
        <v>-0.6666664814815328</v>
      </c>
      <c r="Z23" s="4">
        <f t="shared" si="0"/>
        <v>-0.8333319444467593</v>
      </c>
      <c r="AA23" s="4">
        <f t="shared" si="0"/>
        <v>-0.9215685371011237</v>
      </c>
      <c r="AB23" s="4">
        <f t="shared" si="0"/>
        <v>-0.32142845663269404</v>
      </c>
      <c r="AC23" s="4">
        <f t="shared" si="0"/>
        <v>-0.34722220614712007</v>
      </c>
      <c r="AD23" s="4">
        <f t="shared" si="0"/>
        <v>-0.4471298958571029</v>
      </c>
      <c r="AE23" s="4">
        <f t="shared" si="0"/>
        <v>-0.8235289273359251</v>
      </c>
      <c r="AF23" s="4">
        <f t="shared" si="0"/>
        <v>-0.4166663194447338</v>
      </c>
      <c r="AG23" s="4">
        <f t="shared" si="0"/>
        <v>-0.8749989062513672</v>
      </c>
      <c r="AH23" s="4">
        <f t="shared" si="0"/>
        <v>-0.758064454994802</v>
      </c>
      <c r="AI23" s="4">
        <f t="shared" si="0"/>
        <v>-0.5624998242188048</v>
      </c>
      <c r="AJ23" s="4">
        <f>(AJ10-AJ8)/(AJ8+0.00001)</f>
        <v>-0.6333331222222927</v>
      </c>
      <c r="AK23" s="4">
        <f>(AK10-AK8)/(AK8+0.00001)</f>
        <v>-0.8088234104671455</v>
      </c>
      <c r="AL23" s="4">
        <f>(AL10-AL8)/(AL8+0.00001)</f>
        <v>-0.3749999707031273</v>
      </c>
      <c r="AM23" s="4">
        <f>(AM10-AM8)/(AM8+0.00001)</f>
        <v>-0.6497695553101588</v>
      </c>
    </row>
    <row r="24" spans="2:39" ht="12.75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2.75">
      <c r="A25" t="s">
        <v>50</v>
      </c>
      <c r="B25" s="2">
        <f>(B12-B10)/(B10+0.00001)</f>
        <v>-0.2778249763991081</v>
      </c>
      <c r="C25" s="4">
        <f aca="true" t="shared" si="1" ref="C25:AI25">(C12-C10)/(C10+0.00001)</f>
        <v>-0.40789471000692695</v>
      </c>
      <c r="D25" s="4">
        <f t="shared" si="1"/>
        <v>-0.9999975000062501</v>
      </c>
      <c r="E25" s="4">
        <f t="shared" si="1"/>
        <v>-0.27586203725723707</v>
      </c>
      <c r="F25" s="4">
        <f t="shared" si="1"/>
        <v>-0.7857137244901968</v>
      </c>
      <c r="G25" s="4">
        <f t="shared" si="1"/>
        <v>-0.33333277777870374</v>
      </c>
      <c r="H25" s="4">
        <f t="shared" si="1"/>
        <v>-0.5217389035917811</v>
      </c>
      <c r="I25" s="4">
        <f t="shared" si="1"/>
        <v>-0.6666655555574075</v>
      </c>
      <c r="J25" s="4">
        <f t="shared" si="1"/>
        <v>-0.5999994000006</v>
      </c>
      <c r="K25" s="4">
        <f t="shared" si="1"/>
        <v>0</v>
      </c>
      <c r="L25" s="4">
        <f t="shared" si="1"/>
        <v>0.24999937500156252</v>
      </c>
      <c r="M25" s="4">
        <f t="shared" si="1"/>
        <v>0.1818180165290759</v>
      </c>
      <c r="N25" s="4">
        <f t="shared" si="1"/>
        <v>-0.4166663194447338</v>
      </c>
      <c r="O25" s="4">
        <f t="shared" si="1"/>
        <v>-0.7499981250046875</v>
      </c>
      <c r="P25" s="4">
        <f t="shared" si="1"/>
        <v>0</v>
      </c>
      <c r="Q25" s="4">
        <f t="shared" si="1"/>
        <v>-0.15384611439843218</v>
      </c>
      <c r="R25" s="4">
        <f t="shared" si="1"/>
        <v>0.058823494809708936</v>
      </c>
      <c r="S25" s="4">
        <f t="shared" si="1"/>
        <v>-0.45098030372935216</v>
      </c>
      <c r="T25" s="4">
        <f t="shared" si="1"/>
        <v>-0.32941172595156165</v>
      </c>
      <c r="U25" s="4">
        <f t="shared" si="1"/>
        <v>-0.14285693877580175</v>
      </c>
      <c r="V25" s="4">
        <f t="shared" si="1"/>
        <v>-0.7999984000032001</v>
      </c>
      <c r="W25" s="4">
        <f t="shared" si="1"/>
        <v>0</v>
      </c>
      <c r="X25" s="4">
        <f t="shared" si="1"/>
        <v>0</v>
      </c>
      <c r="Y25" s="4">
        <f t="shared" si="1"/>
        <v>-0.33333305555578707</v>
      </c>
      <c r="Z25" s="4">
        <f t="shared" si="1"/>
        <v>0.9999900000999989</v>
      </c>
      <c r="AA25" s="4">
        <f t="shared" si="1"/>
        <v>-0.37499953125058594</v>
      </c>
      <c r="AB25" s="4">
        <f t="shared" si="1"/>
        <v>0</v>
      </c>
      <c r="AC25" s="4">
        <f t="shared" si="1"/>
        <v>-0.2411347346712954</v>
      </c>
      <c r="AD25" s="4">
        <f t="shared" si="1"/>
        <v>-0.07650272805996021</v>
      </c>
      <c r="AE25" s="4">
        <f t="shared" si="1"/>
        <v>-0.6666644444518518</v>
      </c>
      <c r="AF25" s="4">
        <f t="shared" si="1"/>
        <v>-0.571427755103207</v>
      </c>
      <c r="AG25" s="4">
        <f t="shared" si="1"/>
        <v>-0.9999900000999989</v>
      </c>
      <c r="AH25" s="4">
        <f t="shared" si="1"/>
        <v>-0.4999998333333889</v>
      </c>
      <c r="AI25" s="4">
        <f t="shared" si="1"/>
        <v>-0.2857140816327988</v>
      </c>
      <c r="AJ25" s="4">
        <f>(AJ12-AJ10)/(AJ10+0.00001)</f>
        <v>-0.1818180165290759</v>
      </c>
      <c r="AK25" s="4">
        <f>(AK12-AK10)/(AK10+0.00001)</f>
        <v>-0.5384611242606736</v>
      </c>
      <c r="AL25" s="4">
        <f>(AL12-AL10)/(AL10+0.00001)</f>
        <v>-0.2874999640625045</v>
      </c>
      <c r="AM25" s="4">
        <f>(AM12-AM10)/(AM10+0.00001)</f>
        <v>-0.31578943213296945</v>
      </c>
    </row>
    <row r="26" spans="2:39" ht="12.75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2.75">
      <c r="A27" t="s">
        <v>44</v>
      </c>
      <c r="B27" s="2">
        <f>(B14-B12)/(B12+0.00001)</f>
        <v>-0.3294117608304499</v>
      </c>
      <c r="C27" s="4">
        <f aca="true" t="shared" si="2" ref="C27:AI27">(C14-C12)/(C12+0.00001)</f>
        <v>-0.5888888234567974</v>
      </c>
      <c r="D27" s="4">
        <f t="shared" si="2"/>
        <v>0</v>
      </c>
      <c r="E27" s="4">
        <f t="shared" si="2"/>
        <v>-0.3015872537163089</v>
      </c>
      <c r="F27" s="4">
        <f t="shared" si="2"/>
        <v>-0.3333322222259259</v>
      </c>
      <c r="G27" s="4">
        <f t="shared" si="2"/>
        <v>-0.24999937500156252</v>
      </c>
      <c r="H27" s="4">
        <f t="shared" si="2"/>
        <v>-0.5454540495872277</v>
      </c>
      <c r="I27" s="4">
        <f t="shared" si="2"/>
        <v>-0.49999750001249993</v>
      </c>
      <c r="J27" s="4">
        <f t="shared" si="2"/>
        <v>-0.7499981250046875</v>
      </c>
      <c r="K27" s="4">
        <f t="shared" si="2"/>
        <v>0</v>
      </c>
      <c r="L27" s="4">
        <f t="shared" si="2"/>
        <v>-0.7999984000032001</v>
      </c>
      <c r="M27" s="4">
        <f t="shared" si="2"/>
        <v>-0.15384603550304962</v>
      </c>
      <c r="N27" s="4">
        <f t="shared" si="2"/>
        <v>-0.571427755103207</v>
      </c>
      <c r="O27" s="4">
        <f t="shared" si="2"/>
        <v>0</v>
      </c>
      <c r="P27" s="4">
        <f t="shared" si="2"/>
        <v>0</v>
      </c>
      <c r="Q27" s="4">
        <f t="shared" si="2"/>
        <v>-0.2121211478420764</v>
      </c>
      <c r="R27" s="4">
        <f t="shared" si="2"/>
        <v>-0.11111104938275035</v>
      </c>
      <c r="S27" s="4">
        <f t="shared" si="2"/>
        <v>-0.21428563775512938</v>
      </c>
      <c r="T27" s="4">
        <f t="shared" si="2"/>
        <v>-0.2807017051400517</v>
      </c>
      <c r="U27" s="4">
        <f t="shared" si="2"/>
        <v>-0.16666638888935187</v>
      </c>
      <c r="V27" s="4">
        <f t="shared" si="2"/>
        <v>-0.9999900000999989</v>
      </c>
      <c r="W27" s="4">
        <f t="shared" si="2"/>
        <v>-0.16666659722225116</v>
      </c>
      <c r="X27" s="4">
        <f t="shared" si="2"/>
        <v>-0.9999900000999989</v>
      </c>
      <c r="Y27" s="4">
        <f t="shared" si="2"/>
        <v>-0.12499984375019532</v>
      </c>
      <c r="Z27" s="4">
        <f t="shared" si="2"/>
        <v>-0.49999750001249993</v>
      </c>
      <c r="AA27" s="4">
        <f t="shared" si="2"/>
        <v>-0.5999988000024</v>
      </c>
      <c r="AB27" s="4">
        <f t="shared" si="2"/>
        <v>-0.2631577562327599</v>
      </c>
      <c r="AC27" s="4">
        <f t="shared" si="2"/>
        <v>-0.24299063149620265</v>
      </c>
      <c r="AD27" s="4">
        <f t="shared" si="2"/>
        <v>-0.2781064924197342</v>
      </c>
      <c r="AE27" s="4">
        <f t="shared" si="2"/>
        <v>-0.9999900000999989</v>
      </c>
      <c r="AF27" s="4">
        <f t="shared" si="2"/>
        <v>-0.6666644444518518</v>
      </c>
      <c r="AG27" s="4">
        <f t="shared" si="2"/>
        <v>0</v>
      </c>
      <c r="AH27" s="4">
        <f t="shared" si="2"/>
        <v>-0.5999996000002666</v>
      </c>
      <c r="AI27" s="4">
        <f t="shared" si="2"/>
        <v>-0.3999996000004</v>
      </c>
      <c r="AJ27" s="4">
        <f>(AJ14-AJ12)/(AJ12+0.00001)</f>
        <v>-0.44444395061783265</v>
      </c>
      <c r="AK27" s="4">
        <f>(AK14-AK12)/(AK12+0.00001)</f>
        <v>-0.6666655555574075</v>
      </c>
      <c r="AL27" s="4">
        <f>(AL14-AL12)/(AL12+0.00001)</f>
        <v>-0.2807017051400517</v>
      </c>
      <c r="AM27" s="4">
        <f>(AM14-AM12)/(AM12+0.00001)</f>
        <v>-0.4807691383136272</v>
      </c>
    </row>
    <row r="28" spans="2:39" ht="12.75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2.75">
      <c r="A29" t="s">
        <v>51</v>
      </c>
      <c r="B29" s="2">
        <f>(B16-B12)/(B12+0.00001)</f>
        <v>0.3694117603598617</v>
      </c>
      <c r="C29" s="4">
        <f aca="true" t="shared" si="3" ref="C29:AI29">(C16-C12)/(C12+0.00001)</f>
        <v>0.3777777358024738</v>
      </c>
      <c r="D29" s="10" t="s">
        <v>56</v>
      </c>
      <c r="E29" s="4">
        <f t="shared" si="3"/>
        <v>0.28571424036281895</v>
      </c>
      <c r="F29" s="4">
        <f t="shared" si="3"/>
        <v>2.333325555581481</v>
      </c>
      <c r="G29" s="4">
        <f t="shared" si="3"/>
        <v>0.49999875000312505</v>
      </c>
      <c r="H29" s="4">
        <f t="shared" si="3"/>
        <v>0.45454504132268975</v>
      </c>
      <c r="I29" s="4">
        <f t="shared" si="3"/>
        <v>0</v>
      </c>
      <c r="J29" s="4">
        <f t="shared" si="3"/>
        <v>0.9999975000062501</v>
      </c>
      <c r="K29" s="4">
        <f t="shared" si="3"/>
        <v>0</v>
      </c>
      <c r="L29" s="4">
        <f t="shared" si="3"/>
        <v>0.19999960000080003</v>
      </c>
      <c r="M29" s="4">
        <f t="shared" si="3"/>
        <v>0.38461508875762407</v>
      </c>
      <c r="N29" s="4">
        <f t="shared" si="3"/>
        <v>0.7142846938790088</v>
      </c>
      <c r="O29" s="4">
        <f t="shared" si="3"/>
        <v>2.9999700002999967</v>
      </c>
      <c r="P29" s="4">
        <f t="shared" si="3"/>
        <v>0.39999973333351113</v>
      </c>
      <c r="Q29" s="4">
        <f t="shared" si="3"/>
        <v>0.1212120844811865</v>
      </c>
      <c r="R29" s="4">
        <f t="shared" si="3"/>
        <v>0.055555524691375174</v>
      </c>
      <c r="S29" s="4">
        <f t="shared" si="3"/>
        <v>0.8214282780613292</v>
      </c>
      <c r="T29" s="4">
        <f t="shared" si="3"/>
        <v>0.5087718405663437</v>
      </c>
      <c r="U29" s="4">
        <f t="shared" si="3"/>
        <v>0.16666638888935187</v>
      </c>
      <c r="V29" s="4">
        <f t="shared" si="3"/>
        <v>2.9999700002999967</v>
      </c>
      <c r="W29" s="4">
        <f t="shared" si="3"/>
        <v>0.12499994791668836</v>
      </c>
      <c r="X29" s="4">
        <f t="shared" si="3"/>
        <v>0</v>
      </c>
      <c r="Y29" s="4">
        <f t="shared" si="3"/>
        <v>0.24999968750039064</v>
      </c>
      <c r="Z29" s="4">
        <f t="shared" si="3"/>
        <v>0.9999950000249999</v>
      </c>
      <c r="AA29" s="4">
        <f t="shared" si="3"/>
        <v>0</v>
      </c>
      <c r="AB29" s="4">
        <f t="shared" si="3"/>
        <v>0.2631577562327599</v>
      </c>
      <c r="AC29" s="4">
        <f t="shared" si="3"/>
        <v>0.40186912132064284</v>
      </c>
      <c r="AD29" s="4">
        <f t="shared" si="3"/>
        <v>0.2307692171142475</v>
      </c>
      <c r="AE29" s="4">
        <f t="shared" si="3"/>
        <v>0.9999900000999989</v>
      </c>
      <c r="AF29" s="4">
        <f t="shared" si="3"/>
        <v>0.9999966666777778</v>
      </c>
      <c r="AG29" s="4">
        <f t="shared" si="3"/>
        <v>0</v>
      </c>
      <c r="AH29" s="4">
        <f t="shared" si="3"/>
        <v>0.8666660888892741</v>
      </c>
      <c r="AI29" s="4">
        <f t="shared" si="3"/>
        <v>0.3999996000004</v>
      </c>
      <c r="AJ29" s="4">
        <f>(AJ16-AJ12)/(AJ12+0.00001)</f>
        <v>0.22222197530891633</v>
      </c>
      <c r="AK29" s="4">
        <f>(AK16-AK12)/(AK12+0.00001)</f>
        <v>0.16666638888935187</v>
      </c>
      <c r="AL29" s="4">
        <f>(AL16-AL12)/(AL12+0.00001)</f>
        <v>0.3684209879963179</v>
      </c>
      <c r="AM29" s="4">
        <f>(AM16-AM12)/(AM12+0.00001)</f>
        <v>0.442307607248537</v>
      </c>
    </row>
    <row r="30" spans="2:39" ht="12.75"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2.75">
      <c r="A31" t="s">
        <v>46</v>
      </c>
      <c r="B31" s="2">
        <f>(B18-B16)/(B16+0.00001)</f>
        <v>-0.38058418917023895</v>
      </c>
      <c r="C31" s="4">
        <f aca="true" t="shared" si="4" ref="C31:AI31">(C18-C16)/(C16+0.00001)</f>
        <v>-0.6532257537721167</v>
      </c>
      <c r="D31" s="4">
        <f t="shared" si="4"/>
        <v>-0.9999900000999989</v>
      </c>
      <c r="E31" s="4">
        <f t="shared" si="4"/>
        <v>-0.23456787227557133</v>
      </c>
      <c r="F31" s="4">
        <f t="shared" si="4"/>
        <v>-0.6999993000007</v>
      </c>
      <c r="G31" s="4">
        <f t="shared" si="4"/>
        <v>-0.4999991666680556</v>
      </c>
      <c r="H31" s="4">
        <f t="shared" si="4"/>
        <v>-0.31249980468762206</v>
      </c>
      <c r="I31" s="4">
        <f t="shared" si="4"/>
        <v>-0.49999750001249993</v>
      </c>
      <c r="J31" s="4">
        <f t="shared" si="4"/>
        <v>-0.8749989062513672</v>
      </c>
      <c r="K31" s="4">
        <f t="shared" si="4"/>
        <v>-0.9999900000999989</v>
      </c>
      <c r="L31" s="4">
        <f t="shared" si="4"/>
        <v>-0.8333319444467593</v>
      </c>
      <c r="M31" s="4">
        <f t="shared" si="4"/>
        <v>-0.16666657407412552</v>
      </c>
      <c r="N31" s="4">
        <f t="shared" si="4"/>
        <v>-0.49999958333368055</v>
      </c>
      <c r="O31" s="4">
        <f t="shared" si="4"/>
        <v>-0.7499981250046875</v>
      </c>
      <c r="P31" s="4">
        <f t="shared" si="4"/>
        <v>-0.09523804988664292</v>
      </c>
      <c r="Q31" s="4">
        <f t="shared" si="4"/>
        <v>-0.1891891380569897</v>
      </c>
      <c r="R31" s="4">
        <f t="shared" si="4"/>
        <v>-0.15789465373965594</v>
      </c>
      <c r="S31" s="4">
        <f t="shared" si="4"/>
        <v>-0.35294110726644956</v>
      </c>
      <c r="T31" s="4">
        <f t="shared" si="4"/>
        <v>-0.4069766968631748</v>
      </c>
      <c r="U31" s="4">
        <f t="shared" si="4"/>
        <v>-0.2857138775516035</v>
      </c>
      <c r="V31" s="4">
        <f t="shared" si="4"/>
        <v>-0.49999875000312505</v>
      </c>
      <c r="W31" s="4">
        <f t="shared" si="4"/>
        <v>-0.14814809327848397</v>
      </c>
      <c r="X31" s="4">
        <f t="shared" si="4"/>
        <v>-0.9999900000999989</v>
      </c>
      <c r="Y31" s="4">
        <f t="shared" si="4"/>
        <v>-0.1999998000002</v>
      </c>
      <c r="Z31" s="4">
        <f t="shared" si="4"/>
        <v>-0.49999875000312505</v>
      </c>
      <c r="AA31" s="4">
        <f t="shared" si="4"/>
        <v>-0.39999920000160005</v>
      </c>
      <c r="AB31" s="4">
        <f t="shared" si="4"/>
        <v>-0.3749998437500651</v>
      </c>
      <c r="AC31" s="4">
        <f t="shared" si="4"/>
        <v>-0.2199999853333343</v>
      </c>
      <c r="AD31" s="4">
        <f t="shared" si="4"/>
        <v>-0.2788461404400894</v>
      </c>
      <c r="AE31" s="4">
        <f t="shared" si="4"/>
        <v>-0.49999750001249993</v>
      </c>
      <c r="AF31" s="4">
        <f t="shared" si="4"/>
        <v>-0.8333319444467593</v>
      </c>
      <c r="AG31" s="4">
        <f t="shared" si="4"/>
        <v>0</v>
      </c>
      <c r="AH31" s="4">
        <f t="shared" si="4"/>
        <v>-0.6785711862245764</v>
      </c>
      <c r="AI31" s="4">
        <f t="shared" si="4"/>
        <v>-0.5714281632655976</v>
      </c>
      <c r="AJ31" s="4">
        <f>(AJ18-AJ16)/(AJ16+0.00001)</f>
        <v>-0.3636360330581518</v>
      </c>
      <c r="AK31" s="4">
        <f>(AK18-AK16)/(AK16+0.00001)</f>
        <v>-0.571427755103207</v>
      </c>
      <c r="AL31" s="4">
        <f>(AL18-AL16)/(AL16+0.00001)</f>
        <v>-0.4615384023668715</v>
      </c>
      <c r="AM31" s="4">
        <f>(AM18-AM16)/(AM16+0.00001)</f>
        <v>-0.5866665884444549</v>
      </c>
    </row>
    <row r="33" spans="1:39" ht="12.75">
      <c r="A33" t="s">
        <v>52</v>
      </c>
      <c r="B33" s="2">
        <f>(B18-B8)/(B8+0.00001)</f>
        <v>-0.7559241680571287</v>
      </c>
      <c r="C33" s="4">
        <f aca="true" t="shared" si="5" ref="C33:AH33">(C18-C8)/(C8+0.00001)</f>
        <v>-0.8853333097244451</v>
      </c>
      <c r="D33" s="4">
        <f t="shared" si="5"/>
        <v>-0.9999995238097505</v>
      </c>
      <c r="E33" s="4">
        <f t="shared" si="5"/>
        <v>-0.4999999596774226</v>
      </c>
      <c r="F33" s="4">
        <f t="shared" si="5"/>
        <v>-0.8888885596709039</v>
      </c>
      <c r="G33" s="4">
        <f t="shared" si="5"/>
        <v>-0.8421048199448317</v>
      </c>
      <c r="H33" s="4">
        <f t="shared" si="5"/>
        <v>-0.7179485338593502</v>
      </c>
      <c r="I33" s="4">
        <f t="shared" si="5"/>
        <v>-0.9821426817602353</v>
      </c>
      <c r="J33" s="4">
        <f t="shared" si="5"/>
        <v>-0.9818180033058175</v>
      </c>
      <c r="K33" s="4">
        <f t="shared" si="5"/>
        <v>-0.9999996774194589</v>
      </c>
      <c r="L33" s="4">
        <f t="shared" si="5"/>
        <v>-0.9777775604938754</v>
      </c>
      <c r="M33" s="4">
        <f t="shared" si="5"/>
        <v>-0.5454543801653393</v>
      </c>
      <c r="N33" s="4">
        <f t="shared" si="5"/>
        <v>-0.9277107316011166</v>
      </c>
      <c r="O33" s="4">
        <f t="shared" si="5"/>
        <v>-0.9749997562500609</v>
      </c>
      <c r="P33" s="4">
        <f t="shared" si="5"/>
        <v>-0.44117634083048796</v>
      </c>
      <c r="Q33" s="4">
        <f t="shared" si="5"/>
        <v>-0.5890410151998609</v>
      </c>
      <c r="R33" s="4">
        <f t="shared" si="5"/>
        <v>-0.5294116089965856</v>
      </c>
      <c r="S33" s="4">
        <f t="shared" si="5"/>
        <v>-0.6413042781191002</v>
      </c>
      <c r="T33" s="4">
        <f t="shared" si="5"/>
        <v>-0.6946107368496565</v>
      </c>
      <c r="U33" s="4">
        <f t="shared" si="5"/>
        <v>-0.9456520711247749</v>
      </c>
      <c r="V33" s="4">
        <f t="shared" si="5"/>
        <v>-0.8461531952667729</v>
      </c>
      <c r="W33" s="4">
        <f t="shared" si="5"/>
        <v>-0.7870369641632441</v>
      </c>
      <c r="X33" s="4">
        <f t="shared" si="5"/>
        <v>-0.9999997368421745</v>
      </c>
      <c r="Y33" s="4">
        <f t="shared" si="5"/>
        <v>-0.777777561728455</v>
      </c>
      <c r="Z33" s="4">
        <f t="shared" si="5"/>
        <v>-0.6666655555574075</v>
      </c>
      <c r="AA33" s="4">
        <f t="shared" si="5"/>
        <v>-0.9705881401384177</v>
      </c>
      <c r="AB33" s="4">
        <f t="shared" si="5"/>
        <v>-0.464285548469447</v>
      </c>
      <c r="AC33" s="4">
        <f t="shared" si="5"/>
        <v>-0.45833331211419853</v>
      </c>
      <c r="AD33" s="4">
        <f t="shared" si="5"/>
        <v>-0.5468277780414569</v>
      </c>
      <c r="AE33" s="4">
        <f t="shared" si="5"/>
        <v>-0.941175916955343</v>
      </c>
      <c r="AF33" s="4">
        <f t="shared" si="5"/>
        <v>-0.9166659027784144</v>
      </c>
      <c r="AG33" s="4">
        <f t="shared" si="5"/>
        <v>-0.9999987500015626</v>
      </c>
      <c r="AH33" s="4">
        <f t="shared" si="5"/>
        <v>-0.9274192800468323</v>
      </c>
      <c r="AI33" s="4">
        <f>(AI18-AI8)/(AI8+0.00001)</f>
        <v>-0.8124997460938292</v>
      </c>
      <c r="AJ33" s="4">
        <f>(AJ18-AJ8)/(AJ8+0.00001)</f>
        <v>-0.7666664111111963</v>
      </c>
      <c r="AK33" s="4">
        <f>(AK18-AK8)/(AK8+0.00001)</f>
        <v>-0.9558822123702628</v>
      </c>
      <c r="AL33" s="4">
        <f>(AL18-AL8)/(AL8+0.00001)</f>
        <v>-0.6718749475097697</v>
      </c>
      <c r="AM33" s="4">
        <f>(AM18-AM8)/(AM8+0.00001)</f>
        <v>-0.8571428176431881</v>
      </c>
    </row>
    <row r="34" spans="2:39" ht="12.7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2.75">
      <c r="A35" t="s">
        <v>67</v>
      </c>
      <c r="B35" s="2">
        <f>(B18-B10)/B10</f>
        <v>-0.3874256584536958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40" spans="1:39" s="5" customFormat="1" ht="15">
      <c r="A40" s="12" t="s">
        <v>65</v>
      </c>
      <c r="B40" s="6" t="s">
        <v>47</v>
      </c>
      <c r="C40" s="11" t="s">
        <v>15</v>
      </c>
      <c r="D40" s="11" t="s">
        <v>16</v>
      </c>
      <c r="E40" s="11" t="s">
        <v>69</v>
      </c>
      <c r="F40" s="11" t="s">
        <v>17</v>
      </c>
      <c r="G40" s="11" t="s">
        <v>18</v>
      </c>
      <c r="H40" s="11" t="s">
        <v>19</v>
      </c>
      <c r="I40" s="11" t="s">
        <v>20</v>
      </c>
      <c r="J40" s="11" t="s">
        <v>6</v>
      </c>
      <c r="K40" s="11" t="s">
        <v>21</v>
      </c>
      <c r="L40" s="11" t="s">
        <v>22</v>
      </c>
      <c r="M40" s="11" t="s">
        <v>7</v>
      </c>
      <c r="N40" s="11" t="s">
        <v>8</v>
      </c>
      <c r="O40" s="11" t="s">
        <v>9</v>
      </c>
      <c r="P40" s="11" t="s">
        <v>10</v>
      </c>
      <c r="Q40" s="11" t="s">
        <v>23</v>
      </c>
      <c r="R40" s="11" t="s">
        <v>24</v>
      </c>
      <c r="S40" s="11" t="s">
        <v>25</v>
      </c>
      <c r="T40" s="11" t="s">
        <v>11</v>
      </c>
      <c r="U40" s="11" t="s">
        <v>26</v>
      </c>
      <c r="V40" s="11" t="s">
        <v>40</v>
      </c>
      <c r="W40" s="11" t="s">
        <v>27</v>
      </c>
      <c r="X40" s="11" t="s">
        <v>28</v>
      </c>
      <c r="Y40" s="11" t="s">
        <v>29</v>
      </c>
      <c r="Z40" s="11" t="s">
        <v>12</v>
      </c>
      <c r="AA40" s="11" t="s">
        <v>30</v>
      </c>
      <c r="AB40" s="11" t="s">
        <v>31</v>
      </c>
      <c r="AC40" s="11" t="s">
        <v>32</v>
      </c>
      <c r="AD40" s="11" t="s">
        <v>13</v>
      </c>
      <c r="AE40" s="11" t="s">
        <v>33</v>
      </c>
      <c r="AF40" s="11" t="s">
        <v>34</v>
      </c>
      <c r="AG40" s="11" t="s">
        <v>35</v>
      </c>
      <c r="AH40" s="11" t="s">
        <v>14</v>
      </c>
      <c r="AI40" s="11" t="s">
        <v>36</v>
      </c>
      <c r="AJ40" s="11" t="s">
        <v>37</v>
      </c>
      <c r="AK40" s="11" t="s">
        <v>38</v>
      </c>
      <c r="AL40" s="11" t="s">
        <v>39</v>
      </c>
      <c r="AM40" s="11" t="s">
        <v>68</v>
      </c>
    </row>
    <row r="41" ht="12.75">
      <c r="A41" s="12" t="s">
        <v>66</v>
      </c>
    </row>
    <row r="42" spans="1:39" ht="12.75">
      <c r="A42" t="s">
        <v>49</v>
      </c>
      <c r="B42">
        <f aca="true" t="shared" si="6" ref="B42:AM42">B10-B8</f>
        <v>-1777</v>
      </c>
      <c r="C42">
        <f t="shared" si="6"/>
        <v>-223</v>
      </c>
      <c r="D42">
        <f t="shared" si="6"/>
        <v>-17</v>
      </c>
      <c r="E42">
        <f t="shared" si="6"/>
        <v>-37</v>
      </c>
      <c r="F42">
        <f t="shared" si="6"/>
        <v>-13</v>
      </c>
      <c r="G42">
        <f t="shared" si="6"/>
        <v>-13</v>
      </c>
      <c r="H42">
        <f t="shared" si="6"/>
        <v>-16</v>
      </c>
      <c r="I42">
        <f t="shared" si="6"/>
        <v>-50</v>
      </c>
      <c r="J42">
        <f t="shared" si="6"/>
        <v>-45</v>
      </c>
      <c r="K42">
        <f t="shared" si="6"/>
        <v>-30</v>
      </c>
      <c r="L42">
        <f t="shared" si="6"/>
        <v>-41</v>
      </c>
      <c r="M42">
        <f t="shared" si="6"/>
        <v>-22</v>
      </c>
      <c r="N42">
        <f t="shared" si="6"/>
        <v>-71</v>
      </c>
      <c r="O42">
        <f t="shared" si="6"/>
        <v>-36</v>
      </c>
      <c r="P42">
        <f t="shared" si="6"/>
        <v>-19</v>
      </c>
      <c r="Q42">
        <f t="shared" si="6"/>
        <v>-34</v>
      </c>
      <c r="R42">
        <f t="shared" si="6"/>
        <v>-17</v>
      </c>
      <c r="S42">
        <f t="shared" si="6"/>
        <v>-41</v>
      </c>
      <c r="T42">
        <f t="shared" si="6"/>
        <v>-82</v>
      </c>
      <c r="U42">
        <f t="shared" si="6"/>
        <v>-85</v>
      </c>
      <c r="V42">
        <f t="shared" si="6"/>
        <v>-8</v>
      </c>
      <c r="W42">
        <f t="shared" si="6"/>
        <v>-84</v>
      </c>
      <c r="X42">
        <f t="shared" si="6"/>
        <v>-37</v>
      </c>
      <c r="Y42">
        <f t="shared" si="6"/>
        <v>-24</v>
      </c>
      <c r="Z42">
        <f t="shared" si="6"/>
        <v>-5</v>
      </c>
      <c r="AA42">
        <f t="shared" si="6"/>
        <v>-94</v>
      </c>
      <c r="AB42">
        <f t="shared" si="6"/>
        <v>-9</v>
      </c>
      <c r="AC42">
        <f t="shared" si="6"/>
        <v>-75</v>
      </c>
      <c r="AD42">
        <f t="shared" si="6"/>
        <v>-148</v>
      </c>
      <c r="AE42">
        <f t="shared" si="6"/>
        <v>-14</v>
      </c>
      <c r="AF42">
        <f t="shared" si="6"/>
        <v>-5</v>
      </c>
      <c r="AG42">
        <f t="shared" si="6"/>
        <v>-7</v>
      </c>
      <c r="AH42">
        <f t="shared" si="6"/>
        <v>-94</v>
      </c>
      <c r="AI42">
        <f t="shared" si="6"/>
        <v>-18</v>
      </c>
      <c r="AJ42">
        <f t="shared" si="6"/>
        <v>-19</v>
      </c>
      <c r="AK42">
        <f t="shared" si="6"/>
        <v>-55</v>
      </c>
      <c r="AL42">
        <f t="shared" si="6"/>
        <v>-48</v>
      </c>
      <c r="AM42">
        <f t="shared" si="6"/>
        <v>-141</v>
      </c>
    </row>
    <row r="43" spans="3:39" ht="12.7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2.75">
      <c r="A44" t="s">
        <v>50</v>
      </c>
      <c r="B44">
        <f aca="true" t="shared" si="7" ref="B44:AM44">B12-B10</f>
        <v>-327</v>
      </c>
      <c r="C44">
        <f t="shared" si="7"/>
        <v>-62</v>
      </c>
      <c r="D44">
        <f t="shared" si="7"/>
        <v>-4</v>
      </c>
      <c r="E44">
        <f t="shared" si="7"/>
        <v>-24</v>
      </c>
      <c r="F44">
        <f t="shared" si="7"/>
        <v>-11</v>
      </c>
      <c r="G44">
        <f t="shared" si="7"/>
        <v>-2</v>
      </c>
      <c r="H44">
        <f t="shared" si="7"/>
        <v>-12</v>
      </c>
      <c r="I44">
        <f t="shared" si="7"/>
        <v>-4</v>
      </c>
      <c r="J44">
        <f t="shared" si="7"/>
        <v>-6</v>
      </c>
      <c r="K44">
        <f t="shared" si="7"/>
        <v>0</v>
      </c>
      <c r="L44">
        <f t="shared" si="7"/>
        <v>1</v>
      </c>
      <c r="M44">
        <f t="shared" si="7"/>
        <v>2</v>
      </c>
      <c r="N44">
        <f t="shared" si="7"/>
        <v>-5</v>
      </c>
      <c r="O44">
        <f t="shared" si="7"/>
        <v>-3</v>
      </c>
      <c r="P44">
        <f t="shared" si="7"/>
        <v>0</v>
      </c>
      <c r="Q44">
        <f t="shared" si="7"/>
        <v>-6</v>
      </c>
      <c r="R44">
        <f t="shared" si="7"/>
        <v>1</v>
      </c>
      <c r="S44">
        <f t="shared" si="7"/>
        <v>-23</v>
      </c>
      <c r="T44">
        <f t="shared" si="7"/>
        <v>-28</v>
      </c>
      <c r="U44">
        <f t="shared" si="7"/>
        <v>-1</v>
      </c>
      <c r="V44">
        <f t="shared" si="7"/>
        <v>-4</v>
      </c>
      <c r="W44">
        <f t="shared" si="7"/>
        <v>0</v>
      </c>
      <c r="X44">
        <f t="shared" si="7"/>
        <v>0</v>
      </c>
      <c r="Y44">
        <f t="shared" si="7"/>
        <v>-4</v>
      </c>
      <c r="Z44">
        <f t="shared" si="7"/>
        <v>1</v>
      </c>
      <c r="AA44">
        <f t="shared" si="7"/>
        <v>-3</v>
      </c>
      <c r="AB44">
        <f t="shared" si="7"/>
        <v>0</v>
      </c>
      <c r="AC44">
        <f t="shared" si="7"/>
        <v>-34</v>
      </c>
      <c r="AD44">
        <f t="shared" si="7"/>
        <v>-14</v>
      </c>
      <c r="AE44">
        <f t="shared" si="7"/>
        <v>-2</v>
      </c>
      <c r="AF44">
        <f t="shared" si="7"/>
        <v>-4</v>
      </c>
      <c r="AG44">
        <f t="shared" si="7"/>
        <v>-1</v>
      </c>
      <c r="AH44">
        <f t="shared" si="7"/>
        <v>-15</v>
      </c>
      <c r="AI44">
        <f t="shared" si="7"/>
        <v>-4</v>
      </c>
      <c r="AJ44">
        <f t="shared" si="7"/>
        <v>-2</v>
      </c>
      <c r="AK44">
        <f t="shared" si="7"/>
        <v>-7</v>
      </c>
      <c r="AL44">
        <f t="shared" si="7"/>
        <v>-23</v>
      </c>
      <c r="AM44">
        <f t="shared" si="7"/>
        <v>-24</v>
      </c>
    </row>
    <row r="45" spans="3:39" ht="12.7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2.75">
      <c r="A46" t="s">
        <v>44</v>
      </c>
      <c r="B46">
        <f aca="true" t="shared" si="8" ref="B46:AM46">B14-B12</f>
        <v>-280</v>
      </c>
      <c r="C46">
        <f t="shared" si="8"/>
        <v>-53</v>
      </c>
      <c r="D46">
        <f t="shared" si="8"/>
        <v>0</v>
      </c>
      <c r="E46">
        <f t="shared" si="8"/>
        <v>-19</v>
      </c>
      <c r="F46">
        <f t="shared" si="8"/>
        <v>-1</v>
      </c>
      <c r="G46">
        <f t="shared" si="8"/>
        <v>-1</v>
      </c>
      <c r="H46">
        <f t="shared" si="8"/>
        <v>-6</v>
      </c>
      <c r="I46">
        <f t="shared" si="8"/>
        <v>-1</v>
      </c>
      <c r="J46">
        <f t="shared" si="8"/>
        <v>-3</v>
      </c>
      <c r="K46">
        <f t="shared" si="8"/>
        <v>0</v>
      </c>
      <c r="L46">
        <f t="shared" si="8"/>
        <v>-4</v>
      </c>
      <c r="M46">
        <f t="shared" si="8"/>
        <v>-2</v>
      </c>
      <c r="N46">
        <f t="shared" si="8"/>
        <v>-4</v>
      </c>
      <c r="O46">
        <f t="shared" si="8"/>
        <v>0</v>
      </c>
      <c r="P46">
        <f t="shared" si="8"/>
        <v>0</v>
      </c>
      <c r="Q46">
        <f t="shared" si="8"/>
        <v>-7</v>
      </c>
      <c r="R46">
        <f t="shared" si="8"/>
        <v>-2</v>
      </c>
      <c r="S46">
        <f t="shared" si="8"/>
        <v>-6</v>
      </c>
      <c r="T46">
        <f t="shared" si="8"/>
        <v>-16</v>
      </c>
      <c r="U46">
        <f t="shared" si="8"/>
        <v>-1</v>
      </c>
      <c r="V46">
        <f t="shared" si="8"/>
        <v>-1</v>
      </c>
      <c r="W46">
        <f t="shared" si="8"/>
        <v>-4</v>
      </c>
      <c r="X46">
        <f t="shared" si="8"/>
        <v>-1</v>
      </c>
      <c r="Y46">
        <f t="shared" si="8"/>
        <v>-1</v>
      </c>
      <c r="Z46">
        <f t="shared" si="8"/>
        <v>-1</v>
      </c>
      <c r="AA46">
        <f t="shared" si="8"/>
        <v>-3</v>
      </c>
      <c r="AB46">
        <f t="shared" si="8"/>
        <v>-5</v>
      </c>
      <c r="AC46">
        <f t="shared" si="8"/>
        <v>-26</v>
      </c>
      <c r="AD46">
        <f t="shared" si="8"/>
        <v>-47</v>
      </c>
      <c r="AE46">
        <f t="shared" si="8"/>
        <v>-1</v>
      </c>
      <c r="AF46">
        <f t="shared" si="8"/>
        <v>-2</v>
      </c>
      <c r="AG46">
        <f t="shared" si="8"/>
        <v>0</v>
      </c>
      <c r="AH46">
        <f t="shared" si="8"/>
        <v>-9</v>
      </c>
      <c r="AI46">
        <f t="shared" si="8"/>
        <v>-4</v>
      </c>
      <c r="AJ46">
        <f t="shared" si="8"/>
        <v>-4</v>
      </c>
      <c r="AK46">
        <f t="shared" si="8"/>
        <v>-4</v>
      </c>
      <c r="AL46">
        <f t="shared" si="8"/>
        <v>-16</v>
      </c>
      <c r="AM46">
        <f t="shared" si="8"/>
        <v>-25</v>
      </c>
    </row>
    <row r="47" spans="3:39" ht="12.7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12.75">
      <c r="A48" t="s">
        <v>51</v>
      </c>
      <c r="B48">
        <f aca="true" t="shared" si="9" ref="B48:AM48">B16-B12</f>
        <v>314</v>
      </c>
      <c r="C48">
        <f t="shared" si="9"/>
        <v>34</v>
      </c>
      <c r="D48">
        <f t="shared" si="9"/>
        <v>1</v>
      </c>
      <c r="E48">
        <f t="shared" si="9"/>
        <v>18</v>
      </c>
      <c r="F48">
        <f t="shared" si="9"/>
        <v>7</v>
      </c>
      <c r="G48">
        <f t="shared" si="9"/>
        <v>2</v>
      </c>
      <c r="H48">
        <f t="shared" si="9"/>
        <v>5</v>
      </c>
      <c r="I48">
        <f t="shared" si="9"/>
        <v>0</v>
      </c>
      <c r="J48">
        <f t="shared" si="9"/>
        <v>4</v>
      </c>
      <c r="K48">
        <f t="shared" si="9"/>
        <v>0</v>
      </c>
      <c r="L48">
        <f t="shared" si="9"/>
        <v>1</v>
      </c>
      <c r="M48">
        <f t="shared" si="9"/>
        <v>5</v>
      </c>
      <c r="N48">
        <f t="shared" si="9"/>
        <v>5</v>
      </c>
      <c r="O48">
        <f t="shared" si="9"/>
        <v>3</v>
      </c>
      <c r="P48">
        <f t="shared" si="9"/>
        <v>6</v>
      </c>
      <c r="Q48">
        <f t="shared" si="9"/>
        <v>4</v>
      </c>
      <c r="R48">
        <f t="shared" si="9"/>
        <v>1</v>
      </c>
      <c r="S48">
        <f t="shared" si="9"/>
        <v>23</v>
      </c>
      <c r="T48">
        <f t="shared" si="9"/>
        <v>29</v>
      </c>
      <c r="U48">
        <f t="shared" si="9"/>
        <v>1</v>
      </c>
      <c r="V48">
        <f t="shared" si="9"/>
        <v>3</v>
      </c>
      <c r="W48">
        <f t="shared" si="9"/>
        <v>3</v>
      </c>
      <c r="X48">
        <f t="shared" si="9"/>
        <v>0</v>
      </c>
      <c r="Y48">
        <f t="shared" si="9"/>
        <v>2</v>
      </c>
      <c r="Z48">
        <f t="shared" si="9"/>
        <v>2</v>
      </c>
      <c r="AA48">
        <f t="shared" si="9"/>
        <v>0</v>
      </c>
      <c r="AB48">
        <f t="shared" si="9"/>
        <v>5</v>
      </c>
      <c r="AC48">
        <f t="shared" si="9"/>
        <v>43</v>
      </c>
      <c r="AD48">
        <f t="shared" si="9"/>
        <v>39</v>
      </c>
      <c r="AE48">
        <f t="shared" si="9"/>
        <v>1</v>
      </c>
      <c r="AF48">
        <f t="shared" si="9"/>
        <v>3</v>
      </c>
      <c r="AG48">
        <f t="shared" si="9"/>
        <v>0</v>
      </c>
      <c r="AH48">
        <f t="shared" si="9"/>
        <v>13</v>
      </c>
      <c r="AI48">
        <f t="shared" si="9"/>
        <v>4</v>
      </c>
      <c r="AJ48">
        <f t="shared" si="9"/>
        <v>2</v>
      </c>
      <c r="AK48">
        <f t="shared" si="9"/>
        <v>1</v>
      </c>
      <c r="AL48">
        <f t="shared" si="9"/>
        <v>21</v>
      </c>
      <c r="AM48">
        <f t="shared" si="9"/>
        <v>23</v>
      </c>
    </row>
    <row r="49" spans="3:39" ht="12.7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12.75">
      <c r="A50" t="s">
        <v>46</v>
      </c>
      <c r="B50">
        <f aca="true" t="shared" si="10" ref="B50:AM50">B18-B16</f>
        <v>-443</v>
      </c>
      <c r="C50">
        <f t="shared" si="10"/>
        <v>-81</v>
      </c>
      <c r="D50">
        <f t="shared" si="10"/>
        <v>-1</v>
      </c>
      <c r="E50">
        <f t="shared" si="10"/>
        <v>-19</v>
      </c>
      <c r="F50">
        <f t="shared" si="10"/>
        <v>-7</v>
      </c>
      <c r="G50">
        <f t="shared" si="10"/>
        <v>-3</v>
      </c>
      <c r="H50">
        <f t="shared" si="10"/>
        <v>-5</v>
      </c>
      <c r="I50">
        <f t="shared" si="10"/>
        <v>-1</v>
      </c>
      <c r="J50">
        <f t="shared" si="10"/>
        <v>-7</v>
      </c>
      <c r="K50">
        <f t="shared" si="10"/>
        <v>-1</v>
      </c>
      <c r="L50">
        <f t="shared" si="10"/>
        <v>-5</v>
      </c>
      <c r="M50">
        <f t="shared" si="10"/>
        <v>-3</v>
      </c>
      <c r="N50">
        <f t="shared" si="10"/>
        <v>-6</v>
      </c>
      <c r="O50">
        <f t="shared" si="10"/>
        <v>-3</v>
      </c>
      <c r="P50">
        <f t="shared" si="10"/>
        <v>-2</v>
      </c>
      <c r="Q50">
        <f t="shared" si="10"/>
        <v>-7</v>
      </c>
      <c r="R50">
        <f t="shared" si="10"/>
        <v>-3</v>
      </c>
      <c r="S50">
        <f t="shared" si="10"/>
        <v>-18</v>
      </c>
      <c r="T50">
        <f t="shared" si="10"/>
        <v>-35</v>
      </c>
      <c r="U50">
        <f t="shared" si="10"/>
        <v>-2</v>
      </c>
      <c r="V50">
        <f t="shared" si="10"/>
        <v>-2</v>
      </c>
      <c r="W50">
        <f t="shared" si="10"/>
        <v>-4</v>
      </c>
      <c r="X50">
        <f t="shared" si="10"/>
        <v>-1</v>
      </c>
      <c r="Y50">
        <f t="shared" si="10"/>
        <v>-2</v>
      </c>
      <c r="Z50">
        <f t="shared" si="10"/>
        <v>-2</v>
      </c>
      <c r="AA50">
        <f t="shared" si="10"/>
        <v>-2</v>
      </c>
      <c r="AB50">
        <f t="shared" si="10"/>
        <v>-9</v>
      </c>
      <c r="AC50">
        <f t="shared" si="10"/>
        <v>-33</v>
      </c>
      <c r="AD50">
        <f t="shared" si="10"/>
        <v>-58</v>
      </c>
      <c r="AE50">
        <f t="shared" si="10"/>
        <v>-1</v>
      </c>
      <c r="AF50">
        <f t="shared" si="10"/>
        <v>-5</v>
      </c>
      <c r="AG50">
        <f t="shared" si="10"/>
        <v>0</v>
      </c>
      <c r="AH50">
        <f t="shared" si="10"/>
        <v>-19</v>
      </c>
      <c r="AI50">
        <f t="shared" si="10"/>
        <v>-8</v>
      </c>
      <c r="AJ50">
        <f t="shared" si="10"/>
        <v>-4</v>
      </c>
      <c r="AK50">
        <f t="shared" si="10"/>
        <v>-4</v>
      </c>
      <c r="AL50">
        <f t="shared" si="10"/>
        <v>-36</v>
      </c>
      <c r="AM50">
        <f t="shared" si="10"/>
        <v>-44</v>
      </c>
    </row>
    <row r="51" spans="3:39" ht="12.7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2.75">
      <c r="A52" t="s">
        <v>52</v>
      </c>
      <c r="B52">
        <f aca="true" t="shared" si="11" ref="B52:AM52">B18-B8</f>
        <v>-2233</v>
      </c>
      <c r="C52">
        <f t="shared" si="11"/>
        <v>-332</v>
      </c>
      <c r="D52">
        <f t="shared" si="11"/>
        <v>-21</v>
      </c>
      <c r="E52">
        <f t="shared" si="11"/>
        <v>-62</v>
      </c>
      <c r="F52">
        <f t="shared" si="11"/>
        <v>-24</v>
      </c>
      <c r="G52">
        <f t="shared" si="11"/>
        <v>-16</v>
      </c>
      <c r="H52">
        <f t="shared" si="11"/>
        <v>-28</v>
      </c>
      <c r="I52">
        <f t="shared" si="11"/>
        <v>-55</v>
      </c>
      <c r="J52">
        <f t="shared" si="11"/>
        <v>-54</v>
      </c>
      <c r="K52">
        <f t="shared" si="11"/>
        <v>-31</v>
      </c>
      <c r="L52">
        <f t="shared" si="11"/>
        <v>-44</v>
      </c>
      <c r="M52">
        <f t="shared" si="11"/>
        <v>-18</v>
      </c>
      <c r="N52">
        <f t="shared" si="11"/>
        <v>-77</v>
      </c>
      <c r="O52">
        <f t="shared" si="11"/>
        <v>-39</v>
      </c>
      <c r="P52">
        <f t="shared" si="11"/>
        <v>-15</v>
      </c>
      <c r="Q52">
        <f t="shared" si="11"/>
        <v>-43</v>
      </c>
      <c r="R52">
        <f t="shared" si="11"/>
        <v>-18</v>
      </c>
      <c r="S52">
        <f t="shared" si="11"/>
        <v>-59</v>
      </c>
      <c r="T52">
        <f t="shared" si="11"/>
        <v>-116</v>
      </c>
      <c r="U52">
        <f t="shared" si="11"/>
        <v>-87</v>
      </c>
      <c r="V52">
        <f t="shared" si="11"/>
        <v>-11</v>
      </c>
      <c r="W52">
        <f t="shared" si="11"/>
        <v>-85</v>
      </c>
      <c r="X52">
        <f t="shared" si="11"/>
        <v>-38</v>
      </c>
      <c r="Y52">
        <f t="shared" si="11"/>
        <v>-28</v>
      </c>
      <c r="Z52">
        <f t="shared" si="11"/>
        <v>-4</v>
      </c>
      <c r="AA52">
        <f t="shared" si="11"/>
        <v>-99</v>
      </c>
      <c r="AB52">
        <f t="shared" si="11"/>
        <v>-13</v>
      </c>
      <c r="AC52">
        <f t="shared" si="11"/>
        <v>-99</v>
      </c>
      <c r="AD52">
        <f t="shared" si="11"/>
        <v>-181</v>
      </c>
      <c r="AE52">
        <f t="shared" si="11"/>
        <v>-16</v>
      </c>
      <c r="AF52">
        <f t="shared" si="11"/>
        <v>-11</v>
      </c>
      <c r="AG52">
        <f t="shared" si="11"/>
        <v>-8</v>
      </c>
      <c r="AH52">
        <f t="shared" si="11"/>
        <v>-115</v>
      </c>
      <c r="AI52">
        <f t="shared" si="11"/>
        <v>-26</v>
      </c>
      <c r="AJ52">
        <f t="shared" si="11"/>
        <v>-23</v>
      </c>
      <c r="AK52">
        <f t="shared" si="11"/>
        <v>-65</v>
      </c>
      <c r="AL52">
        <f t="shared" si="11"/>
        <v>-86</v>
      </c>
      <c r="AM52">
        <f t="shared" si="11"/>
        <v>-186</v>
      </c>
    </row>
    <row r="54" ht="12.75">
      <c r="A54" t="s">
        <v>73</v>
      </c>
    </row>
    <row r="55" ht="12.75">
      <c r="A55" t="s">
        <v>74</v>
      </c>
    </row>
    <row r="56" ht="12.75">
      <c r="A56" t="s">
        <v>75</v>
      </c>
    </row>
  </sheetData>
  <printOptions gridLines="1"/>
  <pageMargins left="0.5" right="0.5" top="0.75" bottom="0.5" header="0.25" footer="0.25"/>
  <pageSetup horizontalDpi="300" verticalDpi="300" orientation="landscape" scale="80" r:id="rId1"/>
  <headerFooter alignWithMargins="0">
    <oddHeader>&amp;CAPPENDIX C 
1-Hour Ozone Metrics 
Exceedance Tables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AP34"/>
  <sheetViews>
    <sheetView zoomScale="75" zoomScaleNormal="75" workbookViewId="0" topLeftCell="A17">
      <selection activeCell="A2" sqref="A2"/>
    </sheetView>
  </sheetViews>
  <sheetFormatPr defaultColWidth="9.140625" defaultRowHeight="12.75"/>
  <cols>
    <col min="1" max="1" width="26.00390625" style="0" customWidth="1"/>
    <col min="2" max="3" width="11.00390625" style="0" customWidth="1"/>
    <col min="4" max="7" width="14.7109375" style="0" customWidth="1"/>
    <col min="8" max="8" width="17.00390625" style="0" customWidth="1"/>
    <col min="9" max="40" width="14.7109375" style="0" customWidth="1"/>
  </cols>
  <sheetData>
    <row r="6" spans="1:40" s="6" customFormat="1" ht="12.75">
      <c r="A6" s="12" t="s">
        <v>64</v>
      </c>
      <c r="B6" s="6" t="s">
        <v>53</v>
      </c>
      <c r="C6" s="6" t="s">
        <v>54</v>
      </c>
      <c r="D6" s="11" t="s">
        <v>15</v>
      </c>
      <c r="E6" s="11" t="s">
        <v>16</v>
      </c>
      <c r="F6" s="11" t="s">
        <v>69</v>
      </c>
      <c r="G6" s="11" t="s">
        <v>17</v>
      </c>
      <c r="H6" s="11" t="s">
        <v>18</v>
      </c>
      <c r="I6" s="11" t="s">
        <v>19</v>
      </c>
      <c r="J6" s="11" t="s">
        <v>20</v>
      </c>
      <c r="K6" s="11" t="s">
        <v>6</v>
      </c>
      <c r="L6" s="11" t="s">
        <v>21</v>
      </c>
      <c r="M6" s="11" t="s">
        <v>22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23</v>
      </c>
      <c r="S6" s="11" t="s">
        <v>24</v>
      </c>
      <c r="T6" s="11" t="s">
        <v>25</v>
      </c>
      <c r="U6" s="11" t="s">
        <v>11</v>
      </c>
      <c r="V6" s="11" t="s">
        <v>26</v>
      </c>
      <c r="W6" s="11" t="s">
        <v>40</v>
      </c>
      <c r="X6" s="11" t="s">
        <v>27</v>
      </c>
      <c r="Y6" s="11" t="s">
        <v>28</v>
      </c>
      <c r="Z6" s="11" t="s">
        <v>29</v>
      </c>
      <c r="AA6" s="11" t="s">
        <v>12</v>
      </c>
      <c r="AB6" s="11" t="s">
        <v>30</v>
      </c>
      <c r="AC6" s="11" t="s">
        <v>31</v>
      </c>
      <c r="AD6" s="11" t="s">
        <v>32</v>
      </c>
      <c r="AE6" s="11" t="s">
        <v>13</v>
      </c>
      <c r="AF6" s="11" t="s">
        <v>33</v>
      </c>
      <c r="AG6" s="11" t="s">
        <v>34</v>
      </c>
      <c r="AH6" s="11" t="s">
        <v>35</v>
      </c>
      <c r="AI6" s="11" t="s">
        <v>14</v>
      </c>
      <c r="AJ6" s="11" t="s">
        <v>36</v>
      </c>
      <c r="AK6" s="11" t="s">
        <v>37</v>
      </c>
      <c r="AL6" s="11" t="s">
        <v>38</v>
      </c>
      <c r="AM6" s="11" t="s">
        <v>39</v>
      </c>
      <c r="AN6" s="11" t="s">
        <v>68</v>
      </c>
    </row>
    <row r="8" spans="1:42" ht="12.75">
      <c r="A8" t="s">
        <v>0</v>
      </c>
      <c r="B8">
        <f>MAX(D8:AN8)</f>
        <v>219</v>
      </c>
      <c r="C8" s="1">
        <f>AVERAGE(D8:AN8)</f>
        <v>162.40540540540542</v>
      </c>
      <c r="D8">
        <v>219</v>
      </c>
      <c r="E8">
        <v>160</v>
      </c>
      <c r="F8">
        <v>154</v>
      </c>
      <c r="G8">
        <v>135</v>
      </c>
      <c r="H8">
        <v>160</v>
      </c>
      <c r="I8">
        <v>144</v>
      </c>
      <c r="J8">
        <v>153</v>
      </c>
      <c r="K8">
        <v>167</v>
      </c>
      <c r="L8">
        <v>152</v>
      </c>
      <c r="M8">
        <v>153</v>
      </c>
      <c r="N8">
        <v>169</v>
      </c>
      <c r="O8">
        <v>167</v>
      </c>
      <c r="P8">
        <v>144</v>
      </c>
      <c r="Q8">
        <v>160</v>
      </c>
      <c r="R8">
        <v>163</v>
      </c>
      <c r="S8">
        <v>188</v>
      </c>
      <c r="T8">
        <v>147</v>
      </c>
      <c r="U8">
        <v>165</v>
      </c>
      <c r="V8">
        <v>171</v>
      </c>
      <c r="W8">
        <v>132</v>
      </c>
      <c r="X8">
        <v>172</v>
      </c>
      <c r="Y8">
        <v>173</v>
      </c>
      <c r="Z8">
        <v>160</v>
      </c>
      <c r="AA8">
        <v>148</v>
      </c>
      <c r="AB8">
        <v>166</v>
      </c>
      <c r="AC8">
        <v>180</v>
      </c>
      <c r="AD8">
        <v>165</v>
      </c>
      <c r="AE8">
        <v>192</v>
      </c>
      <c r="AF8">
        <v>146</v>
      </c>
      <c r="AG8">
        <v>145</v>
      </c>
      <c r="AH8">
        <v>139</v>
      </c>
      <c r="AI8">
        <v>166</v>
      </c>
      <c r="AJ8">
        <v>173</v>
      </c>
      <c r="AK8">
        <v>170</v>
      </c>
      <c r="AL8">
        <v>151</v>
      </c>
      <c r="AM8">
        <v>188</v>
      </c>
      <c r="AN8">
        <v>172</v>
      </c>
      <c r="AP8" s="1"/>
    </row>
    <row r="10" spans="1:42" ht="12.75">
      <c r="A10" t="s">
        <v>1</v>
      </c>
      <c r="B10">
        <f>MAX(D10:AN10)</f>
        <v>191</v>
      </c>
      <c r="C10" s="1">
        <f>AVERAGE(D10:AN10)</f>
        <v>146.8108108108108</v>
      </c>
      <c r="D10">
        <v>191</v>
      </c>
      <c r="E10">
        <v>134</v>
      </c>
      <c r="F10">
        <v>148</v>
      </c>
      <c r="G10">
        <v>134</v>
      </c>
      <c r="H10">
        <v>148</v>
      </c>
      <c r="I10">
        <v>140</v>
      </c>
      <c r="J10">
        <v>135</v>
      </c>
      <c r="K10">
        <v>145</v>
      </c>
      <c r="L10">
        <v>134</v>
      </c>
      <c r="M10">
        <v>141</v>
      </c>
      <c r="N10">
        <v>150</v>
      </c>
      <c r="O10">
        <v>135</v>
      </c>
      <c r="P10">
        <v>136</v>
      </c>
      <c r="Q10">
        <v>146</v>
      </c>
      <c r="R10">
        <v>151</v>
      </c>
      <c r="S10">
        <v>171</v>
      </c>
      <c r="T10">
        <v>143</v>
      </c>
      <c r="U10">
        <v>156</v>
      </c>
      <c r="V10">
        <v>151</v>
      </c>
      <c r="W10">
        <v>129</v>
      </c>
      <c r="X10">
        <v>149</v>
      </c>
      <c r="Y10">
        <v>132</v>
      </c>
      <c r="Z10">
        <v>151</v>
      </c>
      <c r="AA10">
        <v>130</v>
      </c>
      <c r="AB10">
        <v>154</v>
      </c>
      <c r="AC10">
        <v>159</v>
      </c>
      <c r="AD10">
        <v>160</v>
      </c>
      <c r="AE10">
        <v>178</v>
      </c>
      <c r="AF10">
        <v>127</v>
      </c>
      <c r="AG10">
        <v>138</v>
      </c>
      <c r="AH10">
        <v>127</v>
      </c>
      <c r="AI10">
        <v>142</v>
      </c>
      <c r="AJ10">
        <v>149</v>
      </c>
      <c r="AK10">
        <v>150</v>
      </c>
      <c r="AL10">
        <v>141</v>
      </c>
      <c r="AM10">
        <v>173</v>
      </c>
      <c r="AN10">
        <v>154</v>
      </c>
      <c r="AP10" s="1"/>
    </row>
    <row r="12" spans="1:42" ht="12.75">
      <c r="A12" t="s">
        <v>2</v>
      </c>
      <c r="B12">
        <f>MAX(D12:AN12)</f>
        <v>183</v>
      </c>
      <c r="C12" s="1">
        <f>AVERAGE(D12:AN12)</f>
        <v>142.6216216216216</v>
      </c>
      <c r="D12">
        <v>183</v>
      </c>
      <c r="E12">
        <v>124</v>
      </c>
      <c r="F12">
        <v>144</v>
      </c>
      <c r="G12">
        <v>129</v>
      </c>
      <c r="H12">
        <v>144</v>
      </c>
      <c r="I12">
        <v>136</v>
      </c>
      <c r="J12">
        <v>132</v>
      </c>
      <c r="K12">
        <v>138</v>
      </c>
      <c r="L12">
        <v>129</v>
      </c>
      <c r="M12">
        <v>138</v>
      </c>
      <c r="N12">
        <v>147</v>
      </c>
      <c r="O12">
        <v>135</v>
      </c>
      <c r="P12">
        <v>140</v>
      </c>
      <c r="Q12">
        <v>156</v>
      </c>
      <c r="R12">
        <v>147</v>
      </c>
      <c r="S12">
        <v>166</v>
      </c>
      <c r="T12">
        <v>140</v>
      </c>
      <c r="U12">
        <v>155</v>
      </c>
      <c r="V12">
        <v>150</v>
      </c>
      <c r="W12">
        <v>125</v>
      </c>
      <c r="X12">
        <v>148</v>
      </c>
      <c r="Y12">
        <v>126</v>
      </c>
      <c r="Z12">
        <v>144</v>
      </c>
      <c r="AA12">
        <v>125</v>
      </c>
      <c r="AB12">
        <v>149</v>
      </c>
      <c r="AC12">
        <v>152</v>
      </c>
      <c r="AD12">
        <v>157</v>
      </c>
      <c r="AE12">
        <v>175</v>
      </c>
      <c r="AF12">
        <v>126</v>
      </c>
      <c r="AG12">
        <v>132</v>
      </c>
      <c r="AH12">
        <v>121</v>
      </c>
      <c r="AI12">
        <v>135</v>
      </c>
      <c r="AJ12">
        <v>141</v>
      </c>
      <c r="AK12">
        <v>141</v>
      </c>
      <c r="AL12">
        <v>136</v>
      </c>
      <c r="AM12">
        <v>161</v>
      </c>
      <c r="AN12">
        <v>150</v>
      </c>
      <c r="AP12" s="1"/>
    </row>
    <row r="14" spans="1:42" ht="12.75">
      <c r="A14" t="s">
        <v>3</v>
      </c>
      <c r="B14">
        <f>MAX(D14:AN14)</f>
        <v>171</v>
      </c>
      <c r="C14" s="1">
        <f>AVERAGE(D14:AN14)</f>
        <v>137.83783783783784</v>
      </c>
      <c r="D14">
        <v>171</v>
      </c>
      <c r="E14">
        <v>116</v>
      </c>
      <c r="F14">
        <v>142</v>
      </c>
      <c r="G14">
        <v>127</v>
      </c>
      <c r="H14">
        <v>140</v>
      </c>
      <c r="I14">
        <v>134</v>
      </c>
      <c r="J14">
        <v>126</v>
      </c>
      <c r="K14">
        <v>130</v>
      </c>
      <c r="L14">
        <v>125</v>
      </c>
      <c r="M14">
        <v>132</v>
      </c>
      <c r="N14">
        <v>143</v>
      </c>
      <c r="O14">
        <v>130</v>
      </c>
      <c r="P14">
        <v>139</v>
      </c>
      <c r="Q14">
        <v>158</v>
      </c>
      <c r="R14">
        <v>143</v>
      </c>
      <c r="S14">
        <v>159</v>
      </c>
      <c r="T14">
        <v>138</v>
      </c>
      <c r="U14">
        <v>153</v>
      </c>
      <c r="V14">
        <v>147</v>
      </c>
      <c r="W14">
        <v>124</v>
      </c>
      <c r="X14">
        <v>147</v>
      </c>
      <c r="Y14">
        <v>118</v>
      </c>
      <c r="Z14">
        <v>140</v>
      </c>
      <c r="AA14">
        <v>125</v>
      </c>
      <c r="AB14">
        <v>142</v>
      </c>
      <c r="AC14">
        <v>145</v>
      </c>
      <c r="AD14">
        <v>156</v>
      </c>
      <c r="AE14">
        <v>168</v>
      </c>
      <c r="AF14">
        <v>123</v>
      </c>
      <c r="AG14">
        <v>125</v>
      </c>
      <c r="AH14">
        <v>115</v>
      </c>
      <c r="AI14">
        <v>127</v>
      </c>
      <c r="AJ14">
        <v>134</v>
      </c>
      <c r="AK14">
        <v>137</v>
      </c>
      <c r="AL14">
        <v>128</v>
      </c>
      <c r="AM14">
        <v>150</v>
      </c>
      <c r="AN14">
        <v>143</v>
      </c>
      <c r="AP14" s="1"/>
    </row>
    <row r="16" spans="1:42" ht="12.75">
      <c r="A16" t="s">
        <v>4</v>
      </c>
      <c r="B16">
        <f>MAX(D16:AN16)</f>
        <v>191</v>
      </c>
      <c r="C16" s="1">
        <f>AVERAGE(D16:AN16)</f>
        <v>146.54054054054055</v>
      </c>
      <c r="D16">
        <v>191</v>
      </c>
      <c r="E16">
        <v>128</v>
      </c>
      <c r="F16">
        <v>148</v>
      </c>
      <c r="G16">
        <v>132</v>
      </c>
      <c r="H16">
        <v>148</v>
      </c>
      <c r="I16">
        <v>138</v>
      </c>
      <c r="J16">
        <v>135</v>
      </c>
      <c r="K16">
        <v>142</v>
      </c>
      <c r="L16">
        <v>130</v>
      </c>
      <c r="M16">
        <v>144</v>
      </c>
      <c r="N16">
        <v>151</v>
      </c>
      <c r="O16">
        <v>139</v>
      </c>
      <c r="P16">
        <v>143</v>
      </c>
      <c r="Q16">
        <v>157</v>
      </c>
      <c r="R16">
        <v>152</v>
      </c>
      <c r="S16">
        <v>171</v>
      </c>
      <c r="T16">
        <v>143</v>
      </c>
      <c r="U16">
        <v>159</v>
      </c>
      <c r="V16">
        <v>153</v>
      </c>
      <c r="W16">
        <v>128</v>
      </c>
      <c r="X16">
        <v>151</v>
      </c>
      <c r="Y16">
        <v>129</v>
      </c>
      <c r="Z16">
        <v>148</v>
      </c>
      <c r="AA16">
        <v>130</v>
      </c>
      <c r="AB16">
        <v>154</v>
      </c>
      <c r="AC16">
        <v>157</v>
      </c>
      <c r="AD16">
        <v>160</v>
      </c>
      <c r="AE16">
        <v>180</v>
      </c>
      <c r="AF16">
        <v>130</v>
      </c>
      <c r="AG16">
        <v>137</v>
      </c>
      <c r="AH16">
        <v>124</v>
      </c>
      <c r="AI16">
        <v>139</v>
      </c>
      <c r="AJ16">
        <v>146</v>
      </c>
      <c r="AK16">
        <v>145</v>
      </c>
      <c r="AL16">
        <v>140</v>
      </c>
      <c r="AM16">
        <v>166</v>
      </c>
      <c r="AN16">
        <v>154</v>
      </c>
      <c r="AP16" s="1"/>
    </row>
    <row r="18" spans="1:42" ht="12.75">
      <c r="A18" t="s">
        <v>5</v>
      </c>
      <c r="B18">
        <f>MAX(D18:AN18)</f>
        <v>176</v>
      </c>
      <c r="C18" s="1">
        <f>AVERAGE(D18:AN18)</f>
        <v>140.35135135135135</v>
      </c>
      <c r="D18">
        <v>176</v>
      </c>
      <c r="E18">
        <v>118</v>
      </c>
      <c r="F18">
        <v>145</v>
      </c>
      <c r="G18">
        <v>130</v>
      </c>
      <c r="H18">
        <v>143</v>
      </c>
      <c r="I18">
        <v>136</v>
      </c>
      <c r="J18">
        <v>128</v>
      </c>
      <c r="K18">
        <v>132</v>
      </c>
      <c r="L18">
        <v>124</v>
      </c>
      <c r="M18">
        <v>136</v>
      </c>
      <c r="N18">
        <v>146</v>
      </c>
      <c r="O18">
        <v>134</v>
      </c>
      <c r="P18">
        <v>142</v>
      </c>
      <c r="Q18">
        <v>161</v>
      </c>
      <c r="R18">
        <v>146</v>
      </c>
      <c r="S18">
        <v>162</v>
      </c>
      <c r="T18">
        <v>140</v>
      </c>
      <c r="U18">
        <v>157</v>
      </c>
      <c r="V18">
        <v>150</v>
      </c>
      <c r="W18">
        <v>126</v>
      </c>
      <c r="X18">
        <v>152</v>
      </c>
      <c r="Y18">
        <v>118</v>
      </c>
      <c r="Z18">
        <v>142</v>
      </c>
      <c r="AA18">
        <v>128</v>
      </c>
      <c r="AB18">
        <v>145</v>
      </c>
      <c r="AC18">
        <v>148</v>
      </c>
      <c r="AD18">
        <v>158</v>
      </c>
      <c r="AE18">
        <v>171</v>
      </c>
      <c r="AF18">
        <v>126</v>
      </c>
      <c r="AG18">
        <v>127</v>
      </c>
      <c r="AH18">
        <v>116</v>
      </c>
      <c r="AI18">
        <v>129</v>
      </c>
      <c r="AJ18">
        <v>136</v>
      </c>
      <c r="AK18">
        <v>139</v>
      </c>
      <c r="AL18">
        <v>129</v>
      </c>
      <c r="AM18">
        <v>152</v>
      </c>
      <c r="AN18">
        <v>145</v>
      </c>
      <c r="AP18" s="1"/>
    </row>
    <row r="22" spans="1:40" s="6" customFormat="1" ht="12.75">
      <c r="A22" s="12" t="s">
        <v>48</v>
      </c>
      <c r="B22" s="6" t="s">
        <v>53</v>
      </c>
      <c r="C22" s="6" t="s">
        <v>54</v>
      </c>
      <c r="D22" s="11" t="s">
        <v>15</v>
      </c>
      <c r="E22" s="11" t="s">
        <v>16</v>
      </c>
      <c r="F22" s="11" t="s">
        <v>69</v>
      </c>
      <c r="G22" s="11" t="s">
        <v>17</v>
      </c>
      <c r="H22" s="11" t="s">
        <v>18</v>
      </c>
      <c r="I22" s="11" t="s">
        <v>19</v>
      </c>
      <c r="J22" s="11" t="s">
        <v>20</v>
      </c>
      <c r="K22" s="11" t="s">
        <v>6</v>
      </c>
      <c r="L22" s="11" t="s">
        <v>21</v>
      </c>
      <c r="M22" s="11" t="s">
        <v>22</v>
      </c>
      <c r="N22" s="11" t="s">
        <v>7</v>
      </c>
      <c r="O22" s="11" t="s">
        <v>8</v>
      </c>
      <c r="P22" s="11" t="s">
        <v>9</v>
      </c>
      <c r="Q22" s="11" t="s">
        <v>10</v>
      </c>
      <c r="R22" s="11" t="s">
        <v>23</v>
      </c>
      <c r="S22" s="11" t="s">
        <v>24</v>
      </c>
      <c r="T22" s="11" t="s">
        <v>25</v>
      </c>
      <c r="U22" s="11" t="s">
        <v>11</v>
      </c>
      <c r="V22" s="11" t="s">
        <v>26</v>
      </c>
      <c r="W22" s="11" t="s">
        <v>40</v>
      </c>
      <c r="X22" s="11" t="s">
        <v>27</v>
      </c>
      <c r="Y22" s="11" t="s">
        <v>28</v>
      </c>
      <c r="Z22" s="11" t="s">
        <v>29</v>
      </c>
      <c r="AA22" s="11" t="s">
        <v>12</v>
      </c>
      <c r="AB22" s="11" t="s">
        <v>30</v>
      </c>
      <c r="AC22" s="11" t="s">
        <v>31</v>
      </c>
      <c r="AD22" s="11" t="s">
        <v>32</v>
      </c>
      <c r="AE22" s="11" t="s">
        <v>13</v>
      </c>
      <c r="AF22" s="11" t="s">
        <v>33</v>
      </c>
      <c r="AG22" s="11" t="s">
        <v>34</v>
      </c>
      <c r="AH22" s="11" t="s">
        <v>35</v>
      </c>
      <c r="AI22" s="11" t="s">
        <v>14</v>
      </c>
      <c r="AJ22" s="11" t="s">
        <v>36</v>
      </c>
      <c r="AK22" s="11" t="s">
        <v>37</v>
      </c>
      <c r="AL22" s="11" t="s">
        <v>38</v>
      </c>
      <c r="AM22" s="11" t="s">
        <v>39</v>
      </c>
      <c r="AN22" s="11" t="s">
        <v>68</v>
      </c>
    </row>
    <row r="24" spans="1:40" ht="12.75">
      <c r="A24" t="s">
        <v>49</v>
      </c>
      <c r="B24" s="2">
        <f>(B10-B8)/(B8+0.00001)</f>
        <v>-0.1278538754404623</v>
      </c>
      <c r="C24" s="2">
        <f>(C10-C8)/(C8+0.00001)</f>
        <v>-0.09602262680506383</v>
      </c>
      <c r="D24" s="2">
        <f aca="true" t="shared" si="0" ref="D24:AI24">(D10-D8)/(D8+0.00001)</f>
        <v>-0.1278538754404623</v>
      </c>
      <c r="E24" s="2">
        <f t="shared" si="0"/>
        <v>-0.16249998984375064</v>
      </c>
      <c r="F24" s="2">
        <f t="shared" si="0"/>
        <v>-0.03896103643110153</v>
      </c>
      <c r="G24" s="2">
        <f t="shared" si="0"/>
        <v>-0.007407406858710603</v>
      </c>
      <c r="H24" s="2">
        <f t="shared" si="0"/>
        <v>-0.07499999531250029</v>
      </c>
      <c r="I24" s="2">
        <f t="shared" si="0"/>
        <v>-0.027777775848765566</v>
      </c>
      <c r="J24" s="2">
        <f t="shared" si="0"/>
        <v>-0.11764705113417966</v>
      </c>
      <c r="K24" s="2">
        <f t="shared" si="0"/>
        <v>-0.13173651905769346</v>
      </c>
      <c r="L24" s="2">
        <f t="shared" si="0"/>
        <v>-0.11842104484072073</v>
      </c>
      <c r="M24" s="2">
        <f t="shared" si="0"/>
        <v>-0.07843136742278645</v>
      </c>
      <c r="N24" s="2">
        <f t="shared" si="0"/>
        <v>-0.11242602885053084</v>
      </c>
      <c r="O24" s="2">
        <f t="shared" si="0"/>
        <v>-0.19161675499300868</v>
      </c>
      <c r="P24" s="2">
        <f t="shared" si="0"/>
        <v>-0.05555555169753113</v>
      </c>
      <c r="Q24" s="2">
        <f t="shared" si="0"/>
        <v>-0.08749999453125035</v>
      </c>
      <c r="R24" s="2">
        <f t="shared" si="0"/>
        <v>-0.07361962738529894</v>
      </c>
      <c r="S24" s="2">
        <f t="shared" si="0"/>
        <v>-0.09042552710502515</v>
      </c>
      <c r="T24" s="2">
        <f t="shared" si="0"/>
        <v>-0.027210882502661054</v>
      </c>
      <c r="U24" s="2">
        <f t="shared" si="0"/>
        <v>-0.05454545123966962</v>
      </c>
      <c r="V24" s="2">
        <f t="shared" si="0"/>
        <v>-0.11695905748777441</v>
      </c>
      <c r="W24" s="2">
        <f t="shared" si="0"/>
        <v>-0.022727271005509773</v>
      </c>
      <c r="X24" s="2">
        <f t="shared" si="0"/>
        <v>-0.1337209224580859</v>
      </c>
      <c r="Y24" s="2">
        <f t="shared" si="0"/>
        <v>-0.23699420595409212</v>
      </c>
      <c r="Z24" s="2">
        <f t="shared" si="0"/>
        <v>-0.05624999648437522</v>
      </c>
      <c r="AA24" s="2">
        <f t="shared" si="0"/>
        <v>-0.12162161340394503</v>
      </c>
      <c r="AB24" s="2">
        <f t="shared" si="0"/>
        <v>-0.07228915227173781</v>
      </c>
      <c r="AC24" s="2">
        <f t="shared" si="0"/>
        <v>-0.11666666018518554</v>
      </c>
      <c r="AD24" s="2">
        <f t="shared" si="0"/>
        <v>-0.030303028466483122</v>
      </c>
      <c r="AE24" s="2">
        <f t="shared" si="0"/>
        <v>-0.0729166628689238</v>
      </c>
      <c r="AF24" s="2">
        <f t="shared" si="0"/>
        <v>-0.13013697738787827</v>
      </c>
      <c r="AG24" s="2">
        <f t="shared" si="0"/>
        <v>-0.048275858739595945</v>
      </c>
      <c r="AH24" s="2">
        <f t="shared" si="0"/>
        <v>-0.08633092904094035</v>
      </c>
      <c r="AI24" s="2">
        <f t="shared" si="0"/>
        <v>-0.14457830454347562</v>
      </c>
      <c r="AJ24" s="2">
        <f>(AJ10-AJ8)/(AJ8+0.00001)</f>
        <v>-0.13872831568044416</v>
      </c>
      <c r="AK24" s="2">
        <f>(AK10-AK8)/(AK8+0.00001)</f>
        <v>-0.11764705190311459</v>
      </c>
      <c r="AL24" s="2">
        <f>(AL10-AL8)/(AL8+0.00001)</f>
        <v>-0.06622516117714164</v>
      </c>
      <c r="AM24" s="2">
        <f>(AM10-AM8)/(AM8+0.00001)</f>
        <v>-0.0797872297985516</v>
      </c>
      <c r="AN24" s="2">
        <f>(AN10-AN8)/(AN8+0.00001)</f>
        <v>-0.1046511567063281</v>
      </c>
    </row>
    <row r="26" spans="1:40" ht="12.75">
      <c r="A26" t="s">
        <v>50</v>
      </c>
      <c r="B26" s="2">
        <f>(B12-B10)/(B10+0.00001)</f>
        <v>-0.04188481456100447</v>
      </c>
      <c r="C26" s="2">
        <f>(C12-C10)/(C10+0.00001)</f>
        <v>-0.02853460777654552</v>
      </c>
      <c r="D26" s="2">
        <f aca="true" t="shared" si="1" ref="D26:AI26">(D12-D10)/(D10+0.00001)</f>
        <v>-0.04188481456100447</v>
      </c>
      <c r="E26" s="2">
        <f t="shared" si="1"/>
        <v>-0.07462686010247313</v>
      </c>
      <c r="F26" s="2">
        <f t="shared" si="1"/>
        <v>-0.027027025200876676</v>
      </c>
      <c r="G26" s="2">
        <f t="shared" si="1"/>
        <v>-0.037313430051236565</v>
      </c>
      <c r="H26" s="2">
        <f t="shared" si="1"/>
        <v>-0.027027025200876676</v>
      </c>
      <c r="I26" s="2">
        <f t="shared" si="1"/>
        <v>-0.02857142653061239</v>
      </c>
      <c r="J26" s="2">
        <f t="shared" si="1"/>
        <v>-0.02222222057613181</v>
      </c>
      <c r="K26" s="2">
        <f t="shared" si="1"/>
        <v>-0.048275858739595945</v>
      </c>
      <c r="L26" s="2">
        <f t="shared" si="1"/>
        <v>-0.037313430051236565</v>
      </c>
      <c r="M26" s="2">
        <f t="shared" si="1"/>
        <v>-0.021276594235702537</v>
      </c>
      <c r="N26" s="2">
        <f t="shared" si="1"/>
        <v>-0.019999998666666755</v>
      </c>
      <c r="O26" s="2">
        <f t="shared" si="1"/>
        <v>0</v>
      </c>
      <c r="P26" s="2">
        <f t="shared" si="1"/>
        <v>0.029411762543252753</v>
      </c>
      <c r="Q26" s="2">
        <f t="shared" si="1"/>
        <v>0.06849314599362014</v>
      </c>
      <c r="R26" s="2">
        <f t="shared" si="1"/>
        <v>-0.026490064470856656</v>
      </c>
      <c r="S26" s="2">
        <f t="shared" si="1"/>
        <v>-0.029239764371943602</v>
      </c>
      <c r="T26" s="2">
        <f t="shared" si="1"/>
        <v>-0.020979019511956676</v>
      </c>
      <c r="U26" s="2">
        <f t="shared" si="1"/>
        <v>-0.006410255999342564</v>
      </c>
      <c r="V26" s="2">
        <f t="shared" si="1"/>
        <v>-0.006622516117714164</v>
      </c>
      <c r="W26" s="2">
        <f t="shared" si="1"/>
        <v>-0.03100774953428298</v>
      </c>
      <c r="X26" s="2">
        <f t="shared" si="1"/>
        <v>-0.0067114089455430235</v>
      </c>
      <c r="Y26" s="2">
        <f t="shared" si="1"/>
        <v>-0.04545454201101955</v>
      </c>
      <c r="Z26" s="2">
        <f t="shared" si="1"/>
        <v>-0.04635761282399915</v>
      </c>
      <c r="AA26" s="2">
        <f t="shared" si="1"/>
        <v>-0.038461535502958805</v>
      </c>
      <c r="AB26" s="2">
        <f t="shared" si="1"/>
        <v>-0.032467530359251276</v>
      </c>
      <c r="AC26" s="2">
        <f t="shared" si="1"/>
        <v>-0.044025154463826766</v>
      </c>
      <c r="AD26" s="2">
        <f t="shared" si="1"/>
        <v>-0.018749998828125072</v>
      </c>
      <c r="AE26" s="2">
        <f t="shared" si="1"/>
        <v>-0.01685393163741957</v>
      </c>
      <c r="AF26" s="2">
        <f t="shared" si="1"/>
        <v>-0.007874015128030305</v>
      </c>
      <c r="AG26" s="2">
        <f t="shared" si="1"/>
        <v>-0.04347825771896683</v>
      </c>
      <c r="AH26" s="2">
        <f t="shared" si="1"/>
        <v>-0.047244090768181826</v>
      </c>
      <c r="AI26" s="2">
        <f t="shared" si="1"/>
        <v>-0.04929577117635414</v>
      </c>
      <c r="AJ26" s="2">
        <f>(AJ12-AJ10)/(AJ10+0.00001)</f>
        <v>-0.05369127156434419</v>
      </c>
      <c r="AK26" s="2">
        <f>(AK12-AK10)/(AK10+0.00001)</f>
        <v>-0.059999996000000264</v>
      </c>
      <c r="AL26" s="2">
        <f>(AL12-AL10)/(AL10+0.00001)</f>
        <v>-0.03546099039283756</v>
      </c>
      <c r="AM26" s="2">
        <f>(AM12-AM10)/(AM10+0.00001)</f>
        <v>-0.06936415784022208</v>
      </c>
      <c r="AN26" s="2">
        <f>(AN12-AN10)/(AN10+0.00001)</f>
        <v>-0.02597402428740102</v>
      </c>
    </row>
    <row r="28" spans="1:40" ht="12.75">
      <c r="A28" t="s">
        <v>44</v>
      </c>
      <c r="B28" s="2">
        <f>(B14-B12)/(B12+0.00001)</f>
        <v>-0.06557376690853732</v>
      </c>
      <c r="C28" s="2">
        <f>(C14-C12)/(C12+0.00001)</f>
        <v>-0.033541782753371246</v>
      </c>
      <c r="D28" s="2">
        <f aca="true" t="shared" si="2" ref="D28:AI28">(D14-D12)/(D12+0.00001)</f>
        <v>-0.06557376690853732</v>
      </c>
      <c r="E28" s="2">
        <f t="shared" si="2"/>
        <v>-0.06451612382934485</v>
      </c>
      <c r="F28" s="2">
        <f t="shared" si="2"/>
        <v>-0.013888887924382783</v>
      </c>
      <c r="G28" s="2">
        <f t="shared" si="2"/>
        <v>-0.01550387476714149</v>
      </c>
      <c r="H28" s="2">
        <f t="shared" si="2"/>
        <v>-0.027777775848765566</v>
      </c>
      <c r="I28" s="2">
        <f t="shared" si="2"/>
        <v>-0.014705881271626376</v>
      </c>
      <c r="J28" s="2">
        <f t="shared" si="2"/>
        <v>-0.04545454201101955</v>
      </c>
      <c r="K28" s="2">
        <f t="shared" si="2"/>
        <v>-0.057971010291955775</v>
      </c>
      <c r="L28" s="2">
        <f t="shared" si="2"/>
        <v>-0.03100774953428298</v>
      </c>
      <c r="M28" s="2">
        <f t="shared" si="2"/>
        <v>-0.04347825771896683</v>
      </c>
      <c r="N28" s="2">
        <f t="shared" si="2"/>
        <v>-0.027210882502661054</v>
      </c>
      <c r="O28" s="2">
        <f t="shared" si="2"/>
        <v>-0.03703703429355301</v>
      </c>
      <c r="P28" s="2">
        <f t="shared" si="2"/>
        <v>-0.007142856632653098</v>
      </c>
      <c r="Q28" s="2">
        <f t="shared" si="2"/>
        <v>0.012820511998685127</v>
      </c>
      <c r="R28" s="2">
        <f t="shared" si="2"/>
        <v>-0.027210882502661054</v>
      </c>
      <c r="S28" s="2">
        <f t="shared" si="2"/>
        <v>-0.04216867215851373</v>
      </c>
      <c r="T28" s="2">
        <f t="shared" si="2"/>
        <v>-0.014285713265306196</v>
      </c>
      <c r="U28" s="2">
        <f t="shared" si="2"/>
        <v>-0.012903224973985486</v>
      </c>
      <c r="V28" s="2">
        <f t="shared" si="2"/>
        <v>-0.019999998666666755</v>
      </c>
      <c r="W28" s="2">
        <f t="shared" si="2"/>
        <v>-0.007999999360000051</v>
      </c>
      <c r="X28" s="2">
        <f t="shared" si="2"/>
        <v>-0.006756756300219169</v>
      </c>
      <c r="Y28" s="2">
        <f t="shared" si="2"/>
        <v>-0.06349205845301123</v>
      </c>
      <c r="Z28" s="2">
        <f t="shared" si="2"/>
        <v>-0.027777775848765566</v>
      </c>
      <c r="AA28" s="2">
        <f t="shared" si="2"/>
        <v>0</v>
      </c>
      <c r="AB28" s="2">
        <f t="shared" si="2"/>
        <v>-0.04697986261880117</v>
      </c>
      <c r="AC28" s="2">
        <f t="shared" si="2"/>
        <v>-0.046052628549169174</v>
      </c>
      <c r="AD28" s="2">
        <f t="shared" si="2"/>
        <v>-0.0063694263458964106</v>
      </c>
      <c r="AE28" s="2">
        <f t="shared" si="2"/>
        <v>-0.03999999771428584</v>
      </c>
      <c r="AF28" s="2">
        <f t="shared" si="2"/>
        <v>-0.02380952191987921</v>
      </c>
      <c r="AG28" s="2">
        <f t="shared" si="2"/>
        <v>-0.053030299012856136</v>
      </c>
      <c r="AH28" s="2">
        <f t="shared" si="2"/>
        <v>-0.04958677276142374</v>
      </c>
      <c r="AI28" s="2">
        <f t="shared" si="2"/>
        <v>-0.05925925486968482</v>
      </c>
      <c r="AJ28" s="2">
        <f>(AJ14-AJ12)/(AJ12+0.00001)</f>
        <v>-0.04964538654997258</v>
      </c>
      <c r="AK28" s="2">
        <f>(AK14-AK12)/(AK12+0.00001)</f>
        <v>-0.028368792314270048</v>
      </c>
      <c r="AL28" s="2">
        <f>(AL14-AL12)/(AL12+0.00001)</f>
        <v>-0.058823525086505506</v>
      </c>
      <c r="AM28" s="2">
        <f>(AM14-AM12)/(AM12+0.00001)</f>
        <v>-0.06832297712279645</v>
      </c>
      <c r="AN28" s="2">
        <f>(AN14-AN12)/(AN12+0.00001)</f>
        <v>-0.046666663555555765</v>
      </c>
    </row>
    <row r="30" spans="1:40" ht="12.75">
      <c r="A30" t="s">
        <v>51</v>
      </c>
      <c r="B30" s="2">
        <f>(B16-B12)/(B12+0.00001)</f>
        <v>0.04371584460569155</v>
      </c>
      <c r="C30" s="2">
        <f>(C16-C12)/(C12+0.00001)</f>
        <v>0.02747773163411784</v>
      </c>
      <c r="D30" s="2">
        <f aca="true" t="shared" si="3" ref="D30:AI30">(D16-D12)/(D12+0.00001)</f>
        <v>0.04371584460569155</v>
      </c>
      <c r="E30" s="2">
        <f t="shared" si="3"/>
        <v>0.032258061914672426</v>
      </c>
      <c r="F30" s="2">
        <f t="shared" si="3"/>
        <v>0.027777775848765566</v>
      </c>
      <c r="G30" s="2">
        <f t="shared" si="3"/>
        <v>0.023255812150712235</v>
      </c>
      <c r="H30" s="2">
        <f t="shared" si="3"/>
        <v>0.027777775848765566</v>
      </c>
      <c r="I30" s="2">
        <f t="shared" si="3"/>
        <v>0.014705881271626376</v>
      </c>
      <c r="J30" s="2">
        <f t="shared" si="3"/>
        <v>0.022727271005509773</v>
      </c>
      <c r="K30" s="2">
        <f t="shared" si="3"/>
        <v>0.028985505145977888</v>
      </c>
      <c r="L30" s="2">
        <f t="shared" si="3"/>
        <v>0.007751937383570745</v>
      </c>
      <c r="M30" s="2">
        <f t="shared" si="3"/>
        <v>0.04347825771896683</v>
      </c>
      <c r="N30" s="2">
        <f t="shared" si="3"/>
        <v>0.027210882502661054</v>
      </c>
      <c r="O30" s="2">
        <f t="shared" si="3"/>
        <v>0.02962962743484241</v>
      </c>
      <c r="P30" s="2">
        <f t="shared" si="3"/>
        <v>0.02142856989795929</v>
      </c>
      <c r="Q30" s="2">
        <f t="shared" si="3"/>
        <v>0.006410255999342564</v>
      </c>
      <c r="R30" s="2">
        <f t="shared" si="3"/>
        <v>0.03401360312832632</v>
      </c>
      <c r="S30" s="2">
        <f t="shared" si="3"/>
        <v>0.030120480113224088</v>
      </c>
      <c r="T30" s="2">
        <f t="shared" si="3"/>
        <v>0.02142856989795929</v>
      </c>
      <c r="U30" s="2">
        <f t="shared" si="3"/>
        <v>0.02580644994797097</v>
      </c>
      <c r="V30" s="2">
        <f t="shared" si="3"/>
        <v>0.019999998666666755</v>
      </c>
      <c r="W30" s="2">
        <f t="shared" si="3"/>
        <v>0.023999998080000154</v>
      </c>
      <c r="X30" s="2">
        <f t="shared" si="3"/>
        <v>0.020270268900657508</v>
      </c>
      <c r="Y30" s="2">
        <f t="shared" si="3"/>
        <v>0.02380952191987921</v>
      </c>
      <c r="Z30" s="2">
        <f t="shared" si="3"/>
        <v>0.027777775848765566</v>
      </c>
      <c r="AA30" s="2">
        <f t="shared" si="3"/>
        <v>0.039999996800000256</v>
      </c>
      <c r="AB30" s="2">
        <f t="shared" si="3"/>
        <v>0.03355704472771512</v>
      </c>
      <c r="AC30" s="2">
        <f t="shared" si="3"/>
        <v>0.03289473467797798</v>
      </c>
      <c r="AD30" s="2">
        <f t="shared" si="3"/>
        <v>0.019108279037689233</v>
      </c>
      <c r="AE30" s="2">
        <f t="shared" si="3"/>
        <v>0.028571426938775603</v>
      </c>
      <c r="AF30" s="2">
        <f t="shared" si="3"/>
        <v>0.031746029226505615</v>
      </c>
      <c r="AG30" s="2">
        <f t="shared" si="3"/>
        <v>0.03787878500918295</v>
      </c>
      <c r="AH30" s="2">
        <f t="shared" si="3"/>
        <v>0.02479338638071187</v>
      </c>
      <c r="AI30" s="2">
        <f t="shared" si="3"/>
        <v>0.02962962743484241</v>
      </c>
      <c r="AJ30" s="2">
        <f>(AJ16-AJ12)/(AJ12+0.00001)</f>
        <v>0.03546099039283756</v>
      </c>
      <c r="AK30" s="2">
        <f>(AK16-AK12)/(AK12+0.00001)</f>
        <v>0.028368792314270048</v>
      </c>
      <c r="AL30" s="2">
        <f>(AL16-AL12)/(AL12+0.00001)</f>
        <v>0.029411762543252753</v>
      </c>
      <c r="AM30" s="2">
        <f>(AM16-AM12)/(AM12+0.00001)</f>
        <v>0.031055898692180204</v>
      </c>
      <c r="AN30" s="2">
        <f>(AN16-AN12)/(AN12+0.00001)</f>
        <v>0.026666664888889007</v>
      </c>
    </row>
    <row r="32" spans="1:40" ht="12.75">
      <c r="A32" t="s">
        <v>46</v>
      </c>
      <c r="B32" s="2">
        <f>(B18-B16)/(B16+0.00001)</f>
        <v>-0.07853402730188339</v>
      </c>
      <c r="C32" s="2">
        <f>(C18-C16)/(C16+0.00001)</f>
        <v>-0.04223533463167214</v>
      </c>
      <c r="D32" s="2">
        <f aca="true" t="shared" si="4" ref="D32:AI32">(D18-D16)/(D16+0.00001)</f>
        <v>-0.07853402730188339</v>
      </c>
      <c r="E32" s="2">
        <f t="shared" si="4"/>
        <v>-0.07812499389648485</v>
      </c>
      <c r="F32" s="2">
        <f t="shared" si="4"/>
        <v>-0.020270268900657508</v>
      </c>
      <c r="G32" s="2">
        <f t="shared" si="4"/>
        <v>-0.015151514003673181</v>
      </c>
      <c r="H32" s="2">
        <f t="shared" si="4"/>
        <v>-0.033783781501095844</v>
      </c>
      <c r="I32" s="2">
        <f t="shared" si="4"/>
        <v>-0.014492752572988944</v>
      </c>
      <c r="J32" s="2">
        <f t="shared" si="4"/>
        <v>-0.05185184801097422</v>
      </c>
      <c r="K32" s="2">
        <f t="shared" si="4"/>
        <v>-0.07042253025193448</v>
      </c>
      <c r="L32" s="2">
        <f t="shared" si="4"/>
        <v>-0.04615384260355057</v>
      </c>
      <c r="M32" s="2">
        <f t="shared" si="4"/>
        <v>-0.05555555169753113</v>
      </c>
      <c r="N32" s="2">
        <f t="shared" si="4"/>
        <v>-0.03311258058857082</v>
      </c>
      <c r="O32" s="2">
        <f t="shared" si="4"/>
        <v>-0.03597122043372515</v>
      </c>
      <c r="P32" s="2">
        <f t="shared" si="4"/>
        <v>-0.006993006503985559</v>
      </c>
      <c r="Q32" s="2">
        <f t="shared" si="4"/>
        <v>0.025477705383585642</v>
      </c>
      <c r="R32" s="2">
        <f t="shared" si="4"/>
        <v>-0.03947368161357358</v>
      </c>
      <c r="S32" s="2">
        <f t="shared" si="4"/>
        <v>-0.05263157586949849</v>
      </c>
      <c r="T32" s="2">
        <f t="shared" si="4"/>
        <v>-0.020979019511956676</v>
      </c>
      <c r="U32" s="2">
        <f t="shared" si="4"/>
        <v>-0.01257861556109336</v>
      </c>
      <c r="V32" s="2">
        <f t="shared" si="4"/>
        <v>-0.01960784185569661</v>
      </c>
      <c r="W32" s="2">
        <f t="shared" si="4"/>
        <v>-0.01562499877929697</v>
      </c>
      <c r="X32" s="2">
        <f t="shared" si="4"/>
        <v>0.006622516117714164</v>
      </c>
      <c r="Y32" s="2">
        <f t="shared" si="4"/>
        <v>-0.0852713112192782</v>
      </c>
      <c r="Z32" s="2">
        <f t="shared" si="4"/>
        <v>-0.040540537801315016</v>
      </c>
      <c r="AA32" s="2">
        <f t="shared" si="4"/>
        <v>-0.015384614201183523</v>
      </c>
      <c r="AB32" s="2">
        <f t="shared" si="4"/>
        <v>-0.058441554646652294</v>
      </c>
      <c r="AC32" s="2">
        <f t="shared" si="4"/>
        <v>-0.0573248371130677</v>
      </c>
      <c r="AD32" s="2">
        <f t="shared" si="4"/>
        <v>-0.012499999218750049</v>
      </c>
      <c r="AE32" s="2">
        <f t="shared" si="4"/>
        <v>-0.04999999722222238</v>
      </c>
      <c r="AF32" s="2">
        <f t="shared" si="4"/>
        <v>-0.030769228402367045</v>
      </c>
      <c r="AG32" s="2">
        <f t="shared" si="4"/>
        <v>-0.07299269540199303</v>
      </c>
      <c r="AH32" s="2">
        <f t="shared" si="4"/>
        <v>-0.06451612382934485</v>
      </c>
      <c r="AI32" s="2">
        <f t="shared" si="4"/>
        <v>-0.0719424408674503</v>
      </c>
      <c r="AJ32" s="2">
        <f>(AJ18-AJ16)/(AJ16+0.00001)</f>
        <v>-0.06849314599362014</v>
      </c>
      <c r="AK32" s="2">
        <f>(AK18-AK16)/(AK16+0.00001)</f>
        <v>-0.04137930749108224</v>
      </c>
      <c r="AL32" s="2">
        <f>(AL18-AL16)/(AL16+0.00001)</f>
        <v>-0.07857142295918407</v>
      </c>
      <c r="AM32" s="2">
        <f>(AM18-AM16)/(AM16+0.00001)</f>
        <v>-0.08433734431702745</v>
      </c>
      <c r="AN32" s="2">
        <f>(AN18-AN16)/(AN16+0.00001)</f>
        <v>-0.058441554646652294</v>
      </c>
    </row>
    <row r="34" spans="1:42" ht="12.75">
      <c r="A34" t="s">
        <v>55</v>
      </c>
      <c r="B34" s="2">
        <f>(B18-B8)/(B8+0.00001)</f>
        <v>-0.19634702299785284</v>
      </c>
      <c r="C34" s="2">
        <f aca="true" t="shared" si="5" ref="C34:AH34">(C18-C8)/(C8+0.00001)</f>
        <v>-0.13579629718012487</v>
      </c>
      <c r="D34" s="2">
        <f t="shared" si="5"/>
        <v>-0.19634702299785284</v>
      </c>
      <c r="E34" s="2">
        <f t="shared" si="5"/>
        <v>-0.26249998359375104</v>
      </c>
      <c r="F34" s="2">
        <f t="shared" si="5"/>
        <v>-0.058441554646652294</v>
      </c>
      <c r="G34" s="2">
        <f t="shared" si="5"/>
        <v>-0.03703703429355301</v>
      </c>
      <c r="H34" s="2">
        <f t="shared" si="5"/>
        <v>-0.10624999335937542</v>
      </c>
      <c r="I34" s="2">
        <f t="shared" si="5"/>
        <v>-0.05555555169753113</v>
      </c>
      <c r="J34" s="2">
        <f t="shared" si="5"/>
        <v>-0.16339868213080508</v>
      </c>
      <c r="K34" s="2">
        <f t="shared" si="5"/>
        <v>-0.20958082577360324</v>
      </c>
      <c r="L34" s="2">
        <f t="shared" si="5"/>
        <v>-0.1842105141966767</v>
      </c>
      <c r="M34" s="2">
        <f t="shared" si="5"/>
        <v>-0.11111110384894746</v>
      </c>
      <c r="N34" s="2">
        <f t="shared" si="5"/>
        <v>-0.13609466650327418</v>
      </c>
      <c r="O34" s="2">
        <f t="shared" si="5"/>
        <v>-0.19760477858654021</v>
      </c>
      <c r="P34" s="2">
        <f t="shared" si="5"/>
        <v>-0.013888887924382783</v>
      </c>
      <c r="Q34" s="4">
        <f t="shared" si="5"/>
        <v>0.006249999609375024</v>
      </c>
      <c r="R34" s="2">
        <f t="shared" si="5"/>
        <v>-0.10429447212917349</v>
      </c>
      <c r="S34" s="2">
        <f t="shared" si="5"/>
        <v>-0.1382978649841561</v>
      </c>
      <c r="T34" s="2">
        <f t="shared" si="5"/>
        <v>-0.04761904437965685</v>
      </c>
      <c r="U34" s="2">
        <f t="shared" si="5"/>
        <v>-0.048484845546372994</v>
      </c>
      <c r="V34" s="2">
        <f t="shared" si="5"/>
        <v>-0.12280701036216314</v>
      </c>
      <c r="W34" s="2">
        <f t="shared" si="5"/>
        <v>-0.04545454201101955</v>
      </c>
      <c r="X34" s="2">
        <f t="shared" si="5"/>
        <v>-0.11627906300703122</v>
      </c>
      <c r="Y34" s="2">
        <f t="shared" si="5"/>
        <v>-0.31791905676768456</v>
      </c>
      <c r="Z34" s="2">
        <f t="shared" si="5"/>
        <v>-0.11249999296875043</v>
      </c>
      <c r="AA34" s="2">
        <f t="shared" si="5"/>
        <v>-0.13513512600438338</v>
      </c>
      <c r="AB34" s="2">
        <f t="shared" si="5"/>
        <v>-0.12650601647554116</v>
      </c>
      <c r="AC34" s="2">
        <f t="shared" si="5"/>
        <v>-0.17777776790123512</v>
      </c>
      <c r="AD34" s="2">
        <f t="shared" si="5"/>
        <v>-0.04242423985307637</v>
      </c>
      <c r="AE34" s="2">
        <f t="shared" si="5"/>
        <v>-0.10937499430338571</v>
      </c>
      <c r="AF34" s="2">
        <f t="shared" si="5"/>
        <v>-0.13698629198724027</v>
      </c>
      <c r="AG34" s="2">
        <f t="shared" si="5"/>
        <v>-0.12413792247324672</v>
      </c>
      <c r="AH34" s="2">
        <f t="shared" si="5"/>
        <v>-0.16546761399513568</v>
      </c>
      <c r="AI34" s="2">
        <f aca="true" t="shared" si="6" ref="AI34:AN34">(AI18-AI8)/(AI8+0.00001)</f>
        <v>-0.22289155283785825</v>
      </c>
      <c r="AJ34" s="2">
        <f t="shared" si="6"/>
        <v>-0.21387282000735144</v>
      </c>
      <c r="AK34" s="2">
        <f t="shared" si="6"/>
        <v>-0.18235293044982762</v>
      </c>
      <c r="AL34" s="2">
        <f t="shared" si="6"/>
        <v>-0.1456953545897116</v>
      </c>
      <c r="AM34" s="2">
        <f t="shared" si="6"/>
        <v>-0.19148935151652385</v>
      </c>
      <c r="AN34" s="2">
        <f t="shared" si="6"/>
        <v>-0.15697673505949214</v>
      </c>
      <c r="AP34" s="2"/>
    </row>
  </sheetData>
  <printOptions gridLines="1" horizontalCentered="1" verticalCentered="1"/>
  <pageMargins left="0.5" right="0.5" top="0.75" bottom="0.75" header="0.5" footer="0.5"/>
  <pageSetup horizontalDpi="300" verticalDpi="300" orientation="landscape" scale="85" r:id="rId1"/>
  <headerFooter alignWithMargins="0">
    <oddHeader>&amp;CAPPENDIX C
1-Hour Ozone Metics
Peak Ozone</oddHeader>
    <oddFooter>&amp;R]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AM3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5.421875" style="0" customWidth="1"/>
    <col min="2" max="2" width="14.8515625" style="0" customWidth="1"/>
    <col min="3" max="6" width="14.7109375" style="7" customWidth="1"/>
    <col min="7" max="7" width="16.28125" style="7" customWidth="1"/>
    <col min="8" max="39" width="14.7109375" style="7" customWidth="1"/>
  </cols>
  <sheetData>
    <row r="6" spans="1:39" s="5" customFormat="1" ht="15">
      <c r="A6" s="12" t="s">
        <v>41</v>
      </c>
      <c r="B6" s="6" t="s">
        <v>47</v>
      </c>
      <c r="C6" s="11" t="s">
        <v>15</v>
      </c>
      <c r="D6" s="11" t="s">
        <v>16</v>
      </c>
      <c r="E6" s="11" t="s">
        <v>69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6</v>
      </c>
      <c r="K6" s="11" t="s">
        <v>21</v>
      </c>
      <c r="L6" s="11" t="s">
        <v>22</v>
      </c>
      <c r="M6" s="11" t="s">
        <v>7</v>
      </c>
      <c r="N6" s="11" t="s">
        <v>8</v>
      </c>
      <c r="O6" s="11" t="s">
        <v>9</v>
      </c>
      <c r="P6" s="11" t="s">
        <v>10</v>
      </c>
      <c r="Q6" s="11" t="s">
        <v>23</v>
      </c>
      <c r="R6" s="11" t="s">
        <v>24</v>
      </c>
      <c r="S6" s="11" t="s">
        <v>25</v>
      </c>
      <c r="T6" s="11" t="s">
        <v>11</v>
      </c>
      <c r="U6" s="11" t="s">
        <v>26</v>
      </c>
      <c r="V6" s="11" t="s">
        <v>40</v>
      </c>
      <c r="W6" s="11" t="s">
        <v>27</v>
      </c>
      <c r="X6" s="11" t="s">
        <v>28</v>
      </c>
      <c r="Y6" s="11" t="s">
        <v>29</v>
      </c>
      <c r="Z6" s="11" t="s">
        <v>12</v>
      </c>
      <c r="AA6" s="11" t="s">
        <v>30</v>
      </c>
      <c r="AB6" s="11" t="s">
        <v>31</v>
      </c>
      <c r="AC6" s="11" t="s">
        <v>32</v>
      </c>
      <c r="AD6" s="11" t="s">
        <v>13</v>
      </c>
      <c r="AE6" s="11" t="s">
        <v>33</v>
      </c>
      <c r="AF6" s="11" t="s">
        <v>34</v>
      </c>
      <c r="AG6" s="11" t="s">
        <v>35</v>
      </c>
      <c r="AH6" s="11" t="s">
        <v>14</v>
      </c>
      <c r="AI6" s="11" t="s">
        <v>36</v>
      </c>
      <c r="AJ6" s="11" t="s">
        <v>37</v>
      </c>
      <c r="AK6" s="11" t="s">
        <v>38</v>
      </c>
      <c r="AL6" s="11" t="s">
        <v>39</v>
      </c>
      <c r="AM6" s="11" t="s">
        <v>68</v>
      </c>
    </row>
    <row r="7" ht="12.75">
      <c r="A7" s="12" t="s">
        <v>63</v>
      </c>
    </row>
    <row r="8" spans="1:39" ht="12.75">
      <c r="A8" t="s">
        <v>0</v>
      </c>
      <c r="B8">
        <f>SUM(C8:AM8)</f>
        <v>39665.200000000004</v>
      </c>
      <c r="C8" s="7">
        <v>7738.3</v>
      </c>
      <c r="D8" s="7">
        <v>192.8</v>
      </c>
      <c r="E8" s="7">
        <v>1176.9</v>
      </c>
      <c r="F8" s="7">
        <v>111.1</v>
      </c>
      <c r="G8" s="7">
        <v>205.6</v>
      </c>
      <c r="H8" s="7">
        <v>191.9</v>
      </c>
      <c r="I8" s="7">
        <v>534.2</v>
      </c>
      <c r="J8" s="7">
        <v>608.8</v>
      </c>
      <c r="K8" s="7">
        <v>288.2</v>
      </c>
      <c r="L8" s="7">
        <v>292</v>
      </c>
      <c r="M8" s="7">
        <v>374.9</v>
      </c>
      <c r="N8" s="7">
        <v>1025.1</v>
      </c>
      <c r="O8" s="7">
        <v>191.9</v>
      </c>
      <c r="P8" s="7">
        <v>294.7</v>
      </c>
      <c r="Q8" s="7">
        <v>1160.5</v>
      </c>
      <c r="R8" s="7">
        <v>649.6</v>
      </c>
      <c r="S8" s="7">
        <v>586.6</v>
      </c>
      <c r="T8" s="7">
        <v>1597.5</v>
      </c>
      <c r="U8" s="7">
        <v>1411.4</v>
      </c>
      <c r="V8" s="7">
        <v>36.3</v>
      </c>
      <c r="W8" s="7">
        <v>1437.1</v>
      </c>
      <c r="X8" s="7">
        <v>491.8</v>
      </c>
      <c r="Y8" s="7">
        <v>284.1</v>
      </c>
      <c r="Z8" s="7">
        <v>69.4</v>
      </c>
      <c r="AA8" s="7">
        <v>1263.1</v>
      </c>
      <c r="AB8" s="7">
        <v>612.7</v>
      </c>
      <c r="AC8" s="7">
        <v>1857.5</v>
      </c>
      <c r="AD8" s="7">
        <v>5787.7</v>
      </c>
      <c r="AE8" s="7">
        <v>92.6</v>
      </c>
      <c r="AF8" s="7">
        <v>100.7</v>
      </c>
      <c r="AG8" s="7">
        <v>33.6</v>
      </c>
      <c r="AH8" s="7">
        <v>1588.3</v>
      </c>
      <c r="AI8" s="7">
        <v>512.6</v>
      </c>
      <c r="AJ8" s="7">
        <v>495.3</v>
      </c>
      <c r="AK8" s="7">
        <v>591.5</v>
      </c>
      <c r="AL8" s="7">
        <v>2396.9</v>
      </c>
      <c r="AM8" s="7">
        <v>3382</v>
      </c>
    </row>
    <row r="10" spans="1:39" ht="12.75">
      <c r="A10" t="s">
        <v>1</v>
      </c>
      <c r="B10">
        <f>SUM(C10:AM10)</f>
        <v>12743.4</v>
      </c>
      <c r="C10" s="7">
        <v>2604.9</v>
      </c>
      <c r="D10" s="7">
        <v>11.6</v>
      </c>
      <c r="E10" s="7">
        <v>687.4</v>
      </c>
      <c r="F10" s="7">
        <v>49.5</v>
      </c>
      <c r="G10" s="7">
        <v>65.5</v>
      </c>
      <c r="H10" s="7">
        <v>81.6</v>
      </c>
      <c r="I10" s="7">
        <v>36.7</v>
      </c>
      <c r="J10" s="7">
        <v>95.8</v>
      </c>
      <c r="K10" s="7">
        <v>9.5</v>
      </c>
      <c r="L10" s="7">
        <v>36.5</v>
      </c>
      <c r="M10" s="7">
        <v>125.8</v>
      </c>
      <c r="N10" s="7">
        <v>50.8</v>
      </c>
      <c r="O10" s="7">
        <v>15.4</v>
      </c>
      <c r="P10" s="7">
        <v>163.8</v>
      </c>
      <c r="Q10" s="7">
        <v>491.8</v>
      </c>
      <c r="R10" s="7">
        <v>346.7</v>
      </c>
      <c r="S10" s="7">
        <v>288.2</v>
      </c>
      <c r="T10" s="7">
        <v>640.5</v>
      </c>
      <c r="U10" s="7">
        <v>71.7</v>
      </c>
      <c r="V10" s="7">
        <v>12.7</v>
      </c>
      <c r="W10" s="7">
        <v>267.3</v>
      </c>
      <c r="X10" s="7">
        <v>7.6</v>
      </c>
      <c r="Y10" s="7">
        <v>89</v>
      </c>
      <c r="Z10" s="7">
        <v>5.3</v>
      </c>
      <c r="AA10" s="7">
        <v>103.8</v>
      </c>
      <c r="AB10" s="7">
        <v>259.6</v>
      </c>
      <c r="AC10" s="7">
        <v>1108</v>
      </c>
      <c r="AD10" s="7">
        <v>2190.4</v>
      </c>
      <c r="AE10" s="7">
        <v>5.5</v>
      </c>
      <c r="AF10" s="7">
        <v>40.6</v>
      </c>
      <c r="AG10" s="7">
        <v>2.3</v>
      </c>
      <c r="AH10" s="7">
        <v>162.3</v>
      </c>
      <c r="AI10" s="7">
        <v>155.4</v>
      </c>
      <c r="AJ10" s="7">
        <v>160.3</v>
      </c>
      <c r="AK10" s="7">
        <v>74.2</v>
      </c>
      <c r="AL10" s="7">
        <v>1380.4</v>
      </c>
      <c r="AM10" s="7">
        <v>845</v>
      </c>
    </row>
    <row r="12" spans="1:39" ht="12.75">
      <c r="A12" t="s">
        <v>2</v>
      </c>
      <c r="B12">
        <f>SUM(C12:AM12)</f>
        <v>8334.2</v>
      </c>
      <c r="C12" s="7">
        <v>1319.4</v>
      </c>
      <c r="D12" s="7">
        <v>0</v>
      </c>
      <c r="E12" s="7">
        <v>389.8</v>
      </c>
      <c r="F12" s="7">
        <v>7.8</v>
      </c>
      <c r="G12" s="7">
        <v>45.4</v>
      </c>
      <c r="H12" s="7">
        <v>28.5</v>
      </c>
      <c r="I12" s="7">
        <v>10.7</v>
      </c>
      <c r="J12" s="7">
        <v>23.5</v>
      </c>
      <c r="K12" s="7">
        <v>4.2</v>
      </c>
      <c r="L12" s="7">
        <v>22.6</v>
      </c>
      <c r="M12" s="7">
        <v>120</v>
      </c>
      <c r="N12" s="7">
        <v>33.6</v>
      </c>
      <c r="O12" s="7">
        <v>15.4</v>
      </c>
      <c r="P12" s="7">
        <v>212.2</v>
      </c>
      <c r="Q12" s="7">
        <v>343.2</v>
      </c>
      <c r="R12" s="7">
        <v>303.5</v>
      </c>
      <c r="S12" s="7">
        <v>165.3</v>
      </c>
      <c r="T12" s="7">
        <v>437.4</v>
      </c>
      <c r="U12" s="7">
        <v>52.7</v>
      </c>
      <c r="V12" s="7">
        <v>0.8</v>
      </c>
      <c r="W12" s="7">
        <v>277.3</v>
      </c>
      <c r="X12" s="7">
        <v>1.6</v>
      </c>
      <c r="Y12" s="7">
        <v>72.5</v>
      </c>
      <c r="Z12" s="7">
        <v>0.8</v>
      </c>
      <c r="AA12" s="7">
        <v>53</v>
      </c>
      <c r="AB12" s="7">
        <v>195.1</v>
      </c>
      <c r="AC12" s="7">
        <v>742.3</v>
      </c>
      <c r="AD12" s="7">
        <v>1870.2</v>
      </c>
      <c r="AE12" s="7">
        <v>1.3</v>
      </c>
      <c r="AF12" s="7">
        <v>11.6</v>
      </c>
      <c r="AG12" s="7">
        <v>0</v>
      </c>
      <c r="AH12" s="7">
        <v>68.7</v>
      </c>
      <c r="AI12" s="7">
        <v>79.4</v>
      </c>
      <c r="AJ12" s="7">
        <v>85.3</v>
      </c>
      <c r="AK12" s="7">
        <v>32.9</v>
      </c>
      <c r="AL12" s="7">
        <v>803.8</v>
      </c>
      <c r="AM12" s="7">
        <v>502.4</v>
      </c>
    </row>
    <row r="14" spans="1:39" ht="12.75">
      <c r="A14" t="s">
        <v>3</v>
      </c>
      <c r="B14">
        <f>SUM(C14:AM14)</f>
        <v>5288.299999999999</v>
      </c>
      <c r="C14" s="7">
        <v>546.6</v>
      </c>
      <c r="D14" s="7">
        <v>0</v>
      </c>
      <c r="E14" s="7">
        <v>257.9</v>
      </c>
      <c r="F14" s="7">
        <v>4</v>
      </c>
      <c r="G14" s="7">
        <v>36.1</v>
      </c>
      <c r="H14" s="7">
        <v>13.8</v>
      </c>
      <c r="I14" s="7">
        <v>2</v>
      </c>
      <c r="J14" s="7">
        <v>5.5</v>
      </c>
      <c r="K14" s="7">
        <v>0.2</v>
      </c>
      <c r="L14" s="7">
        <v>7.4</v>
      </c>
      <c r="M14" s="7">
        <v>101</v>
      </c>
      <c r="N14" s="7">
        <v>14.5</v>
      </c>
      <c r="O14" s="7">
        <v>14.1</v>
      </c>
      <c r="P14" s="7">
        <v>212</v>
      </c>
      <c r="Q14" s="7">
        <v>214.5</v>
      </c>
      <c r="R14" s="7">
        <v>219.6</v>
      </c>
      <c r="S14" s="7">
        <v>119.5</v>
      </c>
      <c r="T14" s="7">
        <v>325.8</v>
      </c>
      <c r="U14" s="7">
        <v>36.1</v>
      </c>
      <c r="V14" s="7">
        <v>0</v>
      </c>
      <c r="W14" s="7">
        <v>229.6</v>
      </c>
      <c r="X14" s="7">
        <v>0</v>
      </c>
      <c r="Y14" s="7">
        <v>47.7</v>
      </c>
      <c r="Z14" s="7">
        <v>0.1</v>
      </c>
      <c r="AA14" s="7">
        <v>30.4</v>
      </c>
      <c r="AB14" s="7">
        <v>113.9</v>
      </c>
      <c r="AC14" s="7">
        <v>581.2</v>
      </c>
      <c r="AD14" s="7">
        <v>1430.6</v>
      </c>
      <c r="AE14" s="7">
        <v>0</v>
      </c>
      <c r="AF14" s="7">
        <v>0.2</v>
      </c>
      <c r="AG14" s="7">
        <v>0</v>
      </c>
      <c r="AH14" s="7">
        <v>10.5</v>
      </c>
      <c r="AI14" s="7">
        <v>29.2</v>
      </c>
      <c r="AJ14" s="7">
        <v>33</v>
      </c>
      <c r="AK14" s="7">
        <v>4.9</v>
      </c>
      <c r="AL14" s="7">
        <v>402.2</v>
      </c>
      <c r="AM14" s="7">
        <v>244.2</v>
      </c>
    </row>
    <row r="16" spans="1:39" ht="12.75">
      <c r="A16" t="s">
        <v>4</v>
      </c>
      <c r="B16">
        <f>SUM(C16:AM16)</f>
        <v>12129.200000000003</v>
      </c>
      <c r="C16" s="7">
        <v>1945.1</v>
      </c>
      <c r="D16" s="7">
        <v>3.7</v>
      </c>
      <c r="E16" s="7">
        <v>635.4</v>
      </c>
      <c r="F16" s="7">
        <v>24.4</v>
      </c>
      <c r="G16" s="7">
        <v>61.1</v>
      </c>
      <c r="H16" s="7">
        <v>59.8</v>
      </c>
      <c r="I16" s="7">
        <v>17.5</v>
      </c>
      <c r="J16" s="7">
        <v>56.3</v>
      </c>
      <c r="K16" s="7">
        <v>5.3</v>
      </c>
      <c r="L16" s="7">
        <v>48.3</v>
      </c>
      <c r="M16" s="7">
        <v>174.7</v>
      </c>
      <c r="N16" s="7">
        <v>72.5</v>
      </c>
      <c r="O16" s="7">
        <v>27.5</v>
      </c>
      <c r="P16" s="7">
        <v>254.5</v>
      </c>
      <c r="Q16" s="7">
        <v>472.8</v>
      </c>
      <c r="R16" s="7">
        <v>377.9</v>
      </c>
      <c r="S16" s="7">
        <v>285</v>
      </c>
      <c r="T16" s="7">
        <v>663.2</v>
      </c>
      <c r="U16" s="7">
        <v>68.9</v>
      </c>
      <c r="V16" s="7">
        <v>8.5</v>
      </c>
      <c r="W16" s="7">
        <v>347</v>
      </c>
      <c r="X16" s="7">
        <v>4.7</v>
      </c>
      <c r="Y16" s="7">
        <v>100.5</v>
      </c>
      <c r="Z16" s="7">
        <v>11.9</v>
      </c>
      <c r="AA16" s="7">
        <v>76.6</v>
      </c>
      <c r="AB16" s="7">
        <v>278.5</v>
      </c>
      <c r="AC16" s="7">
        <v>1130.3</v>
      </c>
      <c r="AD16" s="7">
        <v>2503.6</v>
      </c>
      <c r="AE16" s="7">
        <v>8.2</v>
      </c>
      <c r="AF16" s="7">
        <v>33</v>
      </c>
      <c r="AG16" s="7">
        <v>0</v>
      </c>
      <c r="AH16" s="7">
        <v>150.9</v>
      </c>
      <c r="AI16" s="7">
        <v>133.6</v>
      </c>
      <c r="AJ16" s="7">
        <v>121.1</v>
      </c>
      <c r="AK16" s="7">
        <v>61.5</v>
      </c>
      <c r="AL16" s="7">
        <v>1124.2</v>
      </c>
      <c r="AM16" s="7">
        <v>781.2</v>
      </c>
    </row>
    <row r="18" spans="1:39" ht="12.75">
      <c r="A18" t="s">
        <v>5</v>
      </c>
      <c r="B18">
        <f>SUM(C18:AM18)</f>
        <v>6841.0999999999985</v>
      </c>
      <c r="C18" s="7">
        <v>636.9</v>
      </c>
      <c r="D18" s="7">
        <v>0</v>
      </c>
      <c r="E18" s="7">
        <v>406</v>
      </c>
      <c r="F18" s="7">
        <v>10.5</v>
      </c>
      <c r="G18" s="7">
        <v>42.6</v>
      </c>
      <c r="H18" s="7">
        <v>29.2</v>
      </c>
      <c r="I18" s="7">
        <v>3.5</v>
      </c>
      <c r="J18" s="7">
        <v>7.5</v>
      </c>
      <c r="K18" s="7">
        <v>0</v>
      </c>
      <c r="L18" s="7">
        <v>11.6</v>
      </c>
      <c r="M18" s="7">
        <v>149.3</v>
      </c>
      <c r="N18" s="7">
        <v>28.6</v>
      </c>
      <c r="O18" s="7">
        <v>17.8</v>
      </c>
      <c r="P18" s="7">
        <v>263.9</v>
      </c>
      <c r="Q18" s="7">
        <v>275.1</v>
      </c>
      <c r="R18" s="7">
        <v>263.9</v>
      </c>
      <c r="S18" s="7">
        <v>182.8</v>
      </c>
      <c r="T18" s="7">
        <v>441</v>
      </c>
      <c r="U18" s="7">
        <v>44.5</v>
      </c>
      <c r="V18" s="7">
        <v>2.3</v>
      </c>
      <c r="W18" s="7">
        <v>272</v>
      </c>
      <c r="X18" s="7">
        <v>0</v>
      </c>
      <c r="Y18" s="7">
        <v>63.8</v>
      </c>
      <c r="Z18" s="7">
        <v>4.1</v>
      </c>
      <c r="AA18" s="7">
        <v>36.6</v>
      </c>
      <c r="AB18" s="7">
        <v>152.5</v>
      </c>
      <c r="AC18" s="7">
        <v>826.4</v>
      </c>
      <c r="AD18" s="7">
        <v>1778.2</v>
      </c>
      <c r="AE18" s="7">
        <v>1.2</v>
      </c>
      <c r="AF18" s="7">
        <v>2.4</v>
      </c>
      <c r="AG18" s="7">
        <v>0</v>
      </c>
      <c r="AH18" s="7">
        <v>24.3</v>
      </c>
      <c r="AI18" s="7">
        <v>43.3</v>
      </c>
      <c r="AJ18" s="7">
        <v>42.4</v>
      </c>
      <c r="AK18" s="7">
        <v>9.9</v>
      </c>
      <c r="AL18" s="7">
        <v>464.8</v>
      </c>
      <c r="AM18" s="7">
        <v>302.2</v>
      </c>
    </row>
    <row r="22" spans="1:39" s="5" customFormat="1" ht="15">
      <c r="A22" s="13" t="s">
        <v>57</v>
      </c>
      <c r="B22" s="6" t="s">
        <v>47</v>
      </c>
      <c r="C22" s="11" t="s">
        <v>15</v>
      </c>
      <c r="D22" s="11" t="s">
        <v>16</v>
      </c>
      <c r="E22" s="11" t="s">
        <v>69</v>
      </c>
      <c r="F22" s="11" t="s">
        <v>17</v>
      </c>
      <c r="G22" s="11" t="s">
        <v>18</v>
      </c>
      <c r="H22" s="11" t="s">
        <v>19</v>
      </c>
      <c r="I22" s="11" t="s">
        <v>20</v>
      </c>
      <c r="J22" s="11" t="s">
        <v>6</v>
      </c>
      <c r="K22" s="11" t="s">
        <v>21</v>
      </c>
      <c r="L22" s="11" t="s">
        <v>22</v>
      </c>
      <c r="M22" s="11" t="s">
        <v>7</v>
      </c>
      <c r="N22" s="11" t="s">
        <v>8</v>
      </c>
      <c r="O22" s="11" t="s">
        <v>9</v>
      </c>
      <c r="P22" s="11" t="s">
        <v>10</v>
      </c>
      <c r="Q22" s="11" t="s">
        <v>23</v>
      </c>
      <c r="R22" s="11" t="s">
        <v>24</v>
      </c>
      <c r="S22" s="11" t="s">
        <v>25</v>
      </c>
      <c r="T22" s="11" t="s">
        <v>11</v>
      </c>
      <c r="U22" s="11" t="s">
        <v>26</v>
      </c>
      <c r="V22" s="11" t="s">
        <v>40</v>
      </c>
      <c r="W22" s="11" t="s">
        <v>27</v>
      </c>
      <c r="X22" s="11" t="s">
        <v>28</v>
      </c>
      <c r="Y22" s="11" t="s">
        <v>29</v>
      </c>
      <c r="Z22" s="11" t="s">
        <v>12</v>
      </c>
      <c r="AA22" s="11" t="s">
        <v>30</v>
      </c>
      <c r="AB22" s="11" t="s">
        <v>31</v>
      </c>
      <c r="AC22" s="11" t="s">
        <v>32</v>
      </c>
      <c r="AD22" s="11" t="s">
        <v>13</v>
      </c>
      <c r="AE22" s="11" t="s">
        <v>33</v>
      </c>
      <c r="AF22" s="11" t="s">
        <v>34</v>
      </c>
      <c r="AG22" s="11" t="s">
        <v>35</v>
      </c>
      <c r="AH22" s="11" t="s">
        <v>14</v>
      </c>
      <c r="AI22" s="11" t="s">
        <v>36</v>
      </c>
      <c r="AJ22" s="11" t="s">
        <v>37</v>
      </c>
      <c r="AK22" s="11" t="s">
        <v>38</v>
      </c>
      <c r="AL22" s="11" t="s">
        <v>39</v>
      </c>
      <c r="AM22" s="11" t="s">
        <v>68</v>
      </c>
    </row>
    <row r="24" spans="1:39" ht="12.75">
      <c r="A24" t="s">
        <v>49</v>
      </c>
      <c r="B24" s="2">
        <f>(B10-B8)/(B8+0.00001)</f>
        <v>-0.6787259359139179</v>
      </c>
      <c r="C24" s="4">
        <f aca="true" t="shared" si="0" ref="C24:AH24">(C10-C8)/(C8+0.00001)</f>
        <v>-0.6633756759709811</v>
      </c>
      <c r="D24" s="4">
        <f t="shared" si="0"/>
        <v>-0.93983397614969</v>
      </c>
      <c r="E24" s="4">
        <f t="shared" si="0"/>
        <v>-0.41592318450230964</v>
      </c>
      <c r="F24" s="4">
        <f t="shared" si="0"/>
        <v>-0.5544553956385783</v>
      </c>
      <c r="G24" s="4">
        <f t="shared" si="0"/>
        <v>-0.6814202003200291</v>
      </c>
      <c r="H24" s="4">
        <f t="shared" si="0"/>
        <v>-0.5747785005326472</v>
      </c>
      <c r="I24" s="4">
        <f t="shared" si="0"/>
        <v>-0.9312991214657597</v>
      </c>
      <c r="J24" s="4">
        <f t="shared" si="0"/>
        <v>-0.8426412476570099</v>
      </c>
      <c r="K24" s="4">
        <f t="shared" si="0"/>
        <v>-0.9670367464595162</v>
      </c>
      <c r="L24" s="4">
        <f t="shared" si="0"/>
        <v>-0.8749999700342477</v>
      </c>
      <c r="M24" s="4">
        <f t="shared" si="0"/>
        <v>-0.6644438339705566</v>
      </c>
      <c r="N24" s="4">
        <f t="shared" si="0"/>
        <v>-0.9504438498639758</v>
      </c>
      <c r="O24" s="4">
        <f t="shared" si="0"/>
        <v>-0.919749821795215</v>
      </c>
      <c r="P24" s="4">
        <f t="shared" si="0"/>
        <v>-0.4441805074930265</v>
      </c>
      <c r="Q24" s="4">
        <f t="shared" si="0"/>
        <v>-0.5762171428158799</v>
      </c>
      <c r="R24" s="4">
        <f t="shared" si="0"/>
        <v>-0.46628693863474546</v>
      </c>
      <c r="S24" s="4">
        <f t="shared" si="0"/>
        <v>-0.5086941611201132</v>
      </c>
      <c r="T24" s="4">
        <f t="shared" si="0"/>
        <v>-0.599061029113859</v>
      </c>
      <c r="U24" s="4">
        <f t="shared" si="0"/>
        <v>-0.9491993697803643</v>
      </c>
      <c r="V24" s="4">
        <f t="shared" si="0"/>
        <v>-0.6501375619455751</v>
      </c>
      <c r="W24" s="4">
        <f t="shared" si="0"/>
        <v>-0.8140004118432927</v>
      </c>
      <c r="X24" s="4">
        <f t="shared" si="0"/>
        <v>-0.9845465436245111</v>
      </c>
      <c r="Y24" s="4">
        <f t="shared" si="0"/>
        <v>-0.6867300004670891</v>
      </c>
      <c r="Z24" s="4">
        <f t="shared" si="0"/>
        <v>-0.9236309908312693</v>
      </c>
      <c r="AA24" s="4">
        <f t="shared" si="0"/>
        <v>-0.9178212262067832</v>
      </c>
      <c r="AB24" s="4">
        <f t="shared" si="0"/>
        <v>-0.5763016063929883</v>
      </c>
      <c r="AC24" s="4">
        <f t="shared" si="0"/>
        <v>-0.403499324880219</v>
      </c>
      <c r="AD24" s="4">
        <f t="shared" si="0"/>
        <v>-0.6215422350475279</v>
      </c>
      <c r="AE24" s="4">
        <f t="shared" si="0"/>
        <v>-0.9406046500426943</v>
      </c>
      <c r="AF24" s="4">
        <f t="shared" si="0"/>
        <v>-0.5968221850226231</v>
      </c>
      <c r="AG24" s="4">
        <f t="shared" si="0"/>
        <v>-0.9315473418013862</v>
      </c>
      <c r="AH24" s="4">
        <f t="shared" si="0"/>
        <v>-0.8978152685398523</v>
      </c>
      <c r="AI24" s="4">
        <f>(AI10-AI8)/(AI8+0.00001)</f>
        <v>-0.6968396274514315</v>
      </c>
      <c r="AJ24" s="4">
        <f>(AJ10-AJ8)/(AJ8+0.00001)</f>
        <v>-0.6763577493164193</v>
      </c>
      <c r="AK24" s="4">
        <f>(AK10-AK8)/(AK8+0.00001)</f>
        <v>-0.874556198232355</v>
      </c>
      <c r="AL24" s="4">
        <f>(AL10-AL8)/(AL8+0.00001)</f>
        <v>-0.4240894471021342</v>
      </c>
      <c r="AM24" s="4">
        <f>(AM10-AM8)/(AM8+0.00001)</f>
        <v>-0.7501478392958372</v>
      </c>
    </row>
    <row r="26" spans="1:39" ht="12.75">
      <c r="A26" t="s">
        <v>50</v>
      </c>
      <c r="B26" s="2">
        <f>(B12-B10)/(B10+0.00001)</f>
        <v>-0.345998712787797</v>
      </c>
      <c r="C26" s="4">
        <f aca="true" t="shared" si="1" ref="C26:AH26">(C12-C10)/(C10+0.00001)</f>
        <v>-0.493493030467607</v>
      </c>
      <c r="D26" s="4">
        <f t="shared" si="1"/>
        <v>-0.9999991379317776</v>
      </c>
      <c r="E26" s="4">
        <f t="shared" si="1"/>
        <v>-0.4329356934399812</v>
      </c>
      <c r="F26" s="4">
        <f t="shared" si="1"/>
        <v>-0.8424240722375612</v>
      </c>
      <c r="G26" s="4">
        <f t="shared" si="1"/>
        <v>-0.3068701821572241</v>
      </c>
      <c r="H26" s="4">
        <f t="shared" si="1"/>
        <v>-0.6507352143706845</v>
      </c>
      <c r="I26" s="4">
        <f t="shared" si="1"/>
        <v>-0.7084466734477729</v>
      </c>
      <c r="J26" s="4">
        <f t="shared" si="1"/>
        <v>-0.7546972072341119</v>
      </c>
      <c r="K26" s="4">
        <f t="shared" si="1"/>
        <v>-0.5578941495851057</v>
      </c>
      <c r="L26" s="4">
        <f t="shared" si="1"/>
        <v>-0.3808218134734757</v>
      </c>
      <c r="M26" s="4">
        <f t="shared" si="1"/>
        <v>-0.04610492479293123</v>
      </c>
      <c r="N26" s="4">
        <f t="shared" si="1"/>
        <v>-0.3385826105152341</v>
      </c>
      <c r="O26" s="4">
        <f t="shared" si="1"/>
        <v>0</v>
      </c>
      <c r="P26" s="4">
        <f t="shared" si="1"/>
        <v>0.29548227744308425</v>
      </c>
      <c r="Q26" s="4">
        <f t="shared" si="1"/>
        <v>-0.3021553415584518</v>
      </c>
      <c r="R26" s="4">
        <f t="shared" si="1"/>
        <v>-0.12460339992490913</v>
      </c>
      <c r="S26" s="4">
        <f t="shared" si="1"/>
        <v>-0.42643995744483143</v>
      </c>
      <c r="T26" s="4">
        <f t="shared" si="1"/>
        <v>-0.3170960137846056</v>
      </c>
      <c r="U26" s="4">
        <f t="shared" si="1"/>
        <v>-0.2649929895407267</v>
      </c>
      <c r="V26" s="4">
        <f t="shared" si="1"/>
        <v>-0.9370071362148533</v>
      </c>
      <c r="W26" s="4">
        <f t="shared" si="1"/>
        <v>0.037411147122665654</v>
      </c>
      <c r="X26" s="4">
        <f t="shared" si="1"/>
        <v>-0.7894726454307298</v>
      </c>
      <c r="Y26" s="4">
        <f t="shared" si="1"/>
        <v>-0.18539323759626544</v>
      </c>
      <c r="Z26" s="4">
        <f t="shared" si="1"/>
        <v>-0.8490550017830156</v>
      </c>
      <c r="AA26" s="4">
        <f t="shared" si="1"/>
        <v>-0.48940265034656544</v>
      </c>
      <c r="AB26" s="4">
        <f t="shared" si="1"/>
        <v>-0.24845915837984764</v>
      </c>
      <c r="AC26" s="4">
        <f t="shared" si="1"/>
        <v>-0.33005414864572075</v>
      </c>
      <c r="AD26" s="4">
        <f t="shared" si="1"/>
        <v>-0.14618334484028786</v>
      </c>
      <c r="AE26" s="4">
        <f t="shared" si="1"/>
        <v>-0.763634975209136</v>
      </c>
      <c r="AF26" s="4">
        <f t="shared" si="1"/>
        <v>-0.7142855383533155</v>
      </c>
      <c r="AG26" s="4">
        <f t="shared" si="1"/>
        <v>-0.9999956521928165</v>
      </c>
      <c r="AH26" s="4">
        <f t="shared" si="1"/>
        <v>-0.576709761139263</v>
      </c>
      <c r="AI26" s="4">
        <f>(AI12-AI10)/(AI10+0.00001)</f>
        <v>-0.48906045758941713</v>
      </c>
      <c r="AJ26" s="4">
        <f>(AJ12-AJ10)/(AJ10+0.00001)</f>
        <v>-0.46787270942777864</v>
      </c>
      <c r="AK26" s="4">
        <f>(AK12-AK10)/(AK10+0.00001)</f>
        <v>-0.5566036985709302</v>
      </c>
      <c r="AL26" s="4">
        <f>(AL12-AL10)/(AL10+0.00001)</f>
        <v>-0.4177050100137279</v>
      </c>
      <c r="AM26" s="4">
        <f>(AM12-AM10)/(AM10+0.00001)</f>
        <v>-0.40544378218409727</v>
      </c>
    </row>
    <row r="28" spans="1:39" ht="12.75">
      <c r="A28" t="s">
        <v>44</v>
      </c>
      <c r="B28" s="2">
        <f>(B14-B12)/(B12+0.0001)</f>
        <v>-0.3654699867357398</v>
      </c>
      <c r="C28" s="4">
        <f aca="true" t="shared" si="2" ref="C28:AH28">(C14-C12)/(C12+0.0001)</f>
        <v>-0.5857207377807535</v>
      </c>
      <c r="D28" s="4">
        <f t="shared" si="2"/>
        <v>0</v>
      </c>
      <c r="E28" s="4">
        <f t="shared" si="2"/>
        <v>-0.3383785689126299</v>
      </c>
      <c r="F28" s="4">
        <f t="shared" si="2"/>
        <v>-0.4871732413687004</v>
      </c>
      <c r="G28" s="4">
        <f t="shared" si="2"/>
        <v>-0.2048453637767317</v>
      </c>
      <c r="H28" s="4">
        <f t="shared" si="2"/>
        <v>-0.5157876639029336</v>
      </c>
      <c r="I28" s="4">
        <f t="shared" si="2"/>
        <v>-0.813076513303614</v>
      </c>
      <c r="J28" s="4">
        <f t="shared" si="2"/>
        <v>-0.7659541874289897</v>
      </c>
      <c r="K28" s="4">
        <f t="shared" si="2"/>
        <v>-0.9523582771838766</v>
      </c>
      <c r="L28" s="4">
        <f t="shared" si="2"/>
        <v>-0.672563395737187</v>
      </c>
      <c r="M28" s="4">
        <f t="shared" si="2"/>
        <v>-0.15833320138899884</v>
      </c>
      <c r="N28" s="4">
        <f t="shared" si="2"/>
        <v>-0.5684506891348537</v>
      </c>
      <c r="O28" s="4">
        <f t="shared" si="2"/>
        <v>-0.08441503626599832</v>
      </c>
      <c r="P28" s="4">
        <f t="shared" si="2"/>
        <v>-0.0009425066246433844</v>
      </c>
      <c r="Q28" s="4">
        <f t="shared" si="2"/>
        <v>-0.37499989073429757</v>
      </c>
      <c r="R28" s="4">
        <f t="shared" si="2"/>
        <v>-0.27644142456625226</v>
      </c>
      <c r="S28" s="4">
        <f t="shared" si="2"/>
        <v>-0.2770718227030716</v>
      </c>
      <c r="T28" s="4">
        <f t="shared" si="2"/>
        <v>-0.2551439745898549</v>
      </c>
      <c r="U28" s="4">
        <f t="shared" si="2"/>
        <v>-0.31498991463014303</v>
      </c>
      <c r="V28" s="4">
        <f t="shared" si="2"/>
        <v>-0.9998750156230471</v>
      </c>
      <c r="W28" s="4">
        <f t="shared" si="2"/>
        <v>-0.17201580525935628</v>
      </c>
      <c r="X28" s="4">
        <f t="shared" si="2"/>
        <v>-0.9999375039060059</v>
      </c>
      <c r="Y28" s="4">
        <f t="shared" si="2"/>
        <v>-0.34206849369862935</v>
      </c>
      <c r="Z28" s="4">
        <f t="shared" si="2"/>
        <v>-0.8748906386701663</v>
      </c>
      <c r="AA28" s="4">
        <f t="shared" si="2"/>
        <v>-0.4264142897843589</v>
      </c>
      <c r="AB28" s="4">
        <f t="shared" si="2"/>
        <v>-0.4161966088177299</v>
      </c>
      <c r="AC28" s="4">
        <f t="shared" si="2"/>
        <v>-0.217028126494931</v>
      </c>
      <c r="AD28" s="4">
        <f t="shared" si="2"/>
        <v>-0.23505506175515664</v>
      </c>
      <c r="AE28" s="4">
        <f t="shared" si="2"/>
        <v>-0.9999230828397816</v>
      </c>
      <c r="AF28" s="4">
        <f t="shared" si="2"/>
        <v>-0.9827501487056147</v>
      </c>
      <c r="AG28" s="4">
        <f t="shared" si="2"/>
        <v>0</v>
      </c>
      <c r="AH28" s="4">
        <f t="shared" si="2"/>
        <v>-0.8471603389223596</v>
      </c>
      <c r="AI28" s="4">
        <f>(AI14-AI12)/(AI12+0.0001)</f>
        <v>-0.6322410173286935</v>
      </c>
      <c r="AJ28" s="4">
        <f>(AJ14-AJ12)/(AJ12+0.0001)</f>
        <v>-0.613129410164818</v>
      </c>
      <c r="AK28" s="4">
        <f>(AK14-AK12)/(AK12+0.0001)</f>
        <v>-0.8510612429749453</v>
      </c>
      <c r="AL28" s="4">
        <f>(AL14-AL12)/(AL12+0.0001)</f>
        <v>-0.49962671067097403</v>
      </c>
      <c r="AM28" s="4">
        <f>(AM14-AM12)/(AM12+0.0001)</f>
        <v>-0.5139330187235234</v>
      </c>
    </row>
    <row r="30" spans="1:39" ht="12.75">
      <c r="A30" t="s">
        <v>51</v>
      </c>
      <c r="B30" s="2">
        <f>(B16-B12)/(B12+0.0001)</f>
        <v>0.455352637861431</v>
      </c>
      <c r="C30" s="4">
        <f>(C16-C12)/(C12+0.0001)</f>
        <v>0.4742306749863061</v>
      </c>
      <c r="D30" s="10" t="s">
        <v>56</v>
      </c>
      <c r="E30" s="4">
        <f aca="true" t="shared" si="3" ref="E30:J30">(E16-E12)/(E12+0.0001)</f>
        <v>0.6300665392338277</v>
      </c>
      <c r="F30" s="4">
        <f t="shared" si="3"/>
        <v>2.128177843873796</v>
      </c>
      <c r="G30" s="4">
        <f t="shared" si="3"/>
        <v>0.34581421626824616</v>
      </c>
      <c r="H30" s="4">
        <f t="shared" si="3"/>
        <v>1.098241760555226</v>
      </c>
      <c r="I30" s="4">
        <f t="shared" si="3"/>
        <v>0.6355080793637444</v>
      </c>
      <c r="J30" s="4">
        <f t="shared" si="3"/>
        <v>1.39573874153727</v>
      </c>
      <c r="K30" s="4">
        <f aca="true" t="shared" si="4" ref="K30:X30">(K16-K12)/(K12+0.0001)</f>
        <v>0.261898526225566</v>
      </c>
      <c r="L30" s="4">
        <f t="shared" si="4"/>
        <v>1.1371631098977435</v>
      </c>
      <c r="M30" s="4">
        <f t="shared" si="4"/>
        <v>0.45583295347253866</v>
      </c>
      <c r="N30" s="4">
        <f t="shared" si="4"/>
        <v>1.1577346495992569</v>
      </c>
      <c r="O30" s="4">
        <f t="shared" si="4"/>
        <v>0.7857091837065993</v>
      </c>
      <c r="P30" s="4">
        <f t="shared" si="4"/>
        <v>0.1993401511120872</v>
      </c>
      <c r="Q30" s="4">
        <f t="shared" si="4"/>
        <v>0.3776222675925795</v>
      </c>
      <c r="R30" s="4">
        <f t="shared" si="4"/>
        <v>0.2451399521779399</v>
      </c>
      <c r="S30" s="4">
        <f t="shared" si="4"/>
        <v>0.7241374929597743</v>
      </c>
      <c r="T30" s="4">
        <f t="shared" si="4"/>
        <v>0.5162321636414808</v>
      </c>
      <c r="U30" s="4">
        <f t="shared" si="4"/>
        <v>0.3073997962053203</v>
      </c>
      <c r="V30" s="4">
        <f t="shared" si="4"/>
        <v>9.623797025371829</v>
      </c>
      <c r="W30" s="4">
        <f t="shared" si="4"/>
        <v>0.25135223535801104</v>
      </c>
      <c r="X30" s="4">
        <f t="shared" si="4"/>
        <v>1.9373789138178863</v>
      </c>
      <c r="Y30" s="4">
        <f aca="true" t="shared" si="5" ref="Y30:AH30">(Y16-Y12)/(Y12+0.0001)</f>
        <v>0.3862063638532912</v>
      </c>
      <c r="Z30" s="4">
        <f t="shared" si="5"/>
        <v>13.873265841769777</v>
      </c>
      <c r="AA30" s="4">
        <f t="shared" si="5"/>
        <v>0.44528217871287024</v>
      </c>
      <c r="AB30" s="4">
        <f t="shared" si="5"/>
        <v>0.4274728716182104</v>
      </c>
      <c r="AC30" s="4">
        <f t="shared" si="5"/>
        <v>0.5226996466792878</v>
      </c>
      <c r="AD30" s="4">
        <f t="shared" si="5"/>
        <v>0.33868033693293026</v>
      </c>
      <c r="AE30" s="4">
        <f t="shared" si="5"/>
        <v>5.307284055072686</v>
      </c>
      <c r="AF30" s="4">
        <f t="shared" si="5"/>
        <v>1.8448116826579082</v>
      </c>
      <c r="AG30" s="4">
        <f t="shared" si="5"/>
        <v>0</v>
      </c>
      <c r="AH30" s="4">
        <f t="shared" si="5"/>
        <v>1.1965048085810646</v>
      </c>
      <c r="AI30" s="4">
        <f>(AI16-AI12)/(AI12+0.0001)</f>
        <v>0.6826187876337685</v>
      </c>
      <c r="AJ30" s="4">
        <f>(AJ16-AJ12)/(AJ12+0.0001)</f>
        <v>0.4196947014130112</v>
      </c>
      <c r="AK30" s="4">
        <f>(AK16-AK12)/(AK12+0.0001)</f>
        <v>0.8692982696101228</v>
      </c>
      <c r="AL30" s="4">
        <f>(AL16-AL12)/(AL12+0.0001)</f>
        <v>0.3986065689715641</v>
      </c>
      <c r="AM30" s="4">
        <f>(AM16-AM12)/(AM12+0.0001)</f>
        <v>0.554936195275439</v>
      </c>
    </row>
    <row r="32" spans="1:39" ht="12.75">
      <c r="A32" t="s">
        <v>46</v>
      </c>
      <c r="B32" s="2">
        <f>(B18-B16)/(B16+0.0001)</f>
        <v>-0.4359809349670143</v>
      </c>
      <c r="C32" s="4">
        <f aca="true" t="shared" si="6" ref="C32:AH32">(C18-C16)/(C16+0.0001)</f>
        <v>-0.6725617874370579</v>
      </c>
      <c r="D32" s="4">
        <f t="shared" si="6"/>
        <v>-0.9999729737034133</v>
      </c>
      <c r="E32" s="4">
        <f t="shared" si="6"/>
        <v>-0.3610323637028071</v>
      </c>
      <c r="F32" s="4">
        <f t="shared" si="6"/>
        <v>-0.5696697964352605</v>
      </c>
      <c r="G32" s="4">
        <f t="shared" si="6"/>
        <v>-0.3027818285076456</v>
      </c>
      <c r="H32" s="4">
        <f t="shared" si="6"/>
        <v>-0.5117048299250335</v>
      </c>
      <c r="I32" s="4">
        <f t="shared" si="6"/>
        <v>-0.7999954285975509</v>
      </c>
      <c r="J32" s="4">
        <f t="shared" si="6"/>
        <v>-0.8667835403489513</v>
      </c>
      <c r="K32" s="4">
        <f t="shared" si="6"/>
        <v>-0.9999811324314636</v>
      </c>
      <c r="L32" s="4">
        <f t="shared" si="6"/>
        <v>-0.7598327953772351</v>
      </c>
      <c r="M32" s="4">
        <f t="shared" si="6"/>
        <v>-0.1453920175203104</v>
      </c>
      <c r="N32" s="4">
        <f t="shared" si="6"/>
        <v>-0.6055164061842673</v>
      </c>
      <c r="O32" s="4">
        <f t="shared" si="6"/>
        <v>-0.35272599008730876</v>
      </c>
      <c r="P32" s="4">
        <f t="shared" si="6"/>
        <v>0.03693515248127595</v>
      </c>
      <c r="Q32" s="4">
        <f t="shared" si="6"/>
        <v>-0.41814711968123525</v>
      </c>
      <c r="R32" s="4">
        <f t="shared" si="6"/>
        <v>-0.30166702787323957</v>
      </c>
      <c r="S32" s="4">
        <f t="shared" si="6"/>
        <v>-0.35859636540478407</v>
      </c>
      <c r="T32" s="4">
        <f t="shared" si="6"/>
        <v>-0.3350421690225922</v>
      </c>
      <c r="U32" s="4">
        <f t="shared" si="6"/>
        <v>-0.35413591562276403</v>
      </c>
      <c r="V32" s="4">
        <f t="shared" si="6"/>
        <v>-0.729403183491959</v>
      </c>
      <c r="W32" s="4">
        <f t="shared" si="6"/>
        <v>-0.2161382662425746</v>
      </c>
      <c r="X32" s="4">
        <f t="shared" si="6"/>
        <v>-0.9999787238569393</v>
      </c>
      <c r="Y32" s="4">
        <f t="shared" si="6"/>
        <v>-0.36517376599625273</v>
      </c>
      <c r="Z32" s="4">
        <f t="shared" si="6"/>
        <v>-0.6554566768346485</v>
      </c>
      <c r="AA32" s="4">
        <f t="shared" si="6"/>
        <v>-0.5221925297747653</v>
      </c>
      <c r="AB32" s="4">
        <f t="shared" si="6"/>
        <v>-0.45242353593409845</v>
      </c>
      <c r="AC32" s="4">
        <f t="shared" si="6"/>
        <v>-0.26886664877761224</v>
      </c>
      <c r="AD32" s="4">
        <f t="shared" si="6"/>
        <v>-0.2897427588375635</v>
      </c>
      <c r="AE32" s="4">
        <f t="shared" si="6"/>
        <v>-0.8536481262423629</v>
      </c>
      <c r="AF32" s="4">
        <f t="shared" si="6"/>
        <v>-0.9272699173638868</v>
      </c>
      <c r="AG32" s="4">
        <f t="shared" si="6"/>
        <v>0</v>
      </c>
      <c r="AH32" s="4">
        <f t="shared" si="6"/>
        <v>-0.8389656468087165</v>
      </c>
      <c r="AI32" s="4">
        <f>(AI18-AI16)/(AI16+0.0001)</f>
        <v>-0.675897697681364</v>
      </c>
      <c r="AJ32" s="4">
        <f>(AJ18-AJ16)/(AJ16+0.0001)</f>
        <v>-0.6498755987815038</v>
      </c>
      <c r="AK32" s="4">
        <f>(AK18-AK16)/(AK16+0.0001)</f>
        <v>-0.8390230259788195</v>
      </c>
      <c r="AL32" s="4">
        <f>(AL18-AL16)/(AL16+0.0001)</f>
        <v>-0.5865503836905904</v>
      </c>
      <c r="AM32" s="4">
        <f>(AM18-AM16)/(AM16+0.0001)</f>
        <v>-0.613159163702104</v>
      </c>
    </row>
    <row r="34" ht="12.75">
      <c r="A34" t="s">
        <v>73</v>
      </c>
    </row>
    <row r="35" ht="12.75">
      <c r="A35" t="s">
        <v>76</v>
      </c>
    </row>
    <row r="36" ht="12.75">
      <c r="A36" t="s">
        <v>77</v>
      </c>
    </row>
  </sheetData>
  <printOptions gridLines="1" horizontalCentered="1" verticalCentered="1"/>
  <pageMargins left="0.5" right="0.5" top="0.75" bottom="0.75" header="0.5" footer="0.5"/>
  <pageSetup horizontalDpi="300" verticalDpi="300" orientation="landscape" scale="85" r:id="rId1"/>
  <headerFooter alignWithMargins="0">
    <oddHeader>&amp;CAPPENDIX C
1-Hour Ozone Metrics
Total Nonattainment</oddHeader>
    <oddFooter>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AN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2" width="11.8515625" style="0" customWidth="1"/>
    <col min="3" max="6" width="14.7109375" style="7" customWidth="1"/>
    <col min="7" max="7" width="16.140625" style="7" customWidth="1"/>
    <col min="8" max="39" width="14.7109375" style="7" customWidth="1"/>
  </cols>
  <sheetData>
    <row r="6" spans="1:39" s="5" customFormat="1" ht="15">
      <c r="A6" s="12" t="s">
        <v>42</v>
      </c>
      <c r="B6" s="6" t="s">
        <v>58</v>
      </c>
      <c r="C6" s="11" t="s">
        <v>15</v>
      </c>
      <c r="D6" s="11" t="s">
        <v>16</v>
      </c>
      <c r="E6" s="11" t="s">
        <v>69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6</v>
      </c>
      <c r="K6" s="11" t="s">
        <v>21</v>
      </c>
      <c r="L6" s="11" t="s">
        <v>22</v>
      </c>
      <c r="M6" s="11" t="s">
        <v>7</v>
      </c>
      <c r="N6" s="11" t="s">
        <v>8</v>
      </c>
      <c r="O6" s="11" t="s">
        <v>9</v>
      </c>
      <c r="P6" s="11" t="s">
        <v>10</v>
      </c>
      <c r="Q6" s="11" t="s">
        <v>23</v>
      </c>
      <c r="R6" s="11" t="s">
        <v>24</v>
      </c>
      <c r="S6" s="11" t="s">
        <v>25</v>
      </c>
      <c r="T6" s="11" t="s">
        <v>11</v>
      </c>
      <c r="U6" s="11" t="s">
        <v>26</v>
      </c>
      <c r="V6" s="11" t="s">
        <v>40</v>
      </c>
      <c r="W6" s="11" t="s">
        <v>27</v>
      </c>
      <c r="X6" s="11" t="s">
        <v>28</v>
      </c>
      <c r="Y6" s="11" t="s">
        <v>29</v>
      </c>
      <c r="Z6" s="11" t="s">
        <v>12</v>
      </c>
      <c r="AA6" s="11" t="s">
        <v>30</v>
      </c>
      <c r="AB6" s="11" t="s">
        <v>31</v>
      </c>
      <c r="AC6" s="11" t="s">
        <v>32</v>
      </c>
      <c r="AD6" s="11" t="s">
        <v>13</v>
      </c>
      <c r="AE6" s="11" t="s">
        <v>33</v>
      </c>
      <c r="AF6" s="11" t="s">
        <v>34</v>
      </c>
      <c r="AG6" s="11" t="s">
        <v>35</v>
      </c>
      <c r="AH6" s="11" t="s">
        <v>14</v>
      </c>
      <c r="AI6" s="11" t="s">
        <v>36</v>
      </c>
      <c r="AJ6" s="11" t="s">
        <v>37</v>
      </c>
      <c r="AK6" s="11" t="s">
        <v>38</v>
      </c>
      <c r="AL6" s="11" t="s">
        <v>39</v>
      </c>
      <c r="AM6" s="11" t="s">
        <v>68</v>
      </c>
    </row>
    <row r="8" spans="1:39" ht="12.75">
      <c r="A8" t="s">
        <v>43</v>
      </c>
      <c r="B8">
        <f>SUM(C8:AM8)</f>
        <v>47890.10000000001</v>
      </c>
      <c r="C8" s="7">
        <v>7584.5</v>
      </c>
      <c r="D8" s="7">
        <v>377.5</v>
      </c>
      <c r="E8" s="7">
        <v>576</v>
      </c>
      <c r="F8" s="7">
        <v>83.9</v>
      </c>
      <c r="G8" s="7">
        <v>281.2</v>
      </c>
      <c r="H8" s="7">
        <v>146.5</v>
      </c>
      <c r="I8" s="7">
        <v>1331.7</v>
      </c>
      <c r="J8" s="7">
        <v>909.5</v>
      </c>
      <c r="K8" s="7">
        <v>1152</v>
      </c>
      <c r="L8" s="7">
        <v>1137.7</v>
      </c>
      <c r="M8" s="7">
        <v>382.6</v>
      </c>
      <c r="N8" s="7">
        <v>2127.4</v>
      </c>
      <c r="O8" s="7">
        <v>611.4</v>
      </c>
      <c r="P8" s="7">
        <v>291.9</v>
      </c>
      <c r="Q8" s="7">
        <v>937.8</v>
      </c>
      <c r="R8" s="7">
        <v>432.3</v>
      </c>
      <c r="S8" s="7">
        <v>405.8</v>
      </c>
      <c r="T8" s="7">
        <v>1321.8</v>
      </c>
      <c r="U8" s="7">
        <v>3231.4</v>
      </c>
      <c r="V8" s="7">
        <v>41.9</v>
      </c>
      <c r="W8" s="7">
        <v>2575.7</v>
      </c>
      <c r="X8" s="7">
        <v>1273.3</v>
      </c>
      <c r="Y8" s="7">
        <v>427.4</v>
      </c>
      <c r="Z8" s="7">
        <v>85.4</v>
      </c>
      <c r="AA8" s="7">
        <v>3959.9</v>
      </c>
      <c r="AB8" s="7">
        <v>390.1</v>
      </c>
      <c r="AC8" s="7">
        <v>953.9</v>
      </c>
      <c r="AD8" s="7">
        <v>4625.2</v>
      </c>
      <c r="AE8" s="7">
        <v>276.9</v>
      </c>
      <c r="AF8" s="7">
        <v>77.6</v>
      </c>
      <c r="AG8" s="7">
        <v>86.4</v>
      </c>
      <c r="AH8" s="7">
        <v>2431.8</v>
      </c>
      <c r="AI8" s="7">
        <v>504.5</v>
      </c>
      <c r="AJ8" s="7">
        <v>537.3</v>
      </c>
      <c r="AK8" s="7">
        <v>1141</v>
      </c>
      <c r="AL8" s="7">
        <v>1311.1</v>
      </c>
      <c r="AM8" s="7">
        <v>3867.8</v>
      </c>
    </row>
    <row r="10" spans="1:39" ht="12.75">
      <c r="A10" t="s">
        <v>44</v>
      </c>
      <c r="B10">
        <f>SUM(C10:AM10)</f>
        <v>4161.8</v>
      </c>
      <c r="C10" s="7">
        <v>1098</v>
      </c>
      <c r="D10" s="7">
        <v>0</v>
      </c>
      <c r="E10" s="7">
        <v>152.8</v>
      </c>
      <c r="F10" s="7">
        <v>4.8</v>
      </c>
      <c r="G10" s="7">
        <v>13</v>
      </c>
      <c r="H10" s="7">
        <v>20.7</v>
      </c>
      <c r="I10" s="7">
        <v>12.6</v>
      </c>
      <c r="J10" s="7">
        <v>31.9</v>
      </c>
      <c r="K10" s="7">
        <v>4</v>
      </c>
      <c r="L10" s="7">
        <v>32.1</v>
      </c>
      <c r="M10" s="7">
        <v>36.5</v>
      </c>
      <c r="N10" s="7">
        <v>28</v>
      </c>
      <c r="O10" s="7">
        <v>1.3</v>
      </c>
      <c r="P10" s="7">
        <v>24.7</v>
      </c>
      <c r="Q10" s="7">
        <v>142.4</v>
      </c>
      <c r="R10" s="7">
        <v>91.9</v>
      </c>
      <c r="S10" s="7">
        <v>52.4</v>
      </c>
      <c r="T10" s="7">
        <v>143.9</v>
      </c>
      <c r="U10" s="7">
        <v>19.6</v>
      </c>
      <c r="V10" s="7">
        <v>1.3</v>
      </c>
      <c r="W10" s="7">
        <v>57.6</v>
      </c>
      <c r="X10" s="7">
        <v>7.8</v>
      </c>
      <c r="Y10" s="7">
        <v>26.7</v>
      </c>
      <c r="Z10" s="7">
        <v>6.4</v>
      </c>
      <c r="AA10" s="7">
        <v>37.5</v>
      </c>
      <c r="AB10" s="7">
        <v>98</v>
      </c>
      <c r="AC10" s="7">
        <v>195.6</v>
      </c>
      <c r="AD10" s="7">
        <v>687.8</v>
      </c>
      <c r="AE10" s="7">
        <v>2.9</v>
      </c>
      <c r="AF10" s="7">
        <v>21</v>
      </c>
      <c r="AG10" s="7">
        <v>0</v>
      </c>
      <c r="AH10" s="7">
        <v>93.4</v>
      </c>
      <c r="AI10" s="7">
        <v>69.4</v>
      </c>
      <c r="AJ10" s="7">
        <v>59</v>
      </c>
      <c r="AK10" s="7">
        <v>43.6</v>
      </c>
      <c r="AL10" s="7">
        <v>460.1</v>
      </c>
      <c r="AM10" s="7">
        <v>383.1</v>
      </c>
    </row>
    <row r="12" spans="1:39" ht="12.75">
      <c r="A12" t="s">
        <v>45</v>
      </c>
      <c r="B12">
        <f>SUM(C12:AM12)</f>
        <v>7569.8</v>
      </c>
      <c r="C12" s="7">
        <v>2007.2</v>
      </c>
      <c r="D12" s="7">
        <v>10.5</v>
      </c>
      <c r="E12" s="7">
        <v>266</v>
      </c>
      <c r="F12" s="7">
        <v>24.2</v>
      </c>
      <c r="G12" s="7">
        <v>25.4</v>
      </c>
      <c r="H12" s="7">
        <v>40.6</v>
      </c>
      <c r="I12" s="7">
        <v>17</v>
      </c>
      <c r="J12" s="7">
        <v>87</v>
      </c>
      <c r="K12" s="7">
        <v>5.4</v>
      </c>
      <c r="L12" s="7">
        <v>47.7</v>
      </c>
      <c r="M12" s="7">
        <v>56.7</v>
      </c>
      <c r="N12" s="7">
        <v>61.6</v>
      </c>
      <c r="O12" s="7">
        <v>13.9</v>
      </c>
      <c r="P12" s="7">
        <v>62.7</v>
      </c>
      <c r="Q12" s="7">
        <v>208.4</v>
      </c>
      <c r="R12" s="7">
        <v>122.8</v>
      </c>
      <c r="S12" s="7">
        <v>128</v>
      </c>
      <c r="T12" s="7">
        <v>284.1</v>
      </c>
      <c r="U12" s="7">
        <v>30.3</v>
      </c>
      <c r="V12" s="7">
        <v>7.2</v>
      </c>
      <c r="W12" s="7">
        <v>90.6</v>
      </c>
      <c r="X12" s="7">
        <v>10.8</v>
      </c>
      <c r="Y12" s="7">
        <v>39.2</v>
      </c>
      <c r="Z12" s="7">
        <v>12.8</v>
      </c>
      <c r="AA12" s="7">
        <v>50.2</v>
      </c>
      <c r="AB12" s="7">
        <v>155.3</v>
      </c>
      <c r="AC12" s="7">
        <v>344</v>
      </c>
      <c r="AD12" s="7">
        <v>1156.1</v>
      </c>
      <c r="AE12" s="7">
        <v>10.5</v>
      </c>
      <c r="AF12" s="7">
        <v>55.3</v>
      </c>
      <c r="AG12" s="7">
        <v>0</v>
      </c>
      <c r="AH12" s="7">
        <v>221.5</v>
      </c>
      <c r="AI12" s="7">
        <v>118.5</v>
      </c>
      <c r="AJ12" s="7">
        <v>100.3</v>
      </c>
      <c r="AK12" s="7">
        <v>64.6</v>
      </c>
      <c r="AL12" s="7">
        <v>862.1</v>
      </c>
      <c r="AM12" s="7">
        <v>771.3</v>
      </c>
    </row>
    <row r="17" spans="1:39" s="5" customFormat="1" ht="15">
      <c r="A17" s="13" t="s">
        <v>59</v>
      </c>
      <c r="B17" s="6" t="s">
        <v>58</v>
      </c>
      <c r="C17" s="11" t="s">
        <v>15</v>
      </c>
      <c r="D17" s="11" t="s">
        <v>16</v>
      </c>
      <c r="E17" s="11" t="s">
        <v>69</v>
      </c>
      <c r="F17" s="11" t="s">
        <v>17</v>
      </c>
      <c r="G17" s="11" t="s">
        <v>18</v>
      </c>
      <c r="H17" s="11" t="s">
        <v>19</v>
      </c>
      <c r="I17" s="11" t="s">
        <v>20</v>
      </c>
      <c r="J17" s="11" t="s">
        <v>6</v>
      </c>
      <c r="K17" s="11" t="s">
        <v>21</v>
      </c>
      <c r="L17" s="11" t="s">
        <v>22</v>
      </c>
      <c r="M17" s="11" t="s">
        <v>7</v>
      </c>
      <c r="N17" s="11" t="s">
        <v>8</v>
      </c>
      <c r="O17" s="11" t="s">
        <v>9</v>
      </c>
      <c r="P17" s="11" t="s">
        <v>10</v>
      </c>
      <c r="Q17" s="11" t="s">
        <v>23</v>
      </c>
      <c r="R17" s="11" t="s">
        <v>24</v>
      </c>
      <c r="S17" s="11" t="s">
        <v>25</v>
      </c>
      <c r="T17" s="11" t="s">
        <v>11</v>
      </c>
      <c r="U17" s="11" t="s">
        <v>26</v>
      </c>
      <c r="V17" s="11" t="s">
        <v>40</v>
      </c>
      <c r="W17" s="11" t="s">
        <v>27</v>
      </c>
      <c r="X17" s="11" t="s">
        <v>28</v>
      </c>
      <c r="Y17" s="11" t="s">
        <v>29</v>
      </c>
      <c r="Z17" s="11" t="s">
        <v>12</v>
      </c>
      <c r="AA17" s="11" t="s">
        <v>30</v>
      </c>
      <c r="AB17" s="11" t="s">
        <v>31</v>
      </c>
      <c r="AC17" s="11" t="s">
        <v>32</v>
      </c>
      <c r="AD17" s="11" t="s">
        <v>13</v>
      </c>
      <c r="AE17" s="11" t="s">
        <v>33</v>
      </c>
      <c r="AF17" s="11" t="s">
        <v>34</v>
      </c>
      <c r="AG17" s="11" t="s">
        <v>35</v>
      </c>
      <c r="AH17" s="11" t="s">
        <v>14</v>
      </c>
      <c r="AI17" s="11" t="s">
        <v>36</v>
      </c>
      <c r="AJ17" s="11" t="s">
        <v>37</v>
      </c>
      <c r="AK17" s="11" t="s">
        <v>38</v>
      </c>
      <c r="AL17" s="11" t="s">
        <v>39</v>
      </c>
      <c r="AM17" s="11" t="s">
        <v>68</v>
      </c>
    </row>
    <row r="19" spans="1:40" ht="12.75">
      <c r="A19" t="s">
        <v>43</v>
      </c>
      <c r="B19" s="3">
        <f>B8/'1-Hr Exceedances'!B8</f>
        <v>16.211949898442793</v>
      </c>
      <c r="C19" s="8">
        <f>C8/'1-Hr Exceedances'!C8</f>
        <v>20.22533333333333</v>
      </c>
      <c r="D19" s="8">
        <f>D8/'1-Hr Exceedances'!D8</f>
        <v>17.976190476190474</v>
      </c>
      <c r="E19" s="8">
        <f>E8/'1-Hr Exceedances'!E8</f>
        <v>4.645161290322581</v>
      </c>
      <c r="F19" s="8">
        <f>F8/'1-Hr Exceedances'!F8</f>
        <v>3.1074074074074076</v>
      </c>
      <c r="G19" s="8">
        <f>G8/'1-Hr Exceedances'!G8</f>
        <v>14.799999999999999</v>
      </c>
      <c r="H19" s="8">
        <f>H8/'1-Hr Exceedances'!H8</f>
        <v>3.7564102564102564</v>
      </c>
      <c r="I19" s="8">
        <f>I8/'1-Hr Exceedances'!I8</f>
        <v>23.780357142857145</v>
      </c>
      <c r="J19" s="8">
        <f>J8/'1-Hr Exceedances'!J8</f>
        <v>16.536363636363635</v>
      </c>
      <c r="K19" s="8">
        <f>K8/'1-Hr Exceedances'!K8</f>
        <v>37.16129032258065</v>
      </c>
      <c r="L19" s="8">
        <f>L8/'1-Hr Exceedances'!L8</f>
        <v>25.282222222222224</v>
      </c>
      <c r="M19" s="8">
        <f>M8/'1-Hr Exceedances'!M8</f>
        <v>11.593939393939394</v>
      </c>
      <c r="N19" s="8">
        <f>N8/'1-Hr Exceedances'!N8</f>
        <v>25.63132530120482</v>
      </c>
      <c r="O19" s="8">
        <f>O8/'1-Hr Exceedances'!O8</f>
        <v>15.285</v>
      </c>
      <c r="P19" s="8">
        <f>P8/'1-Hr Exceedances'!P8</f>
        <v>8.585294117647058</v>
      </c>
      <c r="Q19" s="8">
        <f>Q8/'1-Hr Exceedances'!Q8</f>
        <v>12.846575342465753</v>
      </c>
      <c r="R19" s="8">
        <f>R8/'1-Hr Exceedances'!R8</f>
        <v>12.714705882352941</v>
      </c>
      <c r="S19" s="8">
        <f>S8/'1-Hr Exceedances'!S8</f>
        <v>4.410869565217391</v>
      </c>
      <c r="T19" s="8">
        <f>T8/'1-Hr Exceedances'!T8</f>
        <v>7.914970059880239</v>
      </c>
      <c r="U19" s="8">
        <f>U8/'1-Hr Exceedances'!U8</f>
        <v>35.12391304347826</v>
      </c>
      <c r="V19" s="8">
        <f>V8/'1-Hr Exceedances'!V8</f>
        <v>3.223076923076923</v>
      </c>
      <c r="W19" s="8">
        <f>W8/'1-Hr Exceedances'!W8</f>
        <v>23.84907407407407</v>
      </c>
      <c r="X19" s="8">
        <f>X8/'1-Hr Exceedances'!X8</f>
        <v>33.507894736842104</v>
      </c>
      <c r="Y19" s="8">
        <f>Y8/'1-Hr Exceedances'!Y8</f>
        <v>11.872222222222222</v>
      </c>
      <c r="Z19" s="8">
        <f>Z8/'1-Hr Exceedances'!Z8</f>
        <v>14.233333333333334</v>
      </c>
      <c r="AA19" s="8">
        <f>AA8/'1-Hr Exceedances'!AA8</f>
        <v>38.82254901960784</v>
      </c>
      <c r="AB19" s="8">
        <f>AB8/'1-Hr Exceedances'!AB8</f>
        <v>13.932142857142859</v>
      </c>
      <c r="AC19" s="8">
        <f>AC8/'1-Hr Exceedances'!AC8</f>
        <v>4.416203703703704</v>
      </c>
      <c r="AD19" s="8">
        <f>AD8/'1-Hr Exceedances'!AD8</f>
        <v>13.973413897280967</v>
      </c>
      <c r="AE19" s="8">
        <f>AE8/'1-Hr Exceedances'!AE8</f>
        <v>16.288235294117644</v>
      </c>
      <c r="AF19" s="8">
        <f>AF8/'1-Hr Exceedances'!AF8</f>
        <v>6.466666666666666</v>
      </c>
      <c r="AG19" s="8">
        <f>AG8/'1-Hr Exceedances'!AG8</f>
        <v>10.8</v>
      </c>
      <c r="AH19" s="8">
        <f>AH8/'1-Hr Exceedances'!AH8</f>
        <v>19.611290322580647</v>
      </c>
      <c r="AI19" s="8">
        <f>AI8/'1-Hr Exceedances'!AI8</f>
        <v>15.765625</v>
      </c>
      <c r="AJ19" s="8">
        <f>AJ8/'1-Hr Exceedances'!AJ8</f>
        <v>17.91</v>
      </c>
      <c r="AK19" s="8">
        <f>AK8/'1-Hr Exceedances'!AK8</f>
        <v>16.779411764705884</v>
      </c>
      <c r="AL19" s="8">
        <f>AL8/'1-Hr Exceedances'!AL8</f>
        <v>10.24296875</v>
      </c>
      <c r="AM19" s="8">
        <f>AM8/'1-Hr Exceedances'!AM8</f>
        <v>17.823963133640554</v>
      </c>
      <c r="AN19" s="1"/>
    </row>
    <row r="21" spans="1:40" ht="12.75">
      <c r="A21" t="s">
        <v>44</v>
      </c>
      <c r="B21" s="3">
        <f>B10/'1-Hr Exceedances'!B12</f>
        <v>4.8962352941176475</v>
      </c>
      <c r="C21" s="8">
        <f>C10/'1-Hr Exceedances'!C12</f>
        <v>12.2</v>
      </c>
      <c r="D21" s="9" t="s">
        <v>56</v>
      </c>
      <c r="E21" s="8">
        <f>E10/'1-Hr Exceedances'!E12</f>
        <v>2.4253968253968257</v>
      </c>
      <c r="F21" s="8">
        <f>F10/'1-Hr Exceedances'!F12</f>
        <v>1.5999999999999999</v>
      </c>
      <c r="G21" s="8">
        <f>G10/'1-Hr Exceedances'!G12</f>
        <v>3.25</v>
      </c>
      <c r="H21" s="8">
        <f>H10/'1-Hr Exceedances'!H12</f>
        <v>1.8818181818181818</v>
      </c>
      <c r="I21" s="8">
        <f>I10/'1-Hr Exceedances'!I12</f>
        <v>6.3</v>
      </c>
      <c r="J21" s="8">
        <f>J10/'1-Hr Exceedances'!J12</f>
        <v>7.975</v>
      </c>
      <c r="K21" s="8">
        <f>K10/'1-Hr Exceedances'!K12</f>
        <v>4</v>
      </c>
      <c r="L21" s="8">
        <f>L10/'1-Hr Exceedances'!L12</f>
        <v>6.42</v>
      </c>
      <c r="M21" s="8">
        <f>M10/'1-Hr Exceedances'!M12</f>
        <v>2.8076923076923075</v>
      </c>
      <c r="N21" s="8">
        <f>N10/'1-Hr Exceedances'!N12</f>
        <v>4</v>
      </c>
      <c r="O21" s="8">
        <f>O10/'1-Hr Exceedances'!O12</f>
        <v>1.3</v>
      </c>
      <c r="P21" s="8">
        <f>P10/'1-Hr Exceedances'!P12</f>
        <v>1.6466666666666667</v>
      </c>
      <c r="Q21" s="8">
        <f>Q10/'1-Hr Exceedances'!Q12</f>
        <v>4.315151515151515</v>
      </c>
      <c r="R21" s="8">
        <f>R10/'1-Hr Exceedances'!R12</f>
        <v>5.105555555555556</v>
      </c>
      <c r="S21" s="8">
        <f>S10/'1-Hr Exceedances'!S12</f>
        <v>1.8714285714285714</v>
      </c>
      <c r="T21" s="8">
        <f>T10/'1-Hr Exceedances'!T12</f>
        <v>2.524561403508772</v>
      </c>
      <c r="U21" s="8">
        <f>U10/'1-Hr Exceedances'!U12</f>
        <v>3.266666666666667</v>
      </c>
      <c r="V21" s="8">
        <f>V10/'1-Hr Exceedances'!V12</f>
        <v>1.3</v>
      </c>
      <c r="W21" s="8">
        <f>W10/'1-Hr Exceedances'!W12</f>
        <v>2.4</v>
      </c>
      <c r="X21" s="8">
        <f>X10/'1-Hr Exceedances'!X12</f>
        <v>7.8</v>
      </c>
      <c r="Y21" s="8">
        <f>Y10/'1-Hr Exceedances'!Y12</f>
        <v>3.3375</v>
      </c>
      <c r="Z21" s="8">
        <f>Z10/'1-Hr Exceedances'!Z12</f>
        <v>3.2</v>
      </c>
      <c r="AA21" s="8">
        <f>AA10/'1-Hr Exceedances'!AA12</f>
        <v>7.5</v>
      </c>
      <c r="AB21" s="8">
        <f>AB10/'1-Hr Exceedances'!AB12</f>
        <v>5.157894736842105</v>
      </c>
      <c r="AC21" s="8">
        <f>AC10/'1-Hr Exceedances'!AC12</f>
        <v>1.82803738317757</v>
      </c>
      <c r="AD21" s="8">
        <f>AD10/'1-Hr Exceedances'!AD12</f>
        <v>4.0698224852071005</v>
      </c>
      <c r="AE21" s="8">
        <f>AE10/'1-Hr Exceedances'!AE12</f>
        <v>2.9</v>
      </c>
      <c r="AF21" s="8">
        <f>AF10/'1-Hr Exceedances'!AF12</f>
        <v>7</v>
      </c>
      <c r="AG21" s="9" t="s">
        <v>56</v>
      </c>
      <c r="AH21" s="8">
        <f>AH10/'1-Hr Exceedances'!AH12</f>
        <v>6.2266666666666675</v>
      </c>
      <c r="AI21" s="8">
        <f>AI10/'1-Hr Exceedances'!AI12</f>
        <v>6.94</v>
      </c>
      <c r="AJ21" s="8">
        <f>AJ10/'1-Hr Exceedances'!AJ12</f>
        <v>6.555555555555555</v>
      </c>
      <c r="AK21" s="8">
        <f>AK10/'1-Hr Exceedances'!AK12</f>
        <v>7.266666666666667</v>
      </c>
      <c r="AL21" s="8">
        <f>AL10/'1-Hr Exceedances'!AL12</f>
        <v>8.071929824561403</v>
      </c>
      <c r="AM21" s="8">
        <f>AM10/'1-Hr Exceedances'!AM12</f>
        <v>7.367307692307692</v>
      </c>
      <c r="AN21" s="1"/>
    </row>
    <row r="23" spans="1:40" ht="12.75">
      <c r="A23" t="s">
        <v>45</v>
      </c>
      <c r="B23" s="3">
        <f>B12/'1-Hr Exceedances'!B16</f>
        <v>6.5032646048109966</v>
      </c>
      <c r="C23" s="8">
        <f>C12/'1-Hr Exceedances'!C16</f>
        <v>16.18709677419355</v>
      </c>
      <c r="D23" s="8">
        <f>D12/'1-Hr Exceedances'!D16</f>
        <v>10.5</v>
      </c>
      <c r="E23" s="8">
        <f>E12/'1-Hr Exceedances'!E16</f>
        <v>3.2839506172839505</v>
      </c>
      <c r="F23" s="8">
        <f>F12/'1-Hr Exceedances'!F16</f>
        <v>2.42</v>
      </c>
      <c r="G23" s="8">
        <f>G12/'1-Hr Exceedances'!G16</f>
        <v>4.233333333333333</v>
      </c>
      <c r="H23" s="8">
        <f>H12/'1-Hr Exceedances'!H16</f>
        <v>2.5375</v>
      </c>
      <c r="I23" s="8">
        <f>I12/'1-Hr Exceedances'!I16</f>
        <v>8.5</v>
      </c>
      <c r="J23" s="8">
        <f>J12/'1-Hr Exceedances'!J16</f>
        <v>10.875</v>
      </c>
      <c r="K23" s="8">
        <f>K12/'1-Hr Exceedances'!K16</f>
        <v>5.4</v>
      </c>
      <c r="L23" s="8">
        <f>L12/'1-Hr Exceedances'!L16</f>
        <v>7.95</v>
      </c>
      <c r="M23" s="8">
        <f>M12/'1-Hr Exceedances'!M16</f>
        <v>3.1500000000000004</v>
      </c>
      <c r="N23" s="8">
        <f>N12/'1-Hr Exceedances'!N16</f>
        <v>5.133333333333334</v>
      </c>
      <c r="O23" s="8">
        <f>O12/'1-Hr Exceedances'!O16</f>
        <v>3.475</v>
      </c>
      <c r="P23" s="8">
        <f>P12/'1-Hr Exceedances'!P16</f>
        <v>2.9857142857142858</v>
      </c>
      <c r="Q23" s="8">
        <f>Q12/'1-Hr Exceedances'!Q16</f>
        <v>5.632432432432433</v>
      </c>
      <c r="R23" s="8">
        <f>R12/'1-Hr Exceedances'!R16</f>
        <v>6.463157894736842</v>
      </c>
      <c r="S23" s="8">
        <f>S12/'1-Hr Exceedances'!S16</f>
        <v>2.5098039215686274</v>
      </c>
      <c r="T23" s="8">
        <f>T12/'1-Hr Exceedances'!T16</f>
        <v>3.3034883720930237</v>
      </c>
      <c r="U23" s="8">
        <f>U12/'1-Hr Exceedances'!U16</f>
        <v>4.328571428571428</v>
      </c>
      <c r="V23" s="8">
        <f>V12/'1-Hr Exceedances'!V16</f>
        <v>1.8</v>
      </c>
      <c r="W23" s="8">
        <f>W12/'1-Hr Exceedances'!W16</f>
        <v>3.355555555555555</v>
      </c>
      <c r="X23" s="8">
        <f>X12/'1-Hr Exceedances'!X16</f>
        <v>10.8</v>
      </c>
      <c r="Y23" s="8">
        <f>Y12/'1-Hr Exceedances'!Y16</f>
        <v>3.9200000000000004</v>
      </c>
      <c r="Z23" s="8">
        <f>Z12/'1-Hr Exceedances'!Z16</f>
        <v>3.2</v>
      </c>
      <c r="AA23" s="8">
        <f>AA12/'1-Hr Exceedances'!AA16</f>
        <v>10.040000000000001</v>
      </c>
      <c r="AB23" s="8">
        <f>AB12/'1-Hr Exceedances'!AB16</f>
        <v>6.470833333333334</v>
      </c>
      <c r="AC23" s="8">
        <f>AC12/'1-Hr Exceedances'!AC16</f>
        <v>2.2933333333333334</v>
      </c>
      <c r="AD23" s="8">
        <f>AD12/'1-Hr Exceedances'!AD16</f>
        <v>5.558173076923077</v>
      </c>
      <c r="AE23" s="8">
        <f>AE12/'1-Hr Exceedances'!AE16</f>
        <v>5.25</v>
      </c>
      <c r="AF23" s="8">
        <f>AF12/'1-Hr Exceedances'!AF16</f>
        <v>9.216666666666667</v>
      </c>
      <c r="AG23" s="9" t="s">
        <v>56</v>
      </c>
      <c r="AH23" s="8">
        <f>AH12/'1-Hr Exceedances'!AH16</f>
        <v>7.910714285714286</v>
      </c>
      <c r="AI23" s="8">
        <f>AI12/'1-Hr Exceedances'!AI16</f>
        <v>8.464285714285714</v>
      </c>
      <c r="AJ23" s="8">
        <f>AJ12/'1-Hr Exceedances'!AJ16</f>
        <v>9.118181818181817</v>
      </c>
      <c r="AK23" s="8">
        <f>AK12/'1-Hr Exceedances'!AK16</f>
        <v>9.228571428571428</v>
      </c>
      <c r="AL23" s="8">
        <f>AL12/'1-Hr Exceedances'!AL16</f>
        <v>11.052564102564103</v>
      </c>
      <c r="AM23" s="8">
        <f>AM12/'1-Hr Exceedances'!AM16</f>
        <v>10.283999999999999</v>
      </c>
      <c r="AN23" s="1"/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</sheetData>
  <printOptions gridLines="1" horizontalCentered="1" verticalCentered="1"/>
  <pageMargins left="0.5" right="0.5" top="0.75" bottom="0.75" header="0.5" footer="0.5"/>
  <pageSetup horizontalDpi="300" verticalDpi="300" orientation="landscape" scale="85" r:id="rId1"/>
  <headerFooter alignWithMargins="0">
    <oddHeader>&amp;CAPPENDIX C
1-Hour Metrics
Total ppb Reduction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AM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4.140625" style="0" customWidth="1"/>
    <col min="3" max="6" width="14.7109375" style="7" customWidth="1"/>
    <col min="7" max="7" width="16.421875" style="7" customWidth="1"/>
    <col min="8" max="39" width="14.7109375" style="7" customWidth="1"/>
  </cols>
  <sheetData>
    <row r="6" spans="1:39" s="5" customFormat="1" ht="15">
      <c r="A6" s="13" t="s">
        <v>60</v>
      </c>
      <c r="B6" s="6" t="s">
        <v>58</v>
      </c>
      <c r="C6" s="11" t="s">
        <v>15</v>
      </c>
      <c r="D6" s="11" t="s">
        <v>16</v>
      </c>
      <c r="E6" s="11" t="s">
        <v>69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6</v>
      </c>
      <c r="K6" s="11" t="s">
        <v>21</v>
      </c>
      <c r="L6" s="11" t="s">
        <v>22</v>
      </c>
      <c r="M6" s="11" t="s">
        <v>7</v>
      </c>
      <c r="N6" s="11" t="s">
        <v>8</v>
      </c>
      <c r="O6" s="11" t="s">
        <v>9</v>
      </c>
      <c r="P6" s="11" t="s">
        <v>10</v>
      </c>
      <c r="Q6" s="11" t="s">
        <v>23</v>
      </c>
      <c r="R6" s="11" t="s">
        <v>24</v>
      </c>
      <c r="S6" s="11" t="s">
        <v>25</v>
      </c>
      <c r="T6" s="11" t="s">
        <v>11</v>
      </c>
      <c r="U6" s="11" t="s">
        <v>26</v>
      </c>
      <c r="V6" s="11" t="s">
        <v>40</v>
      </c>
      <c r="W6" s="11" t="s">
        <v>27</v>
      </c>
      <c r="X6" s="11" t="s">
        <v>28</v>
      </c>
      <c r="Y6" s="11" t="s">
        <v>29</v>
      </c>
      <c r="Z6" s="11" t="s">
        <v>12</v>
      </c>
      <c r="AA6" s="11" t="s">
        <v>30</v>
      </c>
      <c r="AB6" s="11" t="s">
        <v>31</v>
      </c>
      <c r="AC6" s="11" t="s">
        <v>32</v>
      </c>
      <c r="AD6" s="11" t="s">
        <v>13</v>
      </c>
      <c r="AE6" s="11" t="s">
        <v>33</v>
      </c>
      <c r="AF6" s="11" t="s">
        <v>34</v>
      </c>
      <c r="AG6" s="11" t="s">
        <v>35</v>
      </c>
      <c r="AH6" s="11" t="s">
        <v>14</v>
      </c>
      <c r="AI6" s="11" t="s">
        <v>36</v>
      </c>
      <c r="AJ6" s="11" t="s">
        <v>37</v>
      </c>
      <c r="AK6" s="11" t="s">
        <v>38</v>
      </c>
      <c r="AL6" s="11" t="s">
        <v>39</v>
      </c>
      <c r="AM6" s="11" t="s">
        <v>68</v>
      </c>
    </row>
    <row r="8" spans="1:39" s="7" customFormat="1" ht="12.75">
      <c r="A8" s="7" t="s">
        <v>43</v>
      </c>
      <c r="B8" s="7">
        <f>SUM(C8:AM8)</f>
        <v>56.900000000000006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18.9</v>
      </c>
      <c r="J8" s="7">
        <v>0</v>
      </c>
      <c r="K8" s="7">
        <v>0</v>
      </c>
      <c r="L8" s="7">
        <v>0</v>
      </c>
      <c r="M8" s="7">
        <v>0</v>
      </c>
      <c r="N8" s="7">
        <v>5.8</v>
      </c>
      <c r="O8" s="7">
        <v>0</v>
      </c>
      <c r="P8" s="7">
        <v>16.3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11.2</v>
      </c>
      <c r="Z8" s="7">
        <v>0</v>
      </c>
      <c r="AA8" s="7">
        <v>0</v>
      </c>
      <c r="AB8" s="7">
        <v>0</v>
      </c>
      <c r="AC8" s="7">
        <v>0</v>
      </c>
      <c r="AD8" s="7">
        <v>3.5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1.2</v>
      </c>
      <c r="AM8" s="7">
        <v>0</v>
      </c>
    </row>
    <row r="9" s="7" customFormat="1" ht="12.75"/>
    <row r="10" spans="1:39" s="7" customFormat="1" ht="12.75">
      <c r="A10" s="7" t="s">
        <v>44</v>
      </c>
      <c r="B10" s="7">
        <f>SUM(C10:AM10)</f>
        <v>196.3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11.4</v>
      </c>
      <c r="N10" s="7">
        <v>0</v>
      </c>
      <c r="O10" s="7">
        <v>0</v>
      </c>
      <c r="P10" s="7">
        <v>35</v>
      </c>
      <c r="Q10" s="7">
        <v>0</v>
      </c>
      <c r="R10" s="7">
        <v>0</v>
      </c>
      <c r="S10" s="7">
        <v>0</v>
      </c>
      <c r="T10" s="7">
        <v>0.6</v>
      </c>
      <c r="U10" s="7">
        <v>0</v>
      </c>
      <c r="V10" s="7">
        <v>0</v>
      </c>
      <c r="W10" s="7">
        <v>4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3.9</v>
      </c>
      <c r="AD10" s="7">
        <v>141.3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0.1</v>
      </c>
    </row>
    <row r="11" s="7" customFormat="1" ht="12.75"/>
    <row r="12" spans="1:39" s="7" customFormat="1" ht="12.75">
      <c r="A12" s="7" t="s">
        <v>46</v>
      </c>
      <c r="B12" s="7">
        <f>SUM(C12:AM12)</f>
        <v>352.09999999999997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36.3</v>
      </c>
      <c r="N12" s="7">
        <v>0</v>
      </c>
      <c r="O12" s="7">
        <v>0</v>
      </c>
      <c r="P12" s="7">
        <v>68.8</v>
      </c>
      <c r="Q12" s="7">
        <v>0</v>
      </c>
      <c r="R12" s="7">
        <v>0</v>
      </c>
      <c r="S12" s="7">
        <v>0</v>
      </c>
      <c r="T12" s="7">
        <v>1.9</v>
      </c>
      <c r="U12" s="7">
        <v>0</v>
      </c>
      <c r="V12" s="7">
        <v>0</v>
      </c>
      <c r="W12" s="7">
        <v>5.5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6.3</v>
      </c>
      <c r="AD12" s="7">
        <v>221.1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12.2</v>
      </c>
    </row>
    <row r="17" spans="1:39" s="5" customFormat="1" ht="15">
      <c r="A17" s="13" t="s">
        <v>61</v>
      </c>
      <c r="B17" s="6" t="s">
        <v>58</v>
      </c>
      <c r="C17" s="11" t="s">
        <v>15</v>
      </c>
      <c r="D17" s="11" t="s">
        <v>16</v>
      </c>
      <c r="E17" s="11" t="s">
        <v>69</v>
      </c>
      <c r="F17" s="11" t="s">
        <v>17</v>
      </c>
      <c r="G17" s="11" t="s">
        <v>18</v>
      </c>
      <c r="H17" s="11" t="s">
        <v>19</v>
      </c>
      <c r="I17" s="11" t="s">
        <v>20</v>
      </c>
      <c r="J17" s="11" t="s">
        <v>6</v>
      </c>
      <c r="K17" s="11" t="s">
        <v>21</v>
      </c>
      <c r="L17" s="11" t="s">
        <v>22</v>
      </c>
      <c r="M17" s="11" t="s">
        <v>7</v>
      </c>
      <c r="N17" s="11" t="s">
        <v>8</v>
      </c>
      <c r="O17" s="11" t="s">
        <v>9</v>
      </c>
      <c r="P17" s="11" t="s">
        <v>10</v>
      </c>
      <c r="Q17" s="11" t="s">
        <v>23</v>
      </c>
      <c r="R17" s="11" t="s">
        <v>24</v>
      </c>
      <c r="S17" s="11" t="s">
        <v>25</v>
      </c>
      <c r="T17" s="11" t="s">
        <v>11</v>
      </c>
      <c r="U17" s="11" t="s">
        <v>26</v>
      </c>
      <c r="V17" s="11" t="s">
        <v>40</v>
      </c>
      <c r="W17" s="11" t="s">
        <v>27</v>
      </c>
      <c r="X17" s="11" t="s">
        <v>28</v>
      </c>
      <c r="Y17" s="11" t="s">
        <v>29</v>
      </c>
      <c r="Z17" s="11" t="s">
        <v>12</v>
      </c>
      <c r="AA17" s="11" t="s">
        <v>30</v>
      </c>
      <c r="AB17" s="11" t="s">
        <v>31</v>
      </c>
      <c r="AC17" s="11" t="s">
        <v>32</v>
      </c>
      <c r="AD17" s="11" t="s">
        <v>13</v>
      </c>
      <c r="AE17" s="11" t="s">
        <v>33</v>
      </c>
      <c r="AF17" s="11" t="s">
        <v>34</v>
      </c>
      <c r="AG17" s="11" t="s">
        <v>35</v>
      </c>
      <c r="AH17" s="11" t="s">
        <v>14</v>
      </c>
      <c r="AI17" s="11" t="s">
        <v>36</v>
      </c>
      <c r="AJ17" s="11" t="s">
        <v>37</v>
      </c>
      <c r="AK17" s="11" t="s">
        <v>38</v>
      </c>
      <c r="AL17" s="11" t="s">
        <v>39</v>
      </c>
      <c r="AM17" s="11" t="s">
        <v>68</v>
      </c>
    </row>
    <row r="19" spans="1:39" ht="12.75">
      <c r="A19" t="s">
        <v>43</v>
      </c>
      <c r="B19" s="3">
        <f>B8/'1-Hr Exceedances'!B8</f>
        <v>0.01926201760324983</v>
      </c>
      <c r="C19" s="8">
        <f>C8/'1-Hr Exceedances'!C8</f>
        <v>0</v>
      </c>
      <c r="D19" s="8">
        <f>D8/'1-Hr Exceedances'!D8</f>
        <v>0</v>
      </c>
      <c r="E19" s="8">
        <f>E8/'1-Hr Exceedances'!E8</f>
        <v>0</v>
      </c>
      <c r="F19" s="8">
        <f>F8/'1-Hr Exceedances'!F8</f>
        <v>0</v>
      </c>
      <c r="G19" s="8">
        <f>G8/'1-Hr Exceedances'!G8</f>
        <v>0</v>
      </c>
      <c r="H19" s="8">
        <f>H8/'1-Hr Exceedances'!H8</f>
        <v>0</v>
      </c>
      <c r="I19" s="8">
        <f>I8/'1-Hr Exceedances'!I8</f>
        <v>0.33749999999999997</v>
      </c>
      <c r="J19" s="8">
        <f>J8/'1-Hr Exceedances'!J8</f>
        <v>0</v>
      </c>
      <c r="K19" s="8">
        <f>K8/'1-Hr Exceedances'!K8</f>
        <v>0</v>
      </c>
      <c r="L19" s="8">
        <f>L8/'1-Hr Exceedances'!L8</f>
        <v>0</v>
      </c>
      <c r="M19" s="8">
        <f>M8/'1-Hr Exceedances'!M8</f>
        <v>0</v>
      </c>
      <c r="N19" s="8">
        <f>N8/'1-Hr Exceedances'!N8</f>
        <v>0.06987951807228915</v>
      </c>
      <c r="O19" s="8">
        <f>O8/'1-Hr Exceedances'!O8</f>
        <v>0</v>
      </c>
      <c r="P19" s="8">
        <f>P8/'1-Hr Exceedances'!P8</f>
        <v>0.47941176470588237</v>
      </c>
      <c r="Q19" s="8">
        <f>Q8/'1-Hr Exceedances'!Q8</f>
        <v>0</v>
      </c>
      <c r="R19" s="8">
        <f>R8/'1-Hr Exceedances'!R8</f>
        <v>0</v>
      </c>
      <c r="S19" s="8">
        <f>S8/'1-Hr Exceedances'!S8</f>
        <v>0</v>
      </c>
      <c r="T19" s="8">
        <f>T8/'1-Hr Exceedances'!T8</f>
        <v>0</v>
      </c>
      <c r="U19" s="8">
        <f>U8/'1-Hr Exceedances'!U8</f>
        <v>0</v>
      </c>
      <c r="V19" s="8">
        <f>V8/'1-Hr Exceedances'!V8</f>
        <v>0</v>
      </c>
      <c r="W19" s="8">
        <f>W8/'1-Hr Exceedances'!W8</f>
        <v>0</v>
      </c>
      <c r="X19" s="8">
        <f>X8/'1-Hr Exceedances'!X8</f>
        <v>0</v>
      </c>
      <c r="Y19" s="8">
        <f>Y8/'1-Hr Exceedances'!Y8</f>
        <v>0.3111111111111111</v>
      </c>
      <c r="Z19" s="8">
        <f>Z8/'1-Hr Exceedances'!Z8</f>
        <v>0</v>
      </c>
      <c r="AA19" s="8">
        <f>AA8/'1-Hr Exceedances'!AA8</f>
        <v>0</v>
      </c>
      <c r="AB19" s="8">
        <f>AB8/'1-Hr Exceedances'!AB8</f>
        <v>0</v>
      </c>
      <c r="AC19" s="8">
        <f>AC8/'1-Hr Exceedances'!AC8</f>
        <v>0</v>
      </c>
      <c r="AD19" s="8">
        <f>AD8/'1-Hr Exceedances'!AD8</f>
        <v>0.010574018126888218</v>
      </c>
      <c r="AE19" s="8">
        <f>AE8/'1-Hr Exceedances'!AE8</f>
        <v>0</v>
      </c>
      <c r="AF19" s="8">
        <f>AF8/'1-Hr Exceedances'!AF8</f>
        <v>0</v>
      </c>
      <c r="AG19" s="8">
        <f>AG8/'1-Hr Exceedances'!AG8</f>
        <v>0</v>
      </c>
      <c r="AH19" s="8">
        <f>AH8/'1-Hr Exceedances'!AH8</f>
        <v>0</v>
      </c>
      <c r="AI19" s="8">
        <f>AI8/'1-Hr Exceedances'!AI8</f>
        <v>0</v>
      </c>
      <c r="AJ19" s="8">
        <f>AJ8/'1-Hr Exceedances'!AJ8</f>
        <v>0</v>
      </c>
      <c r="AK19" s="8">
        <f>AK8/'1-Hr Exceedances'!AK8</f>
        <v>0</v>
      </c>
      <c r="AL19" s="8">
        <f>AL8/'1-Hr Exceedances'!AL8</f>
        <v>0.009375</v>
      </c>
      <c r="AM19" s="8">
        <f>AM8/'1-Hr Exceedances'!AM8</f>
        <v>0</v>
      </c>
    </row>
    <row r="21" spans="1:39" ht="12.75">
      <c r="A21" t="s">
        <v>44</v>
      </c>
      <c r="B21" s="3">
        <f>B10/'1-Hr Exceedances'!B12</f>
        <v>0.23094117647058826</v>
      </c>
      <c r="C21" s="8">
        <f>C10/'1-Hr Exceedances'!C12</f>
        <v>0</v>
      </c>
      <c r="D21" s="9" t="s">
        <v>56</v>
      </c>
      <c r="E21" s="8">
        <f>E10/'1-Hr Exceedances'!E12</f>
        <v>0</v>
      </c>
      <c r="F21" s="8">
        <f>F10/'1-Hr Exceedances'!F12</f>
        <v>0</v>
      </c>
      <c r="G21" s="8">
        <f>G10/'1-Hr Exceedances'!G12</f>
        <v>0</v>
      </c>
      <c r="H21" s="8">
        <f>H10/'1-Hr Exceedances'!H12</f>
        <v>0</v>
      </c>
      <c r="I21" s="8">
        <f>I10/'1-Hr Exceedances'!I12</f>
        <v>0</v>
      </c>
      <c r="J21" s="8">
        <f>J10/'1-Hr Exceedances'!J12</f>
        <v>0</v>
      </c>
      <c r="K21" s="8">
        <f>K10/'1-Hr Exceedances'!K12</f>
        <v>0</v>
      </c>
      <c r="L21" s="8">
        <f>L10/'1-Hr Exceedances'!L12</f>
        <v>0</v>
      </c>
      <c r="M21" s="8">
        <f>M10/'1-Hr Exceedances'!M12</f>
        <v>0.8769230769230769</v>
      </c>
      <c r="N21" s="8">
        <f>N10/'1-Hr Exceedances'!N12</f>
        <v>0</v>
      </c>
      <c r="O21" s="8">
        <f>O10/'1-Hr Exceedances'!O12</f>
        <v>0</v>
      </c>
      <c r="P21" s="8">
        <f>P10/'1-Hr Exceedances'!P12</f>
        <v>2.3333333333333335</v>
      </c>
      <c r="Q21" s="8">
        <f>Q10/'1-Hr Exceedances'!Q12</f>
        <v>0</v>
      </c>
      <c r="R21" s="8">
        <f>R10/'1-Hr Exceedances'!R12</f>
        <v>0</v>
      </c>
      <c r="S21" s="8">
        <f>S10/'1-Hr Exceedances'!S12</f>
        <v>0</v>
      </c>
      <c r="T21" s="8">
        <f>T10/'1-Hr Exceedances'!T12</f>
        <v>0.010526315789473684</v>
      </c>
      <c r="U21" s="8">
        <f>U10/'1-Hr Exceedances'!U12</f>
        <v>0</v>
      </c>
      <c r="V21" s="8">
        <f>V10/'1-Hr Exceedances'!V12</f>
        <v>0</v>
      </c>
      <c r="W21" s="8">
        <f>W10/'1-Hr Exceedances'!W12</f>
        <v>0.16666666666666666</v>
      </c>
      <c r="X21" s="8">
        <f>X10/'1-Hr Exceedances'!X12</f>
        <v>0</v>
      </c>
      <c r="Y21" s="8">
        <f>Y10/'1-Hr Exceedances'!Y12</f>
        <v>0</v>
      </c>
      <c r="Z21" s="8">
        <f>Z10/'1-Hr Exceedances'!Z12</f>
        <v>0</v>
      </c>
      <c r="AA21" s="8">
        <f>AA10/'1-Hr Exceedances'!AA12</f>
        <v>0</v>
      </c>
      <c r="AB21" s="8">
        <f>AB10/'1-Hr Exceedances'!AB12</f>
        <v>0</v>
      </c>
      <c r="AC21" s="8">
        <f>AC10/'1-Hr Exceedances'!AC12</f>
        <v>0.03644859813084112</v>
      </c>
      <c r="AD21" s="8">
        <f>AD10/'1-Hr Exceedances'!AD12</f>
        <v>0.8360946745562131</v>
      </c>
      <c r="AE21" s="8">
        <f>AE10/'1-Hr Exceedances'!AE12</f>
        <v>0</v>
      </c>
      <c r="AF21" s="8">
        <f>AF10/'1-Hr Exceedances'!AF12</f>
        <v>0</v>
      </c>
      <c r="AG21" s="9" t="s">
        <v>56</v>
      </c>
      <c r="AH21" s="8">
        <f>AH10/'1-Hr Exceedances'!AH12</f>
        <v>0</v>
      </c>
      <c r="AI21" s="8">
        <f>AI10/'1-Hr Exceedances'!AI12</f>
        <v>0</v>
      </c>
      <c r="AJ21" s="8">
        <f>AJ10/'1-Hr Exceedances'!AJ12</f>
        <v>0</v>
      </c>
      <c r="AK21" s="8">
        <f>AK10/'1-Hr Exceedances'!AK12</f>
        <v>0</v>
      </c>
      <c r="AL21" s="8">
        <f>AL10/'1-Hr Exceedances'!AL12</f>
        <v>0</v>
      </c>
      <c r="AM21" s="8">
        <f>AM10/'1-Hr Exceedances'!AM12</f>
        <v>0.0019230769230769232</v>
      </c>
    </row>
    <row r="23" spans="1:39" ht="12.75">
      <c r="A23" t="s">
        <v>45</v>
      </c>
      <c r="B23" s="3">
        <f>B12/'1-Hr Exceedances'!B16</f>
        <v>0.3024914089347079</v>
      </c>
      <c r="C23" s="3">
        <f>C12/'1-Hr Exceedances'!C16</f>
        <v>0</v>
      </c>
      <c r="D23" s="9" t="s">
        <v>56</v>
      </c>
      <c r="E23" s="3">
        <f>E12/'1-Hr Exceedances'!E16</f>
        <v>0</v>
      </c>
      <c r="F23" s="3">
        <f>F12/'1-Hr Exceedances'!F16</f>
        <v>0</v>
      </c>
      <c r="G23" s="3">
        <f>G12/'1-Hr Exceedances'!G16</f>
        <v>0</v>
      </c>
      <c r="H23" s="3">
        <f>H12/'1-Hr Exceedances'!H16</f>
        <v>0</v>
      </c>
      <c r="I23" s="3">
        <f>I12/'1-Hr Exceedances'!I16</f>
        <v>0</v>
      </c>
      <c r="J23" s="3">
        <f>J12/'1-Hr Exceedances'!J16</f>
        <v>0</v>
      </c>
      <c r="K23" s="3">
        <f>K12/'1-Hr Exceedances'!K16</f>
        <v>0</v>
      </c>
      <c r="L23" s="3">
        <f>L12/'1-Hr Exceedances'!L16</f>
        <v>0</v>
      </c>
      <c r="M23" s="3">
        <f>M12/'1-Hr Exceedances'!M16</f>
        <v>2.0166666666666666</v>
      </c>
      <c r="N23" s="3">
        <f>N12/'1-Hr Exceedances'!N16</f>
        <v>0</v>
      </c>
      <c r="O23" s="3">
        <f>O12/'1-Hr Exceedances'!O16</f>
        <v>0</v>
      </c>
      <c r="P23" s="3">
        <f>P12/'1-Hr Exceedances'!P16</f>
        <v>3.276190476190476</v>
      </c>
      <c r="Q23" s="3">
        <f>Q12/'1-Hr Exceedances'!Q16</f>
        <v>0</v>
      </c>
      <c r="R23" s="3">
        <f>R12/'1-Hr Exceedances'!R16</f>
        <v>0</v>
      </c>
      <c r="S23" s="3">
        <f>S12/'1-Hr Exceedances'!S16</f>
        <v>0</v>
      </c>
      <c r="T23" s="3">
        <f>T12/'1-Hr Exceedances'!T16</f>
        <v>0.022093023255813953</v>
      </c>
      <c r="U23" s="3">
        <f>U12/'1-Hr Exceedances'!U16</f>
        <v>0</v>
      </c>
      <c r="V23" s="9" t="s">
        <v>56</v>
      </c>
      <c r="W23" s="3">
        <f>W12/'1-Hr Exceedances'!W16</f>
        <v>0.2037037037037037</v>
      </c>
      <c r="X23" s="9" t="s">
        <v>56</v>
      </c>
      <c r="Y23" s="3">
        <f>Y12/'1-Hr Exceedances'!Y16</f>
        <v>0</v>
      </c>
      <c r="Z23" s="3">
        <f>Z12/'1-Hr Exceedances'!Z16</f>
        <v>0</v>
      </c>
      <c r="AA23" s="3">
        <f>AA12/'1-Hr Exceedances'!AA16</f>
        <v>0</v>
      </c>
      <c r="AB23" s="3">
        <f>AB12/'1-Hr Exceedances'!AB16</f>
        <v>0</v>
      </c>
      <c r="AC23" s="3">
        <f>AC12/'1-Hr Exceedances'!AC16</f>
        <v>0.041999999999999996</v>
      </c>
      <c r="AD23" s="3">
        <f>AD12/'1-Hr Exceedances'!AD16</f>
        <v>1.0629807692307691</v>
      </c>
      <c r="AE23" s="9" t="s">
        <v>56</v>
      </c>
      <c r="AF23" s="3">
        <f>AF12/'1-Hr Exceedances'!AF16</f>
        <v>0</v>
      </c>
      <c r="AG23" s="9" t="s">
        <v>56</v>
      </c>
      <c r="AH23" s="3">
        <f>AH12/'1-Hr Exceedances'!AH16</f>
        <v>0</v>
      </c>
      <c r="AI23" s="3">
        <f>AI12/'1-Hr Exceedances'!AI16</f>
        <v>0</v>
      </c>
      <c r="AJ23" s="3">
        <f>AJ12/'1-Hr Exceedances'!AJ16</f>
        <v>0</v>
      </c>
      <c r="AK23" s="3">
        <f>AK12/'1-Hr Exceedances'!AK16</f>
        <v>0</v>
      </c>
      <c r="AL23" s="3">
        <f>AL12/'1-Hr Exceedances'!AL16</f>
        <v>0</v>
      </c>
      <c r="AM23" s="3">
        <f>AM12/'1-Hr Exceedances'!AM16</f>
        <v>0.16266666666666665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</sheetData>
  <printOptions gridLines="1" horizontalCentered="1" verticalCentered="1"/>
  <pageMargins left="0.5" right="0.5" top="0.75" bottom="0.75" header="0.5" footer="0.5"/>
  <pageSetup horizontalDpi="300" verticalDpi="300" orientation="landscape" scale="85" r:id="rId1"/>
  <headerFooter alignWithMargins="0">
    <oddHeader>&amp;CAPPENDIX C
1-Hour Ozone Metrics
Total ppb Increase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 Possiel</dc:creator>
  <cp:keywords/>
  <dc:description/>
  <cp:lastModifiedBy>Norm Possiel</cp:lastModifiedBy>
  <cp:lastPrinted>2000-12-20T18:16:55Z</cp:lastPrinted>
  <dcterms:created xsi:type="dcterms:W3CDTF">2000-11-14T14:51:32Z</dcterms:created>
  <dcterms:modified xsi:type="dcterms:W3CDTF">2000-11-26T02:49:02Z</dcterms:modified>
  <cp:category/>
  <cp:version/>
  <cp:contentType/>
  <cp:contentStatus/>
</cp:coreProperties>
</file>