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324" activeTab="0"/>
  </bookViews>
  <sheets>
    <sheet name="Data" sheetId="1" r:id="rId1"/>
    <sheet name="Notes" sheetId="2" r:id="rId2"/>
  </sheets>
  <definedNames>
    <definedName name="_xlnm.Print_Area" localSheetId="0">'Data'!$B$1:$W$50</definedName>
  </definedNames>
  <calcPr fullCalcOnLoad="1"/>
</workbook>
</file>

<file path=xl/sharedStrings.xml><?xml version="1.0" encoding="utf-8"?>
<sst xmlns="http://schemas.openxmlformats.org/spreadsheetml/2006/main" count="122" uniqueCount="99">
  <si>
    <t>[292.3 represents 292,300.</t>
  </si>
  <si>
    <t>Employees are for the week including March 12.</t>
  </si>
  <si>
    <t>Most government employees are excluded.</t>
  </si>
  <si>
    <t>For statement on methodology, see Appendix III]</t>
  </si>
  <si>
    <t>Kind of business</t>
  </si>
  <si>
    <t>53</t>
  </si>
  <si>
    <t>Real estate</t>
  </si>
  <si>
    <t>531</t>
  </si>
  <si>
    <t xml:space="preserve">  Lessors of real estate</t>
  </si>
  <si>
    <t>5311</t>
  </si>
  <si>
    <t>53111</t>
  </si>
  <si>
    <t>53112</t>
  </si>
  <si>
    <t>53113</t>
  </si>
  <si>
    <t xml:space="preserve">    Lessors of other real estate property</t>
  </si>
  <si>
    <t>53119</t>
  </si>
  <si>
    <t>5312</t>
  </si>
  <si>
    <t xml:space="preserve">  Activities related to real estate</t>
  </si>
  <si>
    <t>5313</t>
  </si>
  <si>
    <t xml:space="preserve">    Real estate property managers</t>
  </si>
  <si>
    <t>53131</t>
  </si>
  <si>
    <t xml:space="preserve">      Residential property managers</t>
  </si>
  <si>
    <t>531311</t>
  </si>
  <si>
    <t xml:space="preserve">      Nonresidential property managers</t>
  </si>
  <si>
    <t>531312</t>
  </si>
  <si>
    <t xml:space="preserve">    Offices of real estate appraisers</t>
  </si>
  <si>
    <t>53132</t>
  </si>
  <si>
    <t xml:space="preserve">    Other activities related to real estate</t>
  </si>
  <si>
    <t>53139</t>
  </si>
  <si>
    <t>Rental and leasing services</t>
  </si>
  <si>
    <t>532</t>
  </si>
  <si>
    <t xml:space="preserve">  Automotive equipment rental and leasing</t>
  </si>
  <si>
    <t>5321</t>
  </si>
  <si>
    <t xml:space="preserve">    Passenger car rental and leasing</t>
  </si>
  <si>
    <t>53211</t>
  </si>
  <si>
    <t xml:space="preserve">      Passenger car rental</t>
  </si>
  <si>
    <t>532111</t>
  </si>
  <si>
    <t xml:space="preserve">      Passenger car leasing</t>
  </si>
  <si>
    <t>532112</t>
  </si>
  <si>
    <t>53212</t>
  </si>
  <si>
    <t xml:space="preserve">  Consumer goods rental</t>
  </si>
  <si>
    <t>5322</t>
  </si>
  <si>
    <t>53221</t>
  </si>
  <si>
    <t xml:space="preserve">    Formal wear and costume rental</t>
  </si>
  <si>
    <t>53222</t>
  </si>
  <si>
    <t xml:space="preserve">    Video tape and disk rental</t>
  </si>
  <si>
    <t>53223</t>
  </si>
  <si>
    <t xml:space="preserve">    Other consumer goods rental</t>
  </si>
  <si>
    <t>53229</t>
  </si>
  <si>
    <t xml:space="preserve">      Home health equipment rental</t>
  </si>
  <si>
    <t>532291</t>
  </si>
  <si>
    <t xml:space="preserve">      Recreational goods rental</t>
  </si>
  <si>
    <t>532292</t>
  </si>
  <si>
    <t xml:space="preserve">      All other consumer goods rental</t>
  </si>
  <si>
    <t>532299</t>
  </si>
  <si>
    <t xml:space="preserve">  General rental centers</t>
  </si>
  <si>
    <t>5323</t>
  </si>
  <si>
    <t>5324</t>
  </si>
  <si>
    <t>53241</t>
  </si>
  <si>
    <t>532411</t>
  </si>
  <si>
    <t>532412</t>
  </si>
  <si>
    <t>53242</t>
  </si>
  <si>
    <t>53249</t>
  </si>
  <si>
    <t>533</t>
  </si>
  <si>
    <t>Z Less than 500.</t>
  </si>
  <si>
    <t>http://www.census.gov/epcd/cbp/view/cbpview.html</t>
  </si>
  <si>
    <t>SYMBOL</t>
  </si>
  <si>
    <t>Covers establishments with payroll.</t>
  </si>
  <si>
    <t>Source: U.S. Census Bureau,</t>
  </si>
  <si>
    <t xml:space="preserve">Kind-of-business classification for 1998 to 2002 based on </t>
  </si>
  <si>
    <t>North American Industry Classification System (NAICS) 1997; data for 2003 based on NAICS 2002. See text, Section 15, Business Enterprise.</t>
  </si>
  <si>
    <t>\1 Includes other kinds of business not shown separately.</t>
  </si>
  <si>
    <t>"County Business Patterns";</t>
  </si>
  <si>
    <t>&lt;http://www.census.gov/epcd/cbp/view/cbpview.html&gt;.</t>
  </si>
  <si>
    <t>For more information:</t>
  </si>
  <si>
    <t>Table 1199. Real Estate, Rental and Leasing--Establishments, Employees, and Payroll: 1998 to 2004</t>
  </si>
  <si>
    <t>HEADNOTE</t>
  </si>
  <si>
    <t>Back to data</t>
  </si>
  <si>
    <t>See Notes</t>
  </si>
  <si>
    <t>FOOTNOTE</t>
  </si>
  <si>
    <t>Establishments</t>
  </si>
  <si>
    <t>(1,000)</t>
  </si>
  <si>
    <t>Employees</t>
  </si>
  <si>
    <t xml:space="preserve">  Payroll</t>
  </si>
  <si>
    <t xml:space="preserve"> (billion dollars)</t>
  </si>
  <si>
    <t>NAICS code</t>
  </si>
  <si>
    <r>
      <t xml:space="preserve">        Real estate and rental and </t>
    </r>
    <r>
      <rPr>
        <b/>
        <sz val="12"/>
        <color indexed="9"/>
        <rFont val="Courier New"/>
        <family val="3"/>
      </rPr>
      <t>…………..…..</t>
    </r>
    <r>
      <rPr>
        <b/>
        <sz val="12"/>
        <rFont val="Courier New"/>
        <family val="3"/>
      </rPr>
      <t>leasing, total</t>
    </r>
  </si>
  <si>
    <r>
      <t xml:space="preserve">    Lessors of residential buildings and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dwellings</t>
    </r>
  </si>
  <si>
    <r>
      <t xml:space="preserve">    Lessors of nonresidential buildings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(excluding miniwarehouses)</t>
    </r>
  </si>
  <si>
    <r>
      <t xml:space="preserve">    Lessors of miniwarehouses and self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storage units</t>
    </r>
  </si>
  <si>
    <r>
      <t xml:space="preserve">  Offices of real estate agents and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brokers</t>
    </r>
  </si>
  <si>
    <r>
      <t xml:space="preserve">    Truck, utility trailer and recreational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vehicle rental and leasing</t>
    </r>
  </si>
  <si>
    <r>
      <t xml:space="preserve">    Consumer electronics and appliances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rental</t>
    </r>
  </si>
  <si>
    <r>
      <t xml:space="preserve">    Construction, transportation, mining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equipment rental and leasing</t>
    </r>
  </si>
  <si>
    <r>
      <t xml:space="preserve">      Commercial transportation equipment </t>
    </r>
    <r>
      <rPr>
        <sz val="12"/>
        <color indexed="9"/>
        <rFont val="Courier New"/>
        <family val="3"/>
      </rPr>
      <t>………....</t>
    </r>
    <r>
      <rPr>
        <sz val="12"/>
        <rFont val="Courier New"/>
        <family val="0"/>
      </rPr>
      <t xml:space="preserve">(excluding motor vehicles) rental, </t>
    </r>
    <r>
      <rPr>
        <sz val="12"/>
        <color indexed="9"/>
        <rFont val="Courier New"/>
        <family val="3"/>
      </rPr>
      <t>………....</t>
    </r>
    <r>
      <rPr>
        <sz val="12"/>
        <rFont val="Courier New"/>
        <family val="0"/>
      </rPr>
      <t>lease</t>
    </r>
  </si>
  <si>
    <r>
      <t xml:space="preserve">      Construction, mining, forestry </t>
    </r>
    <r>
      <rPr>
        <sz val="12"/>
        <color indexed="9"/>
        <rFont val="Courier New"/>
        <family val="3"/>
      </rPr>
      <t>………....</t>
    </r>
    <r>
      <rPr>
        <sz val="12"/>
        <rFont val="Courier New"/>
        <family val="0"/>
      </rPr>
      <t>equipment rental and leasing</t>
    </r>
  </si>
  <si>
    <r>
      <t xml:space="preserve">    Office machinery and equipment rental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and leasing</t>
    </r>
  </si>
  <si>
    <r>
      <t xml:space="preserve">    Other commercial, industrial equipment </t>
    </r>
    <r>
      <rPr>
        <sz val="12"/>
        <color indexed="9"/>
        <rFont val="Courier New"/>
        <family val="3"/>
      </rPr>
      <t>……...</t>
    </r>
    <r>
      <rPr>
        <sz val="12"/>
        <rFont val="Courier New"/>
        <family val="0"/>
      </rPr>
      <t>rental, lease</t>
    </r>
  </si>
  <si>
    <r>
      <t xml:space="preserve">  Commercial, industrial equipment rental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and leasing</t>
    </r>
  </si>
  <si>
    <r>
      <t xml:space="preserve">Lessors of other nonfinancial intangible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assets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</si>
</sst>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9"/>
      <name val="Courier New"/>
      <family val="3"/>
    </font>
    <font>
      <sz val="12"/>
      <color indexed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16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7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172" fontId="4" fillId="0" borderId="4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4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4" fillId="0" borderId="0" xfId="0" applyNumberFormat="1" applyFont="1" applyAlignment="1">
      <alignment/>
    </xf>
    <xf numFmtId="172" fontId="4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3" fontId="4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81" fontId="4" fillId="2" borderId="0" xfId="0" applyNumberFormat="1" applyFont="1" applyFill="1" applyAlignment="1">
      <alignment/>
    </xf>
    <xf numFmtId="181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5" fillId="0" borderId="0" xfId="16" applyFont="1" applyAlignment="1">
      <alignment/>
    </xf>
    <xf numFmtId="172" fontId="0" fillId="0" borderId="2" xfId="0" applyNumberFormat="1" applyFont="1" applyBorder="1" applyAlignment="1" quotePrefix="1">
      <alignment horizontal="right"/>
    </xf>
    <xf numFmtId="172" fontId="0" fillId="0" borderId="5" xfId="0" applyNumberFormat="1" applyFont="1" applyBorder="1" applyAlignment="1" quotePrefix="1">
      <alignment horizontal="right"/>
    </xf>
    <xf numFmtId="0" fontId="0" fillId="0" borderId="5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 horizontal="right" wrapText="1"/>
    </xf>
    <xf numFmtId="181" fontId="0" fillId="2" borderId="0" xfId="0" applyNumberFormat="1" applyFill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2" borderId="0" xfId="0" applyNumberFormat="1" applyFill="1" applyAlignment="1">
      <alignment wrapText="1"/>
    </xf>
    <xf numFmtId="172" fontId="0" fillId="0" borderId="4" xfId="0" applyNumberFormat="1" applyBorder="1" applyAlignment="1">
      <alignment wrapText="1"/>
    </xf>
    <xf numFmtId="172" fontId="0" fillId="2" borderId="0" xfId="0" applyNumberFormat="1" applyFill="1" applyAlignment="1">
      <alignment wrapText="1"/>
    </xf>
    <xf numFmtId="181" fontId="4" fillId="0" borderId="0" xfId="0" applyNumberFormat="1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42" style="0" customWidth="1"/>
    <col min="2" max="2" width="7.09765625" style="0" customWidth="1"/>
    <col min="3" max="11" width="9.69921875" style="0" customWidth="1"/>
    <col min="12" max="15" width="10.69921875" style="0" customWidth="1"/>
    <col min="16" max="18" width="9.69921875" style="0" customWidth="1"/>
    <col min="19" max="19" width="11.69921875" style="0" customWidth="1"/>
    <col min="20" max="20" width="10.69921875" style="0" customWidth="1"/>
    <col min="21" max="16384" width="9.69921875" style="0" customWidth="1"/>
  </cols>
  <sheetData>
    <row r="1" spans="1:18" ht="16.5">
      <c r="A1" s="7" t="s">
        <v>74</v>
      </c>
      <c r="C1" s="6"/>
      <c r="D1" s="6"/>
      <c r="E1" s="6"/>
      <c r="F1" s="6"/>
      <c r="G1" s="6"/>
      <c r="H1" s="6"/>
      <c r="I1" s="6"/>
      <c r="Q1" s="6"/>
      <c r="R1" s="6"/>
    </row>
    <row r="3" ht="15.75">
      <c r="A3" s="46" t="s">
        <v>77</v>
      </c>
    </row>
    <row r="5" spans="1:23" ht="15.75">
      <c r="A5" s="10"/>
      <c r="B5" s="10"/>
      <c r="C5" s="12"/>
      <c r="D5" s="12"/>
      <c r="E5" s="12"/>
      <c r="F5" s="12"/>
      <c r="G5" s="12"/>
      <c r="H5" s="12"/>
      <c r="I5" s="12"/>
      <c r="J5" s="17"/>
      <c r="K5" s="13"/>
      <c r="L5" s="10"/>
      <c r="M5" s="10"/>
      <c r="N5" s="12"/>
      <c r="O5" s="12"/>
      <c r="P5" s="12"/>
      <c r="Q5" s="17"/>
      <c r="R5" s="13"/>
      <c r="S5" s="10"/>
      <c r="T5" s="10"/>
      <c r="U5" s="12"/>
      <c r="V5" s="12"/>
      <c r="W5" s="12"/>
    </row>
    <row r="6" spans="3:23" ht="15.75">
      <c r="C6" s="40" t="s">
        <v>79</v>
      </c>
      <c r="D6" s="44"/>
      <c r="E6" s="44"/>
      <c r="F6" s="44"/>
      <c r="G6" s="44"/>
      <c r="H6" s="44"/>
      <c r="I6" s="45"/>
      <c r="J6" s="41" t="s">
        <v>81</v>
      </c>
      <c r="K6" s="42"/>
      <c r="L6" s="42"/>
      <c r="M6" s="42"/>
      <c r="N6" s="42"/>
      <c r="O6" s="42"/>
      <c r="P6" s="43"/>
      <c r="Q6" s="41" t="s">
        <v>82</v>
      </c>
      <c r="R6" s="42"/>
      <c r="S6" s="42"/>
      <c r="T6" s="42"/>
      <c r="U6" s="42"/>
      <c r="V6" s="42"/>
      <c r="W6" s="42"/>
    </row>
    <row r="7" spans="1:23" ht="15.75">
      <c r="A7" s="4" t="s">
        <v>4</v>
      </c>
      <c r="B7" s="51" t="s">
        <v>84</v>
      </c>
      <c r="C7" s="1"/>
      <c r="D7" s="1"/>
      <c r="E7" s="1"/>
      <c r="F7" s="1"/>
      <c r="G7" s="1"/>
      <c r="H7" s="1"/>
      <c r="I7" s="1"/>
      <c r="J7" s="18"/>
      <c r="K7" s="2"/>
      <c r="L7" s="2"/>
      <c r="M7" s="2"/>
      <c r="N7" s="1"/>
      <c r="O7" s="1"/>
      <c r="P7" s="1"/>
      <c r="Q7" s="24"/>
      <c r="R7" s="3"/>
      <c r="S7" s="3"/>
      <c r="T7" s="3"/>
      <c r="U7" s="1"/>
      <c r="V7" s="1"/>
      <c r="W7" s="1"/>
    </row>
    <row r="8" spans="2:23" ht="16.5">
      <c r="B8" s="51"/>
      <c r="C8" s="8">
        <v>1998</v>
      </c>
      <c r="D8" s="8">
        <v>1999</v>
      </c>
      <c r="E8" s="8">
        <v>2000</v>
      </c>
      <c r="F8" s="8">
        <v>2001</v>
      </c>
      <c r="G8" s="8">
        <v>2002</v>
      </c>
      <c r="H8" s="8">
        <v>2003</v>
      </c>
      <c r="I8" s="8">
        <v>2004</v>
      </c>
      <c r="J8" s="19">
        <v>1998</v>
      </c>
      <c r="K8" s="8">
        <v>1999</v>
      </c>
      <c r="L8" s="8">
        <v>2000</v>
      </c>
      <c r="M8" s="8">
        <v>2001</v>
      </c>
      <c r="N8" s="8">
        <v>2002</v>
      </c>
      <c r="O8" s="8">
        <v>2003</v>
      </c>
      <c r="P8" s="8">
        <v>2004</v>
      </c>
      <c r="Q8" s="19">
        <v>1998</v>
      </c>
      <c r="R8" s="8">
        <v>1999</v>
      </c>
      <c r="S8" s="8">
        <v>2000</v>
      </c>
      <c r="T8" s="8">
        <v>2001</v>
      </c>
      <c r="U8" s="8">
        <v>2002</v>
      </c>
      <c r="V8" s="8">
        <v>2003</v>
      </c>
      <c r="W8" s="8">
        <v>2004</v>
      </c>
    </row>
    <row r="9" spans="1:23" ht="31.5" customHeight="1">
      <c r="A9" s="11"/>
      <c r="B9" s="11"/>
      <c r="C9" s="47" t="s">
        <v>80</v>
      </c>
      <c r="D9" s="47" t="s">
        <v>80</v>
      </c>
      <c r="E9" s="47" t="s">
        <v>80</v>
      </c>
      <c r="F9" s="47" t="s">
        <v>80</v>
      </c>
      <c r="G9" s="47" t="s">
        <v>80</v>
      </c>
      <c r="H9" s="47" t="s">
        <v>80</v>
      </c>
      <c r="I9" s="47" t="s">
        <v>80</v>
      </c>
      <c r="J9" s="48" t="s">
        <v>80</v>
      </c>
      <c r="K9" s="47" t="s">
        <v>80</v>
      </c>
      <c r="L9" s="47" t="s">
        <v>80</v>
      </c>
      <c r="M9" s="47" t="s">
        <v>80</v>
      </c>
      <c r="N9" s="47" t="s">
        <v>80</v>
      </c>
      <c r="O9" s="47" t="s">
        <v>80</v>
      </c>
      <c r="P9" s="47" t="s">
        <v>80</v>
      </c>
      <c r="Q9" s="49" t="s">
        <v>83</v>
      </c>
      <c r="R9" s="50" t="s">
        <v>83</v>
      </c>
      <c r="S9" s="50" t="s">
        <v>83</v>
      </c>
      <c r="T9" s="50" t="s">
        <v>83</v>
      </c>
      <c r="U9" s="50" t="s">
        <v>83</v>
      </c>
      <c r="V9" s="50" t="s">
        <v>83</v>
      </c>
      <c r="W9" s="50" t="s">
        <v>83</v>
      </c>
    </row>
    <row r="10" spans="1:25" s="7" customFormat="1" ht="33">
      <c r="A10" s="52" t="s">
        <v>85</v>
      </c>
      <c r="B10" s="7" t="s">
        <v>5</v>
      </c>
      <c r="C10" s="15">
        <v>292.3</v>
      </c>
      <c r="D10" s="15">
        <v>298.1</v>
      </c>
      <c r="E10" s="15">
        <v>300.177</v>
      </c>
      <c r="F10" s="15">
        <f>307.003</f>
        <v>307.003</v>
      </c>
      <c r="G10" s="15">
        <v>323.024</v>
      </c>
      <c r="H10" s="27">
        <v>333.552</v>
      </c>
      <c r="I10" s="37">
        <v>348.712</v>
      </c>
      <c r="J10" s="21">
        <v>1813</v>
      </c>
      <c r="K10" s="16">
        <v>1874</v>
      </c>
      <c r="L10" s="16">
        <v>1942.046</v>
      </c>
      <c r="M10" s="16">
        <v>2013.673</v>
      </c>
      <c r="N10" s="16">
        <v>2017.347</v>
      </c>
      <c r="O10" s="16">
        <v>2044.738</v>
      </c>
      <c r="P10" s="35">
        <v>2086.085</v>
      </c>
      <c r="Q10" s="25">
        <v>49.9</v>
      </c>
      <c r="R10" s="15">
        <v>54.1</v>
      </c>
      <c r="S10" s="15">
        <v>59.212092</v>
      </c>
      <c r="T10" s="15">
        <v>64.00954</v>
      </c>
      <c r="U10" s="15">
        <v>65.241211</v>
      </c>
      <c r="V10" s="29">
        <v>68.559936</v>
      </c>
      <c r="W10" s="33">
        <v>74.113918</v>
      </c>
      <c r="X10" s="31"/>
      <c r="Y10" s="32"/>
    </row>
    <row r="11" spans="1:25" ht="16.5">
      <c r="A11" s="2" t="s">
        <v>6</v>
      </c>
      <c r="B11" s="2" t="s">
        <v>7</v>
      </c>
      <c r="C11" s="6">
        <v>227.1</v>
      </c>
      <c r="D11" s="6">
        <v>231.3</v>
      </c>
      <c r="E11" s="6">
        <v>234.949</v>
      </c>
      <c r="F11" s="6">
        <f>241.115</f>
        <v>241.115</v>
      </c>
      <c r="G11" s="6">
        <v>257.195</v>
      </c>
      <c r="H11" s="28">
        <v>267.969</v>
      </c>
      <c r="I11" s="38">
        <v>282.132</v>
      </c>
      <c r="J11" s="20">
        <v>1197</v>
      </c>
      <c r="K11" s="5">
        <v>1226</v>
      </c>
      <c r="L11" s="5">
        <v>1279.547</v>
      </c>
      <c r="M11" s="5">
        <v>1335.298</v>
      </c>
      <c r="N11" s="5">
        <v>1351.973</v>
      </c>
      <c r="O11" s="5">
        <v>1388.276</v>
      </c>
      <c r="P11" s="36">
        <v>1432.211</v>
      </c>
      <c r="Q11" s="26">
        <v>34.4</v>
      </c>
      <c r="R11" s="6">
        <v>36.6</v>
      </c>
      <c r="S11" s="6">
        <v>40.393716</v>
      </c>
      <c r="T11" s="6">
        <v>44.422141</v>
      </c>
      <c r="U11" s="6">
        <v>45.772548</v>
      </c>
      <c r="V11" s="30">
        <v>48.812876</v>
      </c>
      <c r="W11" s="34">
        <v>53.502663</v>
      </c>
      <c r="X11" s="31"/>
      <c r="Y11" s="32"/>
    </row>
    <row r="12" spans="1:25" ht="16.5">
      <c r="A12" s="2" t="s">
        <v>8</v>
      </c>
      <c r="B12" s="2" t="s">
        <v>9</v>
      </c>
      <c r="C12" s="6">
        <v>107.7</v>
      </c>
      <c r="D12" s="6">
        <v>107.5</v>
      </c>
      <c r="E12" s="6">
        <v>108.204</v>
      </c>
      <c r="F12" s="6">
        <f>107.998</f>
        <v>107.998</v>
      </c>
      <c r="G12" s="6">
        <v>109.078</v>
      </c>
      <c r="H12" s="28">
        <v>114.255</v>
      </c>
      <c r="I12" s="38">
        <v>114.055</v>
      </c>
      <c r="J12" s="22">
        <v>490</v>
      </c>
      <c r="K12">
        <v>484</v>
      </c>
      <c r="L12" s="5">
        <v>501.492</v>
      </c>
      <c r="M12" s="5">
        <v>513.212</v>
      </c>
      <c r="N12" s="5">
        <v>515.151</v>
      </c>
      <c r="O12" s="5">
        <v>523.42</v>
      </c>
      <c r="P12" s="36">
        <v>526.946</v>
      </c>
      <c r="Q12" s="26">
        <v>11</v>
      </c>
      <c r="R12" s="6">
        <v>11.4</v>
      </c>
      <c r="S12" s="6">
        <v>12.545092</v>
      </c>
      <c r="T12" s="6">
        <v>13.89332</v>
      </c>
      <c r="U12" s="6">
        <v>14.179375</v>
      </c>
      <c r="V12" s="30">
        <v>14.552206</v>
      </c>
      <c r="W12" s="34">
        <v>15.509164</v>
      </c>
      <c r="X12" s="31"/>
      <c r="Y12" s="32"/>
    </row>
    <row r="13" spans="1:25" ht="32.25">
      <c r="A13" s="53" t="s">
        <v>86</v>
      </c>
      <c r="B13" s="2" t="s">
        <v>10</v>
      </c>
      <c r="C13" s="6">
        <v>58.9</v>
      </c>
      <c r="D13" s="6">
        <v>58.2</v>
      </c>
      <c r="E13" s="6">
        <v>57.946</v>
      </c>
      <c r="F13" s="6">
        <f>57.342</f>
        <v>57.342</v>
      </c>
      <c r="G13" s="6">
        <v>57.748</v>
      </c>
      <c r="H13" s="28">
        <v>62.241</v>
      </c>
      <c r="I13" s="38">
        <v>61.635</v>
      </c>
      <c r="J13" s="22">
        <v>276</v>
      </c>
      <c r="K13">
        <v>272</v>
      </c>
      <c r="L13" s="5">
        <v>276.455</v>
      </c>
      <c r="M13" s="5">
        <v>281.375</v>
      </c>
      <c r="N13" s="5">
        <v>281.25</v>
      </c>
      <c r="O13" s="5">
        <v>300.083</v>
      </c>
      <c r="P13" s="36">
        <v>299.321</v>
      </c>
      <c r="Q13" s="26">
        <v>5.4</v>
      </c>
      <c r="R13" s="6">
        <v>5.6</v>
      </c>
      <c r="S13" s="6">
        <v>5.936218</v>
      </c>
      <c r="T13" s="6">
        <v>6.492068</v>
      </c>
      <c r="U13" s="6">
        <v>6.625384</v>
      </c>
      <c r="V13" s="30">
        <v>7.185144</v>
      </c>
      <c r="W13" s="34">
        <v>7.438061</v>
      </c>
      <c r="X13" s="31"/>
      <c r="Y13" s="32"/>
    </row>
    <row r="14" spans="1:25" ht="32.25" customHeight="1">
      <c r="A14" s="53" t="s">
        <v>87</v>
      </c>
      <c r="B14" s="2" t="s">
        <v>11</v>
      </c>
      <c r="C14" s="6">
        <v>29.9</v>
      </c>
      <c r="D14" s="6">
        <v>29.8</v>
      </c>
      <c r="E14" s="6">
        <v>30.177</v>
      </c>
      <c r="F14" s="6">
        <f>30.198</f>
        <v>30.198</v>
      </c>
      <c r="G14" s="6">
        <v>30.777</v>
      </c>
      <c r="H14" s="28">
        <v>31.469</v>
      </c>
      <c r="I14" s="38">
        <v>31.286</v>
      </c>
      <c r="J14" s="22">
        <v>154</v>
      </c>
      <c r="K14">
        <v>151</v>
      </c>
      <c r="L14" s="5">
        <v>158.49</v>
      </c>
      <c r="M14" s="5">
        <v>160.832</v>
      </c>
      <c r="N14" s="5">
        <v>163.501</v>
      </c>
      <c r="O14" s="5">
        <v>159.081</v>
      </c>
      <c r="P14" s="36">
        <v>160.288</v>
      </c>
      <c r="Q14" s="26">
        <v>4.5</v>
      </c>
      <c r="R14" s="6">
        <v>4.6</v>
      </c>
      <c r="S14" s="6">
        <v>5.144253</v>
      </c>
      <c r="T14" s="6">
        <v>5.820382</v>
      </c>
      <c r="U14" s="6">
        <v>5.96655</v>
      </c>
      <c r="V14" s="30">
        <v>5.866204</v>
      </c>
      <c r="W14" s="34">
        <v>6.524623</v>
      </c>
      <c r="X14" s="31"/>
      <c r="Y14" s="32"/>
    </row>
    <row r="15" spans="1:25" ht="32.25">
      <c r="A15" s="53" t="s">
        <v>88</v>
      </c>
      <c r="B15" s="2" t="s">
        <v>12</v>
      </c>
      <c r="C15" s="6">
        <v>7.3</v>
      </c>
      <c r="D15" s="6">
        <v>7.6</v>
      </c>
      <c r="E15" s="6">
        <v>8.154</v>
      </c>
      <c r="F15" s="6">
        <f>8.574</f>
        <v>8.574</v>
      </c>
      <c r="G15" s="6">
        <v>9.739</v>
      </c>
      <c r="H15" s="28">
        <v>10.289</v>
      </c>
      <c r="I15" s="38">
        <v>10.909</v>
      </c>
      <c r="J15" s="22">
        <v>20</v>
      </c>
      <c r="K15">
        <v>22</v>
      </c>
      <c r="L15" s="5">
        <v>25.163</v>
      </c>
      <c r="M15" s="5">
        <v>29.727</v>
      </c>
      <c r="N15" s="5">
        <v>31.959</v>
      </c>
      <c r="O15" s="5">
        <v>29.097</v>
      </c>
      <c r="P15" s="36">
        <v>32.952</v>
      </c>
      <c r="Q15" s="26">
        <v>0.4</v>
      </c>
      <c r="R15" s="6">
        <v>0.4</v>
      </c>
      <c r="S15" s="6">
        <v>0.551406</v>
      </c>
      <c r="T15" s="6">
        <v>0.604921</v>
      </c>
      <c r="U15" s="6">
        <v>0.642371</v>
      </c>
      <c r="V15" s="30">
        <v>0.646744</v>
      </c>
      <c r="W15" s="34">
        <v>0.717692</v>
      </c>
      <c r="X15" s="31"/>
      <c r="Y15" s="32"/>
    </row>
    <row r="16" spans="1:25" ht="16.5">
      <c r="A16" s="2" t="s">
        <v>13</v>
      </c>
      <c r="B16" s="2" t="s">
        <v>14</v>
      </c>
      <c r="C16" s="6">
        <v>11.6</v>
      </c>
      <c r="D16" s="6">
        <v>11.8</v>
      </c>
      <c r="E16" s="6">
        <v>11.927</v>
      </c>
      <c r="F16" s="6">
        <f>11.884</f>
        <v>11.884</v>
      </c>
      <c r="G16" s="6">
        <v>10.814</v>
      </c>
      <c r="H16" s="28">
        <v>10.256</v>
      </c>
      <c r="I16" s="38">
        <v>10.225</v>
      </c>
      <c r="J16" s="22">
        <v>39</v>
      </c>
      <c r="K16">
        <v>39</v>
      </c>
      <c r="L16" s="5">
        <v>41.384</v>
      </c>
      <c r="M16" s="5">
        <v>41.278</v>
      </c>
      <c r="N16" s="5">
        <v>38.441</v>
      </c>
      <c r="O16" s="5">
        <v>35.159</v>
      </c>
      <c r="P16" s="36">
        <v>34.385</v>
      </c>
      <c r="Q16" s="26">
        <v>0.8</v>
      </c>
      <c r="R16" s="6">
        <v>0.8</v>
      </c>
      <c r="S16" s="6">
        <v>0.913215</v>
      </c>
      <c r="T16" s="6">
        <v>0.975949</v>
      </c>
      <c r="U16" s="6">
        <v>0.94507</v>
      </c>
      <c r="V16" s="30">
        <v>0.854114</v>
      </c>
      <c r="W16" s="34">
        <v>0.828788</v>
      </c>
      <c r="X16" s="31"/>
      <c r="Y16" s="32"/>
    </row>
    <row r="17" spans="1:25" ht="32.25">
      <c r="A17" s="53" t="s">
        <v>89</v>
      </c>
      <c r="B17" s="2" t="s">
        <v>15</v>
      </c>
      <c r="C17" s="6">
        <v>63.5</v>
      </c>
      <c r="D17" s="6">
        <v>64.3</v>
      </c>
      <c r="E17" s="6">
        <v>65.098</v>
      </c>
      <c r="F17" s="6">
        <f>68.948</f>
        <v>68.948</v>
      </c>
      <c r="G17" s="6">
        <v>76.046</v>
      </c>
      <c r="H17" s="28">
        <v>82.841</v>
      </c>
      <c r="I17" s="38">
        <v>93.92</v>
      </c>
      <c r="J17" s="22">
        <v>241</v>
      </c>
      <c r="K17">
        <v>260</v>
      </c>
      <c r="L17" s="5">
        <v>271.145</v>
      </c>
      <c r="M17" s="5">
        <v>283.959</v>
      </c>
      <c r="N17" s="5">
        <v>277.561</v>
      </c>
      <c r="O17" s="5">
        <v>298.55</v>
      </c>
      <c r="P17" s="36">
        <v>323.045</v>
      </c>
      <c r="Q17" s="26">
        <v>8.7</v>
      </c>
      <c r="R17" s="6">
        <v>9.6</v>
      </c>
      <c r="S17" s="6">
        <v>10.562944</v>
      </c>
      <c r="T17" s="6">
        <v>11.063932</v>
      </c>
      <c r="U17" s="6">
        <v>11.258252</v>
      </c>
      <c r="V17" s="30">
        <v>12.603816</v>
      </c>
      <c r="W17" s="34">
        <v>15.210338</v>
      </c>
      <c r="X17" s="31"/>
      <c r="Y17" s="32"/>
    </row>
    <row r="18" spans="1:25" ht="16.5">
      <c r="A18" s="2" t="s">
        <v>16</v>
      </c>
      <c r="B18" s="2" t="s">
        <v>17</v>
      </c>
      <c r="C18" s="6">
        <v>55.9</v>
      </c>
      <c r="D18" s="6">
        <v>59.5</v>
      </c>
      <c r="E18" s="6">
        <v>61.647</v>
      </c>
      <c r="F18" s="6">
        <f>64.169</f>
        <v>64.169</v>
      </c>
      <c r="G18" s="6">
        <v>72.071</v>
      </c>
      <c r="H18" s="28">
        <v>70.873</v>
      </c>
      <c r="I18" s="38">
        <v>74.157</v>
      </c>
      <c r="J18" s="22">
        <v>466</v>
      </c>
      <c r="K18">
        <v>482</v>
      </c>
      <c r="L18" s="5">
        <v>506.91</v>
      </c>
      <c r="M18" s="5">
        <v>538.127</v>
      </c>
      <c r="N18" s="5">
        <v>559.261</v>
      </c>
      <c r="O18" s="5">
        <v>566.306</v>
      </c>
      <c r="P18" s="36">
        <v>582.22</v>
      </c>
      <c r="Q18" s="26">
        <v>14.7</v>
      </c>
      <c r="R18" s="6">
        <v>15.6</v>
      </c>
      <c r="S18" s="6">
        <v>17.28568</v>
      </c>
      <c r="T18" s="6">
        <v>19.464889</v>
      </c>
      <c r="U18" s="6">
        <v>20.334921</v>
      </c>
      <c r="V18" s="30">
        <v>21.656854</v>
      </c>
      <c r="W18" s="34">
        <v>22.783161</v>
      </c>
      <c r="X18" s="31"/>
      <c r="Y18" s="32"/>
    </row>
    <row r="19" spans="1:25" ht="16.5">
      <c r="A19" s="2" t="s">
        <v>18</v>
      </c>
      <c r="B19" s="2" t="s">
        <v>19</v>
      </c>
      <c r="C19" s="6">
        <v>33.8</v>
      </c>
      <c r="D19" s="6">
        <v>35.9</v>
      </c>
      <c r="E19" s="6">
        <v>36.053</v>
      </c>
      <c r="F19" s="6">
        <f>39.196</f>
        <v>39.196</v>
      </c>
      <c r="G19" s="6">
        <v>40.826</v>
      </c>
      <c r="H19" s="28">
        <v>39.975</v>
      </c>
      <c r="I19" s="38">
        <v>42.421</v>
      </c>
      <c r="J19" s="22">
        <v>377</v>
      </c>
      <c r="K19">
        <v>386</v>
      </c>
      <c r="L19" s="5">
        <v>406.692</v>
      </c>
      <c r="M19" s="5">
        <v>437.429</v>
      </c>
      <c r="N19" s="5">
        <v>440.782</v>
      </c>
      <c r="O19" s="5">
        <v>455.164</v>
      </c>
      <c r="P19" s="36">
        <v>469.925</v>
      </c>
      <c r="Q19" s="26">
        <v>10.9</v>
      </c>
      <c r="R19" s="6">
        <v>11.7</v>
      </c>
      <c r="S19" s="6">
        <v>13.194972</v>
      </c>
      <c r="T19" s="6">
        <v>14.946396</v>
      </c>
      <c r="U19" s="6">
        <v>14.91867</v>
      </c>
      <c r="V19" s="30">
        <v>16.173157</v>
      </c>
      <c r="W19" s="34">
        <v>17.051866</v>
      </c>
      <c r="X19" s="31"/>
      <c r="Y19" s="32"/>
    </row>
    <row r="20" spans="1:25" ht="16.5">
      <c r="A20" s="2" t="s">
        <v>20</v>
      </c>
      <c r="B20" s="2" t="s">
        <v>21</v>
      </c>
      <c r="C20" s="6">
        <v>23.7</v>
      </c>
      <c r="D20" s="6">
        <v>25.7</v>
      </c>
      <c r="E20" s="6">
        <v>25.495</v>
      </c>
      <c r="F20" s="6">
        <f>27.586</f>
        <v>27.586</v>
      </c>
      <c r="G20" s="6">
        <v>28.926</v>
      </c>
      <c r="H20" s="28">
        <v>27.064</v>
      </c>
      <c r="I20" s="38">
        <v>29.191</v>
      </c>
      <c r="J20" s="22">
        <v>261</v>
      </c>
      <c r="K20">
        <v>271</v>
      </c>
      <c r="L20" s="5">
        <v>291.44</v>
      </c>
      <c r="M20" s="5">
        <v>308.898</v>
      </c>
      <c r="N20" s="5">
        <v>310.725</v>
      </c>
      <c r="O20" s="5">
        <v>323.357</v>
      </c>
      <c r="P20" s="36">
        <v>337.823</v>
      </c>
      <c r="Q20" s="26">
        <v>6.6</v>
      </c>
      <c r="R20" s="6">
        <v>7.3</v>
      </c>
      <c r="S20" s="6">
        <v>8.406295</v>
      </c>
      <c r="T20" s="6">
        <v>9.516607</v>
      </c>
      <c r="U20" s="6">
        <v>9.263145</v>
      </c>
      <c r="V20" s="30">
        <v>9.682538</v>
      </c>
      <c r="W20" s="34">
        <v>10.511154</v>
      </c>
      <c r="X20" s="31"/>
      <c r="Y20" s="32"/>
    </row>
    <row r="21" spans="1:25" ht="16.5">
      <c r="A21" s="2" t="s">
        <v>22</v>
      </c>
      <c r="B21" s="2" t="s">
        <v>23</v>
      </c>
      <c r="C21" s="6">
        <v>10</v>
      </c>
      <c r="D21" s="6">
        <v>10.1</v>
      </c>
      <c r="E21" s="6">
        <v>10.558</v>
      </c>
      <c r="F21" s="6">
        <f>11.61</f>
        <v>11.61</v>
      </c>
      <c r="G21" s="6">
        <v>11.9</v>
      </c>
      <c r="H21" s="28">
        <v>12.911</v>
      </c>
      <c r="I21" s="38">
        <v>13.23</v>
      </c>
      <c r="J21" s="22">
        <v>116</v>
      </c>
      <c r="K21">
        <v>115</v>
      </c>
      <c r="L21" s="5">
        <v>115.252</v>
      </c>
      <c r="M21" s="5">
        <v>128.531</v>
      </c>
      <c r="N21" s="5">
        <v>130.057</v>
      </c>
      <c r="O21" s="5">
        <v>131.807</v>
      </c>
      <c r="P21" s="36">
        <v>132.102</v>
      </c>
      <c r="Q21" s="26">
        <v>4.3</v>
      </c>
      <c r="R21" s="6">
        <v>4.4</v>
      </c>
      <c r="S21" s="6">
        <v>4.788677</v>
      </c>
      <c r="T21" s="6">
        <v>5.429789</v>
      </c>
      <c r="U21" s="6">
        <v>5.655525</v>
      </c>
      <c r="V21" s="30">
        <v>6.490619</v>
      </c>
      <c r="W21" s="34">
        <v>6.540712</v>
      </c>
      <c r="X21" s="31"/>
      <c r="Y21" s="32"/>
    </row>
    <row r="22" spans="1:25" ht="16.5">
      <c r="A22" s="2" t="s">
        <v>24</v>
      </c>
      <c r="B22" s="2" t="s">
        <v>25</v>
      </c>
      <c r="C22" s="6">
        <v>12</v>
      </c>
      <c r="D22" s="6">
        <v>12.4</v>
      </c>
      <c r="E22" s="6">
        <v>12.311</v>
      </c>
      <c r="F22" s="6">
        <f>12.478</f>
        <v>12.478</v>
      </c>
      <c r="G22" s="6">
        <v>13.731</v>
      </c>
      <c r="H22" s="28">
        <v>15.111</v>
      </c>
      <c r="I22" s="38">
        <v>15.922</v>
      </c>
      <c r="J22" s="22">
        <v>39</v>
      </c>
      <c r="K22">
        <v>42</v>
      </c>
      <c r="L22" s="5">
        <v>39.451</v>
      </c>
      <c r="M22" s="5">
        <v>38.742</v>
      </c>
      <c r="N22" s="5">
        <v>40.272</v>
      </c>
      <c r="O22" s="5">
        <v>43.682</v>
      </c>
      <c r="P22" s="36">
        <v>45.021</v>
      </c>
      <c r="Q22" s="26">
        <v>1.3</v>
      </c>
      <c r="R22" s="6">
        <v>1.4</v>
      </c>
      <c r="S22" s="6">
        <v>1.277038</v>
      </c>
      <c r="T22" s="6">
        <v>1.448228</v>
      </c>
      <c r="U22" s="6">
        <v>1.58262</v>
      </c>
      <c r="V22" s="30">
        <v>1.771183</v>
      </c>
      <c r="W22" s="34">
        <v>1.721397</v>
      </c>
      <c r="X22" s="31"/>
      <c r="Y22" s="32"/>
    </row>
    <row r="23" spans="1:25" ht="16.5">
      <c r="A23" s="2" t="s">
        <v>26</v>
      </c>
      <c r="B23" s="2" t="s">
        <v>27</v>
      </c>
      <c r="C23" s="6">
        <v>10.1</v>
      </c>
      <c r="D23" s="6">
        <v>11.2</v>
      </c>
      <c r="E23" s="6">
        <v>13.283</v>
      </c>
      <c r="F23" s="6">
        <f>12.495</f>
        <v>12.495</v>
      </c>
      <c r="G23" s="6">
        <v>17.514</v>
      </c>
      <c r="H23" s="28">
        <v>15.787</v>
      </c>
      <c r="I23" s="38">
        <v>15.814</v>
      </c>
      <c r="J23" s="22">
        <v>50</v>
      </c>
      <c r="K23">
        <v>54</v>
      </c>
      <c r="L23" s="5">
        <v>60.767</v>
      </c>
      <c r="M23" s="5">
        <v>61.956</v>
      </c>
      <c r="N23" s="5">
        <v>78.207</v>
      </c>
      <c r="O23" s="5">
        <v>67.46</v>
      </c>
      <c r="P23" s="36">
        <v>67.274</v>
      </c>
      <c r="Q23" s="26">
        <v>2.5</v>
      </c>
      <c r="R23" s="6">
        <v>2.6</v>
      </c>
      <c r="S23" s="6">
        <v>2.81367</v>
      </c>
      <c r="T23" s="6">
        <v>3.070265</v>
      </c>
      <c r="U23" s="6">
        <v>3.833631</v>
      </c>
      <c r="V23" s="30">
        <v>3.712514</v>
      </c>
      <c r="W23" s="34">
        <v>4.009898</v>
      </c>
      <c r="X23" s="31"/>
      <c r="Y23" s="32"/>
    </row>
    <row r="24" spans="1:25" ht="16.5">
      <c r="A24" s="2" t="s">
        <v>28</v>
      </c>
      <c r="B24" s="2" t="s">
        <v>29</v>
      </c>
      <c r="C24" s="6">
        <v>63.1</v>
      </c>
      <c r="D24" s="6">
        <v>64.6</v>
      </c>
      <c r="E24" s="6">
        <v>63.174</v>
      </c>
      <c r="F24" s="6">
        <f>63.759</f>
        <v>63.759</v>
      </c>
      <c r="G24" s="6">
        <v>63.645</v>
      </c>
      <c r="H24" s="28">
        <v>63.18</v>
      </c>
      <c r="I24" s="38">
        <v>64.292</v>
      </c>
      <c r="J24" s="22">
        <v>593</v>
      </c>
      <c r="K24">
        <v>622</v>
      </c>
      <c r="L24" s="5">
        <v>636.037</v>
      </c>
      <c r="M24" s="5">
        <v>652.714</v>
      </c>
      <c r="N24" s="5">
        <v>641.322</v>
      </c>
      <c r="O24" s="5">
        <v>627.435</v>
      </c>
      <c r="P24" s="36">
        <v>624.779</v>
      </c>
      <c r="Q24" s="26">
        <v>14.3</v>
      </c>
      <c r="R24" s="6">
        <v>16</v>
      </c>
      <c r="S24" s="6">
        <v>17.192735</v>
      </c>
      <c r="T24" s="6">
        <v>17.966347</v>
      </c>
      <c r="U24" s="6">
        <v>18.021909</v>
      </c>
      <c r="V24" s="30">
        <v>17.709748</v>
      </c>
      <c r="W24" s="34">
        <v>18.53644</v>
      </c>
      <c r="X24" s="31"/>
      <c r="Y24" s="32"/>
    </row>
    <row r="25" spans="1:25" ht="16.5">
      <c r="A25" s="2" t="s">
        <v>30</v>
      </c>
      <c r="B25" s="2" t="s">
        <v>31</v>
      </c>
      <c r="C25" s="6">
        <v>10.8</v>
      </c>
      <c r="D25" s="6">
        <v>11.2</v>
      </c>
      <c r="E25" s="6">
        <v>11.067</v>
      </c>
      <c r="F25" s="6">
        <f>12.071</f>
        <v>12.071</v>
      </c>
      <c r="G25" s="6">
        <v>11.944</v>
      </c>
      <c r="H25" s="28">
        <v>11.319</v>
      </c>
      <c r="I25" s="38">
        <v>11.39</v>
      </c>
      <c r="J25" s="22">
        <v>171</v>
      </c>
      <c r="K25">
        <v>179</v>
      </c>
      <c r="L25" s="5">
        <v>181.963</v>
      </c>
      <c r="M25" s="5">
        <v>189.247</v>
      </c>
      <c r="N25" s="5">
        <v>181.952</v>
      </c>
      <c r="O25" s="5">
        <v>172.4</v>
      </c>
      <c r="P25" s="36">
        <v>172.435</v>
      </c>
      <c r="Q25" s="26">
        <v>4.4</v>
      </c>
      <c r="R25" s="6">
        <v>4.9</v>
      </c>
      <c r="S25" s="6">
        <v>5.071004</v>
      </c>
      <c r="T25" s="6">
        <v>5.345095</v>
      </c>
      <c r="U25" s="6">
        <v>5.366887</v>
      </c>
      <c r="V25" s="30">
        <v>5.317182</v>
      </c>
      <c r="W25" s="34">
        <v>5.674046</v>
      </c>
      <c r="X25" s="31"/>
      <c r="Y25" s="32"/>
    </row>
    <row r="26" spans="1:25" ht="16.5">
      <c r="A26" s="2" t="s">
        <v>32</v>
      </c>
      <c r="B26" s="2" t="s">
        <v>33</v>
      </c>
      <c r="C26" s="6">
        <v>5.1</v>
      </c>
      <c r="D26" s="6">
        <v>5.5</v>
      </c>
      <c r="E26" s="6">
        <v>5.228</v>
      </c>
      <c r="F26" s="6">
        <f>5.487</f>
        <v>5.487</v>
      </c>
      <c r="G26" s="6">
        <v>5.647</v>
      </c>
      <c r="H26" s="28">
        <v>5.259</v>
      </c>
      <c r="I26" s="38">
        <v>5.355</v>
      </c>
      <c r="J26" s="22">
        <v>120</v>
      </c>
      <c r="K26">
        <v>127</v>
      </c>
      <c r="L26" s="5">
        <v>128.695</v>
      </c>
      <c r="M26" s="5">
        <v>135.921</v>
      </c>
      <c r="N26" s="5">
        <v>131.344</v>
      </c>
      <c r="O26" s="5">
        <v>122.603</v>
      </c>
      <c r="P26" s="36">
        <v>120.854</v>
      </c>
      <c r="Q26" s="26">
        <v>2.8</v>
      </c>
      <c r="R26" s="6">
        <v>3.2</v>
      </c>
      <c r="S26" s="6">
        <v>3.373064</v>
      </c>
      <c r="T26" s="6">
        <v>3.575045</v>
      </c>
      <c r="U26" s="6">
        <v>3.614706</v>
      </c>
      <c r="V26" s="30">
        <v>3.517234</v>
      </c>
      <c r="W26" s="34">
        <v>3.710571</v>
      </c>
      <c r="X26" s="31"/>
      <c r="Y26" s="32"/>
    </row>
    <row r="27" spans="1:25" ht="16.5">
      <c r="A27" s="2" t="s">
        <v>34</v>
      </c>
      <c r="B27" s="2" t="s">
        <v>35</v>
      </c>
      <c r="C27" s="6">
        <v>4.2</v>
      </c>
      <c r="D27" s="6">
        <v>4.7</v>
      </c>
      <c r="E27" s="6">
        <v>4.42</v>
      </c>
      <c r="F27" s="6">
        <f>4.695</f>
        <v>4.695</v>
      </c>
      <c r="G27" s="6">
        <v>4.871</v>
      </c>
      <c r="H27" s="28">
        <v>4.573</v>
      </c>
      <c r="I27" s="38">
        <v>4.687</v>
      </c>
      <c r="J27" s="22">
        <v>112</v>
      </c>
      <c r="K27">
        <v>118</v>
      </c>
      <c r="L27" s="5">
        <v>119.602</v>
      </c>
      <c r="M27" s="5">
        <v>126.296</v>
      </c>
      <c r="N27" s="5">
        <v>122.256</v>
      </c>
      <c r="O27" s="5">
        <v>113.61</v>
      </c>
      <c r="P27" s="36">
        <v>110.912</v>
      </c>
      <c r="Q27" s="26">
        <v>2.5</v>
      </c>
      <c r="R27" s="6">
        <v>2.9</v>
      </c>
      <c r="S27" s="6">
        <v>2.990843</v>
      </c>
      <c r="T27" s="6">
        <v>3.175395</v>
      </c>
      <c r="U27" s="6">
        <v>3.229373</v>
      </c>
      <c r="V27" s="30">
        <v>3.118584</v>
      </c>
      <c r="W27" s="34">
        <v>3.225532</v>
      </c>
      <c r="X27" s="31"/>
      <c r="Y27" s="32"/>
    </row>
    <row r="28" spans="1:25" ht="16.5">
      <c r="A28" s="2" t="s">
        <v>36</v>
      </c>
      <c r="B28" s="2" t="s">
        <v>37</v>
      </c>
      <c r="C28" s="6">
        <v>0.9</v>
      </c>
      <c r="D28" s="6">
        <v>0.8</v>
      </c>
      <c r="E28" s="6">
        <v>0.808</v>
      </c>
      <c r="F28" s="6">
        <f>0.792</f>
        <v>0.792</v>
      </c>
      <c r="G28" s="6">
        <v>0.776</v>
      </c>
      <c r="H28" s="28">
        <v>0.686</v>
      </c>
      <c r="I28" s="38">
        <v>0.668</v>
      </c>
      <c r="J28" s="22">
        <v>8</v>
      </c>
      <c r="K28">
        <v>9</v>
      </c>
      <c r="L28" s="5">
        <v>9.093</v>
      </c>
      <c r="M28" s="5">
        <v>9.625</v>
      </c>
      <c r="N28" s="5">
        <v>9.088</v>
      </c>
      <c r="O28" s="5">
        <v>8.993</v>
      </c>
      <c r="P28" s="36">
        <v>9.942</v>
      </c>
      <c r="Q28" s="26">
        <v>0.3</v>
      </c>
      <c r="R28" s="6">
        <v>0.4</v>
      </c>
      <c r="S28" s="6">
        <v>0.382221</v>
      </c>
      <c r="T28" s="6">
        <v>0.39965</v>
      </c>
      <c r="U28" s="6">
        <v>0.385333</v>
      </c>
      <c r="V28" s="30">
        <v>0.39865</v>
      </c>
      <c r="W28" s="34">
        <v>0.485039</v>
      </c>
      <c r="X28" s="31"/>
      <c r="Y28" s="32"/>
    </row>
    <row r="29" spans="1:25" ht="32.25" customHeight="1">
      <c r="A29" s="53" t="s">
        <v>90</v>
      </c>
      <c r="B29" s="2" t="s">
        <v>38</v>
      </c>
      <c r="C29" s="6">
        <v>5.8</v>
      </c>
      <c r="D29" s="6">
        <v>5.8</v>
      </c>
      <c r="E29" s="6">
        <v>5.839</v>
      </c>
      <c r="F29" s="6">
        <f>6.584</f>
        <v>6.584</v>
      </c>
      <c r="G29" s="6">
        <v>6.297</v>
      </c>
      <c r="H29" s="28">
        <v>6.06</v>
      </c>
      <c r="I29" s="38">
        <v>6.035</v>
      </c>
      <c r="J29" s="22">
        <v>51</v>
      </c>
      <c r="K29">
        <v>52</v>
      </c>
      <c r="L29" s="5">
        <v>53.268</v>
      </c>
      <c r="M29" s="5">
        <v>53.326</v>
      </c>
      <c r="N29" s="5">
        <v>50.608</v>
      </c>
      <c r="O29" s="5">
        <v>49.797</v>
      </c>
      <c r="P29" s="36">
        <v>51.581</v>
      </c>
      <c r="Q29" s="26">
        <v>1.6</v>
      </c>
      <c r="R29" s="6">
        <v>1.6</v>
      </c>
      <c r="S29" s="6">
        <v>1.69794</v>
      </c>
      <c r="T29" s="6">
        <v>1.77005</v>
      </c>
      <c r="U29" s="6">
        <v>1.752181</v>
      </c>
      <c r="V29" s="30">
        <v>1.799948</v>
      </c>
      <c r="W29" s="34">
        <v>1.963475</v>
      </c>
      <c r="X29" s="31"/>
      <c r="Y29" s="32"/>
    </row>
    <row r="30" spans="1:25" ht="16.5">
      <c r="A30" s="2" t="s">
        <v>39</v>
      </c>
      <c r="B30" s="2" t="s">
        <v>40</v>
      </c>
      <c r="C30" s="6">
        <v>33.9</v>
      </c>
      <c r="D30" s="6">
        <v>34.5</v>
      </c>
      <c r="E30" s="6">
        <v>33.128</v>
      </c>
      <c r="F30" s="6">
        <f>32.299</f>
        <v>32.299</v>
      </c>
      <c r="G30" s="6">
        <v>31.995</v>
      </c>
      <c r="H30" s="28">
        <v>33.4</v>
      </c>
      <c r="I30" s="38">
        <v>34.241</v>
      </c>
      <c r="J30" s="22">
        <v>242</v>
      </c>
      <c r="K30">
        <v>255</v>
      </c>
      <c r="L30" s="5">
        <v>254.716</v>
      </c>
      <c r="M30" s="5">
        <v>256.176</v>
      </c>
      <c r="N30" s="5">
        <v>252.571</v>
      </c>
      <c r="O30" s="5">
        <v>269.099</v>
      </c>
      <c r="P30" s="36">
        <v>263.973</v>
      </c>
      <c r="Q30" s="26">
        <v>3.4</v>
      </c>
      <c r="R30" s="6">
        <v>4</v>
      </c>
      <c r="S30" s="6">
        <v>4.194537</v>
      </c>
      <c r="T30" s="6">
        <v>4.40226</v>
      </c>
      <c r="U30" s="6">
        <v>4.547604</v>
      </c>
      <c r="V30" s="30">
        <v>4.917637</v>
      </c>
      <c r="W30" s="34">
        <v>5.112487</v>
      </c>
      <c r="X30" s="31"/>
      <c r="Y30" s="32"/>
    </row>
    <row r="31" spans="1:25" ht="32.25">
      <c r="A31" s="53" t="s">
        <v>91</v>
      </c>
      <c r="B31" s="2" t="s">
        <v>41</v>
      </c>
      <c r="C31" s="6">
        <v>2.9</v>
      </c>
      <c r="D31" s="6">
        <v>2.7</v>
      </c>
      <c r="E31" s="6">
        <v>2.834</v>
      </c>
      <c r="F31" s="6">
        <f>2.771</f>
        <v>2.771</v>
      </c>
      <c r="G31" s="6">
        <v>2.62</v>
      </c>
      <c r="H31" s="28">
        <v>4.518</v>
      </c>
      <c r="I31" s="38">
        <v>4.535</v>
      </c>
      <c r="J31" s="22">
        <v>18</v>
      </c>
      <c r="K31">
        <v>17</v>
      </c>
      <c r="L31" s="5">
        <v>17.701</v>
      </c>
      <c r="M31" s="5">
        <v>18.777</v>
      </c>
      <c r="N31" s="5">
        <v>15.959</v>
      </c>
      <c r="O31" s="5">
        <v>24.174</v>
      </c>
      <c r="P31" s="36">
        <v>24.73</v>
      </c>
      <c r="Q31" s="26">
        <v>0.5</v>
      </c>
      <c r="R31" s="6">
        <v>0.4</v>
      </c>
      <c r="S31" s="6">
        <v>0.497927</v>
      </c>
      <c r="T31" s="6">
        <v>0.502823</v>
      </c>
      <c r="U31" s="6">
        <v>0.483395</v>
      </c>
      <c r="V31" s="30">
        <v>0.765542</v>
      </c>
      <c r="W31" s="34">
        <v>0.837015</v>
      </c>
      <c r="X31" s="31"/>
      <c r="Y31" s="32"/>
    </row>
    <row r="32" spans="1:25" ht="16.5">
      <c r="A32" s="2" t="s">
        <v>42</v>
      </c>
      <c r="B32" s="2" t="s">
        <v>43</v>
      </c>
      <c r="C32" s="6">
        <v>2.7</v>
      </c>
      <c r="D32" s="6">
        <v>2.8</v>
      </c>
      <c r="E32" s="6">
        <v>2.685</v>
      </c>
      <c r="F32" s="6">
        <f>2.715</f>
        <v>2.715</v>
      </c>
      <c r="G32" s="6">
        <v>2.553</v>
      </c>
      <c r="H32" s="28">
        <v>2.581</v>
      </c>
      <c r="I32" s="38">
        <v>2.497</v>
      </c>
      <c r="J32" s="22">
        <v>15</v>
      </c>
      <c r="K32">
        <v>15</v>
      </c>
      <c r="L32" s="5">
        <v>15.53</v>
      </c>
      <c r="M32" s="5">
        <v>16.306</v>
      </c>
      <c r="N32" s="5">
        <v>15.269</v>
      </c>
      <c r="O32" s="5">
        <v>14.567</v>
      </c>
      <c r="P32" s="36">
        <v>13.997</v>
      </c>
      <c r="Q32" s="26">
        <v>0.2</v>
      </c>
      <c r="R32" s="6">
        <v>0.2</v>
      </c>
      <c r="S32" s="6">
        <v>0.256848</v>
      </c>
      <c r="T32" s="6">
        <v>0.270588</v>
      </c>
      <c r="U32" s="6">
        <v>0.266321</v>
      </c>
      <c r="V32" s="30">
        <v>0.265197</v>
      </c>
      <c r="W32" s="34">
        <v>0.258729</v>
      </c>
      <c r="X32" s="31"/>
      <c r="Y32" s="32"/>
    </row>
    <row r="33" spans="1:25" ht="16.5">
      <c r="A33" s="2" t="s">
        <v>44</v>
      </c>
      <c r="B33" s="2" t="s">
        <v>45</v>
      </c>
      <c r="C33" s="6">
        <v>21.7</v>
      </c>
      <c r="D33" s="6">
        <v>20.9</v>
      </c>
      <c r="E33" s="6">
        <v>19.609</v>
      </c>
      <c r="F33" s="6">
        <f>18.59</f>
        <v>18.59</v>
      </c>
      <c r="G33" s="6">
        <v>18.431</v>
      </c>
      <c r="H33" s="28">
        <v>18.543</v>
      </c>
      <c r="I33" s="38">
        <v>19.117</v>
      </c>
      <c r="J33" s="22">
        <v>158</v>
      </c>
      <c r="K33">
        <v>156</v>
      </c>
      <c r="L33" s="5">
        <v>151.604</v>
      </c>
      <c r="M33" s="5">
        <v>150.33</v>
      </c>
      <c r="N33" s="5">
        <v>151.159</v>
      </c>
      <c r="O33" s="5">
        <v>164.342</v>
      </c>
      <c r="P33" s="36">
        <v>154.405</v>
      </c>
      <c r="Q33" s="26">
        <v>1.4</v>
      </c>
      <c r="R33" s="6">
        <v>1.5</v>
      </c>
      <c r="S33" s="6">
        <v>1.565439</v>
      </c>
      <c r="T33" s="6">
        <v>1.58773</v>
      </c>
      <c r="U33" s="6">
        <v>1.715798</v>
      </c>
      <c r="V33" s="30">
        <v>1.867915</v>
      </c>
      <c r="W33" s="34">
        <v>1.811828</v>
      </c>
      <c r="X33" s="31"/>
      <c r="Y33" s="32"/>
    </row>
    <row r="34" spans="1:25" ht="16.5">
      <c r="A34" s="2" t="s">
        <v>46</v>
      </c>
      <c r="B34" s="2" t="s">
        <v>47</v>
      </c>
      <c r="C34" s="6">
        <v>6.6</v>
      </c>
      <c r="D34" s="6">
        <v>8.1</v>
      </c>
      <c r="E34" s="6">
        <v>8</v>
      </c>
      <c r="F34" s="6">
        <f>8.223</f>
        <v>8.223</v>
      </c>
      <c r="G34" s="6">
        <v>8.391</v>
      </c>
      <c r="H34" s="28">
        <v>7.758</v>
      </c>
      <c r="I34" s="38">
        <v>8.092</v>
      </c>
      <c r="J34" s="22">
        <v>51</v>
      </c>
      <c r="K34">
        <v>67</v>
      </c>
      <c r="L34" s="5">
        <v>69.881</v>
      </c>
      <c r="M34" s="5">
        <v>70.763</v>
      </c>
      <c r="N34" s="5">
        <v>70.184</v>
      </c>
      <c r="O34" s="5">
        <v>66.016</v>
      </c>
      <c r="P34" s="36">
        <v>70.841</v>
      </c>
      <c r="Q34" s="26">
        <v>1.2</v>
      </c>
      <c r="R34" s="6">
        <v>1.8</v>
      </c>
      <c r="S34" s="6">
        <v>1.874323</v>
      </c>
      <c r="T34" s="6">
        <v>2.041119</v>
      </c>
      <c r="U34" s="6">
        <v>2.08209</v>
      </c>
      <c r="V34" s="30">
        <v>2.018983</v>
      </c>
      <c r="W34" s="34">
        <v>2.204915</v>
      </c>
      <c r="X34" s="31"/>
      <c r="Y34" s="32"/>
    </row>
    <row r="35" spans="1:25" ht="16.5">
      <c r="A35" s="2" t="s">
        <v>48</v>
      </c>
      <c r="B35" s="2" t="s">
        <v>49</v>
      </c>
      <c r="C35" s="6">
        <v>1.7</v>
      </c>
      <c r="D35" s="6">
        <v>2.8</v>
      </c>
      <c r="E35" s="6">
        <v>2.719</v>
      </c>
      <c r="F35" s="6">
        <f>2.846</f>
        <v>2.846</v>
      </c>
      <c r="G35" s="6">
        <v>2.794</v>
      </c>
      <c r="H35" s="28">
        <v>2.738</v>
      </c>
      <c r="I35" s="38">
        <v>2.88</v>
      </c>
      <c r="J35" s="22">
        <v>14</v>
      </c>
      <c r="K35">
        <v>27</v>
      </c>
      <c r="L35" s="5">
        <v>28.793</v>
      </c>
      <c r="M35" s="5">
        <v>28.468</v>
      </c>
      <c r="N35" s="5">
        <v>27.86</v>
      </c>
      <c r="O35" s="5">
        <v>27.734</v>
      </c>
      <c r="P35" s="36">
        <v>29.893</v>
      </c>
      <c r="Q35" s="26">
        <v>0.4</v>
      </c>
      <c r="R35" s="6">
        <v>0.8</v>
      </c>
      <c r="S35" s="6">
        <v>0.83959</v>
      </c>
      <c r="T35" s="6">
        <v>0.957814</v>
      </c>
      <c r="U35" s="6">
        <v>1.016493</v>
      </c>
      <c r="V35" s="30">
        <v>1.006605</v>
      </c>
      <c r="W35" s="34">
        <v>1.066786</v>
      </c>
      <c r="X35" s="31"/>
      <c r="Y35" s="32"/>
    </row>
    <row r="36" spans="1:25" ht="16.5">
      <c r="A36" s="2" t="s">
        <v>50</v>
      </c>
      <c r="B36" s="2" t="s">
        <v>51</v>
      </c>
      <c r="C36" s="6">
        <v>1.7</v>
      </c>
      <c r="D36" s="6">
        <v>1.7</v>
      </c>
      <c r="E36" s="6">
        <v>1.742</v>
      </c>
      <c r="F36" s="6">
        <f>1.768</f>
        <v>1.768</v>
      </c>
      <c r="G36" s="6">
        <v>1.877</v>
      </c>
      <c r="H36" s="28">
        <v>1.771</v>
      </c>
      <c r="I36" s="38">
        <v>1.761</v>
      </c>
      <c r="J36" s="22">
        <v>9</v>
      </c>
      <c r="K36">
        <v>9</v>
      </c>
      <c r="L36" s="5">
        <v>9.492</v>
      </c>
      <c r="M36" s="5">
        <v>9.908</v>
      </c>
      <c r="N36" s="5">
        <v>9.231</v>
      </c>
      <c r="O36" s="5">
        <v>6.907</v>
      </c>
      <c r="P36" s="36">
        <v>7.335</v>
      </c>
      <c r="Q36" s="26">
        <v>0.1</v>
      </c>
      <c r="R36" s="6">
        <v>0.1</v>
      </c>
      <c r="S36" s="6">
        <v>0.173232</v>
      </c>
      <c r="T36" s="6">
        <v>0.188419</v>
      </c>
      <c r="U36" s="6">
        <v>0.181481</v>
      </c>
      <c r="V36" s="30">
        <v>0.141651</v>
      </c>
      <c r="W36" s="34">
        <v>0.152647</v>
      </c>
      <c r="X36" s="31"/>
      <c r="Y36" s="32"/>
    </row>
    <row r="37" spans="1:25" ht="16.5">
      <c r="A37" s="2" t="s">
        <v>52</v>
      </c>
      <c r="B37" s="2" t="s">
        <v>53</v>
      </c>
      <c r="C37" s="6">
        <v>3.2</v>
      </c>
      <c r="D37" s="6">
        <v>3.6</v>
      </c>
      <c r="E37" s="6">
        <v>3.539</v>
      </c>
      <c r="F37" s="6">
        <f>3.609</f>
        <v>3.609</v>
      </c>
      <c r="G37" s="6">
        <v>3.72</v>
      </c>
      <c r="H37" s="28">
        <v>3.249</v>
      </c>
      <c r="I37" s="38">
        <v>3.451</v>
      </c>
      <c r="J37" s="22">
        <v>28</v>
      </c>
      <c r="K37">
        <v>31</v>
      </c>
      <c r="L37" s="5">
        <v>31.596</v>
      </c>
      <c r="M37" s="5">
        <v>32.387</v>
      </c>
      <c r="N37" s="5">
        <v>33.093</v>
      </c>
      <c r="O37" s="5">
        <v>31.375</v>
      </c>
      <c r="P37" s="36">
        <v>33.613</v>
      </c>
      <c r="Q37" s="26">
        <v>0.7</v>
      </c>
      <c r="R37" s="6">
        <v>0.8</v>
      </c>
      <c r="S37" s="6">
        <v>0.861501</v>
      </c>
      <c r="T37" s="6">
        <v>0.894886</v>
      </c>
      <c r="U37" s="6">
        <v>0.884116</v>
      </c>
      <c r="V37" s="30">
        <v>0.870727</v>
      </c>
      <c r="W37" s="34">
        <v>0.985482</v>
      </c>
      <c r="X37" s="31"/>
      <c r="Y37" s="32"/>
    </row>
    <row r="38" spans="1:25" ht="16.5">
      <c r="A38" s="2" t="s">
        <v>54</v>
      </c>
      <c r="B38" s="2" t="s">
        <v>55</v>
      </c>
      <c r="C38" s="6">
        <v>6.2</v>
      </c>
      <c r="D38" s="6">
        <v>6.4</v>
      </c>
      <c r="E38" s="6">
        <v>6.358</v>
      </c>
      <c r="F38" s="6">
        <f>6.406</f>
        <v>6.406</v>
      </c>
      <c r="G38" s="6">
        <v>6.737</v>
      </c>
      <c r="H38" s="28">
        <v>5.351</v>
      </c>
      <c r="I38" s="38">
        <v>5.169</v>
      </c>
      <c r="J38" s="22">
        <v>40</v>
      </c>
      <c r="K38">
        <v>42</v>
      </c>
      <c r="L38" s="5">
        <v>41.863</v>
      </c>
      <c r="M38" s="5">
        <v>41.355</v>
      </c>
      <c r="N38" s="5">
        <v>40.907</v>
      </c>
      <c r="O38" s="5">
        <v>34.137</v>
      </c>
      <c r="P38" s="36">
        <v>33.333</v>
      </c>
      <c r="Q38" s="26">
        <v>1</v>
      </c>
      <c r="R38" s="6">
        <v>1.1</v>
      </c>
      <c r="S38" s="6">
        <v>1.189599</v>
      </c>
      <c r="T38" s="6">
        <v>1.220593</v>
      </c>
      <c r="U38" s="6">
        <v>1.262493</v>
      </c>
      <c r="V38" s="30">
        <v>1.019228</v>
      </c>
      <c r="W38" s="34">
        <v>0.997517</v>
      </c>
      <c r="X38" s="31"/>
      <c r="Y38" s="32"/>
    </row>
    <row r="39" spans="1:25" ht="32.25">
      <c r="A39" s="53" t="s">
        <v>97</v>
      </c>
      <c r="B39" s="2" t="s">
        <v>56</v>
      </c>
      <c r="C39" s="6">
        <v>12.1</v>
      </c>
      <c r="D39" s="6">
        <v>12.5</v>
      </c>
      <c r="E39" s="6">
        <v>12.621</v>
      </c>
      <c r="F39" s="6">
        <f>12.983</f>
        <v>12.983</v>
      </c>
      <c r="G39" s="6">
        <v>12.969</v>
      </c>
      <c r="H39" s="28">
        <v>13.11</v>
      </c>
      <c r="I39" s="38">
        <v>13.492</v>
      </c>
      <c r="J39" s="22">
        <v>140</v>
      </c>
      <c r="K39">
        <v>145</v>
      </c>
      <c r="L39" s="5">
        <v>157.495</v>
      </c>
      <c r="M39" s="5">
        <v>165.936</v>
      </c>
      <c r="N39" s="5">
        <v>165.892</v>
      </c>
      <c r="O39" s="5">
        <v>151.799</v>
      </c>
      <c r="P39" s="36">
        <v>155.038</v>
      </c>
      <c r="Q39" s="26">
        <v>5.5</v>
      </c>
      <c r="R39" s="6">
        <v>6.1</v>
      </c>
      <c r="S39" s="6">
        <v>6.737595</v>
      </c>
      <c r="T39" s="6">
        <v>6.998399</v>
      </c>
      <c r="U39" s="6">
        <v>6.844925</v>
      </c>
      <c r="V39" s="30">
        <v>6.455701</v>
      </c>
      <c r="W39" s="34">
        <v>6.75239</v>
      </c>
      <c r="X39" s="31"/>
      <c r="Y39" s="32"/>
    </row>
    <row r="40" spans="1:25" ht="32.25">
      <c r="A40" s="53" t="s">
        <v>92</v>
      </c>
      <c r="B40" s="2" t="s">
        <v>57</v>
      </c>
      <c r="C40" s="6">
        <v>4.8</v>
      </c>
      <c r="D40" s="6">
        <v>5.2</v>
      </c>
      <c r="E40" s="6">
        <v>5.459</v>
      </c>
      <c r="F40" s="6">
        <f>5.696</f>
        <v>5.696</v>
      </c>
      <c r="G40" s="6">
        <v>5.707</v>
      </c>
      <c r="H40" s="28">
        <v>5.47</v>
      </c>
      <c r="I40" s="38">
        <v>5.401</v>
      </c>
      <c r="J40" s="22">
        <v>52</v>
      </c>
      <c r="K40">
        <v>56</v>
      </c>
      <c r="L40" s="5">
        <v>64.037</v>
      </c>
      <c r="M40" s="5">
        <v>67.902</v>
      </c>
      <c r="N40" s="5">
        <v>70.028</v>
      </c>
      <c r="O40" s="5">
        <v>64.847</v>
      </c>
      <c r="P40" s="36">
        <v>62.598</v>
      </c>
      <c r="Q40" s="26">
        <v>2</v>
      </c>
      <c r="R40" s="6">
        <v>2.3</v>
      </c>
      <c r="S40" s="6">
        <v>2.707689</v>
      </c>
      <c r="T40" s="6">
        <v>3.014179</v>
      </c>
      <c r="U40" s="6">
        <v>3.049403</v>
      </c>
      <c r="V40" s="30">
        <v>2.933983</v>
      </c>
      <c r="W40" s="34">
        <v>3.036584</v>
      </c>
      <c r="X40" s="31"/>
      <c r="Y40" s="32"/>
    </row>
    <row r="41" spans="1:25" ht="48">
      <c r="A41" s="53" t="s">
        <v>93</v>
      </c>
      <c r="B41" s="2" t="s">
        <v>58</v>
      </c>
      <c r="C41" s="6">
        <v>0.8</v>
      </c>
      <c r="D41" s="6">
        <v>0.7</v>
      </c>
      <c r="E41" s="6">
        <v>0.765</v>
      </c>
      <c r="F41" s="6">
        <f>0.792</f>
        <v>0.792</v>
      </c>
      <c r="G41" s="6">
        <v>0.78</v>
      </c>
      <c r="H41" s="28">
        <v>0.779</v>
      </c>
      <c r="I41" s="38">
        <v>0.795</v>
      </c>
      <c r="J41" s="22">
        <v>7</v>
      </c>
      <c r="K41">
        <v>6</v>
      </c>
      <c r="L41" s="5">
        <v>6.501</v>
      </c>
      <c r="M41" s="5">
        <v>6.967</v>
      </c>
      <c r="N41" s="5">
        <v>6.712</v>
      </c>
      <c r="O41" s="5">
        <v>5.568</v>
      </c>
      <c r="P41" s="36">
        <v>5.188</v>
      </c>
      <c r="Q41" s="26">
        <v>0.3</v>
      </c>
      <c r="R41" s="6">
        <v>0.4</v>
      </c>
      <c r="S41" s="6">
        <v>0.373491</v>
      </c>
      <c r="T41" s="6">
        <v>0.403777</v>
      </c>
      <c r="U41" s="6">
        <v>0.35506</v>
      </c>
      <c r="V41" s="30">
        <v>0.36491</v>
      </c>
      <c r="W41" s="34">
        <v>0.377924</v>
      </c>
      <c r="X41" s="31"/>
      <c r="Y41" s="32"/>
    </row>
    <row r="42" spans="1:25" ht="32.25">
      <c r="A42" s="53" t="s">
        <v>94</v>
      </c>
      <c r="B42" s="2" t="s">
        <v>59</v>
      </c>
      <c r="C42" s="6">
        <v>4</v>
      </c>
      <c r="D42" s="6">
        <v>4.5</v>
      </c>
      <c r="E42" s="6">
        <v>4.694</v>
      </c>
      <c r="F42" s="6">
        <f>4.904</f>
        <v>4.904</v>
      </c>
      <c r="G42" s="6">
        <v>4.927</v>
      </c>
      <c r="H42" s="28">
        <v>4.691</v>
      </c>
      <c r="I42" s="38">
        <v>4.606</v>
      </c>
      <c r="J42" s="22">
        <v>45</v>
      </c>
      <c r="K42">
        <v>50</v>
      </c>
      <c r="L42" s="5">
        <v>57.536</v>
      </c>
      <c r="M42" s="5">
        <v>60.935</v>
      </c>
      <c r="N42" s="5">
        <v>63.316</v>
      </c>
      <c r="O42" s="5">
        <v>59.279</v>
      </c>
      <c r="P42" s="36">
        <v>57.41</v>
      </c>
      <c r="Q42" s="26">
        <v>1.6</v>
      </c>
      <c r="R42" s="6">
        <v>1.9</v>
      </c>
      <c r="S42" s="6">
        <v>2.334198</v>
      </c>
      <c r="T42" s="6">
        <v>2.610402</v>
      </c>
      <c r="U42" s="6">
        <v>2.694343</v>
      </c>
      <c r="V42" s="30">
        <v>2.569073</v>
      </c>
      <c r="W42" s="34">
        <v>2.65866</v>
      </c>
      <c r="X42" s="31"/>
      <c r="Y42" s="32"/>
    </row>
    <row r="43" spans="1:25" s="58" customFormat="1" ht="32.25">
      <c r="A43" s="53" t="s">
        <v>95</v>
      </c>
      <c r="B43" s="53" t="s">
        <v>60</v>
      </c>
      <c r="C43" s="54">
        <v>1.4</v>
      </c>
      <c r="D43" s="54">
        <v>1.4</v>
      </c>
      <c r="E43" s="54">
        <v>1.361</v>
      </c>
      <c r="F43" s="54">
        <f>1.305</f>
        <v>1.305</v>
      </c>
      <c r="G43" s="54">
        <v>1.175</v>
      </c>
      <c r="H43" s="55">
        <v>1.081</v>
      </c>
      <c r="I43" s="56">
        <v>1.013</v>
      </c>
      <c r="J43" s="57">
        <v>14</v>
      </c>
      <c r="K43" s="58">
        <v>15</v>
      </c>
      <c r="L43" s="59">
        <v>15.872</v>
      </c>
      <c r="M43" s="59">
        <v>15.211</v>
      </c>
      <c r="N43" s="59">
        <v>11.299</v>
      </c>
      <c r="O43" s="59">
        <v>9.169</v>
      </c>
      <c r="P43" s="60">
        <v>7.72</v>
      </c>
      <c r="Q43" s="61">
        <v>0.9</v>
      </c>
      <c r="R43" s="54">
        <v>1</v>
      </c>
      <c r="S43" s="54">
        <v>1.123842</v>
      </c>
      <c r="T43" s="54">
        <v>0.890987</v>
      </c>
      <c r="U43" s="54">
        <v>0.613644</v>
      </c>
      <c r="V43" s="54">
        <v>0.52508</v>
      </c>
      <c r="W43" s="62">
        <v>0.485073</v>
      </c>
      <c r="X43" s="59"/>
      <c r="Y43" s="63"/>
    </row>
    <row r="44" spans="1:25" ht="32.25">
      <c r="A44" s="53" t="s">
        <v>96</v>
      </c>
      <c r="B44" s="2" t="s">
        <v>61</v>
      </c>
      <c r="C44" s="6">
        <v>5.8</v>
      </c>
      <c r="D44" s="6">
        <v>5.9</v>
      </c>
      <c r="E44" s="6">
        <v>5.801</v>
      </c>
      <c r="F44" s="6">
        <f>5.982</f>
        <v>5.982</v>
      </c>
      <c r="G44" s="6">
        <v>6.087</v>
      </c>
      <c r="H44" s="28">
        <v>6.559</v>
      </c>
      <c r="I44" s="38">
        <v>7.078</v>
      </c>
      <c r="J44" s="22">
        <v>74</v>
      </c>
      <c r="K44">
        <v>75</v>
      </c>
      <c r="L44" s="5">
        <v>77.586</v>
      </c>
      <c r="M44" s="5">
        <v>82.823</v>
      </c>
      <c r="N44" s="5">
        <v>84.565</v>
      </c>
      <c r="O44" s="5">
        <v>77.783</v>
      </c>
      <c r="P44" s="36">
        <v>84.72</v>
      </c>
      <c r="Q44" s="26">
        <v>2.6</v>
      </c>
      <c r="R44" s="6">
        <v>2.8</v>
      </c>
      <c r="S44" s="6">
        <v>2.906064</v>
      </c>
      <c r="T44" s="6">
        <v>3.093233</v>
      </c>
      <c r="U44" s="6">
        <v>3.181878</v>
      </c>
      <c r="V44" s="30">
        <v>2.996638</v>
      </c>
      <c r="W44" s="34">
        <v>3.230733</v>
      </c>
      <c r="X44" s="31"/>
      <c r="Y44" s="32"/>
    </row>
    <row r="45" spans="1:25" ht="32.25">
      <c r="A45" s="53" t="s">
        <v>98</v>
      </c>
      <c r="B45" s="2" t="s">
        <v>62</v>
      </c>
      <c r="C45" s="6">
        <v>2.1</v>
      </c>
      <c r="D45" s="6">
        <v>2.1</v>
      </c>
      <c r="E45" s="6">
        <v>2.054</v>
      </c>
      <c r="F45" s="6">
        <f>2.129</f>
        <v>2.129</v>
      </c>
      <c r="G45" s="6">
        <v>2.184</v>
      </c>
      <c r="H45" s="28">
        <v>2.403</v>
      </c>
      <c r="I45" s="38">
        <v>2.288</v>
      </c>
      <c r="J45" s="22">
        <v>23</v>
      </c>
      <c r="K45">
        <v>26</v>
      </c>
      <c r="L45" s="5">
        <v>26.462</v>
      </c>
      <c r="M45" s="5">
        <v>25.661</v>
      </c>
      <c r="N45" s="5">
        <v>24.052</v>
      </c>
      <c r="O45" s="5">
        <v>29.027</v>
      </c>
      <c r="P45" s="36">
        <v>29.095</v>
      </c>
      <c r="Q45" s="26">
        <v>1.1</v>
      </c>
      <c r="R45" s="6">
        <v>1.5</v>
      </c>
      <c r="S45" s="6">
        <v>1.625641</v>
      </c>
      <c r="T45" s="6">
        <v>1.621052</v>
      </c>
      <c r="U45" s="6">
        <v>1.446754</v>
      </c>
      <c r="V45" s="30">
        <v>2.037312</v>
      </c>
      <c r="W45" s="34">
        <v>2.074815</v>
      </c>
      <c r="X45" s="31"/>
      <c r="Y45" s="32"/>
    </row>
    <row r="46" spans="1:23" ht="15.75">
      <c r="A46" s="11"/>
      <c r="B46" s="11"/>
      <c r="C46" s="11"/>
      <c r="D46" s="11"/>
      <c r="E46" s="11"/>
      <c r="F46" s="11"/>
      <c r="G46" s="11"/>
      <c r="H46" s="11"/>
      <c r="I46" s="11"/>
      <c r="J46" s="23"/>
      <c r="K46" s="11"/>
      <c r="L46" s="11"/>
      <c r="M46" s="11"/>
      <c r="N46" s="11"/>
      <c r="O46" s="11"/>
      <c r="P46" s="11"/>
      <c r="Q46" s="23"/>
      <c r="R46" s="11"/>
      <c r="S46" s="11"/>
      <c r="T46" s="11"/>
      <c r="U46" s="11"/>
      <c r="V46" s="14"/>
      <c r="W46" s="14"/>
    </row>
    <row r="47" ht="15.75">
      <c r="A47" s="2"/>
    </row>
    <row r="48" ht="15.75">
      <c r="A48" t="s">
        <v>67</v>
      </c>
    </row>
    <row r="49" ht="15.75">
      <c r="A49" t="s">
        <v>71</v>
      </c>
    </row>
    <row r="50" ht="15.75">
      <c r="A50" t="s">
        <v>72</v>
      </c>
    </row>
  </sheetData>
  <mergeCells count="4">
    <mergeCell ref="C6:I6"/>
    <mergeCell ref="J6:P6"/>
    <mergeCell ref="Q6:W6"/>
    <mergeCell ref="B7:B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74</v>
      </c>
    </row>
    <row r="3" ht="15.75">
      <c r="A3" s="46" t="s">
        <v>76</v>
      </c>
    </row>
    <row r="5" ht="15.75">
      <c r="A5" t="s">
        <v>75</v>
      </c>
    </row>
    <row r="6" ht="16.5">
      <c r="A6" s="7" t="s">
        <v>0</v>
      </c>
    </row>
    <row r="7" ht="15.75">
      <c r="A7" s="2" t="s">
        <v>66</v>
      </c>
    </row>
    <row r="8" ht="15.75">
      <c r="A8" s="2" t="s">
        <v>68</v>
      </c>
    </row>
    <row r="9" ht="15.75">
      <c r="A9" s="2" t="s">
        <v>69</v>
      </c>
    </row>
    <row r="10" ht="15.75">
      <c r="A10" s="2" t="s">
        <v>1</v>
      </c>
    </row>
    <row r="11" ht="15.75">
      <c r="A11" s="2" t="s">
        <v>2</v>
      </c>
    </row>
    <row r="12" ht="15.75">
      <c r="A12" s="2" t="s">
        <v>3</v>
      </c>
    </row>
    <row r="14" ht="15.75">
      <c r="A14" s="2" t="s">
        <v>65</v>
      </c>
    </row>
    <row r="15" ht="15.75">
      <c r="A15" s="2" t="s">
        <v>63</v>
      </c>
    </row>
    <row r="16" ht="15.75">
      <c r="A16" s="2"/>
    </row>
    <row r="17" ht="15.75">
      <c r="A17" s="2" t="s">
        <v>78</v>
      </c>
    </row>
    <row r="18" ht="15.75">
      <c r="A18" s="2" t="s">
        <v>70</v>
      </c>
    </row>
    <row r="20" ht="15.75">
      <c r="A20" t="s">
        <v>67</v>
      </c>
    </row>
    <row r="21" ht="15.75">
      <c r="A21" t="s">
        <v>71</v>
      </c>
    </row>
    <row r="22" ht="15.75">
      <c r="A22" t="s">
        <v>72</v>
      </c>
    </row>
    <row r="23" ht="15.75">
      <c r="A23" s="2"/>
    </row>
    <row r="24" ht="15.75">
      <c r="A24" s="2"/>
    </row>
    <row r="25" ht="15.75">
      <c r="A25" s="39" t="s">
        <v>73</v>
      </c>
    </row>
    <row r="26" ht="15.75">
      <c r="A26" s="9" t="s">
        <v>64</v>
      </c>
    </row>
  </sheetData>
  <hyperlinks>
    <hyperlink ref="A3" location="Data!A1" display="Back to data"/>
    <hyperlink ref="A26" r:id="rId1" display="http://www.census.gov/epcd/cbp/view/cbpview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and Rental and Leasing--Establishments, Employees, and Payroll</dc:title>
  <dc:subject/>
  <dc:creator>US Census Bureau</dc:creator>
  <cp:keywords/>
  <dc:description/>
  <cp:lastModifiedBy>johan001</cp:lastModifiedBy>
  <cp:lastPrinted>2007-06-08T18:42:49Z</cp:lastPrinted>
  <dcterms:created xsi:type="dcterms:W3CDTF">2004-06-08T18:43:13Z</dcterms:created>
  <dcterms:modified xsi:type="dcterms:W3CDTF">2007-11-19T15:27:40Z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