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'Data'!$B$1:$AX$38</definedName>
    <definedName name="SOURCE">'Data'!$A$38:$A$38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<sst xmlns="http://schemas.openxmlformats.org/spreadsheetml/2006/main" count="102" uniqueCount="39">
  <si>
    <t xml:space="preserve">average of at least 25 persons for at least 60 days a year. Based on reported data </t>
  </si>
  <si>
    <t>in the Safe Drinking Water Information System maintained by the Environmental Protection</t>
  </si>
  <si>
    <t>Agency]</t>
  </si>
  <si>
    <t>2000</t>
  </si>
  <si>
    <t>Size of community served</t>
  </si>
  <si>
    <t>Water source</t>
  </si>
  <si>
    <t>Type of system</t>
  </si>
  <si>
    <t>Total</t>
  </si>
  <si>
    <t>COMMUNITY WATER SYSTEMS \1</t>
  </si>
  <si>
    <t xml:space="preserve">  Percent of systems</t>
  </si>
  <si>
    <t>Population served (1,000)</t>
  </si>
  <si>
    <t xml:space="preserve">  Percent of population</t>
  </si>
  <si>
    <t>\2 A public water system that regularly supplies water to at least 25 of the same people at least 6 months per year, but not year-round.</t>
  </si>
  <si>
    <t>Some examples are schools, factories, and office buildings which have their own water systems.</t>
  </si>
  <si>
    <t>\3 A public water system that provides water in a place such as a gas station or</t>
  </si>
  <si>
    <t>campground where people do not remain for long periods of time.</t>
  </si>
  <si>
    <t xml:space="preserve">Source: U.S. Environmental Protection Agency, Factoids: Drinking Water and Ground Water Statistics, annual.  </t>
  </si>
  <si>
    <t>and other constructed conveyances to a least 15 service connections or serve an</t>
  </si>
  <si>
    <t>\1 A public water system that supplies water to the same population year-round.</t>
  </si>
  <si>
    <t>Total systems</t>
  </si>
  <si>
    <t>Number of systems</t>
  </si>
  <si>
    <t>FOOTNOTES</t>
  </si>
  <si>
    <t>(NA)</t>
  </si>
  <si>
    <r>
      <t>[</t>
    </r>
    <r>
      <rPr>
        <b/>
        <sz val="12"/>
        <rFont val="Courier New"/>
        <family val="3"/>
      </rPr>
      <t xml:space="preserve">As of September. </t>
    </r>
    <r>
      <rPr>
        <sz val="12"/>
        <rFont val="Courier New"/>
        <family val="0"/>
      </rPr>
      <t xml:space="preserve">Covers systems that provide water for human consumption through pipes </t>
    </r>
  </si>
  <si>
    <t>http://www.epa.gov/safewater/pws/index.html</t>
  </si>
  <si>
    <t>500 or fewer persons</t>
  </si>
  <si>
    <t>501 to 3,300 persons</t>
  </si>
  <si>
    <t>3,301 to 10,000 persons</t>
  </si>
  <si>
    <t>10,001 to 100,000 persons</t>
  </si>
  <si>
    <t>Ground water</t>
  </si>
  <si>
    <t>Surface water</t>
  </si>
  <si>
    <t>100,001 persons or more</t>
  </si>
  <si>
    <r>
      <t>Table 923.</t>
    </r>
    <r>
      <rPr>
        <b/>
        <sz val="12"/>
        <rFont val="Courier New"/>
        <family val="3"/>
      </rPr>
      <t xml:space="preserve"> Public Drinking Water Systems by Size of Community Served and Source of Water: 2000 to 2005</t>
    </r>
  </si>
  <si>
    <t>[Back to data]</t>
  </si>
  <si>
    <t>HEADNOTE</t>
  </si>
  <si>
    <t>For more information:</t>
  </si>
  <si>
    <t>[See notes]</t>
  </si>
  <si>
    <t>TRANSIENT NON-COMMUNITY WATER SYSTEM \3</t>
  </si>
  <si>
    <t>NON-TRANSIENT NON-COMMUNITY WATER SYSTEM \2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</si>
</sst>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16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Alignment="1" quotePrefix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 quotePrefix="1">
      <alignment horizontal="right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safewater/pw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8"/>
  <sheetViews>
    <sheetView showGridLines="0" tabSelected="1" showOutlineSymbols="0" zoomScale="75" zoomScaleNormal="75" workbookViewId="0" topLeftCell="A1">
      <selection activeCell="A1" sqref="A1"/>
    </sheetView>
  </sheetViews>
  <sheetFormatPr defaultColWidth="15.69921875" defaultRowHeight="15.75"/>
  <cols>
    <col min="1" max="1" width="25.8984375" style="0" customWidth="1"/>
    <col min="2" max="4" width="15.69921875" style="0" customWidth="1"/>
    <col min="5" max="5" width="15.5" style="0" customWidth="1"/>
    <col min="6" max="6" width="15.09765625" style="0" customWidth="1"/>
    <col min="7" max="7" width="14.8984375" style="0" customWidth="1"/>
    <col min="8" max="31" width="15.69921875" style="0" customWidth="1"/>
    <col min="32" max="33" width="12.8984375" style="0" customWidth="1"/>
    <col min="34" max="40" width="15.69921875" style="0" customWidth="1"/>
    <col min="41" max="41" width="0.1015625" style="0" customWidth="1"/>
  </cols>
  <sheetData>
    <row r="1" ht="16.5">
      <c r="A1" s="21" t="s">
        <v>32</v>
      </c>
    </row>
    <row r="3" ht="15.75">
      <c r="A3" s="8" t="s">
        <v>36</v>
      </c>
    </row>
    <row r="4" spans="1:3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49" ht="15.75" customHeight="1">
      <c r="A5" s="54" t="s">
        <v>6</v>
      </c>
      <c r="B5" s="45" t="s">
        <v>3</v>
      </c>
      <c r="C5" s="57"/>
      <c r="D5" s="57"/>
      <c r="E5" s="57"/>
      <c r="F5" s="57"/>
      <c r="G5" s="57"/>
      <c r="H5" s="57"/>
      <c r="I5" s="58"/>
      <c r="J5" s="45">
        <v>2001</v>
      </c>
      <c r="K5" s="45"/>
      <c r="L5" s="45"/>
      <c r="M5" s="45"/>
      <c r="N5" s="45"/>
      <c r="O5" s="45"/>
      <c r="P5" s="45"/>
      <c r="Q5" s="47"/>
      <c r="R5" s="45">
        <v>2002</v>
      </c>
      <c r="S5" s="45"/>
      <c r="T5" s="45"/>
      <c r="U5" s="45"/>
      <c r="V5" s="45"/>
      <c r="W5" s="45"/>
      <c r="X5" s="45"/>
      <c r="Y5" s="47"/>
      <c r="Z5" s="45">
        <v>2003</v>
      </c>
      <c r="AA5" s="45"/>
      <c r="AB5" s="45"/>
      <c r="AC5" s="45"/>
      <c r="AD5" s="45"/>
      <c r="AE5" s="45"/>
      <c r="AF5" s="45"/>
      <c r="AG5" s="47"/>
      <c r="AH5" s="45">
        <v>2004</v>
      </c>
      <c r="AI5" s="45"/>
      <c r="AJ5" s="45"/>
      <c r="AK5" s="45"/>
      <c r="AL5" s="45"/>
      <c r="AM5" s="45"/>
      <c r="AN5" s="45"/>
      <c r="AO5" s="45"/>
      <c r="AP5" s="45">
        <v>2005</v>
      </c>
      <c r="AQ5" s="45"/>
      <c r="AR5" s="45"/>
      <c r="AS5" s="45"/>
      <c r="AT5" s="45"/>
      <c r="AU5" s="45"/>
      <c r="AV5" s="45"/>
      <c r="AW5" s="45"/>
    </row>
    <row r="6" spans="1:49" ht="15.75" customHeight="1">
      <c r="A6" s="55"/>
      <c r="B6" s="16"/>
      <c r="C6" s="46" t="s">
        <v>4</v>
      </c>
      <c r="D6" s="45"/>
      <c r="E6" s="45"/>
      <c r="F6" s="45"/>
      <c r="G6" s="47"/>
      <c r="H6" s="46" t="s">
        <v>5</v>
      </c>
      <c r="I6" s="47"/>
      <c r="J6" s="16"/>
      <c r="K6" s="46" t="s">
        <v>4</v>
      </c>
      <c r="L6" s="45"/>
      <c r="M6" s="45"/>
      <c r="N6" s="45"/>
      <c r="O6" s="47"/>
      <c r="P6" s="46" t="s">
        <v>5</v>
      </c>
      <c r="Q6" s="47"/>
      <c r="R6" s="16"/>
      <c r="S6" s="46" t="s">
        <v>4</v>
      </c>
      <c r="T6" s="45"/>
      <c r="U6" s="45"/>
      <c r="V6" s="45"/>
      <c r="W6" s="47"/>
      <c r="X6" s="46" t="s">
        <v>5</v>
      </c>
      <c r="Y6" s="47"/>
      <c r="Z6" s="16"/>
      <c r="AA6" s="46" t="s">
        <v>4</v>
      </c>
      <c r="AB6" s="45"/>
      <c r="AC6" s="45"/>
      <c r="AD6" s="45"/>
      <c r="AE6" s="47"/>
      <c r="AF6" s="46" t="s">
        <v>5</v>
      </c>
      <c r="AG6" s="47"/>
      <c r="AH6" s="16"/>
      <c r="AI6" s="46" t="s">
        <v>4</v>
      </c>
      <c r="AJ6" s="45"/>
      <c r="AK6" s="45"/>
      <c r="AL6" s="45"/>
      <c r="AM6" s="47"/>
      <c r="AN6" s="46" t="s">
        <v>5</v>
      </c>
      <c r="AO6" s="47"/>
      <c r="AP6" s="16"/>
      <c r="AQ6" s="46" t="s">
        <v>4</v>
      </c>
      <c r="AR6" s="45"/>
      <c r="AS6" s="45"/>
      <c r="AT6" s="45"/>
      <c r="AU6" s="47"/>
      <c r="AV6" s="46" t="s">
        <v>5</v>
      </c>
      <c r="AW6" s="45"/>
    </row>
    <row r="7" spans="1:49" ht="15.75">
      <c r="A7" s="55"/>
      <c r="B7" s="12"/>
      <c r="C7" s="48"/>
      <c r="D7" s="49"/>
      <c r="E7" s="49"/>
      <c r="F7" s="49"/>
      <c r="G7" s="50"/>
      <c r="H7" s="48"/>
      <c r="I7" s="50"/>
      <c r="J7" s="12"/>
      <c r="K7" s="48"/>
      <c r="L7" s="49"/>
      <c r="M7" s="49"/>
      <c r="N7" s="49"/>
      <c r="O7" s="50"/>
      <c r="P7" s="48"/>
      <c r="Q7" s="50"/>
      <c r="R7" s="12"/>
      <c r="S7" s="48"/>
      <c r="T7" s="49"/>
      <c r="U7" s="49"/>
      <c r="V7" s="49"/>
      <c r="W7" s="50"/>
      <c r="X7" s="48"/>
      <c r="Y7" s="50"/>
      <c r="Z7" s="12"/>
      <c r="AA7" s="48"/>
      <c r="AB7" s="49"/>
      <c r="AC7" s="49"/>
      <c r="AD7" s="49"/>
      <c r="AE7" s="50"/>
      <c r="AF7" s="48"/>
      <c r="AG7" s="50"/>
      <c r="AH7" s="12"/>
      <c r="AI7" s="48"/>
      <c r="AJ7" s="49"/>
      <c r="AK7" s="49"/>
      <c r="AL7" s="49"/>
      <c r="AM7" s="50"/>
      <c r="AN7" s="48"/>
      <c r="AO7" s="50"/>
      <c r="AP7" s="12"/>
      <c r="AQ7" s="48"/>
      <c r="AR7" s="49"/>
      <c r="AS7" s="49"/>
      <c r="AT7" s="49"/>
      <c r="AU7" s="50"/>
      <c r="AV7" s="48"/>
      <c r="AW7" s="49"/>
    </row>
    <row r="8" spans="1:49" ht="15.75" customHeight="1">
      <c r="A8" s="55"/>
      <c r="B8" s="12"/>
      <c r="C8" s="42" t="s">
        <v>25</v>
      </c>
      <c r="D8" s="51" t="s">
        <v>26</v>
      </c>
      <c r="E8" s="51" t="s">
        <v>27</v>
      </c>
      <c r="F8" s="51" t="s">
        <v>28</v>
      </c>
      <c r="G8" s="39" t="s">
        <v>31</v>
      </c>
      <c r="H8" s="42" t="s">
        <v>29</v>
      </c>
      <c r="I8" s="39" t="s">
        <v>30</v>
      </c>
      <c r="J8" s="12"/>
      <c r="K8" s="42" t="s">
        <v>25</v>
      </c>
      <c r="L8" s="51" t="s">
        <v>26</v>
      </c>
      <c r="M8" s="51" t="s">
        <v>27</v>
      </c>
      <c r="N8" s="51" t="s">
        <v>28</v>
      </c>
      <c r="O8" s="39" t="s">
        <v>31</v>
      </c>
      <c r="P8" s="42" t="s">
        <v>29</v>
      </c>
      <c r="Q8" s="39" t="s">
        <v>30</v>
      </c>
      <c r="R8" s="12"/>
      <c r="S8" s="42" t="s">
        <v>25</v>
      </c>
      <c r="T8" s="51" t="s">
        <v>26</v>
      </c>
      <c r="U8" s="51" t="s">
        <v>27</v>
      </c>
      <c r="V8" s="51" t="s">
        <v>28</v>
      </c>
      <c r="W8" s="39" t="s">
        <v>31</v>
      </c>
      <c r="X8" s="42" t="s">
        <v>29</v>
      </c>
      <c r="Y8" s="39" t="s">
        <v>30</v>
      </c>
      <c r="Z8" s="12"/>
      <c r="AA8" s="42" t="s">
        <v>25</v>
      </c>
      <c r="AB8" s="51" t="s">
        <v>26</v>
      </c>
      <c r="AC8" s="51" t="s">
        <v>27</v>
      </c>
      <c r="AD8" s="51" t="s">
        <v>28</v>
      </c>
      <c r="AE8" s="39" t="s">
        <v>31</v>
      </c>
      <c r="AF8" s="42" t="s">
        <v>29</v>
      </c>
      <c r="AG8" s="39" t="s">
        <v>30</v>
      </c>
      <c r="AH8" s="12"/>
      <c r="AI8" s="42" t="s">
        <v>25</v>
      </c>
      <c r="AJ8" s="51" t="s">
        <v>26</v>
      </c>
      <c r="AK8" s="51" t="s">
        <v>27</v>
      </c>
      <c r="AL8" s="51" t="s">
        <v>28</v>
      </c>
      <c r="AM8" s="39" t="s">
        <v>31</v>
      </c>
      <c r="AN8" s="42" t="s">
        <v>29</v>
      </c>
      <c r="AO8" s="39" t="s">
        <v>30</v>
      </c>
      <c r="AP8" s="12"/>
      <c r="AQ8" s="42" t="s">
        <v>25</v>
      </c>
      <c r="AR8" s="51" t="s">
        <v>26</v>
      </c>
      <c r="AS8" s="51" t="s">
        <v>27</v>
      </c>
      <c r="AT8" s="51" t="s">
        <v>28</v>
      </c>
      <c r="AU8" s="39" t="s">
        <v>31</v>
      </c>
      <c r="AV8" s="42" t="s">
        <v>29</v>
      </c>
      <c r="AW8" s="51" t="s">
        <v>30</v>
      </c>
    </row>
    <row r="9" spans="1:49" ht="15.75">
      <c r="A9" s="55"/>
      <c r="B9" s="12"/>
      <c r="C9" s="43"/>
      <c r="D9" s="52"/>
      <c r="E9" s="52"/>
      <c r="F9" s="52"/>
      <c r="G9" s="40"/>
      <c r="H9" s="43"/>
      <c r="I9" s="40"/>
      <c r="J9" s="12"/>
      <c r="K9" s="43"/>
      <c r="L9" s="52"/>
      <c r="M9" s="52"/>
      <c r="N9" s="52"/>
      <c r="O9" s="40"/>
      <c r="P9" s="43"/>
      <c r="Q9" s="40"/>
      <c r="R9" s="12"/>
      <c r="S9" s="43"/>
      <c r="T9" s="52"/>
      <c r="U9" s="52"/>
      <c r="V9" s="52"/>
      <c r="W9" s="40"/>
      <c r="X9" s="43"/>
      <c r="Y9" s="40"/>
      <c r="Z9" s="12"/>
      <c r="AA9" s="43"/>
      <c r="AB9" s="52"/>
      <c r="AC9" s="52"/>
      <c r="AD9" s="52"/>
      <c r="AE9" s="40"/>
      <c r="AF9" s="43"/>
      <c r="AG9" s="40"/>
      <c r="AH9" s="12"/>
      <c r="AI9" s="43"/>
      <c r="AJ9" s="52"/>
      <c r="AK9" s="52"/>
      <c r="AL9" s="52"/>
      <c r="AM9" s="40"/>
      <c r="AN9" s="43"/>
      <c r="AO9" s="40"/>
      <c r="AP9" s="12"/>
      <c r="AQ9" s="43"/>
      <c r="AR9" s="52"/>
      <c r="AS9" s="52"/>
      <c r="AT9" s="52"/>
      <c r="AU9" s="40"/>
      <c r="AV9" s="43"/>
      <c r="AW9" s="52"/>
    </row>
    <row r="10" spans="1:49" ht="15.75">
      <c r="A10" s="56"/>
      <c r="B10" s="60" t="s">
        <v>7</v>
      </c>
      <c r="C10" s="44"/>
      <c r="D10" s="53"/>
      <c r="E10" s="53"/>
      <c r="F10" s="53"/>
      <c r="G10" s="41"/>
      <c r="H10" s="44"/>
      <c r="I10" s="41"/>
      <c r="J10" s="60" t="s">
        <v>7</v>
      </c>
      <c r="K10" s="44"/>
      <c r="L10" s="53"/>
      <c r="M10" s="53"/>
      <c r="N10" s="53"/>
      <c r="O10" s="41"/>
      <c r="P10" s="44"/>
      <c r="Q10" s="41"/>
      <c r="R10" s="60" t="s">
        <v>7</v>
      </c>
      <c r="S10" s="44"/>
      <c r="T10" s="53"/>
      <c r="U10" s="53"/>
      <c r="V10" s="53"/>
      <c r="W10" s="41"/>
      <c r="X10" s="44"/>
      <c r="Y10" s="41"/>
      <c r="Z10" s="60" t="s">
        <v>7</v>
      </c>
      <c r="AA10" s="44"/>
      <c r="AB10" s="53"/>
      <c r="AC10" s="53"/>
      <c r="AD10" s="53"/>
      <c r="AE10" s="41"/>
      <c r="AF10" s="44"/>
      <c r="AG10" s="41"/>
      <c r="AH10" s="60" t="s">
        <v>7</v>
      </c>
      <c r="AI10" s="44"/>
      <c r="AJ10" s="53"/>
      <c r="AK10" s="53"/>
      <c r="AL10" s="53"/>
      <c r="AM10" s="41"/>
      <c r="AN10" s="44"/>
      <c r="AO10" s="41"/>
      <c r="AP10" s="60" t="s">
        <v>7</v>
      </c>
      <c r="AQ10" s="44"/>
      <c r="AR10" s="53"/>
      <c r="AS10" s="53"/>
      <c r="AT10" s="53"/>
      <c r="AU10" s="41"/>
      <c r="AV10" s="44"/>
      <c r="AW10" s="53"/>
    </row>
    <row r="11" spans="1:49" s="5" customFormat="1" ht="16.5">
      <c r="A11" s="13" t="s">
        <v>19</v>
      </c>
      <c r="B11" s="17">
        <v>167833</v>
      </c>
      <c r="C11" s="24">
        <v>139677</v>
      </c>
      <c r="D11" s="24">
        <v>19620</v>
      </c>
      <c r="E11" s="24">
        <v>4684</v>
      </c>
      <c r="F11" s="24">
        <v>3493</v>
      </c>
      <c r="G11" s="17">
        <v>359</v>
      </c>
      <c r="H11" s="24">
        <v>153697</v>
      </c>
      <c r="I11" s="17">
        <v>14136</v>
      </c>
      <c r="J11" s="59">
        <v>165471</v>
      </c>
      <c r="K11" s="24">
        <v>137124</v>
      </c>
      <c r="L11" s="24">
        <v>19779</v>
      </c>
      <c r="M11" s="24">
        <v>4712</v>
      </c>
      <c r="N11" s="24">
        <v>3500</v>
      </c>
      <c r="O11" s="17">
        <v>356</v>
      </c>
      <c r="P11" s="24">
        <v>150739</v>
      </c>
      <c r="Q11" s="17">
        <v>14732</v>
      </c>
      <c r="R11" s="17">
        <v>161316</v>
      </c>
      <c r="S11" s="9">
        <v>132974</v>
      </c>
      <c r="T11" s="9">
        <v>19706</v>
      </c>
      <c r="U11" s="9">
        <v>4799</v>
      </c>
      <c r="V11" s="9">
        <v>3467</v>
      </c>
      <c r="W11" s="17">
        <v>370</v>
      </c>
      <c r="X11" s="9">
        <v>146752</v>
      </c>
      <c r="Y11" s="17">
        <v>14564</v>
      </c>
      <c r="Z11" s="17">
        <v>161201</v>
      </c>
      <c r="AA11" s="9">
        <v>132568</v>
      </c>
      <c r="AB11" s="9">
        <v>19837</v>
      </c>
      <c r="AC11" s="9">
        <v>4879</v>
      </c>
      <c r="AD11" s="9">
        <v>3550</v>
      </c>
      <c r="AE11" s="17">
        <v>367</v>
      </c>
      <c r="AF11" s="9">
        <v>146468</v>
      </c>
      <c r="AG11" s="17">
        <v>14733</v>
      </c>
      <c r="AH11" s="34">
        <v>159796</v>
      </c>
      <c r="AI11" s="10">
        <v>131291</v>
      </c>
      <c r="AJ11" s="10">
        <v>19632</v>
      </c>
      <c r="AK11" s="10">
        <v>4913</v>
      </c>
      <c r="AL11" s="10">
        <v>3584</v>
      </c>
      <c r="AM11" s="34">
        <v>376</v>
      </c>
      <c r="AN11" s="33">
        <v>145498</v>
      </c>
      <c r="AO11" s="34">
        <v>14298</v>
      </c>
      <c r="AP11" s="34">
        <v>157908</v>
      </c>
      <c r="AQ11" s="10">
        <v>129330</v>
      </c>
      <c r="AR11" s="10">
        <v>19541</v>
      </c>
      <c r="AS11" s="10">
        <v>4961</v>
      </c>
      <c r="AT11" s="10">
        <v>3686</v>
      </c>
      <c r="AU11" s="34">
        <v>390</v>
      </c>
      <c r="AV11" s="10">
        <v>143565</v>
      </c>
      <c r="AW11" s="10">
        <v>14343</v>
      </c>
    </row>
    <row r="12" spans="1:47" ht="15.75">
      <c r="A12" s="11"/>
      <c r="B12" s="18"/>
      <c r="C12" s="25"/>
      <c r="D12" s="25"/>
      <c r="E12" s="25"/>
      <c r="F12" s="25"/>
      <c r="G12" s="18"/>
      <c r="H12" s="25"/>
      <c r="I12" s="18"/>
      <c r="J12" s="29"/>
      <c r="K12" s="25"/>
      <c r="L12" s="25"/>
      <c r="M12" s="25"/>
      <c r="N12" s="25"/>
      <c r="O12" s="18"/>
      <c r="P12" s="25"/>
      <c r="Q12" s="18"/>
      <c r="R12" s="18"/>
      <c r="S12" s="3"/>
      <c r="T12" s="3"/>
      <c r="U12" s="3"/>
      <c r="V12" s="3"/>
      <c r="W12" s="18"/>
      <c r="X12" s="3"/>
      <c r="Y12" s="18"/>
      <c r="Z12" s="18"/>
      <c r="AA12" s="3"/>
      <c r="AB12" s="3"/>
      <c r="AC12" s="3"/>
      <c r="AD12" s="3"/>
      <c r="AE12" s="18"/>
      <c r="AF12" s="3"/>
      <c r="AG12" s="18"/>
      <c r="AH12" s="20"/>
      <c r="AI12" s="4"/>
      <c r="AJ12" s="4"/>
      <c r="AK12" s="4"/>
      <c r="AL12" s="4"/>
      <c r="AM12" s="20"/>
      <c r="AN12" s="26"/>
      <c r="AO12" s="20"/>
      <c r="AP12" s="11"/>
      <c r="AU12" s="11"/>
    </row>
    <row r="13" spans="1:47" ht="15.75">
      <c r="A13" s="22" t="s">
        <v>8</v>
      </c>
      <c r="B13" s="18"/>
      <c r="C13" s="25"/>
      <c r="D13" s="25"/>
      <c r="E13" s="25"/>
      <c r="F13" s="25"/>
      <c r="G13" s="18"/>
      <c r="H13" s="25"/>
      <c r="I13" s="18"/>
      <c r="J13" s="29"/>
      <c r="K13" s="25"/>
      <c r="L13" s="25"/>
      <c r="M13" s="25"/>
      <c r="N13" s="25"/>
      <c r="O13" s="18"/>
      <c r="P13" s="25"/>
      <c r="Q13" s="18"/>
      <c r="R13" s="18"/>
      <c r="S13" s="3"/>
      <c r="T13" s="3"/>
      <c r="U13" s="3"/>
      <c r="V13" s="3"/>
      <c r="W13" s="18"/>
      <c r="X13" s="3"/>
      <c r="Y13" s="18"/>
      <c r="Z13" s="18"/>
      <c r="AA13" s="3"/>
      <c r="AB13" s="3"/>
      <c r="AC13" s="3"/>
      <c r="AD13" s="3"/>
      <c r="AE13" s="18"/>
      <c r="AF13" s="3"/>
      <c r="AG13" s="18"/>
      <c r="AH13" s="20"/>
      <c r="AI13" s="4"/>
      <c r="AJ13" s="4"/>
      <c r="AK13" s="4"/>
      <c r="AL13" s="4"/>
      <c r="AM13" s="20"/>
      <c r="AN13" s="26"/>
      <c r="AO13" s="20"/>
      <c r="AP13" s="11"/>
      <c r="AU13" s="11"/>
    </row>
    <row r="14" spans="1:47" ht="15.75">
      <c r="A14" s="11"/>
      <c r="B14" s="18"/>
      <c r="C14" s="25"/>
      <c r="D14" s="25"/>
      <c r="E14" s="25"/>
      <c r="F14" s="25"/>
      <c r="G14" s="18"/>
      <c r="H14" s="25"/>
      <c r="I14" s="18"/>
      <c r="J14" s="29"/>
      <c r="K14" s="25"/>
      <c r="L14" s="25"/>
      <c r="M14" s="25"/>
      <c r="N14" s="25"/>
      <c r="O14" s="18"/>
      <c r="P14" s="25"/>
      <c r="Q14" s="18"/>
      <c r="R14" s="18"/>
      <c r="S14" s="3"/>
      <c r="T14" s="3"/>
      <c r="U14" s="3"/>
      <c r="V14" s="3"/>
      <c r="W14" s="18"/>
      <c r="X14" s="3"/>
      <c r="Y14" s="18"/>
      <c r="Z14" s="18"/>
      <c r="AA14" s="3"/>
      <c r="AB14" s="3"/>
      <c r="AC14" s="3"/>
      <c r="AD14" s="3"/>
      <c r="AE14" s="18"/>
      <c r="AF14" s="3"/>
      <c r="AG14" s="18"/>
      <c r="AH14" s="20"/>
      <c r="AI14" s="4"/>
      <c r="AJ14" s="4"/>
      <c r="AK14" s="4"/>
      <c r="AL14" s="4"/>
      <c r="AM14" s="20"/>
      <c r="AN14" s="26"/>
      <c r="AO14" s="20"/>
      <c r="AP14" s="11"/>
      <c r="AU14" s="11"/>
    </row>
    <row r="15" spans="1:49" ht="15.75">
      <c r="A15" s="14" t="s">
        <v>20</v>
      </c>
      <c r="B15" s="18">
        <v>54064</v>
      </c>
      <c r="C15" s="25">
        <v>31688</v>
      </c>
      <c r="D15" s="25">
        <v>14149</v>
      </c>
      <c r="E15" s="25">
        <v>4458</v>
      </c>
      <c r="F15" s="25">
        <v>3416</v>
      </c>
      <c r="G15" s="18">
        <v>353</v>
      </c>
      <c r="H15" s="25">
        <v>42661</v>
      </c>
      <c r="I15" s="18">
        <v>11403</v>
      </c>
      <c r="J15" s="29">
        <v>53783</v>
      </c>
      <c r="K15" s="25">
        <v>31262</v>
      </c>
      <c r="L15" s="25">
        <v>14241</v>
      </c>
      <c r="M15" s="25">
        <v>4498</v>
      </c>
      <c r="N15" s="25">
        <v>3432</v>
      </c>
      <c r="O15" s="18">
        <v>350</v>
      </c>
      <c r="P15" s="25">
        <v>42212</v>
      </c>
      <c r="Q15" s="18">
        <v>11571</v>
      </c>
      <c r="R15" s="18">
        <v>53437</v>
      </c>
      <c r="S15" s="3">
        <v>30703</v>
      </c>
      <c r="T15" s="3">
        <v>14331</v>
      </c>
      <c r="U15" s="3">
        <v>4606</v>
      </c>
      <c r="V15" s="3">
        <v>3436</v>
      </c>
      <c r="W15" s="18">
        <v>361</v>
      </c>
      <c r="X15" s="3">
        <v>41691</v>
      </c>
      <c r="Y15" s="18">
        <v>11746</v>
      </c>
      <c r="Z15" s="18">
        <v>53363</v>
      </c>
      <c r="AA15" s="3">
        <v>30417</v>
      </c>
      <c r="AB15" s="3">
        <v>14394</v>
      </c>
      <c r="AC15" s="3">
        <v>4686</v>
      </c>
      <c r="AD15" s="3">
        <v>3505</v>
      </c>
      <c r="AE15" s="18">
        <v>361</v>
      </c>
      <c r="AF15" s="3">
        <v>41499</v>
      </c>
      <c r="AG15" s="18">
        <v>11864</v>
      </c>
      <c r="AH15" s="20">
        <v>52838</v>
      </c>
      <c r="AI15" s="4">
        <v>30006</v>
      </c>
      <c r="AJ15" s="4">
        <v>14212</v>
      </c>
      <c r="AK15" s="4">
        <v>4707</v>
      </c>
      <c r="AL15" s="4">
        <v>3541</v>
      </c>
      <c r="AM15" s="20">
        <v>372</v>
      </c>
      <c r="AN15" s="26">
        <v>41264</v>
      </c>
      <c r="AO15" s="20">
        <v>11574</v>
      </c>
      <c r="AP15" s="35">
        <v>52554</v>
      </c>
      <c r="AQ15" s="28">
        <v>29654</v>
      </c>
      <c r="AR15" s="28">
        <v>14120</v>
      </c>
      <c r="AS15" s="28">
        <v>4748</v>
      </c>
      <c r="AT15" s="28">
        <v>3646</v>
      </c>
      <c r="AU15" s="35">
        <v>386</v>
      </c>
      <c r="AV15" s="28">
        <v>40686</v>
      </c>
      <c r="AW15" s="28">
        <v>11868</v>
      </c>
    </row>
    <row r="16" spans="1:49" ht="15.75">
      <c r="A16" s="14" t="s">
        <v>9</v>
      </c>
      <c r="B16" s="18">
        <v>100</v>
      </c>
      <c r="C16" s="25">
        <v>59</v>
      </c>
      <c r="D16" s="25">
        <v>26</v>
      </c>
      <c r="E16" s="25">
        <v>8</v>
      </c>
      <c r="F16" s="25">
        <v>6</v>
      </c>
      <c r="G16" s="18">
        <v>1</v>
      </c>
      <c r="H16" s="25">
        <v>79</v>
      </c>
      <c r="I16" s="18">
        <v>21</v>
      </c>
      <c r="J16" s="29">
        <v>100</v>
      </c>
      <c r="K16" s="25">
        <v>58</v>
      </c>
      <c r="L16" s="25">
        <v>26</v>
      </c>
      <c r="M16" s="25">
        <v>8</v>
      </c>
      <c r="N16" s="25">
        <v>6</v>
      </c>
      <c r="O16" s="18">
        <v>1</v>
      </c>
      <c r="P16" s="25">
        <v>78</v>
      </c>
      <c r="Q16" s="18">
        <v>22</v>
      </c>
      <c r="R16" s="18">
        <v>100</v>
      </c>
      <c r="S16" s="3">
        <v>57</v>
      </c>
      <c r="T16" s="3">
        <v>27</v>
      </c>
      <c r="U16" s="3">
        <v>9</v>
      </c>
      <c r="V16" s="3">
        <v>6</v>
      </c>
      <c r="W16" s="18">
        <v>1</v>
      </c>
      <c r="X16" s="3">
        <v>78</v>
      </c>
      <c r="Y16" s="18">
        <v>22</v>
      </c>
      <c r="Z16" s="18">
        <v>100</v>
      </c>
      <c r="AA16" s="3">
        <v>57</v>
      </c>
      <c r="AB16" s="3">
        <v>27</v>
      </c>
      <c r="AC16" s="3">
        <v>9</v>
      </c>
      <c r="AD16" s="3">
        <v>7</v>
      </c>
      <c r="AE16" s="18">
        <v>1</v>
      </c>
      <c r="AF16" s="3">
        <v>78</v>
      </c>
      <c r="AG16" s="18">
        <v>22</v>
      </c>
      <c r="AH16" s="20">
        <v>100</v>
      </c>
      <c r="AI16" s="4">
        <v>57</v>
      </c>
      <c r="AJ16" s="4">
        <v>27</v>
      </c>
      <c r="AK16" s="4">
        <v>9</v>
      </c>
      <c r="AL16" s="4">
        <v>7</v>
      </c>
      <c r="AM16" s="20">
        <v>1</v>
      </c>
      <c r="AN16" s="26">
        <v>78</v>
      </c>
      <c r="AO16" s="20">
        <v>22</v>
      </c>
      <c r="AP16" s="35">
        <v>100</v>
      </c>
      <c r="AQ16" s="28">
        <v>56</v>
      </c>
      <c r="AR16" s="28">
        <v>27</v>
      </c>
      <c r="AS16" s="28">
        <v>9</v>
      </c>
      <c r="AT16" s="28">
        <v>7</v>
      </c>
      <c r="AU16" s="35">
        <v>1</v>
      </c>
      <c r="AV16" s="28">
        <v>77</v>
      </c>
      <c r="AW16" s="28">
        <v>23</v>
      </c>
    </row>
    <row r="17" spans="1:49" ht="15.75">
      <c r="A17" s="14" t="s">
        <v>10</v>
      </c>
      <c r="B17" s="18">
        <f>263926111/1000</f>
        <v>263926.111</v>
      </c>
      <c r="C17" s="25">
        <f>5148696/1000</f>
        <v>5148.696</v>
      </c>
      <c r="D17" s="25">
        <f>19931399/1000</f>
        <v>19931.399</v>
      </c>
      <c r="E17" s="25">
        <f>25854061/1000</f>
        <v>25854.061</v>
      </c>
      <c r="F17" s="25">
        <f>96709145/1000</f>
        <v>96709.145</v>
      </c>
      <c r="G17" s="18">
        <f>116282810/1000</f>
        <v>116282.81</v>
      </c>
      <c r="H17" s="25">
        <f>85868456/1000</f>
        <v>85868.456</v>
      </c>
      <c r="I17" s="18">
        <f>178057655/1000</f>
        <v>178057.655</v>
      </c>
      <c r="J17" s="29">
        <v>264145.129</v>
      </c>
      <c r="K17" s="25">
        <v>5094.79</v>
      </c>
      <c r="L17" s="25">
        <v>20096.911</v>
      </c>
      <c r="M17" s="25">
        <v>26092.461</v>
      </c>
      <c r="N17" s="25">
        <v>96516.416</v>
      </c>
      <c r="O17" s="18">
        <v>116344.551</v>
      </c>
      <c r="P17" s="25">
        <v>85743.562</v>
      </c>
      <c r="Q17" s="18">
        <v>178401.567</v>
      </c>
      <c r="R17" s="18">
        <v>267722.666</v>
      </c>
      <c r="S17" s="3">
        <v>5044.743</v>
      </c>
      <c r="T17" s="3">
        <v>20179.648</v>
      </c>
      <c r="U17" s="3">
        <v>26716.617</v>
      </c>
      <c r="V17" s="3">
        <v>96258.363</v>
      </c>
      <c r="W17" s="18">
        <v>119523.295</v>
      </c>
      <c r="X17" s="3">
        <v>84025.121</v>
      </c>
      <c r="Y17" s="18">
        <v>183697.545</v>
      </c>
      <c r="Z17" s="18">
        <v>273329.4</v>
      </c>
      <c r="AA17" s="3">
        <v>5010.834</v>
      </c>
      <c r="AB17" s="3">
        <v>20261.508</v>
      </c>
      <c r="AC17" s="3">
        <v>27201.137</v>
      </c>
      <c r="AD17" s="3">
        <v>98706.485</v>
      </c>
      <c r="AE17" s="18">
        <v>122149.436</v>
      </c>
      <c r="AF17" s="3">
        <v>86348.074</v>
      </c>
      <c r="AG17" s="18">
        <v>186981.326</v>
      </c>
      <c r="AH17" s="20">
        <v>272495.677</v>
      </c>
      <c r="AI17" s="4">
        <v>4957.131</v>
      </c>
      <c r="AJ17" s="4">
        <v>20137.604</v>
      </c>
      <c r="AK17" s="4">
        <v>27346.264</v>
      </c>
      <c r="AL17" s="4">
        <v>99808.668</v>
      </c>
      <c r="AM17" s="20">
        <v>120246.01</v>
      </c>
      <c r="AN17" s="26">
        <v>90499.55</v>
      </c>
      <c r="AO17" s="20">
        <v>181996.127</v>
      </c>
      <c r="AP17" s="35">
        <v>281503.882</v>
      </c>
      <c r="AQ17" s="28">
        <v>4924.096</v>
      </c>
      <c r="AR17" s="28">
        <v>20048.423</v>
      </c>
      <c r="AS17" s="28">
        <v>27514.714</v>
      </c>
      <c r="AT17" s="28">
        <v>102711.842</v>
      </c>
      <c r="AU17" s="35">
        <v>126304.807</v>
      </c>
      <c r="AV17" s="28">
        <v>88796.843</v>
      </c>
      <c r="AW17" s="28">
        <v>192707.039</v>
      </c>
    </row>
    <row r="18" spans="1:49" ht="15.75">
      <c r="A18" s="14" t="s">
        <v>11</v>
      </c>
      <c r="B18" s="18">
        <v>100</v>
      </c>
      <c r="C18" s="25">
        <v>2</v>
      </c>
      <c r="D18" s="25">
        <v>8</v>
      </c>
      <c r="E18" s="25">
        <v>10</v>
      </c>
      <c r="F18" s="25">
        <v>37</v>
      </c>
      <c r="G18" s="18">
        <v>44</v>
      </c>
      <c r="H18" s="25">
        <v>33</v>
      </c>
      <c r="I18" s="18">
        <v>67</v>
      </c>
      <c r="J18" s="29">
        <v>100</v>
      </c>
      <c r="K18" s="25">
        <v>2</v>
      </c>
      <c r="L18" s="25">
        <v>8</v>
      </c>
      <c r="M18" s="25">
        <v>10</v>
      </c>
      <c r="N18" s="25">
        <v>37</v>
      </c>
      <c r="O18" s="18">
        <v>44</v>
      </c>
      <c r="P18" s="25">
        <v>32</v>
      </c>
      <c r="Q18" s="18">
        <v>68</v>
      </c>
      <c r="R18" s="18">
        <v>100</v>
      </c>
      <c r="S18" s="3">
        <v>2</v>
      </c>
      <c r="T18" s="3">
        <v>8</v>
      </c>
      <c r="U18" s="3">
        <v>10</v>
      </c>
      <c r="V18" s="3">
        <v>36</v>
      </c>
      <c r="W18" s="18">
        <v>45</v>
      </c>
      <c r="X18" s="3">
        <v>31</v>
      </c>
      <c r="Y18" s="18">
        <v>69</v>
      </c>
      <c r="Z18" s="18">
        <v>100</v>
      </c>
      <c r="AA18" s="3">
        <v>2</v>
      </c>
      <c r="AB18" s="3">
        <v>7</v>
      </c>
      <c r="AC18" s="3">
        <v>10</v>
      </c>
      <c r="AD18" s="3">
        <v>36</v>
      </c>
      <c r="AE18" s="18">
        <v>45</v>
      </c>
      <c r="AF18" s="3">
        <v>32</v>
      </c>
      <c r="AG18" s="18">
        <v>68</v>
      </c>
      <c r="AH18" s="11">
        <v>100</v>
      </c>
      <c r="AI18">
        <v>2</v>
      </c>
      <c r="AJ18">
        <v>7</v>
      </c>
      <c r="AK18">
        <v>10</v>
      </c>
      <c r="AL18">
        <v>37</v>
      </c>
      <c r="AM18" s="11">
        <v>44</v>
      </c>
      <c r="AN18" s="26">
        <v>33</v>
      </c>
      <c r="AO18" s="20">
        <v>67</v>
      </c>
      <c r="AP18" s="35">
        <v>100</v>
      </c>
      <c r="AQ18" s="28">
        <v>2</v>
      </c>
      <c r="AR18" s="28">
        <v>7</v>
      </c>
      <c r="AS18" s="28">
        <v>10</v>
      </c>
      <c r="AT18" s="28">
        <v>36</v>
      </c>
      <c r="AU18" s="35">
        <v>45</v>
      </c>
      <c r="AV18" s="28">
        <v>32</v>
      </c>
      <c r="AW18" s="28">
        <v>68</v>
      </c>
    </row>
    <row r="19" spans="1:47" ht="15.75">
      <c r="A19" s="11"/>
      <c r="B19" s="18"/>
      <c r="C19" s="25"/>
      <c r="D19" s="25"/>
      <c r="E19" s="25"/>
      <c r="F19" s="25"/>
      <c r="G19" s="18"/>
      <c r="H19" s="25"/>
      <c r="I19" s="18"/>
      <c r="J19" s="30"/>
      <c r="K19" s="26"/>
      <c r="L19" s="26"/>
      <c r="M19" s="26"/>
      <c r="N19" s="26"/>
      <c r="O19" s="20"/>
      <c r="P19" s="25"/>
      <c r="Q19" s="18"/>
      <c r="R19" s="18"/>
      <c r="S19" s="3"/>
      <c r="T19" s="3"/>
      <c r="U19" s="3"/>
      <c r="V19" s="3"/>
      <c r="W19" s="18"/>
      <c r="X19" s="3"/>
      <c r="Y19" s="18"/>
      <c r="Z19" s="18"/>
      <c r="AA19" s="3"/>
      <c r="AB19" s="3"/>
      <c r="AC19" s="3"/>
      <c r="AD19" s="3"/>
      <c r="AE19" s="18"/>
      <c r="AF19" s="3"/>
      <c r="AG19" s="18"/>
      <c r="AH19" s="11"/>
      <c r="AM19" s="11"/>
      <c r="AN19" s="26"/>
      <c r="AO19" s="20"/>
      <c r="AP19" s="11"/>
      <c r="AU19" s="11"/>
    </row>
    <row r="20" spans="1:47" ht="15.75">
      <c r="A20" s="37" t="s">
        <v>38</v>
      </c>
      <c r="B20" s="18"/>
      <c r="C20" s="25"/>
      <c r="D20" s="25"/>
      <c r="E20" s="25"/>
      <c r="F20" s="25"/>
      <c r="G20" s="18"/>
      <c r="H20" s="25"/>
      <c r="I20" s="18"/>
      <c r="J20" s="30"/>
      <c r="K20" s="26"/>
      <c r="L20" s="26"/>
      <c r="M20" s="26"/>
      <c r="N20" s="26"/>
      <c r="O20" s="20"/>
      <c r="P20" s="25"/>
      <c r="Q20" s="18"/>
      <c r="R20" s="18"/>
      <c r="S20" s="3"/>
      <c r="T20" s="3"/>
      <c r="U20" s="3"/>
      <c r="V20" s="3"/>
      <c r="W20" s="18"/>
      <c r="X20" s="3"/>
      <c r="Y20" s="18"/>
      <c r="Z20" s="18"/>
      <c r="AA20" s="3"/>
      <c r="AB20" s="3"/>
      <c r="AC20" s="3"/>
      <c r="AD20" s="3"/>
      <c r="AE20" s="18"/>
      <c r="AF20" s="3"/>
      <c r="AG20" s="18"/>
      <c r="AH20" s="11"/>
      <c r="AM20" s="11"/>
      <c r="AN20" s="26"/>
      <c r="AO20" s="20"/>
      <c r="AP20" s="11"/>
      <c r="AU20" s="11"/>
    </row>
    <row r="21" spans="1:47" ht="15.75">
      <c r="A21" s="38"/>
      <c r="B21" s="18"/>
      <c r="C21" s="25"/>
      <c r="D21" s="25"/>
      <c r="E21" s="25"/>
      <c r="F21" s="25"/>
      <c r="G21" s="18"/>
      <c r="H21" s="25"/>
      <c r="I21" s="18"/>
      <c r="J21" s="30"/>
      <c r="K21" s="26"/>
      <c r="L21" s="26"/>
      <c r="M21" s="26"/>
      <c r="N21" s="26"/>
      <c r="O21" s="20"/>
      <c r="P21" s="25"/>
      <c r="Q21" s="18"/>
      <c r="R21" s="18"/>
      <c r="S21" s="3"/>
      <c r="T21" s="3"/>
      <c r="U21" s="3"/>
      <c r="V21" s="3"/>
      <c r="W21" s="18"/>
      <c r="X21" s="3"/>
      <c r="Y21" s="18"/>
      <c r="Z21" s="18"/>
      <c r="AA21" s="3"/>
      <c r="AB21" s="3"/>
      <c r="AC21" s="3"/>
      <c r="AD21" s="3"/>
      <c r="AE21" s="18"/>
      <c r="AF21" s="3"/>
      <c r="AG21" s="18"/>
      <c r="AH21" s="11"/>
      <c r="AM21" s="11"/>
      <c r="AN21" s="26"/>
      <c r="AO21" s="20"/>
      <c r="AP21" s="11"/>
      <c r="AU21" s="11"/>
    </row>
    <row r="22" spans="1:47" ht="15.75">
      <c r="A22" s="38"/>
      <c r="B22" s="18"/>
      <c r="C22" s="25"/>
      <c r="D22" s="25"/>
      <c r="E22" s="25"/>
      <c r="F22" s="25"/>
      <c r="G22" s="18"/>
      <c r="H22" s="25"/>
      <c r="I22" s="18"/>
      <c r="J22" s="30"/>
      <c r="K22" s="26"/>
      <c r="L22" s="26"/>
      <c r="M22" s="26"/>
      <c r="N22" s="26"/>
      <c r="O22" s="20"/>
      <c r="P22" s="25"/>
      <c r="Q22" s="18"/>
      <c r="R22" s="18"/>
      <c r="S22" s="3"/>
      <c r="T22" s="3"/>
      <c r="U22" s="3"/>
      <c r="V22" s="3"/>
      <c r="W22" s="18"/>
      <c r="X22" s="3"/>
      <c r="Y22" s="18"/>
      <c r="Z22" s="18"/>
      <c r="AA22" s="3"/>
      <c r="AB22" s="3"/>
      <c r="AC22" s="3"/>
      <c r="AD22" s="3"/>
      <c r="AE22" s="18"/>
      <c r="AF22" s="3"/>
      <c r="AG22" s="18"/>
      <c r="AH22" s="11"/>
      <c r="AM22" s="11"/>
      <c r="AN22" s="26"/>
      <c r="AO22" s="20"/>
      <c r="AP22" s="11"/>
      <c r="AU22" s="11"/>
    </row>
    <row r="23" spans="1:47" ht="15.75">
      <c r="A23" s="11"/>
      <c r="B23" s="18"/>
      <c r="C23" s="25"/>
      <c r="D23" s="25"/>
      <c r="E23" s="25"/>
      <c r="F23" s="25"/>
      <c r="G23" s="18"/>
      <c r="H23" s="25"/>
      <c r="I23" s="18"/>
      <c r="J23" s="30"/>
      <c r="K23" s="26"/>
      <c r="L23" s="26"/>
      <c r="M23" s="26"/>
      <c r="N23" s="26"/>
      <c r="O23" s="20"/>
      <c r="P23" s="25"/>
      <c r="Q23" s="18"/>
      <c r="R23" s="18"/>
      <c r="S23" s="3"/>
      <c r="T23" s="3"/>
      <c r="U23" s="3"/>
      <c r="V23" s="3"/>
      <c r="W23" s="18"/>
      <c r="X23" s="3"/>
      <c r="Y23" s="18"/>
      <c r="Z23" s="18"/>
      <c r="AA23" s="3"/>
      <c r="AB23" s="3"/>
      <c r="AC23" s="3"/>
      <c r="AD23" s="3"/>
      <c r="AE23" s="18"/>
      <c r="AF23" s="3"/>
      <c r="AG23" s="18"/>
      <c r="AH23" s="11"/>
      <c r="AM23" s="11"/>
      <c r="AN23" s="26"/>
      <c r="AO23" s="20"/>
      <c r="AP23" s="11"/>
      <c r="AU23" s="11"/>
    </row>
    <row r="24" spans="1:49" ht="15.75">
      <c r="A24" s="14" t="s">
        <v>20</v>
      </c>
      <c r="B24" s="18">
        <v>20559</v>
      </c>
      <c r="C24" s="25">
        <v>17598</v>
      </c>
      <c r="D24" s="25">
        <v>2839</v>
      </c>
      <c r="E24" s="25">
        <v>96</v>
      </c>
      <c r="F24" s="25">
        <v>23</v>
      </c>
      <c r="G24" s="18">
        <v>3</v>
      </c>
      <c r="H24" s="25">
        <v>19738</v>
      </c>
      <c r="I24" s="18">
        <v>821</v>
      </c>
      <c r="J24" s="29">
        <v>20095</v>
      </c>
      <c r="K24" s="25">
        <v>17133</v>
      </c>
      <c r="L24" s="25">
        <v>2847</v>
      </c>
      <c r="M24" s="25">
        <v>93</v>
      </c>
      <c r="N24" s="25">
        <v>19</v>
      </c>
      <c r="O24" s="18">
        <v>3</v>
      </c>
      <c r="P24" s="25">
        <v>19205</v>
      </c>
      <c r="Q24" s="18">
        <v>890</v>
      </c>
      <c r="R24" s="18">
        <v>18687</v>
      </c>
      <c r="S24" s="3">
        <v>15887</v>
      </c>
      <c r="T24" s="3">
        <v>2690</v>
      </c>
      <c r="U24" s="3">
        <v>93</v>
      </c>
      <c r="V24" s="3">
        <v>14</v>
      </c>
      <c r="W24" s="18">
        <v>3</v>
      </c>
      <c r="X24" s="3">
        <v>17931</v>
      </c>
      <c r="Y24" s="18">
        <v>756</v>
      </c>
      <c r="Z24" s="18">
        <v>19686</v>
      </c>
      <c r="AA24" s="3">
        <v>16785</v>
      </c>
      <c r="AB24" s="3">
        <v>2786</v>
      </c>
      <c r="AC24" s="3">
        <v>97</v>
      </c>
      <c r="AD24" s="3">
        <v>16</v>
      </c>
      <c r="AE24" s="18">
        <v>2</v>
      </c>
      <c r="AF24" s="3">
        <v>18908</v>
      </c>
      <c r="AG24" s="18">
        <v>778</v>
      </c>
      <c r="AH24" s="20">
        <v>19375</v>
      </c>
      <c r="AI24" s="4">
        <v>16545</v>
      </c>
      <c r="AJ24" s="4">
        <v>2720</v>
      </c>
      <c r="AK24" s="4">
        <v>96</v>
      </c>
      <c r="AL24" s="4">
        <v>14</v>
      </c>
      <c r="AM24" s="36" t="s">
        <v>22</v>
      </c>
      <c r="AN24" s="26">
        <v>18647</v>
      </c>
      <c r="AO24" s="20">
        <v>728</v>
      </c>
      <c r="AP24" s="20">
        <v>19169</v>
      </c>
      <c r="AQ24" s="28">
        <v>16345</v>
      </c>
      <c r="AR24" s="28">
        <v>2705</v>
      </c>
      <c r="AS24" s="28">
        <v>102</v>
      </c>
      <c r="AT24" s="28">
        <v>17</v>
      </c>
      <c r="AU24" s="35">
        <v>0</v>
      </c>
      <c r="AV24" s="28">
        <v>18561</v>
      </c>
      <c r="AW24" s="28">
        <v>608</v>
      </c>
    </row>
    <row r="25" spans="1:49" ht="15.75">
      <c r="A25" s="14" t="s">
        <v>9</v>
      </c>
      <c r="B25" s="18">
        <v>100</v>
      </c>
      <c r="C25" s="25">
        <v>86</v>
      </c>
      <c r="D25" s="25">
        <v>14</v>
      </c>
      <c r="E25" s="25">
        <v>0</v>
      </c>
      <c r="F25" s="25">
        <v>0</v>
      </c>
      <c r="G25" s="18">
        <v>0</v>
      </c>
      <c r="H25" s="25">
        <v>96</v>
      </c>
      <c r="I25" s="18">
        <v>4</v>
      </c>
      <c r="J25" s="29">
        <v>100</v>
      </c>
      <c r="K25" s="25">
        <v>85</v>
      </c>
      <c r="L25" s="25">
        <v>14</v>
      </c>
      <c r="M25" s="25">
        <v>0</v>
      </c>
      <c r="N25" s="25">
        <v>0</v>
      </c>
      <c r="O25" s="18">
        <v>0</v>
      </c>
      <c r="P25" s="25">
        <v>96</v>
      </c>
      <c r="Q25" s="18">
        <v>4</v>
      </c>
      <c r="R25" s="18">
        <v>100</v>
      </c>
      <c r="S25" s="3">
        <v>85</v>
      </c>
      <c r="T25" s="3">
        <v>14</v>
      </c>
      <c r="U25" s="3">
        <v>0</v>
      </c>
      <c r="V25" s="3">
        <v>0</v>
      </c>
      <c r="W25" s="18">
        <v>0</v>
      </c>
      <c r="X25" s="3">
        <v>96</v>
      </c>
      <c r="Y25" s="18">
        <v>4</v>
      </c>
      <c r="Z25" s="18">
        <v>100</v>
      </c>
      <c r="AA25" s="3">
        <v>85</v>
      </c>
      <c r="AB25" s="3">
        <v>14</v>
      </c>
      <c r="AC25" s="3">
        <v>0</v>
      </c>
      <c r="AD25" s="3">
        <v>0</v>
      </c>
      <c r="AE25" s="18">
        <v>0</v>
      </c>
      <c r="AF25" s="3">
        <v>96</v>
      </c>
      <c r="AG25" s="18">
        <v>4</v>
      </c>
      <c r="AH25" s="20">
        <v>100</v>
      </c>
      <c r="AI25" s="4">
        <v>85</v>
      </c>
      <c r="AJ25" s="4">
        <v>14</v>
      </c>
      <c r="AK25" s="4">
        <v>0</v>
      </c>
      <c r="AL25" s="4">
        <v>0</v>
      </c>
      <c r="AM25" s="36" t="s">
        <v>22</v>
      </c>
      <c r="AN25" s="26">
        <v>96</v>
      </c>
      <c r="AO25" s="20">
        <v>4</v>
      </c>
      <c r="AP25" s="20">
        <v>100</v>
      </c>
      <c r="AQ25" s="28">
        <v>85</v>
      </c>
      <c r="AR25" s="28">
        <v>14</v>
      </c>
      <c r="AS25" s="28">
        <v>1</v>
      </c>
      <c r="AT25" s="28">
        <v>0</v>
      </c>
      <c r="AU25" s="35">
        <v>0</v>
      </c>
      <c r="AV25" s="28">
        <v>97</v>
      </c>
      <c r="AW25" s="28">
        <v>3</v>
      </c>
    </row>
    <row r="26" spans="1:49" ht="15.75">
      <c r="A26" s="14" t="s">
        <v>10</v>
      </c>
      <c r="B26" s="18">
        <f>6916761/1000</f>
        <v>6916.761</v>
      </c>
      <c r="C26" s="25">
        <f>2440352/1000</f>
        <v>2440.352</v>
      </c>
      <c r="D26" s="25">
        <f>2795510/1000</f>
        <v>2795.51</v>
      </c>
      <c r="E26" s="25">
        <f>480243/1000</f>
        <v>480.243</v>
      </c>
      <c r="F26" s="25">
        <f>620719/1000</f>
        <v>620.719</v>
      </c>
      <c r="G26" s="18">
        <f>579937/1000</f>
        <v>579.937</v>
      </c>
      <c r="H26" s="25">
        <f>5984416/1000</f>
        <v>5984.416</v>
      </c>
      <c r="I26" s="18">
        <f>932345/1000</f>
        <v>932.345</v>
      </c>
      <c r="J26" s="29">
        <v>6586.186</v>
      </c>
      <c r="K26" s="25">
        <v>2386.179</v>
      </c>
      <c r="L26" s="25">
        <v>2814.63</v>
      </c>
      <c r="M26" s="25">
        <v>459.388</v>
      </c>
      <c r="N26" s="25">
        <v>545.943</v>
      </c>
      <c r="O26" s="18">
        <v>380.046</v>
      </c>
      <c r="P26" s="25">
        <v>5717.258</v>
      </c>
      <c r="Q26" s="18">
        <v>868.928</v>
      </c>
      <c r="R26" s="18">
        <v>6032.789</v>
      </c>
      <c r="S26" s="3">
        <v>2217.679</v>
      </c>
      <c r="T26" s="3">
        <v>2643.065</v>
      </c>
      <c r="U26" s="3">
        <v>467.436</v>
      </c>
      <c r="V26" s="3">
        <v>324.563</v>
      </c>
      <c r="W26" s="18">
        <v>380.046</v>
      </c>
      <c r="X26" s="3">
        <v>5297.615</v>
      </c>
      <c r="Y26" s="18">
        <v>735.174</v>
      </c>
      <c r="Z26" s="18">
        <v>6298.342</v>
      </c>
      <c r="AA26" s="3">
        <v>2327.575</v>
      </c>
      <c r="AB26" s="3">
        <v>2772.334</v>
      </c>
      <c r="AC26" s="3">
        <v>506.124</v>
      </c>
      <c r="AD26" s="3">
        <v>412.463</v>
      </c>
      <c r="AE26" s="18">
        <v>279.846</v>
      </c>
      <c r="AF26" s="3">
        <v>5568.192</v>
      </c>
      <c r="AG26" s="18">
        <v>730.15</v>
      </c>
      <c r="AH26" s="20">
        <v>5933.32</v>
      </c>
      <c r="AI26" s="4">
        <v>2301.594</v>
      </c>
      <c r="AJ26" s="4">
        <v>2712.522</v>
      </c>
      <c r="AK26" s="4">
        <v>517.296</v>
      </c>
      <c r="AL26" s="4">
        <v>401.908</v>
      </c>
      <c r="AM26" s="36" t="s">
        <v>22</v>
      </c>
      <c r="AN26" s="26">
        <v>5356.71</v>
      </c>
      <c r="AO26" s="20">
        <v>576.61</v>
      </c>
      <c r="AP26" s="20">
        <v>6052.355</v>
      </c>
      <c r="AQ26" s="28">
        <v>2282.487</v>
      </c>
      <c r="AR26" s="28">
        <v>2707.211</v>
      </c>
      <c r="AS26" s="28">
        <v>557.742</v>
      </c>
      <c r="AT26" s="28">
        <v>504.915</v>
      </c>
      <c r="AU26" s="35">
        <v>0</v>
      </c>
      <c r="AV26" s="28">
        <v>5441.993</v>
      </c>
      <c r="AW26" s="28">
        <v>610.362</v>
      </c>
    </row>
    <row r="27" spans="1:235" ht="15.75">
      <c r="A27" s="14" t="s">
        <v>11</v>
      </c>
      <c r="B27" s="18">
        <v>100</v>
      </c>
      <c r="C27" s="25">
        <v>35</v>
      </c>
      <c r="D27" s="25">
        <v>40</v>
      </c>
      <c r="E27" s="25">
        <v>7</v>
      </c>
      <c r="F27" s="25">
        <v>9</v>
      </c>
      <c r="G27" s="18">
        <v>8</v>
      </c>
      <c r="H27" s="25">
        <v>87</v>
      </c>
      <c r="I27" s="18">
        <v>13</v>
      </c>
      <c r="J27" s="29">
        <v>100</v>
      </c>
      <c r="K27" s="25">
        <v>36</v>
      </c>
      <c r="L27" s="25">
        <v>43</v>
      </c>
      <c r="M27" s="25">
        <v>7</v>
      </c>
      <c r="N27" s="25">
        <v>8</v>
      </c>
      <c r="O27" s="18">
        <v>6</v>
      </c>
      <c r="P27" s="25">
        <v>87</v>
      </c>
      <c r="Q27" s="18">
        <v>13</v>
      </c>
      <c r="R27" s="18">
        <v>100</v>
      </c>
      <c r="S27" s="3">
        <v>37</v>
      </c>
      <c r="T27" s="3">
        <v>44</v>
      </c>
      <c r="U27" s="3">
        <v>8</v>
      </c>
      <c r="V27" s="3">
        <v>5</v>
      </c>
      <c r="W27" s="18">
        <v>6</v>
      </c>
      <c r="X27" s="3">
        <v>88</v>
      </c>
      <c r="Y27" s="18">
        <v>12</v>
      </c>
      <c r="Z27" s="18">
        <v>100</v>
      </c>
      <c r="AA27" s="3">
        <v>37</v>
      </c>
      <c r="AB27" s="3">
        <v>44</v>
      </c>
      <c r="AC27" s="3">
        <v>8</v>
      </c>
      <c r="AD27" s="3">
        <v>7</v>
      </c>
      <c r="AE27" s="18">
        <v>4</v>
      </c>
      <c r="AF27" s="3">
        <v>88</v>
      </c>
      <c r="AG27" s="18">
        <v>12</v>
      </c>
      <c r="AH27" s="18">
        <v>100</v>
      </c>
      <c r="AI27" s="3">
        <v>39</v>
      </c>
      <c r="AJ27" s="3">
        <v>46</v>
      </c>
      <c r="AK27" s="3">
        <v>9</v>
      </c>
      <c r="AL27" s="3">
        <v>7</v>
      </c>
      <c r="AM27" s="36" t="s">
        <v>22</v>
      </c>
      <c r="AN27" s="25">
        <v>90</v>
      </c>
      <c r="AO27" s="18">
        <v>10</v>
      </c>
      <c r="AP27" s="18">
        <v>100</v>
      </c>
      <c r="AQ27" s="28">
        <v>38</v>
      </c>
      <c r="AR27" s="28">
        <v>45</v>
      </c>
      <c r="AS27" s="28">
        <v>9</v>
      </c>
      <c r="AT27" s="28">
        <v>8</v>
      </c>
      <c r="AU27" s="35">
        <v>0</v>
      </c>
      <c r="AV27" s="28">
        <v>90</v>
      </c>
      <c r="AW27" s="28">
        <v>10</v>
      </c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47" ht="15.75">
      <c r="A28" s="11"/>
      <c r="B28" s="18"/>
      <c r="C28" s="25"/>
      <c r="D28" s="25"/>
      <c r="E28" s="25"/>
      <c r="F28" s="25"/>
      <c r="G28" s="18"/>
      <c r="H28" s="25"/>
      <c r="I28" s="18"/>
      <c r="J28" s="29"/>
      <c r="K28" s="25"/>
      <c r="L28" s="25"/>
      <c r="M28" s="25"/>
      <c r="N28" s="25"/>
      <c r="O28" s="18"/>
      <c r="P28" s="25"/>
      <c r="Q28" s="18"/>
      <c r="R28" s="18"/>
      <c r="S28" s="3"/>
      <c r="T28" s="3"/>
      <c r="U28" s="3"/>
      <c r="V28" s="3"/>
      <c r="W28" s="18"/>
      <c r="X28" s="3"/>
      <c r="Y28" s="18"/>
      <c r="Z28" s="18"/>
      <c r="AA28" s="3"/>
      <c r="AB28" s="3"/>
      <c r="AC28" s="3"/>
      <c r="AD28" s="3"/>
      <c r="AE28" s="18"/>
      <c r="AF28" s="3"/>
      <c r="AG28" s="18"/>
      <c r="AH28" s="11"/>
      <c r="AM28" s="11"/>
      <c r="AN28" s="26"/>
      <c r="AO28" s="20"/>
      <c r="AP28" s="11"/>
      <c r="AU28" s="11"/>
    </row>
    <row r="29" spans="1:47" ht="15.75">
      <c r="A29" s="37" t="s">
        <v>37</v>
      </c>
      <c r="B29" s="18"/>
      <c r="C29" s="25"/>
      <c r="D29" s="25"/>
      <c r="E29" s="25"/>
      <c r="F29" s="25"/>
      <c r="G29" s="18"/>
      <c r="H29" s="25"/>
      <c r="I29" s="18"/>
      <c r="J29" s="29"/>
      <c r="K29" s="25"/>
      <c r="L29" s="25"/>
      <c r="M29" s="25"/>
      <c r="N29" s="25"/>
      <c r="O29" s="18"/>
      <c r="P29" s="25"/>
      <c r="Q29" s="18"/>
      <c r="R29" s="18"/>
      <c r="S29" s="3"/>
      <c r="T29" s="3"/>
      <c r="U29" s="3"/>
      <c r="V29" s="3"/>
      <c r="W29" s="18"/>
      <c r="X29" s="3"/>
      <c r="Y29" s="18"/>
      <c r="Z29" s="18"/>
      <c r="AA29" s="3"/>
      <c r="AB29" s="3"/>
      <c r="AC29" s="3"/>
      <c r="AD29" s="3"/>
      <c r="AE29" s="18"/>
      <c r="AF29" s="3"/>
      <c r="AG29" s="18"/>
      <c r="AH29" s="11"/>
      <c r="AM29" s="11"/>
      <c r="AN29" s="26"/>
      <c r="AO29" s="20"/>
      <c r="AP29" s="11"/>
      <c r="AU29" s="11"/>
    </row>
    <row r="30" spans="1:47" ht="15.75">
      <c r="A30" s="38"/>
      <c r="B30" s="18"/>
      <c r="C30" s="25"/>
      <c r="D30" s="25"/>
      <c r="E30" s="25"/>
      <c r="F30" s="25"/>
      <c r="G30" s="18"/>
      <c r="H30" s="25"/>
      <c r="I30" s="18"/>
      <c r="J30" s="29"/>
      <c r="K30" s="25"/>
      <c r="L30" s="25"/>
      <c r="M30" s="25"/>
      <c r="N30" s="25"/>
      <c r="O30" s="18"/>
      <c r="P30" s="25"/>
      <c r="Q30" s="18"/>
      <c r="R30" s="18"/>
      <c r="S30" s="3"/>
      <c r="T30" s="3"/>
      <c r="U30" s="3"/>
      <c r="V30" s="3"/>
      <c r="W30" s="18"/>
      <c r="X30" s="3"/>
      <c r="Y30" s="18"/>
      <c r="Z30" s="18"/>
      <c r="AA30" s="3"/>
      <c r="AB30" s="3"/>
      <c r="AC30" s="3"/>
      <c r="AD30" s="3"/>
      <c r="AE30" s="18"/>
      <c r="AF30" s="3"/>
      <c r="AG30" s="18"/>
      <c r="AH30" s="11"/>
      <c r="AM30" s="11"/>
      <c r="AN30" s="26"/>
      <c r="AO30" s="20"/>
      <c r="AP30" s="11"/>
      <c r="AU30" s="11"/>
    </row>
    <row r="31" spans="1:47" ht="15.75">
      <c r="A31" s="38"/>
      <c r="B31" s="18"/>
      <c r="C31" s="25"/>
      <c r="D31" s="25"/>
      <c r="E31" s="25"/>
      <c r="F31" s="25"/>
      <c r="G31" s="18"/>
      <c r="H31" s="25"/>
      <c r="I31" s="18"/>
      <c r="J31" s="29"/>
      <c r="K31" s="25"/>
      <c r="L31" s="25"/>
      <c r="M31" s="25"/>
      <c r="N31" s="25"/>
      <c r="O31" s="18"/>
      <c r="P31" s="25"/>
      <c r="Q31" s="18"/>
      <c r="R31" s="18"/>
      <c r="S31" s="3"/>
      <c r="T31" s="3"/>
      <c r="U31" s="3"/>
      <c r="V31" s="3"/>
      <c r="W31" s="18"/>
      <c r="X31" s="3"/>
      <c r="Y31" s="18"/>
      <c r="Z31" s="18"/>
      <c r="AA31" s="3"/>
      <c r="AB31" s="3"/>
      <c r="AC31" s="3"/>
      <c r="AD31" s="3"/>
      <c r="AE31" s="18"/>
      <c r="AF31" s="3"/>
      <c r="AG31" s="18"/>
      <c r="AH31" s="11"/>
      <c r="AM31" s="11"/>
      <c r="AN31" s="26"/>
      <c r="AO31" s="20"/>
      <c r="AP31" s="11"/>
      <c r="AU31" s="11"/>
    </row>
    <row r="32" spans="1:47" ht="15.75">
      <c r="A32" s="11"/>
      <c r="B32" s="18"/>
      <c r="C32" s="25"/>
      <c r="D32" s="25"/>
      <c r="E32" s="25"/>
      <c r="F32" s="25"/>
      <c r="G32" s="18"/>
      <c r="H32" s="25"/>
      <c r="I32" s="18"/>
      <c r="J32" s="29"/>
      <c r="K32" s="25"/>
      <c r="L32" s="25"/>
      <c r="M32" s="25"/>
      <c r="N32" s="25"/>
      <c r="O32" s="18"/>
      <c r="P32" s="25"/>
      <c r="Q32" s="18"/>
      <c r="R32" s="18"/>
      <c r="S32" s="3"/>
      <c r="T32" s="3"/>
      <c r="U32" s="3"/>
      <c r="V32" s="3"/>
      <c r="W32" s="18"/>
      <c r="X32" s="3"/>
      <c r="Y32" s="18"/>
      <c r="Z32" s="18"/>
      <c r="AA32" s="3"/>
      <c r="AB32" s="3"/>
      <c r="AC32" s="3"/>
      <c r="AD32" s="3"/>
      <c r="AE32" s="18"/>
      <c r="AF32" s="3"/>
      <c r="AG32" s="18"/>
      <c r="AH32" s="11"/>
      <c r="AM32" s="11"/>
      <c r="AN32" s="26"/>
      <c r="AO32" s="20"/>
      <c r="AP32" s="11"/>
      <c r="AU32" s="11"/>
    </row>
    <row r="33" spans="1:49" ht="15.75">
      <c r="A33" s="14" t="s">
        <v>20</v>
      </c>
      <c r="B33" s="18">
        <v>93210</v>
      </c>
      <c r="C33" s="25">
        <v>90391</v>
      </c>
      <c r="D33" s="25">
        <v>2632</v>
      </c>
      <c r="E33" s="25">
        <v>130</v>
      </c>
      <c r="F33" s="25">
        <v>54</v>
      </c>
      <c r="G33" s="18">
        <v>3</v>
      </c>
      <c r="H33" s="25">
        <v>91298</v>
      </c>
      <c r="I33" s="18">
        <v>1912</v>
      </c>
      <c r="J33" s="29">
        <v>91593</v>
      </c>
      <c r="K33" s="25">
        <v>88729</v>
      </c>
      <c r="L33" s="25">
        <v>2691</v>
      </c>
      <c r="M33" s="25">
        <v>121</v>
      </c>
      <c r="N33" s="25">
        <v>49</v>
      </c>
      <c r="O33" s="18">
        <v>3</v>
      </c>
      <c r="P33" s="25">
        <v>89322</v>
      </c>
      <c r="Q33" s="18">
        <v>2271</v>
      </c>
      <c r="R33" s="18">
        <v>89192</v>
      </c>
      <c r="S33" s="3">
        <v>86384</v>
      </c>
      <c r="T33" s="3">
        <v>2685</v>
      </c>
      <c r="U33" s="3">
        <v>100</v>
      </c>
      <c r="V33" s="3">
        <v>17</v>
      </c>
      <c r="W33" s="18">
        <v>6</v>
      </c>
      <c r="X33" s="3">
        <v>87130</v>
      </c>
      <c r="Y33" s="18">
        <v>2062</v>
      </c>
      <c r="Z33" s="18">
        <v>88152</v>
      </c>
      <c r="AA33" s="3">
        <v>85366</v>
      </c>
      <c r="AB33" s="3">
        <v>2657</v>
      </c>
      <c r="AC33" s="3">
        <v>96</v>
      </c>
      <c r="AD33" s="3">
        <v>29</v>
      </c>
      <c r="AE33" s="18">
        <v>4</v>
      </c>
      <c r="AF33" s="3">
        <v>86061</v>
      </c>
      <c r="AG33" s="18">
        <v>2091</v>
      </c>
      <c r="AH33" s="20">
        <v>87583</v>
      </c>
      <c r="AI33" s="4">
        <v>84740</v>
      </c>
      <c r="AJ33" s="4">
        <v>2700</v>
      </c>
      <c r="AK33" s="4">
        <v>110</v>
      </c>
      <c r="AL33" s="4">
        <v>29</v>
      </c>
      <c r="AM33" s="20">
        <v>4</v>
      </c>
      <c r="AN33" s="26">
        <v>85587</v>
      </c>
      <c r="AO33" s="20">
        <v>1996</v>
      </c>
      <c r="AP33" s="35">
        <v>86185</v>
      </c>
      <c r="AQ33" s="28">
        <v>83331</v>
      </c>
      <c r="AR33" s="28">
        <v>2716</v>
      </c>
      <c r="AS33" s="28">
        <v>111</v>
      </c>
      <c r="AT33" s="28">
        <v>23</v>
      </c>
      <c r="AU33" s="35">
        <v>4</v>
      </c>
      <c r="AV33" s="28">
        <v>84318</v>
      </c>
      <c r="AW33" s="28">
        <v>1867</v>
      </c>
    </row>
    <row r="34" spans="1:49" ht="15.75">
      <c r="A34" s="14" t="s">
        <v>9</v>
      </c>
      <c r="B34" s="18">
        <v>100</v>
      </c>
      <c r="C34" s="25">
        <v>97</v>
      </c>
      <c r="D34" s="25">
        <v>3</v>
      </c>
      <c r="E34" s="25">
        <v>0</v>
      </c>
      <c r="F34" s="25">
        <v>0</v>
      </c>
      <c r="G34" s="18">
        <v>0</v>
      </c>
      <c r="H34" s="25">
        <v>98</v>
      </c>
      <c r="I34" s="18">
        <v>2</v>
      </c>
      <c r="J34" s="29">
        <v>100</v>
      </c>
      <c r="K34" s="25">
        <v>97</v>
      </c>
      <c r="L34" s="25">
        <v>3</v>
      </c>
      <c r="M34" s="25">
        <v>0</v>
      </c>
      <c r="N34" s="25">
        <v>0</v>
      </c>
      <c r="O34" s="18">
        <v>0</v>
      </c>
      <c r="P34" s="25">
        <v>98</v>
      </c>
      <c r="Q34" s="18">
        <v>2</v>
      </c>
      <c r="R34" s="18">
        <v>100</v>
      </c>
      <c r="S34" s="3">
        <v>97</v>
      </c>
      <c r="T34" s="3">
        <v>3</v>
      </c>
      <c r="U34" s="3">
        <v>0</v>
      </c>
      <c r="V34" s="3">
        <v>0</v>
      </c>
      <c r="W34" s="18">
        <v>0</v>
      </c>
      <c r="X34" s="3">
        <v>98</v>
      </c>
      <c r="Y34" s="18">
        <v>2</v>
      </c>
      <c r="Z34" s="18">
        <v>100</v>
      </c>
      <c r="AA34" s="3">
        <v>97</v>
      </c>
      <c r="AB34" s="3">
        <v>3</v>
      </c>
      <c r="AC34" s="3">
        <v>0</v>
      </c>
      <c r="AD34" s="3">
        <v>0</v>
      </c>
      <c r="AE34" s="18">
        <v>0</v>
      </c>
      <c r="AF34" s="3">
        <v>98</v>
      </c>
      <c r="AG34" s="18">
        <v>2</v>
      </c>
      <c r="AH34" s="11">
        <v>100</v>
      </c>
      <c r="AI34">
        <v>97</v>
      </c>
      <c r="AJ34">
        <v>3</v>
      </c>
      <c r="AK34">
        <v>0</v>
      </c>
      <c r="AL34">
        <v>0</v>
      </c>
      <c r="AM34" s="11">
        <v>0</v>
      </c>
      <c r="AN34" s="26">
        <v>98</v>
      </c>
      <c r="AO34" s="20">
        <v>2</v>
      </c>
      <c r="AP34" s="35">
        <v>100</v>
      </c>
      <c r="AQ34" s="28">
        <v>97</v>
      </c>
      <c r="AR34" s="28">
        <v>3</v>
      </c>
      <c r="AS34" s="28">
        <v>0</v>
      </c>
      <c r="AT34" s="28">
        <v>0</v>
      </c>
      <c r="AU34" s="35">
        <v>0</v>
      </c>
      <c r="AV34" s="28">
        <v>98</v>
      </c>
      <c r="AW34" s="28">
        <v>2</v>
      </c>
    </row>
    <row r="35" spans="1:49" ht="15.75">
      <c r="A35" s="14" t="s">
        <v>10</v>
      </c>
      <c r="B35" s="18">
        <f>12934735/1000</f>
        <v>12934.735</v>
      </c>
      <c r="C35" s="25">
        <f>7521276/1000</f>
        <v>7521.276</v>
      </c>
      <c r="D35" s="25">
        <f>2617526/1000</f>
        <v>2617.526</v>
      </c>
      <c r="E35" s="25">
        <f>731889/1000</f>
        <v>731.889</v>
      </c>
      <c r="F35" s="25">
        <f>1329043/1000</f>
        <v>1329.043</v>
      </c>
      <c r="G35" s="18">
        <f>735001/1000</f>
        <v>735.001</v>
      </c>
      <c r="H35" s="25">
        <f>12017370/1000</f>
        <v>12017.37</v>
      </c>
      <c r="I35" s="18">
        <f>917365/1000</f>
        <v>917.365</v>
      </c>
      <c r="J35" s="29">
        <v>12818.741</v>
      </c>
      <c r="K35" s="25">
        <v>7471.798</v>
      </c>
      <c r="L35" s="25">
        <v>2702.365</v>
      </c>
      <c r="M35" s="25">
        <v>667.436</v>
      </c>
      <c r="N35" s="25">
        <v>1242.141</v>
      </c>
      <c r="O35" s="18">
        <v>735.001</v>
      </c>
      <c r="P35" s="25">
        <v>11881.965</v>
      </c>
      <c r="Q35" s="18">
        <v>936.776</v>
      </c>
      <c r="R35" s="18">
        <v>22849.513</v>
      </c>
      <c r="S35" s="3">
        <v>7337.976</v>
      </c>
      <c r="T35" s="3">
        <v>2645.455</v>
      </c>
      <c r="U35" s="3">
        <v>538.268</v>
      </c>
      <c r="V35" s="3">
        <v>369.813</v>
      </c>
      <c r="W35" s="18">
        <v>11958.001</v>
      </c>
      <c r="X35" s="3">
        <v>12107.193</v>
      </c>
      <c r="Y35" s="18">
        <v>10742.32</v>
      </c>
      <c r="Z35" s="18">
        <v>23335.225</v>
      </c>
      <c r="AA35" s="3">
        <v>7315.647</v>
      </c>
      <c r="AB35" s="3">
        <v>2602.706</v>
      </c>
      <c r="AC35" s="3">
        <v>528.624</v>
      </c>
      <c r="AD35" s="3">
        <v>619.248</v>
      </c>
      <c r="AE35" s="18">
        <v>12269</v>
      </c>
      <c r="AF35" s="3">
        <v>10527.089</v>
      </c>
      <c r="AG35" s="18">
        <v>12808.136</v>
      </c>
      <c r="AH35" s="20">
        <v>18484.66</v>
      </c>
      <c r="AI35" s="4">
        <v>7318.174</v>
      </c>
      <c r="AJ35" s="4">
        <v>2667.965</v>
      </c>
      <c r="AK35" s="4">
        <v>611.822</v>
      </c>
      <c r="AL35" s="4">
        <v>617.698</v>
      </c>
      <c r="AM35" s="20">
        <v>7269.001</v>
      </c>
      <c r="AN35" s="26">
        <v>15691.358</v>
      </c>
      <c r="AO35" s="20">
        <v>2793.302</v>
      </c>
      <c r="AP35" s="35">
        <v>14151.079</v>
      </c>
      <c r="AQ35" s="28">
        <v>7297.231</v>
      </c>
      <c r="AR35" s="28">
        <v>2657.129</v>
      </c>
      <c r="AS35" s="28">
        <v>598.506</v>
      </c>
      <c r="AT35" s="28">
        <v>604.213</v>
      </c>
      <c r="AU35" s="35">
        <v>2994</v>
      </c>
      <c r="AV35" s="28">
        <v>11348.257</v>
      </c>
      <c r="AW35" s="28">
        <v>2802.822</v>
      </c>
    </row>
    <row r="36" spans="1:235" ht="15.75">
      <c r="A36" s="15" t="s">
        <v>11</v>
      </c>
      <c r="B36" s="19">
        <v>100</v>
      </c>
      <c r="C36" s="7">
        <v>58</v>
      </c>
      <c r="D36" s="7">
        <v>20</v>
      </c>
      <c r="E36" s="7">
        <v>6</v>
      </c>
      <c r="F36" s="7">
        <v>10</v>
      </c>
      <c r="G36" s="19">
        <v>6</v>
      </c>
      <c r="H36" s="7">
        <v>93</v>
      </c>
      <c r="I36" s="19">
        <v>7</v>
      </c>
      <c r="J36" s="31">
        <v>100</v>
      </c>
      <c r="K36" s="7">
        <v>58</v>
      </c>
      <c r="L36" s="7">
        <v>21</v>
      </c>
      <c r="M36" s="7">
        <v>5</v>
      </c>
      <c r="N36" s="7">
        <v>10</v>
      </c>
      <c r="O36" s="19">
        <v>6</v>
      </c>
      <c r="P36" s="7">
        <v>93</v>
      </c>
      <c r="Q36" s="19">
        <v>7</v>
      </c>
      <c r="R36" s="19">
        <v>100</v>
      </c>
      <c r="S36" s="7">
        <v>32</v>
      </c>
      <c r="T36" s="7">
        <v>12</v>
      </c>
      <c r="U36" s="7">
        <v>2</v>
      </c>
      <c r="V36" s="7">
        <v>2</v>
      </c>
      <c r="W36" s="19">
        <v>52</v>
      </c>
      <c r="X36" s="7">
        <v>53</v>
      </c>
      <c r="Y36" s="19">
        <v>47</v>
      </c>
      <c r="Z36" s="19">
        <v>100</v>
      </c>
      <c r="AA36" s="7">
        <v>31</v>
      </c>
      <c r="AB36" s="7">
        <v>11</v>
      </c>
      <c r="AC36" s="7">
        <v>2</v>
      </c>
      <c r="AD36" s="7">
        <v>3</v>
      </c>
      <c r="AE36" s="19">
        <v>53</v>
      </c>
      <c r="AF36" s="7">
        <v>45</v>
      </c>
      <c r="AG36" s="19">
        <v>55</v>
      </c>
      <c r="AH36" s="32">
        <v>100</v>
      </c>
      <c r="AI36" s="27">
        <v>40</v>
      </c>
      <c r="AJ36" s="27">
        <v>14</v>
      </c>
      <c r="AK36" s="27">
        <v>3</v>
      </c>
      <c r="AL36" s="27">
        <v>3</v>
      </c>
      <c r="AM36" s="32">
        <v>39</v>
      </c>
      <c r="AN36" s="27">
        <v>85</v>
      </c>
      <c r="AO36" s="32">
        <v>15</v>
      </c>
      <c r="AP36" s="32">
        <v>100</v>
      </c>
      <c r="AQ36" s="27">
        <v>52</v>
      </c>
      <c r="AR36" s="27">
        <v>19</v>
      </c>
      <c r="AS36" s="27">
        <v>4</v>
      </c>
      <c r="AT36" s="27">
        <v>4</v>
      </c>
      <c r="AU36" s="32">
        <v>21</v>
      </c>
      <c r="AV36" s="27">
        <v>80</v>
      </c>
      <c r="AW36" s="27">
        <v>20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8" ht="15.75">
      <c r="A38" s="1" t="s">
        <v>16</v>
      </c>
    </row>
  </sheetData>
  <mergeCells count="63">
    <mergeCell ref="AV8:AV10"/>
    <mergeCell ref="AW8:AW10"/>
    <mergeCell ref="AP5:AW5"/>
    <mergeCell ref="AQ6:AU7"/>
    <mergeCell ref="AV6:AW7"/>
    <mergeCell ref="AQ8:AQ10"/>
    <mergeCell ref="AR8:AR10"/>
    <mergeCell ref="AS8:AS10"/>
    <mergeCell ref="AU8:AU10"/>
    <mergeCell ref="A5:A10"/>
    <mergeCell ref="B5:I5"/>
    <mergeCell ref="C6:G7"/>
    <mergeCell ref="C8:C10"/>
    <mergeCell ref="D8:D10"/>
    <mergeCell ref="E8:E10"/>
    <mergeCell ref="F8:F10"/>
    <mergeCell ref="G8:G10"/>
    <mergeCell ref="H6:I7"/>
    <mergeCell ref="H8:H10"/>
    <mergeCell ref="I8:I10"/>
    <mergeCell ref="AT8:AT10"/>
    <mergeCell ref="J5:Q5"/>
    <mergeCell ref="K6:O7"/>
    <mergeCell ref="P6:Q7"/>
    <mergeCell ref="K8:K10"/>
    <mergeCell ref="L8:L10"/>
    <mergeCell ref="M8:M10"/>
    <mergeCell ref="N8:N10"/>
    <mergeCell ref="O8:O10"/>
    <mergeCell ref="R5:Y5"/>
    <mergeCell ref="S6:W7"/>
    <mergeCell ref="X6:Y7"/>
    <mergeCell ref="S8:S10"/>
    <mergeCell ref="T8:T10"/>
    <mergeCell ref="U8:U10"/>
    <mergeCell ref="V8:V10"/>
    <mergeCell ref="AA6:AE7"/>
    <mergeCell ref="AF6:AG7"/>
    <mergeCell ref="AA8:AA10"/>
    <mergeCell ref="AB8:AB10"/>
    <mergeCell ref="AC8:AC10"/>
    <mergeCell ref="AD8:AD10"/>
    <mergeCell ref="AE8:AE10"/>
    <mergeCell ref="AF8:AF10"/>
    <mergeCell ref="AO8:AO10"/>
    <mergeCell ref="AG8:AG10"/>
    <mergeCell ref="AH5:AO5"/>
    <mergeCell ref="AI6:AM7"/>
    <mergeCell ref="AN6:AO7"/>
    <mergeCell ref="AI8:AI10"/>
    <mergeCell ref="AJ8:AJ10"/>
    <mergeCell ref="AK8:AK10"/>
    <mergeCell ref="AL8:AL10"/>
    <mergeCell ref="Z5:AG5"/>
    <mergeCell ref="A29:A31"/>
    <mergeCell ref="A20:A22"/>
    <mergeCell ref="AM8:AM10"/>
    <mergeCell ref="AN8:AN10"/>
    <mergeCell ref="W8:W10"/>
    <mergeCell ref="X8:X10"/>
    <mergeCell ref="Y8:Y10"/>
    <mergeCell ref="P8:P10"/>
    <mergeCell ref="Q8:Q10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1" t="s">
        <v>32</v>
      </c>
    </row>
    <row r="3" ht="15.75">
      <c r="A3" s="8" t="s">
        <v>33</v>
      </c>
    </row>
    <row r="5" ht="15.75">
      <c r="A5" t="s">
        <v>34</v>
      </c>
    </row>
    <row r="6" ht="16.5">
      <c r="A6" s="21" t="s">
        <v>23</v>
      </c>
    </row>
    <row r="7" ht="15.75">
      <c r="A7" s="1" t="s">
        <v>17</v>
      </c>
    </row>
    <row r="8" ht="15.75">
      <c r="A8" s="1" t="s">
        <v>0</v>
      </c>
    </row>
    <row r="9" ht="15.75">
      <c r="A9" s="1" t="s">
        <v>1</v>
      </c>
    </row>
    <row r="10" ht="15.75">
      <c r="A10" s="1" t="s">
        <v>2</v>
      </c>
    </row>
    <row r="11" ht="15.75">
      <c r="A11" s="23"/>
    </row>
    <row r="12" ht="15.75">
      <c r="A12" t="s">
        <v>21</v>
      </c>
    </row>
    <row r="13" ht="15.75">
      <c r="A13" s="1" t="s">
        <v>18</v>
      </c>
    </row>
    <row r="14" ht="15.75">
      <c r="A14" s="1" t="s">
        <v>12</v>
      </c>
    </row>
    <row r="15" ht="15.75">
      <c r="A15" s="1" t="s">
        <v>13</v>
      </c>
    </row>
    <row r="16" ht="15.75">
      <c r="A16" s="1" t="s">
        <v>14</v>
      </c>
    </row>
    <row r="17" ht="15.75">
      <c r="A17" s="1" t="s">
        <v>15</v>
      </c>
    </row>
    <row r="19" ht="15.75">
      <c r="A19" s="1" t="s">
        <v>16</v>
      </c>
    </row>
    <row r="20" ht="15.75">
      <c r="A20" s="1"/>
    </row>
    <row r="21" ht="15.75">
      <c r="A21" s="1" t="s">
        <v>35</v>
      </c>
    </row>
    <row r="22" ht="15.75">
      <c r="A22" s="8" t="s">
        <v>24</v>
      </c>
    </row>
  </sheetData>
  <hyperlinks>
    <hyperlink ref="A22" r:id="rId1" display="http://www.epa.gov/safewater/pws/index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Drinking Water Systems by Size of Community Served and Source of Water</dc:title>
  <dc:subject/>
  <dc:creator>US Census Bureau</dc:creator>
  <cp:keywords/>
  <dc:description/>
  <cp:lastModifiedBy>mulli320</cp:lastModifiedBy>
  <cp:lastPrinted>2007-03-15T19:48:28Z</cp:lastPrinted>
  <dcterms:created xsi:type="dcterms:W3CDTF">2007-09-24T12:14:48Z</dcterms:created>
  <dcterms:modified xsi:type="dcterms:W3CDTF">2007-11-26T14:27:25Z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