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300" activeTab="0"/>
  </bookViews>
  <sheets>
    <sheet name="Data" sheetId="1" r:id="rId1"/>
    <sheet name="Notes" sheetId="2" r:id="rId2"/>
  </sheets>
  <definedNames>
    <definedName name="_Fill" localSheetId="0" hidden="1">'Data'!#REF!</definedName>
    <definedName name="DATABASE">'Data'!#REF!</definedName>
    <definedName name="INTERNET">'Data'!#REF!</definedName>
    <definedName name="_xlnm.Print_Area" localSheetId="0">'Data'!$B$1:$AK$32</definedName>
    <definedName name="Print_Area_MI">'Data'!$B$1:$U$37</definedName>
    <definedName name="SOURCE">'Notes'!$A$24</definedName>
    <definedName name="TERMS">'Data'!#REF!</definedName>
    <definedName name="TITLE">'Data'!$A$1</definedName>
  </definedNames>
  <calcPr fullCalcOnLoad="1"/>
</workbook>
</file>

<file path=xl/sharedStrings.xml><?xml version="1.0" encoding="utf-8"?>
<sst xmlns="http://schemas.openxmlformats.org/spreadsheetml/2006/main" count="276" uniqueCount="67">
  <si>
    <t xml:space="preserve">    Value of Sales</t>
  </si>
  <si>
    <t>Percent</t>
  </si>
  <si>
    <t>Kind of business</t>
  </si>
  <si>
    <t>E-commerce</t>
  </si>
  <si>
    <t>distribution</t>
  </si>
  <si>
    <t>as percent</t>
  </si>
  <si>
    <t>of</t>
  </si>
  <si>
    <t>Total</t>
  </si>
  <si>
    <t>of total</t>
  </si>
  <si>
    <t xml:space="preserve"> sales</t>
  </si>
  <si>
    <t>sales</t>
  </si>
  <si>
    <t xml:space="preserve">     Retail trade, total</t>
  </si>
  <si>
    <t>Motor vehicle and parts dealers</t>
  </si>
  <si>
    <t>441</t>
  </si>
  <si>
    <t>Furniture and home furnishings stores</t>
  </si>
  <si>
    <t>442</t>
  </si>
  <si>
    <t>(S)</t>
  </si>
  <si>
    <t>Electronics and appliance stores</t>
  </si>
  <si>
    <t>443</t>
  </si>
  <si>
    <t>444</t>
  </si>
  <si>
    <t>Food and beverage stores</t>
  </si>
  <si>
    <t>445</t>
  </si>
  <si>
    <t>Health and personal care stores</t>
  </si>
  <si>
    <t>446</t>
  </si>
  <si>
    <t>Gasoline stations</t>
  </si>
  <si>
    <t>447</t>
  </si>
  <si>
    <t>(Z)</t>
  </si>
  <si>
    <t>Clothing and clothing accessories stores</t>
  </si>
  <si>
    <t>448</t>
  </si>
  <si>
    <t>451</t>
  </si>
  <si>
    <t>General merchandise stores</t>
  </si>
  <si>
    <t>452</t>
  </si>
  <si>
    <t>Miscellaneous store retailers</t>
  </si>
  <si>
    <t>453</t>
  </si>
  <si>
    <t>Nonstore retailers</t>
  </si>
  <si>
    <t>454</t>
  </si>
  <si>
    <t xml:space="preserve">  Electronic shopping and mail-order houses</t>
  </si>
  <si>
    <t>454110</t>
  </si>
  <si>
    <t>Z Less than $500,000 or 0.05 percent.\n\n</t>
  </si>
  <si>
    <t>Source: U.S. Census Bureau,</t>
  </si>
  <si>
    <t>http://www.census.gov/eos/www/ebusiness614.htm</t>
  </si>
  <si>
    <t>Sporting goods, hobby, book, and music stores</t>
  </si>
  <si>
    <t>44-45</t>
  </si>
  <si>
    <t>E-commerce as percent of total sales</t>
  </si>
  <si>
    <t>Percent distribution of e-commerce sales</t>
  </si>
  <si>
    <t>[2,866,898 represents $2,866,898,000,000.</t>
  </si>
  <si>
    <t>Covers retailers with and without payroll.</t>
  </si>
  <si>
    <t>Based on the Annual Retail Trade Survey; see Appendix III]</t>
  </si>
  <si>
    <t>S Data do not meet publication standards because of high sampling variability or poor response quality.</t>
  </si>
  <si>
    <t>SYMBOLS</t>
  </si>
  <si>
    <t>FOOTNOTE</t>
  </si>
  <si>
    <t>\1 North American Industry Classification System, 2002; see text, Section 15 Business Enterprise.</t>
  </si>
  <si>
    <t>&lt;http://www.census.gov/eos/www/ebusiness614.htm&gt;.</t>
  </si>
  <si>
    <t>Building material and garden equipment and supplies stores</t>
  </si>
  <si>
    <t>(million dollars)</t>
  </si>
  <si>
    <t>Percent distribution of 
e-commerce sales</t>
  </si>
  <si>
    <r>
      <t>2002</t>
    </r>
    <r>
      <rPr>
        <sz val="12"/>
        <rFont val="Courier New"/>
        <family val="0"/>
      </rPr>
      <t xml:space="preserve"> NAICS code \1</t>
    </r>
  </si>
  <si>
    <t>"E-Stats, 2005 E-commerce Multi-sector Report";</t>
  </si>
  <si>
    <t>published 25 May 2007;</t>
  </si>
  <si>
    <r>
      <t>Table 1019.</t>
    </r>
    <r>
      <rPr>
        <b/>
        <sz val="12"/>
        <rFont val="Courier New"/>
        <family val="3"/>
      </rPr>
      <t xml:space="preserve"> Retail Trade Sales -Total and E-Commerce by Kind of Business</t>
    </r>
  </si>
  <si>
    <t>Back to data</t>
  </si>
  <si>
    <t>HEADNOTE</t>
  </si>
  <si>
    <t>For more information:</t>
  </si>
  <si>
    <t>See notes</t>
  </si>
  <si>
    <r>
      <t>Table 1019.</t>
    </r>
    <r>
      <rPr>
        <b/>
        <sz val="12"/>
        <rFont val="Courier New"/>
        <family val="3"/>
      </rPr>
      <t xml:space="preserve"> Retail Trade Sales -Total and E-Commerce by Kind of Business: 2000 to 2005</t>
    </r>
  </si>
  <si>
    <t>Value of sales</t>
  </si>
  <si>
    <t xml:space="preserve">Value of sales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</si>
</sst>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_)"/>
    <numFmt numFmtId="173" formatCode="#,##0.0_);\(#,##0.0\)"/>
    <numFmt numFmtId="174" formatCode="0.0"/>
    <numFmt numFmtId="175" formatCode="#,##0.0"/>
    <numFmt numFmtId="176" formatCode="0.0%"/>
  </numFmts>
  <fonts count="9">
    <font>
      <sz val="12"/>
      <name val="Courier New"/>
      <family val="0"/>
    </font>
    <font>
      <sz val="10"/>
      <name val="Arial"/>
      <family val="0"/>
    </font>
    <font>
      <b/>
      <sz val="12"/>
      <name val="Courier New"/>
      <family val="3"/>
    </font>
    <font>
      <u val="single"/>
      <sz val="9"/>
      <color indexed="12"/>
      <name val="Courier New"/>
      <family val="0"/>
    </font>
    <font>
      <sz val="14"/>
      <name val="Courier New"/>
      <family val="3"/>
    </font>
    <font>
      <u val="single"/>
      <sz val="12"/>
      <color indexed="12"/>
      <name val="Courier New"/>
      <family val="3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u val="single"/>
      <sz val="9"/>
      <color indexed="36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37" fontId="0" fillId="0" borderId="0" xfId="0" applyNumberFormat="1" applyFont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173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 horizontal="fill"/>
      <protection/>
    </xf>
    <xf numFmtId="0" fontId="0" fillId="0" borderId="0" xfId="0" applyFont="1" applyBorder="1" applyAlignment="1" applyProtection="1">
      <alignment horizontal="fill"/>
      <protection/>
    </xf>
    <xf numFmtId="0" fontId="0" fillId="0" borderId="2" xfId="0" applyFont="1" applyBorder="1" applyAlignment="1" applyProtection="1">
      <alignment horizontal="fill"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20" applyFont="1" applyAlignment="1" applyProtection="1">
      <alignment/>
      <protection/>
    </xf>
    <xf numFmtId="0" fontId="0" fillId="0" borderId="0" xfId="0" applyAlignment="1" applyProtection="1">
      <alignment/>
      <protection/>
    </xf>
    <xf numFmtId="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3" xfId="0" applyFont="1" applyBorder="1" applyAlignment="1" applyProtection="1">
      <alignment horizontal="fill"/>
      <protection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/>
      <protection/>
    </xf>
    <xf numFmtId="173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64" fontId="0" fillId="0" borderId="0" xfId="0" applyNumberFormat="1" applyFont="1" applyBorder="1" applyAlignment="1" applyProtection="1">
      <alignment horizontal="right"/>
      <protection/>
    </xf>
    <xf numFmtId="164" fontId="0" fillId="0" borderId="1" xfId="0" applyNumberFormat="1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 horizontal="right"/>
      <protection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2" borderId="0" xfId="0" applyFill="1" applyAlignment="1" applyProtection="1">
      <alignment/>
      <protection/>
    </xf>
    <xf numFmtId="37" fontId="0" fillId="2" borderId="0" xfId="0" applyNumberFormat="1" applyFont="1" applyFill="1" applyAlignment="1" applyProtection="1">
      <alignment/>
      <protection/>
    </xf>
    <xf numFmtId="37" fontId="0" fillId="2" borderId="0" xfId="0" applyNumberFormat="1" applyFont="1" applyFill="1" applyAlignment="1" applyProtection="1">
      <alignment horizontal="right"/>
      <protection/>
    </xf>
    <xf numFmtId="3" fontId="0" fillId="2" borderId="0" xfId="0" applyNumberFormat="1" applyFont="1" applyFill="1" applyAlignment="1" applyProtection="1">
      <alignment/>
      <protection/>
    </xf>
    <xf numFmtId="0" fontId="0" fillId="2" borderId="0" xfId="0" applyFill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175" fontId="2" fillId="0" borderId="2" xfId="15" applyNumberFormat="1" applyFont="1" applyBorder="1" applyAlignment="1">
      <alignment horizontal="right"/>
    </xf>
    <xf numFmtId="175" fontId="0" fillId="0" borderId="0" xfId="15" applyNumberFormat="1" applyFont="1" applyBorder="1" applyAlignment="1">
      <alignment horizontal="right" wrapText="1"/>
    </xf>
    <xf numFmtId="175" fontId="0" fillId="0" borderId="0" xfId="0" applyNumberFormat="1" applyFont="1" applyBorder="1" applyAlignment="1">
      <alignment horizontal="right" wrapText="1"/>
    </xf>
    <xf numFmtId="37" fontId="6" fillId="0" borderId="0" xfId="0" applyNumberFormat="1" applyFont="1" applyAlignment="1" applyProtection="1">
      <alignment/>
      <protection/>
    </xf>
    <xf numFmtId="174" fontId="6" fillId="0" borderId="0" xfId="0" applyNumberFormat="1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74" fontId="7" fillId="0" borderId="0" xfId="0" applyNumberFormat="1" applyFont="1" applyAlignment="1" applyProtection="1">
      <alignment/>
      <protection/>
    </xf>
    <xf numFmtId="174" fontId="7" fillId="0" borderId="0" xfId="0" applyNumberFormat="1" applyFont="1" applyFill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37" fontId="7" fillId="2" borderId="0" xfId="0" applyNumberFormat="1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/>
      <protection/>
    </xf>
    <xf numFmtId="0" fontId="5" fillId="0" borderId="0" xfId="20" applyFont="1" applyAlignment="1">
      <alignment/>
    </xf>
    <xf numFmtId="0" fontId="2" fillId="0" borderId="5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3" fontId="0" fillId="0" borderId="4" xfId="0" applyNumberFormat="1" applyFont="1" applyBorder="1" applyAlignment="1" applyProtection="1">
      <alignment/>
      <protection/>
    </xf>
    <xf numFmtId="3" fontId="2" fillId="0" borderId="4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 quotePrefix="1">
      <alignment horizontal="right"/>
    </xf>
    <xf numFmtId="3" fontId="0" fillId="2" borderId="4" xfId="0" applyNumberFormat="1" applyFont="1" applyFill="1" applyBorder="1" applyAlignment="1" applyProtection="1">
      <alignment/>
      <protection/>
    </xf>
    <xf numFmtId="3" fontId="0" fillId="0" borderId="4" xfId="0" applyNumberFormat="1" applyFont="1" applyBorder="1" applyAlignment="1" applyProtection="1">
      <alignment horizontal="right"/>
      <protection/>
    </xf>
    <xf numFmtId="3" fontId="2" fillId="0" borderId="0" xfId="0" applyNumberFormat="1" applyFont="1" applyBorder="1" applyAlignment="1">
      <alignment horizontal="right"/>
    </xf>
    <xf numFmtId="0" fontId="0" fillId="0" borderId="4" xfId="0" applyFont="1" applyBorder="1" applyAlignment="1" applyProtection="1">
      <alignment horizontal="right"/>
      <protection/>
    </xf>
    <xf numFmtId="164" fontId="0" fillId="0" borderId="9" xfId="0" applyNumberFormat="1" applyFont="1" applyBorder="1" applyAlignment="1" applyProtection="1">
      <alignment horizontal="right"/>
      <protection/>
    </xf>
    <xf numFmtId="0" fontId="0" fillId="0" borderId="4" xfId="0" applyFont="1" applyBorder="1" applyAlignment="1" applyProtection="1">
      <alignment horizontal="fill"/>
      <protection/>
    </xf>
    <xf numFmtId="3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Fill="1" applyBorder="1" applyAlignment="1">
      <alignment/>
    </xf>
    <xf numFmtId="174" fontId="0" fillId="0" borderId="2" xfId="15" applyNumberFormat="1" applyFont="1" applyBorder="1" applyAlignment="1">
      <alignment horizontal="right" wrapText="1"/>
    </xf>
    <xf numFmtId="3" fontId="0" fillId="0" borderId="2" xfId="0" applyNumberFormat="1" applyFont="1" applyBorder="1" applyAlignment="1" applyProtection="1">
      <alignment/>
      <protection/>
    </xf>
    <xf numFmtId="3" fontId="0" fillId="2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applyProtection="1">
      <alignment horizontal="right"/>
      <protection/>
    </xf>
    <xf numFmtId="3" fontId="0" fillId="0" borderId="4" xfId="0" applyNumberFormat="1" applyBorder="1" applyAlignment="1">
      <alignment/>
    </xf>
    <xf numFmtId="3" fontId="0" fillId="0" borderId="0" xfId="0" applyNumberFormat="1" applyFont="1" applyAlignment="1">
      <alignment/>
    </xf>
    <xf numFmtId="3" fontId="0" fillId="2" borderId="0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175" fontId="0" fillId="0" borderId="0" xfId="0" applyNumberFormat="1" applyFont="1" applyAlignment="1">
      <alignment/>
    </xf>
    <xf numFmtId="175" fontId="0" fillId="0" borderId="0" xfId="0" applyNumberFormat="1" applyFont="1" applyBorder="1" applyAlignment="1">
      <alignment/>
    </xf>
    <xf numFmtId="175" fontId="0" fillId="0" borderId="0" xfId="0" applyNumberFormat="1" applyFont="1" applyBorder="1" applyAlignment="1">
      <alignment horizontal="right"/>
    </xf>
    <xf numFmtId="175" fontId="0" fillId="2" borderId="0" xfId="0" applyNumberFormat="1" applyFont="1" applyFill="1" applyBorder="1" applyAlignment="1">
      <alignment horizontal="right"/>
    </xf>
    <xf numFmtId="175" fontId="0" fillId="0" borderId="0" xfId="0" applyNumberFormat="1" applyFont="1" applyAlignment="1">
      <alignment horizontal="right" wrapText="1"/>
    </xf>
    <xf numFmtId="175" fontId="2" fillId="0" borderId="0" xfId="0" applyNumberFormat="1" applyFont="1" applyBorder="1" applyAlignment="1">
      <alignment/>
    </xf>
    <xf numFmtId="175" fontId="2" fillId="0" borderId="10" xfId="0" applyNumberFormat="1" applyFont="1" applyBorder="1" applyAlignment="1">
      <alignment/>
    </xf>
    <xf numFmtId="175" fontId="0" fillId="0" borderId="0" xfId="0" applyNumberFormat="1" applyBorder="1" applyAlignment="1">
      <alignment/>
    </xf>
    <xf numFmtId="175" fontId="0" fillId="0" borderId="10" xfId="0" applyNumberFormat="1" applyFill="1" applyBorder="1" applyAlignment="1">
      <alignment/>
    </xf>
    <xf numFmtId="175" fontId="0" fillId="0" borderId="0" xfId="0" applyNumberFormat="1" applyBorder="1" applyAlignment="1" quotePrefix="1">
      <alignment horizontal="right"/>
    </xf>
    <xf numFmtId="175" fontId="0" fillId="0" borderId="10" xfId="0" applyNumberFormat="1" applyBorder="1" applyAlignment="1" quotePrefix="1">
      <alignment horizontal="right"/>
    </xf>
    <xf numFmtId="175" fontId="0" fillId="0" borderId="10" xfId="0" applyNumberFormat="1" applyBorder="1" applyAlignment="1">
      <alignment/>
    </xf>
    <xf numFmtId="175" fontId="0" fillId="2" borderId="0" xfId="0" applyNumberFormat="1" applyFill="1" applyBorder="1" applyAlignment="1">
      <alignment/>
    </xf>
    <xf numFmtId="175" fontId="0" fillId="2" borderId="10" xfId="0" applyNumberFormat="1" applyFill="1" applyBorder="1" applyAlignment="1">
      <alignment/>
    </xf>
    <xf numFmtId="175" fontId="0" fillId="0" borderId="0" xfId="0" applyNumberFormat="1" applyFill="1" applyBorder="1" applyAlignment="1">
      <alignment/>
    </xf>
    <xf numFmtId="175" fontId="0" fillId="0" borderId="10" xfId="0" applyNumberFormat="1" applyBorder="1" applyAlignment="1">
      <alignment horizontal="right"/>
    </xf>
    <xf numFmtId="175" fontId="2" fillId="0" borderId="0" xfId="0" applyNumberFormat="1" applyFont="1" applyAlignment="1" applyProtection="1">
      <alignment/>
      <protection/>
    </xf>
    <xf numFmtId="175" fontId="0" fillId="0" borderId="0" xfId="0" applyNumberFormat="1" applyFont="1" applyAlignment="1" applyProtection="1">
      <alignment/>
      <protection/>
    </xf>
    <xf numFmtId="175" fontId="0" fillId="0" borderId="0" xfId="0" applyNumberFormat="1" applyFont="1" applyAlignment="1" applyProtection="1">
      <alignment horizontal="right"/>
      <protection/>
    </xf>
    <xf numFmtId="175" fontId="0" fillId="2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wrapText="1"/>
      <protection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0" fontId="0" fillId="0" borderId="0" xfId="0" applyBorder="1" applyAlignment="1" applyProtection="1">
      <alignment horizontal="right" wrapText="1"/>
      <protection/>
    </xf>
    <xf numFmtId="0" fontId="0" fillId="0" borderId="0" xfId="0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2" fillId="0" borderId="5" xfId="0" applyFont="1" applyBorder="1" applyAlignment="1" applyProtection="1">
      <alignment horizontal="center" wrapText="1"/>
      <protection/>
    </xf>
    <xf numFmtId="0" fontId="0" fillId="0" borderId="5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1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eos/www/ebusiness614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T49"/>
  <sheetViews>
    <sheetView showGridLines="0" tabSelected="1" zoomScale="75" zoomScaleNormal="75" workbookViewId="0" topLeftCell="A1">
      <pane xSplit="10" ySplit="12" topLeftCell="K13" activePane="bottomRight" state="frozen"/>
      <selection pane="topLeft" activeCell="A1" sqref="A1"/>
      <selection pane="topRight" activeCell="K1" sqref="K1"/>
      <selection pane="bottomLeft" activeCell="A13" sqref="A13"/>
      <selection pane="bottomRight" activeCell="A1" sqref="A1"/>
    </sheetView>
  </sheetViews>
  <sheetFormatPr defaultColWidth="22.3984375" defaultRowHeight="15.75"/>
  <cols>
    <col min="1" max="1" width="58.3984375" style="0" customWidth="1"/>
    <col min="2" max="2" width="9.69921875" style="0" customWidth="1"/>
    <col min="3" max="3" width="20.09765625" style="0" hidden="1" customWidth="1"/>
    <col min="4" max="4" width="18.8984375" style="0" hidden="1" customWidth="1"/>
    <col min="5" max="6" width="11.19921875" style="0" hidden="1" customWidth="1"/>
    <col min="7" max="7" width="19.09765625" style="0" hidden="1" customWidth="1"/>
    <col min="8" max="8" width="19.5" style="0" hidden="1" customWidth="1"/>
    <col min="9" max="10" width="11.19921875" style="0" hidden="1" customWidth="1"/>
    <col min="11" max="11" width="16.69921875" style="0" customWidth="1"/>
    <col min="12" max="12" width="16.59765625" style="0" customWidth="1"/>
    <col min="13" max="13" width="11.19921875" style="0" customWidth="1"/>
    <col min="14" max="14" width="12.5" style="0" customWidth="1"/>
    <col min="15" max="16" width="16.69921875" style="0" customWidth="1"/>
    <col min="17" max="17" width="11.19921875" style="0" customWidth="1"/>
    <col min="18" max="18" width="12.5" style="0" customWidth="1"/>
    <col min="19" max="20" width="16.69921875" style="0" customWidth="1"/>
    <col min="21" max="21" width="11.19921875" style="0" customWidth="1"/>
    <col min="22" max="22" width="12.8984375" style="0" customWidth="1"/>
    <col min="23" max="24" width="16.69921875" style="0" customWidth="1"/>
    <col min="25" max="25" width="12.59765625" style="0" customWidth="1"/>
    <col min="26" max="26" width="13.8984375" style="0" customWidth="1"/>
    <col min="27" max="28" width="16.69921875" style="0" customWidth="1"/>
    <col min="29" max="29" width="12.296875" style="0" customWidth="1"/>
    <col min="30" max="30" width="13.5" style="0" customWidth="1"/>
    <col min="31" max="32" width="16.69921875" style="0" customWidth="1"/>
    <col min="33" max="33" width="11.296875" style="0" customWidth="1"/>
    <col min="34" max="34" width="12.5" style="0" customWidth="1"/>
    <col min="35" max="36" width="9.69921875" style="0" customWidth="1"/>
  </cols>
  <sheetData>
    <row r="1" spans="1:23" ht="33">
      <c r="A1" s="111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>
      <c r="A3" s="61" t="s">
        <v>63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2:23" ht="15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34" s="28" customFormat="1" ht="16.5">
      <c r="A5" s="67"/>
      <c r="B5" s="65"/>
      <c r="C5" s="66">
        <v>1998</v>
      </c>
      <c r="D5" s="66"/>
      <c r="E5" s="66"/>
      <c r="F5" s="66">
        <v>1998</v>
      </c>
      <c r="G5" s="66">
        <v>1999</v>
      </c>
      <c r="H5" s="66"/>
      <c r="I5" s="66"/>
      <c r="J5" s="66">
        <v>1999</v>
      </c>
      <c r="K5" s="115">
        <v>2000</v>
      </c>
      <c r="L5" s="113"/>
      <c r="M5" s="113"/>
      <c r="N5" s="114"/>
      <c r="O5" s="112">
        <v>2001</v>
      </c>
      <c r="P5" s="113"/>
      <c r="Q5" s="113"/>
      <c r="R5" s="114"/>
      <c r="S5" s="112">
        <v>2002</v>
      </c>
      <c r="T5" s="113"/>
      <c r="U5" s="113"/>
      <c r="V5" s="114"/>
      <c r="W5" s="120">
        <v>2003</v>
      </c>
      <c r="X5" s="121"/>
      <c r="Y5" s="121"/>
      <c r="Z5" s="128"/>
      <c r="AA5" s="120">
        <v>2004</v>
      </c>
      <c r="AB5" s="121"/>
      <c r="AC5" s="121"/>
      <c r="AD5" s="121"/>
      <c r="AE5" s="120">
        <v>2005</v>
      </c>
      <c r="AF5" s="121"/>
      <c r="AG5" s="121"/>
      <c r="AH5" s="121"/>
    </row>
    <row r="6" spans="1:34" ht="15.75">
      <c r="A6" s="1"/>
      <c r="B6" s="63"/>
      <c r="C6" s="11"/>
      <c r="D6" s="11"/>
      <c r="E6" s="11"/>
      <c r="F6" s="11"/>
      <c r="G6" s="11"/>
      <c r="H6" s="11"/>
      <c r="I6" s="11"/>
      <c r="J6" s="11"/>
      <c r="K6" s="10"/>
      <c r="L6" s="11"/>
      <c r="M6" s="11"/>
      <c r="N6" s="11"/>
      <c r="O6" s="19"/>
      <c r="P6" s="11"/>
      <c r="Q6" s="11"/>
      <c r="R6" s="11"/>
      <c r="S6" s="19"/>
      <c r="T6" s="11"/>
      <c r="U6" s="11"/>
      <c r="V6" s="11"/>
      <c r="W6" s="19"/>
      <c r="X6" s="11"/>
      <c r="Y6" s="11"/>
      <c r="Z6" s="11"/>
      <c r="AA6" s="19"/>
      <c r="AB6" s="11"/>
      <c r="AC6" s="11"/>
      <c r="AD6" s="11"/>
      <c r="AE6" s="19"/>
      <c r="AF6" s="11"/>
      <c r="AG6" s="11"/>
      <c r="AH6" s="11"/>
    </row>
    <row r="7" spans="1:34" ht="15.75">
      <c r="A7" s="1"/>
      <c r="B7" s="63"/>
      <c r="C7" s="1" t="s">
        <v>0</v>
      </c>
      <c r="D7" s="1"/>
      <c r="E7" s="1"/>
      <c r="F7" s="1"/>
      <c r="G7" s="12" t="s">
        <v>0</v>
      </c>
      <c r="H7" s="12"/>
      <c r="I7" s="1"/>
      <c r="J7" s="1"/>
      <c r="L7" s="1"/>
      <c r="M7" s="1"/>
      <c r="N7" s="1"/>
      <c r="O7" s="20"/>
      <c r="P7" s="1"/>
      <c r="Q7" s="1"/>
      <c r="R7" s="1"/>
      <c r="S7" s="20"/>
      <c r="T7" s="1"/>
      <c r="U7" s="1"/>
      <c r="V7" s="1"/>
      <c r="W7" s="20"/>
      <c r="X7" s="21"/>
      <c r="Y7" s="12"/>
      <c r="Z7" s="12"/>
      <c r="AA7" s="20"/>
      <c r="AB7" s="21"/>
      <c r="AC7" s="12"/>
      <c r="AD7" s="12"/>
      <c r="AE7" s="20"/>
      <c r="AF7" s="21"/>
      <c r="AG7" s="12"/>
      <c r="AH7" s="12"/>
    </row>
    <row r="8" spans="1:34" ht="15.75">
      <c r="A8" s="1"/>
      <c r="B8" s="63"/>
      <c r="C8" s="9"/>
      <c r="D8" s="9"/>
      <c r="E8" s="1"/>
      <c r="F8" s="2" t="s">
        <v>1</v>
      </c>
      <c r="G8" s="9"/>
      <c r="H8" s="9"/>
      <c r="I8" s="1"/>
      <c r="J8" s="2" t="s">
        <v>1</v>
      </c>
      <c r="K8" s="10"/>
      <c r="L8" s="10"/>
      <c r="M8" s="1"/>
      <c r="N8" s="2" t="s">
        <v>1</v>
      </c>
      <c r="O8" s="79"/>
      <c r="P8" s="10"/>
      <c r="Q8" s="1"/>
      <c r="R8" s="2" t="s">
        <v>1</v>
      </c>
      <c r="S8" s="79"/>
      <c r="T8" s="10"/>
      <c r="U8" s="1"/>
      <c r="V8" s="2" t="s">
        <v>1</v>
      </c>
      <c r="W8" s="20"/>
      <c r="X8" s="21"/>
      <c r="Y8" s="12"/>
      <c r="Z8" s="21"/>
      <c r="AA8" s="20"/>
      <c r="AB8" s="21"/>
      <c r="AC8" s="12"/>
      <c r="AD8" s="21"/>
      <c r="AE8" s="20"/>
      <c r="AF8" s="21"/>
      <c r="AG8" s="12"/>
      <c r="AH8" s="21"/>
    </row>
    <row r="9" spans="1:34" ht="15.75" customHeight="1">
      <c r="A9" s="3" t="s">
        <v>2</v>
      </c>
      <c r="B9" s="63"/>
      <c r="C9" s="12"/>
      <c r="D9" s="12"/>
      <c r="E9" s="22" t="s">
        <v>3</v>
      </c>
      <c r="F9" s="22" t="s">
        <v>4</v>
      </c>
      <c r="G9" s="12"/>
      <c r="H9" s="12"/>
      <c r="I9" s="22" t="s">
        <v>3</v>
      </c>
      <c r="J9" s="22" t="s">
        <v>4</v>
      </c>
      <c r="K9" s="116" t="s">
        <v>65</v>
      </c>
      <c r="L9" s="117"/>
      <c r="M9" s="22" t="s">
        <v>3</v>
      </c>
      <c r="N9" s="22" t="s">
        <v>4</v>
      </c>
      <c r="O9" s="116" t="s">
        <v>66</v>
      </c>
      <c r="P9" s="117"/>
      <c r="Q9" s="22" t="s">
        <v>3</v>
      </c>
      <c r="R9" s="22" t="s">
        <v>4</v>
      </c>
      <c r="S9" s="116" t="s">
        <v>66</v>
      </c>
      <c r="T9" s="117"/>
      <c r="U9" s="22" t="s">
        <v>3</v>
      </c>
      <c r="V9" s="22" t="s">
        <v>4</v>
      </c>
      <c r="W9" s="116" t="s">
        <v>66</v>
      </c>
      <c r="X9" s="117"/>
      <c r="Y9" s="122" t="s">
        <v>43</v>
      </c>
      <c r="Z9" s="122" t="s">
        <v>44</v>
      </c>
      <c r="AA9" s="116" t="s">
        <v>66</v>
      </c>
      <c r="AB9" s="117"/>
      <c r="AC9" s="122" t="s">
        <v>43</v>
      </c>
      <c r="AD9" s="122" t="s">
        <v>55</v>
      </c>
      <c r="AE9" s="116" t="s">
        <v>66</v>
      </c>
      <c r="AF9" s="117"/>
      <c r="AG9" s="122" t="s">
        <v>43</v>
      </c>
      <c r="AH9" s="122" t="s">
        <v>55</v>
      </c>
    </row>
    <row r="10" spans="1:34" ht="15.75">
      <c r="A10" s="1"/>
      <c r="B10" s="125" t="s">
        <v>56</v>
      </c>
      <c r="C10" s="12"/>
      <c r="D10" s="12"/>
      <c r="E10" s="22" t="s">
        <v>5</v>
      </c>
      <c r="F10" s="22" t="s">
        <v>6</v>
      </c>
      <c r="G10" s="12"/>
      <c r="H10" s="12"/>
      <c r="I10" s="22" t="s">
        <v>5</v>
      </c>
      <c r="J10" s="22" t="s">
        <v>6</v>
      </c>
      <c r="K10" s="118"/>
      <c r="L10" s="119"/>
      <c r="M10" s="22" t="s">
        <v>5</v>
      </c>
      <c r="N10" s="22" t="s">
        <v>6</v>
      </c>
      <c r="O10" s="118"/>
      <c r="P10" s="119"/>
      <c r="Q10" s="22" t="s">
        <v>5</v>
      </c>
      <c r="R10" s="22" t="s">
        <v>6</v>
      </c>
      <c r="S10" s="118"/>
      <c r="T10" s="119"/>
      <c r="U10" s="22" t="s">
        <v>5</v>
      </c>
      <c r="V10" s="22" t="s">
        <v>6</v>
      </c>
      <c r="W10" s="118"/>
      <c r="X10" s="119"/>
      <c r="Y10" s="123"/>
      <c r="Z10" s="123"/>
      <c r="AA10" s="118"/>
      <c r="AB10" s="119"/>
      <c r="AC10" s="123"/>
      <c r="AD10" s="123"/>
      <c r="AE10" s="118"/>
      <c r="AF10" s="119"/>
      <c r="AG10" s="123"/>
      <c r="AH10" s="123"/>
    </row>
    <row r="11" spans="1:34" ht="15.75" customHeight="1">
      <c r="A11" s="1"/>
      <c r="B11" s="126"/>
      <c r="C11" s="22" t="s">
        <v>7</v>
      </c>
      <c r="D11" s="22" t="s">
        <v>3</v>
      </c>
      <c r="E11" s="22" t="s">
        <v>8</v>
      </c>
      <c r="F11" s="31" t="s">
        <v>3</v>
      </c>
      <c r="G11" s="22" t="s">
        <v>7</v>
      </c>
      <c r="H11" s="22" t="s">
        <v>3</v>
      </c>
      <c r="I11" s="22" t="s">
        <v>8</v>
      </c>
      <c r="J11" s="31" t="s">
        <v>3</v>
      </c>
      <c r="K11" s="22" t="s">
        <v>7</v>
      </c>
      <c r="L11" s="22" t="s">
        <v>3</v>
      </c>
      <c r="M11" s="22" t="s">
        <v>8</v>
      </c>
      <c r="N11" s="31" t="s">
        <v>3</v>
      </c>
      <c r="O11" s="77" t="s">
        <v>7</v>
      </c>
      <c r="P11" s="22" t="s">
        <v>3</v>
      </c>
      <c r="Q11" s="22" t="s">
        <v>8</v>
      </c>
      <c r="R11" s="31" t="s">
        <v>3</v>
      </c>
      <c r="S11" s="77" t="s">
        <v>7</v>
      </c>
      <c r="T11" s="22" t="s">
        <v>3</v>
      </c>
      <c r="U11" s="22" t="s">
        <v>8</v>
      </c>
      <c r="V11" s="31" t="s">
        <v>3</v>
      </c>
      <c r="W11" s="77" t="s">
        <v>7</v>
      </c>
      <c r="X11" s="22" t="s">
        <v>3</v>
      </c>
      <c r="Y11" s="123"/>
      <c r="Z11" s="123"/>
      <c r="AA11" s="77" t="s">
        <v>7</v>
      </c>
      <c r="AB11" s="22" t="s">
        <v>3</v>
      </c>
      <c r="AC11" s="123"/>
      <c r="AD11" s="123"/>
      <c r="AE11" s="77" t="s">
        <v>7</v>
      </c>
      <c r="AF11" s="22" t="s">
        <v>3</v>
      </c>
      <c r="AG11" s="123"/>
      <c r="AH11" s="123"/>
    </row>
    <row r="12" spans="1:34" ht="15.75">
      <c r="A12" s="68"/>
      <c r="B12" s="127"/>
      <c r="C12" s="32" t="s">
        <v>54</v>
      </c>
      <c r="D12" s="32" t="s">
        <v>54</v>
      </c>
      <c r="E12" s="32" t="s">
        <v>9</v>
      </c>
      <c r="F12" s="33" t="s">
        <v>10</v>
      </c>
      <c r="G12" s="32" t="s">
        <v>54</v>
      </c>
      <c r="H12" s="32" t="s">
        <v>54</v>
      </c>
      <c r="I12" s="32" t="s">
        <v>9</v>
      </c>
      <c r="J12" s="33" t="s">
        <v>10</v>
      </c>
      <c r="K12" s="32" t="s">
        <v>54</v>
      </c>
      <c r="L12" s="32" t="s">
        <v>54</v>
      </c>
      <c r="M12" s="32" t="s">
        <v>9</v>
      </c>
      <c r="N12" s="33" t="s">
        <v>10</v>
      </c>
      <c r="O12" s="78" t="s">
        <v>54</v>
      </c>
      <c r="P12" s="32" t="s">
        <v>54</v>
      </c>
      <c r="Q12" s="32" t="s">
        <v>9</v>
      </c>
      <c r="R12" s="33" t="s">
        <v>10</v>
      </c>
      <c r="S12" s="78" t="s">
        <v>54</v>
      </c>
      <c r="T12" s="32" t="s">
        <v>54</v>
      </c>
      <c r="U12" s="32" t="s">
        <v>9</v>
      </c>
      <c r="V12" s="33" t="s">
        <v>10</v>
      </c>
      <c r="W12" s="78" t="s">
        <v>54</v>
      </c>
      <c r="X12" s="32" t="s">
        <v>54</v>
      </c>
      <c r="Y12" s="124"/>
      <c r="Z12" s="124"/>
      <c r="AA12" s="78" t="s">
        <v>54</v>
      </c>
      <c r="AB12" s="32" t="s">
        <v>54</v>
      </c>
      <c r="AC12" s="124"/>
      <c r="AD12" s="124"/>
      <c r="AE12" s="78" t="s">
        <v>54</v>
      </c>
      <c r="AF12" s="32" t="s">
        <v>54</v>
      </c>
      <c r="AG12" s="124"/>
      <c r="AH12" s="124"/>
    </row>
    <row r="13" spans="1:39" s="28" customFormat="1" ht="16.5">
      <c r="A13" s="8" t="s">
        <v>11</v>
      </c>
      <c r="B13" s="62" t="s">
        <v>42</v>
      </c>
      <c r="C13" s="48">
        <v>2587105</v>
      </c>
      <c r="D13" s="48">
        <v>4988</v>
      </c>
      <c r="E13" s="49">
        <f>D13/C13*100</f>
        <v>0.19280237949368115</v>
      </c>
      <c r="F13" s="50">
        <v>100</v>
      </c>
      <c r="G13" s="23">
        <v>2868155</v>
      </c>
      <c r="H13" s="23">
        <v>15000</v>
      </c>
      <c r="I13" s="24">
        <v>0.5</v>
      </c>
      <c r="J13" s="25">
        <v>100</v>
      </c>
      <c r="K13" s="26">
        <v>3059138</v>
      </c>
      <c r="L13" s="86">
        <v>28885</v>
      </c>
      <c r="M13" s="107">
        <v>0.9</v>
      </c>
      <c r="N13" s="107">
        <v>100</v>
      </c>
      <c r="O13" s="70">
        <v>3156754</v>
      </c>
      <c r="P13" s="26">
        <v>34263</v>
      </c>
      <c r="Q13" s="107">
        <f>1.1</f>
        <v>1.1</v>
      </c>
      <c r="R13" s="107">
        <v>100</v>
      </c>
      <c r="S13" s="70">
        <v>3141468</v>
      </c>
      <c r="T13" s="86">
        <v>44706</v>
      </c>
      <c r="U13" s="107">
        <f>1.4</f>
        <v>1.4000000000000001</v>
      </c>
      <c r="V13" s="107">
        <f>100</f>
        <v>100</v>
      </c>
      <c r="W13" s="70">
        <v>3265477</v>
      </c>
      <c r="X13" s="71">
        <v>56644</v>
      </c>
      <c r="Y13" s="96">
        <v>1.7</v>
      </c>
      <c r="Z13" s="97">
        <v>100</v>
      </c>
      <c r="AA13" s="76">
        <v>3474340</v>
      </c>
      <c r="AB13" s="76">
        <v>76344</v>
      </c>
      <c r="AC13" s="96">
        <v>2</v>
      </c>
      <c r="AD13" s="97">
        <v>100</v>
      </c>
      <c r="AE13" s="43">
        <v>3693430</v>
      </c>
      <c r="AF13" s="44">
        <v>93280</v>
      </c>
      <c r="AG13" s="45">
        <v>2.525565666602589</v>
      </c>
      <c r="AH13" s="45">
        <v>100</v>
      </c>
      <c r="AI13" s="27"/>
      <c r="AJ13" s="27"/>
      <c r="AK13" s="27"/>
      <c r="AL13" s="27"/>
      <c r="AM13" s="27"/>
    </row>
    <row r="14" spans="1:39" ht="15.75">
      <c r="A14" s="1" t="s">
        <v>12</v>
      </c>
      <c r="B14" s="63" t="s">
        <v>13</v>
      </c>
      <c r="C14" s="51">
        <v>689679</v>
      </c>
      <c r="D14" s="52">
        <v>382</v>
      </c>
      <c r="E14" s="53">
        <f>D14/C14*100</f>
        <v>0.05538808634161689</v>
      </c>
      <c r="F14" s="54">
        <f>D14/D$13*100</f>
        <v>7.658380112269447</v>
      </c>
      <c r="G14" s="4">
        <v>779967</v>
      </c>
      <c r="H14" s="4">
        <v>1794</v>
      </c>
      <c r="I14" s="5">
        <v>0.2</v>
      </c>
      <c r="J14" s="6">
        <v>11.96</v>
      </c>
      <c r="K14" s="17">
        <v>816651</v>
      </c>
      <c r="L14" s="16">
        <v>4624</v>
      </c>
      <c r="M14" s="108">
        <v>0.6</v>
      </c>
      <c r="N14" s="108">
        <v>16</v>
      </c>
      <c r="O14" s="69">
        <v>841141</v>
      </c>
      <c r="P14" s="17">
        <v>5336</v>
      </c>
      <c r="Q14" s="108">
        <f>0.6</f>
        <v>0.6</v>
      </c>
      <c r="R14" s="108">
        <v>15.6</v>
      </c>
      <c r="S14" s="69">
        <v>821664</v>
      </c>
      <c r="T14" s="16">
        <v>6836</v>
      </c>
      <c r="U14" s="108">
        <v>0.8</v>
      </c>
      <c r="V14" s="108">
        <f>16.3</f>
        <v>16.3</v>
      </c>
      <c r="W14" s="69">
        <v>841215</v>
      </c>
      <c r="X14" s="72">
        <v>9324</v>
      </c>
      <c r="Y14" s="98">
        <v>1.1</v>
      </c>
      <c r="Z14" s="102">
        <v>17.1</v>
      </c>
      <c r="AA14" s="34">
        <v>864541</v>
      </c>
      <c r="AB14" s="34">
        <v>13442</v>
      </c>
      <c r="AC14" s="98">
        <v>1.3</v>
      </c>
      <c r="AD14" s="99">
        <v>16.1</v>
      </c>
      <c r="AE14" s="34">
        <v>888307</v>
      </c>
      <c r="AF14" s="34">
        <v>16729</v>
      </c>
      <c r="AG14" s="46">
        <v>1.8832453194672563</v>
      </c>
      <c r="AH14" s="46">
        <v>17.93417667238422</v>
      </c>
      <c r="AI14" s="18"/>
      <c r="AJ14" s="18"/>
      <c r="AK14" s="18"/>
      <c r="AL14" s="18"/>
      <c r="AM14" s="18"/>
    </row>
    <row r="15" spans="1:39" ht="15.75">
      <c r="A15" s="1" t="s">
        <v>14</v>
      </c>
      <c r="B15" s="63" t="s">
        <v>15</v>
      </c>
      <c r="C15" s="51">
        <v>77569</v>
      </c>
      <c r="D15" s="55" t="s">
        <v>16</v>
      </c>
      <c r="E15" s="55" t="s">
        <v>16</v>
      </c>
      <c r="F15" s="56" t="s">
        <v>16</v>
      </c>
      <c r="G15" s="4">
        <v>85129</v>
      </c>
      <c r="H15" s="7" t="s">
        <v>16</v>
      </c>
      <c r="I15" s="7" t="s">
        <v>16</v>
      </c>
      <c r="J15" s="7" t="s">
        <v>16</v>
      </c>
      <c r="K15" s="17">
        <v>91352</v>
      </c>
      <c r="L15" s="16" t="s">
        <v>16</v>
      </c>
      <c r="M15" s="109" t="s">
        <v>16</v>
      </c>
      <c r="N15" s="109" t="s">
        <v>16</v>
      </c>
      <c r="O15" s="69">
        <v>91442</v>
      </c>
      <c r="P15" s="16" t="s">
        <v>16</v>
      </c>
      <c r="Q15" s="109" t="s">
        <v>16</v>
      </c>
      <c r="R15" s="109" t="s">
        <v>16</v>
      </c>
      <c r="S15" s="69">
        <v>94946</v>
      </c>
      <c r="T15" s="16" t="s">
        <v>16</v>
      </c>
      <c r="U15" s="109" t="s">
        <v>16</v>
      </c>
      <c r="V15" s="109" t="s">
        <v>16</v>
      </c>
      <c r="W15" s="69">
        <v>97528</v>
      </c>
      <c r="X15" s="73" t="s">
        <v>16</v>
      </c>
      <c r="Y15" s="100" t="s">
        <v>16</v>
      </c>
      <c r="Z15" s="106" t="s">
        <v>16</v>
      </c>
      <c r="AA15" s="34">
        <v>105303</v>
      </c>
      <c r="AB15" s="34">
        <v>458</v>
      </c>
      <c r="AC15" s="100" t="s">
        <v>16</v>
      </c>
      <c r="AD15" s="101" t="s">
        <v>16</v>
      </c>
      <c r="AE15" s="34">
        <v>112403</v>
      </c>
      <c r="AF15" s="34">
        <v>544</v>
      </c>
      <c r="AG15" s="47">
        <v>0.48397284769979454</v>
      </c>
      <c r="AH15" s="47">
        <v>0.5831903945111492</v>
      </c>
      <c r="AI15" s="18"/>
      <c r="AJ15" s="18"/>
      <c r="AK15" s="18"/>
      <c r="AL15" s="18"/>
      <c r="AM15" s="18"/>
    </row>
    <row r="16" spans="1:39" ht="15.75">
      <c r="A16" s="1" t="s">
        <v>17</v>
      </c>
      <c r="B16" s="63" t="s">
        <v>18</v>
      </c>
      <c r="C16" s="51">
        <v>74686</v>
      </c>
      <c r="D16" s="55" t="s">
        <v>16</v>
      </c>
      <c r="E16" s="55" t="s">
        <v>16</v>
      </c>
      <c r="F16" s="56" t="s">
        <v>16</v>
      </c>
      <c r="G16" s="4">
        <v>82022</v>
      </c>
      <c r="H16" s="4">
        <v>246</v>
      </c>
      <c r="I16" s="5">
        <v>0.3</v>
      </c>
      <c r="J16" s="6">
        <v>1.64</v>
      </c>
      <c r="K16" s="17">
        <v>87482</v>
      </c>
      <c r="L16" s="16">
        <v>547</v>
      </c>
      <c r="M16" s="108">
        <v>0.6</v>
      </c>
      <c r="N16" s="108">
        <v>1.9</v>
      </c>
      <c r="O16" s="69">
        <v>85174</v>
      </c>
      <c r="P16" s="17">
        <v>643</v>
      </c>
      <c r="Q16" s="108">
        <f>0.8</f>
        <v>0.8</v>
      </c>
      <c r="R16" s="108">
        <v>1.7</v>
      </c>
      <c r="S16" s="69">
        <v>85172</v>
      </c>
      <c r="T16" s="16">
        <v>590</v>
      </c>
      <c r="U16" s="108">
        <v>0.7</v>
      </c>
      <c r="V16" s="108">
        <f>1.8</f>
        <v>1.8</v>
      </c>
      <c r="W16" s="69">
        <v>86957</v>
      </c>
      <c r="X16" s="72">
        <v>737</v>
      </c>
      <c r="Y16" s="98">
        <v>0.8</v>
      </c>
      <c r="Z16" s="102">
        <v>1.4</v>
      </c>
      <c r="AA16" s="34">
        <v>94811</v>
      </c>
      <c r="AB16" s="34">
        <v>1053</v>
      </c>
      <c r="AC16" s="98">
        <v>1.2</v>
      </c>
      <c r="AD16" s="99">
        <v>1.5</v>
      </c>
      <c r="AE16" s="34">
        <v>102176</v>
      </c>
      <c r="AF16" s="34">
        <v>1303</v>
      </c>
      <c r="AG16" s="46">
        <v>1.2752505480739116</v>
      </c>
      <c r="AH16" s="46">
        <v>1.396869639794168</v>
      </c>
      <c r="AI16" s="18"/>
      <c r="AJ16" s="18"/>
      <c r="AK16" s="18"/>
      <c r="AL16" s="18"/>
      <c r="AM16" s="18"/>
    </row>
    <row r="17" spans="1:39" ht="15.75">
      <c r="A17" s="1"/>
      <c r="B17" s="63"/>
      <c r="C17" s="51"/>
      <c r="D17" s="52"/>
      <c r="E17" s="52"/>
      <c r="F17" s="57"/>
      <c r="G17" s="4"/>
      <c r="H17" s="4"/>
      <c r="I17" s="5"/>
      <c r="J17" s="6"/>
      <c r="K17" s="17"/>
      <c r="L17" s="16"/>
      <c r="M17" s="108"/>
      <c r="N17" s="108"/>
      <c r="O17" s="69"/>
      <c r="P17" s="17"/>
      <c r="Q17" s="108"/>
      <c r="R17" s="108"/>
      <c r="S17" s="69"/>
      <c r="T17" s="16"/>
      <c r="U17" s="108"/>
      <c r="V17" s="108"/>
      <c r="W17" s="87"/>
      <c r="X17" s="72"/>
      <c r="Y17" s="98"/>
      <c r="Z17" s="102"/>
      <c r="AA17" s="88"/>
      <c r="AB17" s="88"/>
      <c r="AC17" s="98"/>
      <c r="AD17" s="102"/>
      <c r="AE17" s="88"/>
      <c r="AF17" s="88"/>
      <c r="AG17" s="91"/>
      <c r="AH17" s="92"/>
      <c r="AI17" s="18"/>
      <c r="AJ17" s="18"/>
      <c r="AK17" s="18"/>
      <c r="AL17" s="18"/>
      <c r="AM17" s="18"/>
    </row>
    <row r="18" spans="1:39" s="40" customFormat="1" ht="15.75">
      <c r="A18" s="36" t="s">
        <v>53</v>
      </c>
      <c r="B18" s="64" t="s">
        <v>19</v>
      </c>
      <c r="C18" s="59">
        <v>202724</v>
      </c>
      <c r="D18" s="60" t="s">
        <v>16</v>
      </c>
      <c r="E18" s="60" t="s">
        <v>16</v>
      </c>
      <c r="F18" s="60" t="s">
        <v>16</v>
      </c>
      <c r="G18" s="37">
        <v>264039</v>
      </c>
      <c r="H18" s="38" t="s">
        <v>16</v>
      </c>
      <c r="I18" s="38" t="s">
        <v>16</v>
      </c>
      <c r="J18" s="38" t="s">
        <v>16</v>
      </c>
      <c r="K18" s="39">
        <v>278109</v>
      </c>
      <c r="L18" s="85">
        <v>449</v>
      </c>
      <c r="M18" s="110">
        <v>0.2</v>
      </c>
      <c r="N18" s="110">
        <v>1.6</v>
      </c>
      <c r="O18" s="74">
        <v>287233</v>
      </c>
      <c r="P18" s="39">
        <v>527</v>
      </c>
      <c r="Q18" s="110">
        <f>0.2</f>
        <v>0.2</v>
      </c>
      <c r="R18" s="110">
        <v>1.6</v>
      </c>
      <c r="S18" s="74">
        <v>248746</v>
      </c>
      <c r="T18" s="85">
        <v>400</v>
      </c>
      <c r="U18" s="110">
        <f>0.2</f>
        <v>0.2</v>
      </c>
      <c r="V18" s="110">
        <f>1.4</f>
        <v>1.4000000000000001</v>
      </c>
      <c r="W18" s="74">
        <v>265052</v>
      </c>
      <c r="X18" s="89">
        <v>248</v>
      </c>
      <c r="Y18" s="103">
        <v>0.1</v>
      </c>
      <c r="Z18" s="104">
        <v>0.8</v>
      </c>
      <c r="AA18" s="34">
        <v>298782</v>
      </c>
      <c r="AB18" s="35" t="s">
        <v>16</v>
      </c>
      <c r="AC18" s="103">
        <v>0.1</v>
      </c>
      <c r="AD18" s="104">
        <v>0.4</v>
      </c>
      <c r="AE18" s="41">
        <v>327410</v>
      </c>
      <c r="AF18" s="42" t="s">
        <v>16</v>
      </c>
      <c r="AG18" s="93" t="s">
        <v>16</v>
      </c>
      <c r="AH18" s="94" t="s">
        <v>16</v>
      </c>
      <c r="AI18" s="90"/>
      <c r="AJ18" s="90"/>
      <c r="AK18" s="90"/>
      <c r="AL18" s="90"/>
      <c r="AM18" s="90"/>
    </row>
    <row r="19" spans="1:39" ht="15.75">
      <c r="A19" s="1" t="s">
        <v>20</v>
      </c>
      <c r="B19" s="63" t="s">
        <v>21</v>
      </c>
      <c r="C19" s="59">
        <v>417433</v>
      </c>
      <c r="D19" s="60" t="s">
        <v>16</v>
      </c>
      <c r="E19" s="60" t="s">
        <v>16</v>
      </c>
      <c r="F19" s="60" t="s">
        <v>16</v>
      </c>
      <c r="G19" s="4">
        <v>442622</v>
      </c>
      <c r="H19" s="7" t="s">
        <v>16</v>
      </c>
      <c r="I19" s="7" t="s">
        <v>16</v>
      </c>
      <c r="J19" s="7" t="s">
        <v>16</v>
      </c>
      <c r="K19" s="17">
        <v>459185</v>
      </c>
      <c r="L19" s="16" t="s">
        <v>16</v>
      </c>
      <c r="M19" s="109" t="s">
        <v>16</v>
      </c>
      <c r="N19" s="109" t="s">
        <v>16</v>
      </c>
      <c r="O19" s="69">
        <v>481388</v>
      </c>
      <c r="P19" s="16" t="s">
        <v>16</v>
      </c>
      <c r="Q19" s="109" t="s">
        <v>16</v>
      </c>
      <c r="R19" s="109" t="s">
        <v>16</v>
      </c>
      <c r="S19" s="69">
        <v>466176</v>
      </c>
      <c r="T19" s="16" t="s">
        <v>16</v>
      </c>
      <c r="U19" s="109" t="s">
        <v>16</v>
      </c>
      <c r="V19" s="109" t="s">
        <v>16</v>
      </c>
      <c r="W19" s="69">
        <v>477130</v>
      </c>
      <c r="X19" s="73" t="s">
        <v>16</v>
      </c>
      <c r="Y19" s="100" t="s">
        <v>16</v>
      </c>
      <c r="Z19" s="106" t="s">
        <v>16</v>
      </c>
      <c r="AA19" s="34">
        <v>494966</v>
      </c>
      <c r="AB19" s="34">
        <v>431</v>
      </c>
      <c r="AC19" s="100" t="s">
        <v>16</v>
      </c>
      <c r="AD19" s="101" t="s">
        <v>16</v>
      </c>
      <c r="AE19" s="34">
        <v>516851</v>
      </c>
      <c r="AF19" s="34">
        <v>530</v>
      </c>
      <c r="AG19" s="95">
        <v>0.10254406008694962</v>
      </c>
      <c r="AH19" s="47">
        <v>0.5681818181818182</v>
      </c>
      <c r="AI19" s="18"/>
      <c r="AJ19" s="18"/>
      <c r="AK19" s="18"/>
      <c r="AL19" s="18"/>
      <c r="AM19" s="18"/>
    </row>
    <row r="20" spans="1:39" ht="15.75">
      <c r="A20" s="1" t="s">
        <v>22</v>
      </c>
      <c r="B20" s="63" t="s">
        <v>23</v>
      </c>
      <c r="C20" s="59">
        <v>129699</v>
      </c>
      <c r="D20" s="60" t="s">
        <v>16</v>
      </c>
      <c r="E20" s="60" t="s">
        <v>16</v>
      </c>
      <c r="F20" s="60" t="s">
        <v>16</v>
      </c>
      <c r="G20" s="4">
        <v>145419</v>
      </c>
      <c r="H20" s="4">
        <v>38</v>
      </c>
      <c r="I20" s="5">
        <v>0</v>
      </c>
      <c r="J20" s="7" t="s">
        <v>16</v>
      </c>
      <c r="K20" s="17">
        <v>157468</v>
      </c>
      <c r="L20" s="16" t="s">
        <v>16</v>
      </c>
      <c r="M20" s="109" t="s">
        <v>16</v>
      </c>
      <c r="N20" s="109" t="s">
        <v>16</v>
      </c>
      <c r="O20" s="69">
        <v>168050</v>
      </c>
      <c r="P20" s="16" t="s">
        <v>16</v>
      </c>
      <c r="Q20" s="109" t="s">
        <v>16</v>
      </c>
      <c r="R20" s="109" t="s">
        <v>16</v>
      </c>
      <c r="S20" s="69">
        <v>182138</v>
      </c>
      <c r="T20" s="16" t="s">
        <v>16</v>
      </c>
      <c r="U20" s="109" t="s">
        <v>16</v>
      </c>
      <c r="V20" s="109" t="s">
        <v>16</v>
      </c>
      <c r="W20" s="75">
        <v>192224</v>
      </c>
      <c r="X20" s="73" t="s">
        <v>16</v>
      </c>
      <c r="Y20" s="100" t="s">
        <v>16</v>
      </c>
      <c r="Z20" s="106" t="s">
        <v>16</v>
      </c>
      <c r="AA20" s="34">
        <v>198933</v>
      </c>
      <c r="AB20" s="35" t="s">
        <v>16</v>
      </c>
      <c r="AC20" s="100" t="s">
        <v>16</v>
      </c>
      <c r="AD20" s="101" t="s">
        <v>16</v>
      </c>
      <c r="AE20" s="34">
        <v>208711</v>
      </c>
      <c r="AF20" s="35" t="s">
        <v>16</v>
      </c>
      <c r="AG20" s="95" t="s">
        <v>16</v>
      </c>
      <c r="AH20" s="47" t="s">
        <v>16</v>
      </c>
      <c r="AI20" s="18"/>
      <c r="AJ20" s="18"/>
      <c r="AK20" s="18"/>
      <c r="AL20" s="18"/>
      <c r="AM20" s="18"/>
    </row>
    <row r="21" spans="1:39" ht="15.75">
      <c r="A21" s="1" t="s">
        <v>24</v>
      </c>
      <c r="B21" s="63" t="s">
        <v>25</v>
      </c>
      <c r="C21" s="59">
        <v>191887</v>
      </c>
      <c r="D21" s="60" t="s">
        <v>26</v>
      </c>
      <c r="E21" s="60" t="s">
        <v>26</v>
      </c>
      <c r="F21" s="60" t="s">
        <v>26</v>
      </c>
      <c r="G21" s="4">
        <v>209409</v>
      </c>
      <c r="H21" s="7" t="s">
        <v>26</v>
      </c>
      <c r="I21" s="7" t="s">
        <v>26</v>
      </c>
      <c r="J21" s="7" t="s">
        <v>26</v>
      </c>
      <c r="K21" s="17">
        <v>244450</v>
      </c>
      <c r="L21" s="16" t="s">
        <v>26</v>
      </c>
      <c r="M21" s="109" t="s">
        <v>26</v>
      </c>
      <c r="N21" s="109" t="s">
        <v>26</v>
      </c>
      <c r="O21" s="69">
        <v>246993</v>
      </c>
      <c r="P21" s="16" t="s">
        <v>26</v>
      </c>
      <c r="Q21" s="109" t="s">
        <v>26</v>
      </c>
      <c r="R21" s="109" t="s">
        <v>26</v>
      </c>
      <c r="S21" s="69">
        <v>250958</v>
      </c>
      <c r="T21" s="16" t="s">
        <v>26</v>
      </c>
      <c r="U21" s="109" t="s">
        <v>26</v>
      </c>
      <c r="V21" s="109" t="s">
        <v>26</v>
      </c>
      <c r="W21" s="69">
        <v>273566</v>
      </c>
      <c r="X21" s="73" t="s">
        <v>16</v>
      </c>
      <c r="Y21" s="100" t="s">
        <v>16</v>
      </c>
      <c r="Z21" s="106" t="s">
        <v>26</v>
      </c>
      <c r="AA21" s="34">
        <v>320435</v>
      </c>
      <c r="AB21" s="35" t="s">
        <v>16</v>
      </c>
      <c r="AC21" s="100" t="s">
        <v>16</v>
      </c>
      <c r="AD21" s="101" t="s">
        <v>16</v>
      </c>
      <c r="AE21" s="34">
        <v>373344</v>
      </c>
      <c r="AF21" s="35" t="s">
        <v>16</v>
      </c>
      <c r="AG21" s="95" t="s">
        <v>16</v>
      </c>
      <c r="AH21" s="47" t="s">
        <v>16</v>
      </c>
      <c r="AI21" s="18"/>
      <c r="AJ21" s="18"/>
      <c r="AK21" s="18"/>
      <c r="AL21" s="18"/>
      <c r="AM21" s="18"/>
    </row>
    <row r="22" spans="1:39" ht="15.75">
      <c r="A22" s="1" t="s">
        <v>27</v>
      </c>
      <c r="B22" s="63" t="s">
        <v>28</v>
      </c>
      <c r="C22" s="51">
        <v>149433</v>
      </c>
      <c r="D22" s="52">
        <v>12</v>
      </c>
      <c r="E22" s="55" t="s">
        <v>26</v>
      </c>
      <c r="F22" s="54">
        <f>D22/D$13*100</f>
        <v>0.24057738572574178</v>
      </c>
      <c r="G22" s="4">
        <v>159888</v>
      </c>
      <c r="H22" s="4">
        <v>86</v>
      </c>
      <c r="I22" s="5">
        <v>0.1</v>
      </c>
      <c r="J22" s="6">
        <v>0.5733333333333334</v>
      </c>
      <c r="K22" s="17">
        <v>167541</v>
      </c>
      <c r="L22" s="16">
        <v>262</v>
      </c>
      <c r="M22" s="108">
        <v>0.2</v>
      </c>
      <c r="N22" s="108">
        <v>0.9</v>
      </c>
      <c r="O22" s="69">
        <v>167313</v>
      </c>
      <c r="P22" s="17">
        <v>288</v>
      </c>
      <c r="Q22" s="108">
        <f>0.2</f>
        <v>0.2</v>
      </c>
      <c r="R22" s="108">
        <v>1</v>
      </c>
      <c r="S22" s="69">
        <v>172678</v>
      </c>
      <c r="T22" s="16">
        <v>475</v>
      </c>
      <c r="U22" s="108">
        <f>0.3</f>
        <v>0.3</v>
      </c>
      <c r="V22" s="108">
        <f>1.1</f>
        <v>1.1</v>
      </c>
      <c r="W22" s="69">
        <v>178778</v>
      </c>
      <c r="X22" s="72">
        <v>670</v>
      </c>
      <c r="Y22" s="98">
        <v>0.4</v>
      </c>
      <c r="Z22" s="102">
        <v>1.3</v>
      </c>
      <c r="AA22" s="34">
        <v>190079</v>
      </c>
      <c r="AB22" s="34">
        <v>1463</v>
      </c>
      <c r="AC22" s="98">
        <v>0.4</v>
      </c>
      <c r="AD22" s="99">
        <v>1.2</v>
      </c>
      <c r="AE22" s="34">
        <v>201896</v>
      </c>
      <c r="AF22" s="34">
        <v>1786</v>
      </c>
      <c r="AG22" s="46">
        <v>0.8846138606014977</v>
      </c>
      <c r="AH22" s="46">
        <v>1.914665523156089</v>
      </c>
      <c r="AI22" s="18"/>
      <c r="AJ22" s="18"/>
      <c r="AK22" s="18"/>
      <c r="AL22" s="18"/>
      <c r="AM22" s="18"/>
    </row>
    <row r="23" spans="1:39" ht="15.75">
      <c r="A23" s="15" t="s">
        <v>41</v>
      </c>
      <c r="B23" s="63" t="s">
        <v>29</v>
      </c>
      <c r="C23" s="51">
        <v>68939</v>
      </c>
      <c r="D23" s="55" t="s">
        <v>16</v>
      </c>
      <c r="E23" s="55" t="s">
        <v>16</v>
      </c>
      <c r="F23" s="56" t="s">
        <v>16</v>
      </c>
      <c r="G23" s="4">
        <v>74045</v>
      </c>
      <c r="H23" s="4">
        <v>262</v>
      </c>
      <c r="I23" s="5">
        <v>0.4</v>
      </c>
      <c r="J23" s="7" t="s">
        <v>16</v>
      </c>
      <c r="K23" s="17">
        <v>78120</v>
      </c>
      <c r="L23" s="16">
        <v>420</v>
      </c>
      <c r="M23" s="108">
        <v>0.5</v>
      </c>
      <c r="N23" s="108">
        <v>1.5</v>
      </c>
      <c r="O23" s="69">
        <v>79818</v>
      </c>
      <c r="P23" s="17">
        <v>506</v>
      </c>
      <c r="Q23" s="108">
        <f>0.6</f>
        <v>0.6</v>
      </c>
      <c r="R23" s="108">
        <v>1.5</v>
      </c>
      <c r="S23" s="69">
        <v>76889</v>
      </c>
      <c r="T23" s="16">
        <v>592</v>
      </c>
      <c r="U23" s="108">
        <f>0.8</f>
        <v>0.8</v>
      </c>
      <c r="V23" s="108">
        <f>1.5</f>
        <v>1.5</v>
      </c>
      <c r="W23" s="69">
        <v>77335</v>
      </c>
      <c r="X23" s="72">
        <v>817</v>
      </c>
      <c r="Y23" s="98">
        <v>1.1</v>
      </c>
      <c r="Z23" s="102">
        <v>1.5</v>
      </c>
      <c r="AA23" s="34">
        <v>80061</v>
      </c>
      <c r="AB23" s="34">
        <v>942</v>
      </c>
      <c r="AC23" s="98">
        <v>1.7</v>
      </c>
      <c r="AD23" s="99">
        <v>1.9</v>
      </c>
      <c r="AE23" s="34">
        <v>82456</v>
      </c>
      <c r="AF23" s="34">
        <v>1116</v>
      </c>
      <c r="AG23" s="46">
        <v>1.3534491122538082</v>
      </c>
      <c r="AH23" s="46">
        <v>1.1963979416809605</v>
      </c>
      <c r="AI23" s="18"/>
      <c r="AJ23" s="18"/>
      <c r="AK23" s="18"/>
      <c r="AL23" s="18"/>
      <c r="AM23" s="18"/>
    </row>
    <row r="24" spans="1:39" ht="15.75">
      <c r="A24" s="1" t="s">
        <v>30</v>
      </c>
      <c r="B24" s="63" t="s">
        <v>31</v>
      </c>
      <c r="C24" s="59">
        <v>351186</v>
      </c>
      <c r="D24" s="60" t="s">
        <v>16</v>
      </c>
      <c r="E24" s="60" t="s">
        <v>16</v>
      </c>
      <c r="F24" s="60" t="s">
        <v>16</v>
      </c>
      <c r="G24" s="4">
        <v>381428</v>
      </c>
      <c r="H24" s="7" t="s">
        <v>16</v>
      </c>
      <c r="I24" s="7" t="s">
        <v>16</v>
      </c>
      <c r="J24" s="7" t="s">
        <v>16</v>
      </c>
      <c r="K24" s="17">
        <v>405936</v>
      </c>
      <c r="L24" s="16" t="s">
        <v>16</v>
      </c>
      <c r="M24" s="109" t="s">
        <v>16</v>
      </c>
      <c r="N24" s="109" t="s">
        <v>16</v>
      </c>
      <c r="O24" s="69">
        <v>430095</v>
      </c>
      <c r="P24" s="16" t="s">
        <v>16</v>
      </c>
      <c r="Q24" s="109" t="s">
        <v>16</v>
      </c>
      <c r="R24" s="109" t="s">
        <v>16</v>
      </c>
      <c r="S24" s="69">
        <v>446666</v>
      </c>
      <c r="T24" s="16" t="s">
        <v>16</v>
      </c>
      <c r="U24" s="109" t="s">
        <v>16</v>
      </c>
      <c r="V24" s="109" t="s">
        <v>16</v>
      </c>
      <c r="W24" s="69">
        <v>468734</v>
      </c>
      <c r="X24" s="73" t="s">
        <v>16</v>
      </c>
      <c r="Y24" s="100" t="s">
        <v>16</v>
      </c>
      <c r="Z24" s="106" t="s">
        <v>16</v>
      </c>
      <c r="AA24" s="34">
        <v>497174</v>
      </c>
      <c r="AB24" s="35" t="s">
        <v>16</v>
      </c>
      <c r="AC24" s="100" t="s">
        <v>16</v>
      </c>
      <c r="AD24" s="101" t="s">
        <v>16</v>
      </c>
      <c r="AE24" s="34">
        <v>524950</v>
      </c>
      <c r="AF24" s="35" t="s">
        <v>16</v>
      </c>
      <c r="AG24" s="95" t="s">
        <v>16</v>
      </c>
      <c r="AH24" s="47" t="s">
        <v>16</v>
      </c>
      <c r="AI24" s="18"/>
      <c r="AJ24" s="18"/>
      <c r="AK24" s="18"/>
      <c r="AL24" s="18"/>
      <c r="AM24" s="18"/>
    </row>
    <row r="25" spans="1:39" ht="15.75">
      <c r="A25" s="1" t="s">
        <v>32</v>
      </c>
      <c r="B25" s="63" t="s">
        <v>33</v>
      </c>
      <c r="C25" s="51">
        <v>99757</v>
      </c>
      <c r="D25" s="55" t="s">
        <v>16</v>
      </c>
      <c r="E25" s="55" t="s">
        <v>16</v>
      </c>
      <c r="F25" s="56" t="s">
        <v>16</v>
      </c>
      <c r="G25" s="4">
        <v>105742</v>
      </c>
      <c r="H25" s="4">
        <v>251</v>
      </c>
      <c r="I25" s="5">
        <v>0.2</v>
      </c>
      <c r="J25" s="7" t="s">
        <v>16</v>
      </c>
      <c r="K25" s="17">
        <v>109000</v>
      </c>
      <c r="L25" s="16">
        <v>392</v>
      </c>
      <c r="M25" s="108">
        <v>0.4</v>
      </c>
      <c r="N25" s="108">
        <v>1.4</v>
      </c>
      <c r="O25" s="69">
        <v>105097</v>
      </c>
      <c r="P25" s="17">
        <v>516</v>
      </c>
      <c r="Q25" s="108">
        <f>0.5</f>
        <v>0.5</v>
      </c>
      <c r="R25" s="108">
        <v>1.5</v>
      </c>
      <c r="S25" s="69">
        <v>104634</v>
      </c>
      <c r="T25" s="16">
        <v>668</v>
      </c>
      <c r="U25" s="108">
        <v>0.6</v>
      </c>
      <c r="V25" s="108">
        <f>1.5</f>
        <v>1.5</v>
      </c>
      <c r="W25" s="69">
        <v>103056</v>
      </c>
      <c r="X25" s="72">
        <v>894</v>
      </c>
      <c r="Y25" s="98">
        <v>0.9</v>
      </c>
      <c r="Z25" s="102">
        <v>1.7</v>
      </c>
      <c r="AA25" s="34">
        <v>105253</v>
      </c>
      <c r="AB25" s="34">
        <v>1437</v>
      </c>
      <c r="AC25" s="98">
        <v>1.2</v>
      </c>
      <c r="AD25" s="99">
        <v>1.8</v>
      </c>
      <c r="AE25" s="34">
        <v>110593</v>
      </c>
      <c r="AF25" s="34">
        <v>1771</v>
      </c>
      <c r="AG25" s="46">
        <v>1.601367175137667</v>
      </c>
      <c r="AH25" s="46">
        <v>1.8985849056603772</v>
      </c>
      <c r="AI25" s="18"/>
      <c r="AJ25" s="18"/>
      <c r="AK25" s="18"/>
      <c r="AL25" s="18"/>
      <c r="AM25" s="18"/>
    </row>
    <row r="26" spans="1:39" ht="15.75">
      <c r="A26" s="1" t="s">
        <v>34</v>
      </c>
      <c r="B26" s="63" t="s">
        <v>35</v>
      </c>
      <c r="C26" s="51">
        <v>134113</v>
      </c>
      <c r="D26" s="58">
        <v>4031</v>
      </c>
      <c r="E26" s="53">
        <f>D26/C26*100</f>
        <v>3.0056743194172078</v>
      </c>
      <c r="F26" s="54">
        <f>D26/D$13*100</f>
        <v>80.81395348837209</v>
      </c>
      <c r="G26" s="4">
        <v>138445</v>
      </c>
      <c r="H26" s="4">
        <v>11768</v>
      </c>
      <c r="I26" s="5">
        <v>8.5</v>
      </c>
      <c r="J26" s="6">
        <v>78.45333333333333</v>
      </c>
      <c r="K26" s="17">
        <v>163844</v>
      </c>
      <c r="L26" s="16">
        <v>21649</v>
      </c>
      <c r="M26" s="108">
        <v>13.2</v>
      </c>
      <c r="N26" s="108">
        <v>74.9</v>
      </c>
      <c r="O26" s="69">
        <v>173010</v>
      </c>
      <c r="P26" s="17">
        <v>25897</v>
      </c>
      <c r="Q26" s="108">
        <f>15</f>
        <v>15</v>
      </c>
      <c r="R26" s="108">
        <v>75.3</v>
      </c>
      <c r="S26" s="69">
        <v>190801</v>
      </c>
      <c r="T26" s="16">
        <v>34441</v>
      </c>
      <c r="U26" s="108">
        <v>18.1</v>
      </c>
      <c r="V26" s="108">
        <f>74.8</f>
        <v>74.8</v>
      </c>
      <c r="W26" s="69">
        <v>203902</v>
      </c>
      <c r="X26" s="72">
        <v>43166</v>
      </c>
      <c r="Y26" s="98">
        <v>21.2</v>
      </c>
      <c r="Z26" s="102">
        <v>74.6</v>
      </c>
      <c r="AA26" s="34">
        <v>224002</v>
      </c>
      <c r="AB26" s="34">
        <v>56010</v>
      </c>
      <c r="AC26" s="105">
        <v>23.9</v>
      </c>
      <c r="AD26" s="99">
        <v>75.6</v>
      </c>
      <c r="AE26" s="34">
        <v>244333</v>
      </c>
      <c r="AF26" s="34">
        <v>68054</v>
      </c>
      <c r="AG26" s="46">
        <v>27.852971150028853</v>
      </c>
      <c r="AH26" s="46">
        <v>72.95668953687822</v>
      </c>
      <c r="AI26" s="18"/>
      <c r="AJ26" s="18"/>
      <c r="AK26" s="18"/>
      <c r="AL26" s="18"/>
      <c r="AM26" s="18"/>
    </row>
    <row r="27" spans="1:39" ht="15.75">
      <c r="A27" s="1" t="s">
        <v>36</v>
      </c>
      <c r="B27" s="63" t="s">
        <v>37</v>
      </c>
      <c r="C27" s="51">
        <v>80366</v>
      </c>
      <c r="D27" s="58">
        <v>4010</v>
      </c>
      <c r="E27" s="53">
        <f>D27/C27*100</f>
        <v>4.989672249458726</v>
      </c>
      <c r="F27" s="54">
        <f>D27/D$13*100</f>
        <v>80.39294306335204</v>
      </c>
      <c r="G27" s="4">
        <v>92921</v>
      </c>
      <c r="H27" s="4">
        <v>11719</v>
      </c>
      <c r="I27" s="5">
        <v>12.6</v>
      </c>
      <c r="J27" s="6">
        <v>78.12666666666667</v>
      </c>
      <c r="K27" s="17">
        <v>109933</v>
      </c>
      <c r="L27" s="16">
        <v>21430</v>
      </c>
      <c r="M27" s="108">
        <v>19.5</v>
      </c>
      <c r="N27" s="108">
        <v>74.2</v>
      </c>
      <c r="O27" s="69">
        <v>109158</v>
      </c>
      <c r="P27" s="17">
        <v>25145</v>
      </c>
      <c r="Q27" s="108">
        <f>23</f>
        <v>23</v>
      </c>
      <c r="R27" s="108">
        <v>74.3</v>
      </c>
      <c r="S27" s="69">
        <v>122631</v>
      </c>
      <c r="T27" s="16">
        <v>33485</v>
      </c>
      <c r="U27" s="108">
        <v>27.3</v>
      </c>
      <c r="V27" s="108">
        <f>72.7</f>
        <v>72.7</v>
      </c>
      <c r="W27" s="69">
        <v>131171</v>
      </c>
      <c r="X27" s="72">
        <v>42022</v>
      </c>
      <c r="Y27" s="98">
        <v>32</v>
      </c>
      <c r="Z27" s="102">
        <v>72.5</v>
      </c>
      <c r="AA27" s="34">
        <v>147199</v>
      </c>
      <c r="AB27" s="34">
        <v>53420</v>
      </c>
      <c r="AC27" s="105">
        <v>35.5</v>
      </c>
      <c r="AD27" s="99">
        <v>73.6</v>
      </c>
      <c r="AE27" s="34">
        <v>161598</v>
      </c>
      <c r="AF27" s="34">
        <v>65387</v>
      </c>
      <c r="AG27" s="46">
        <v>40.462753251896686</v>
      </c>
      <c r="AH27" s="46">
        <v>70.09755574614064</v>
      </c>
      <c r="AI27" s="18"/>
      <c r="AJ27" s="18"/>
      <c r="AK27" s="18"/>
      <c r="AL27" s="18"/>
      <c r="AM27" s="18"/>
    </row>
    <row r="28" spans="1:46" ht="15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84"/>
      <c r="X28" s="80"/>
      <c r="Y28" s="81"/>
      <c r="Z28" s="81"/>
      <c r="AA28" s="80"/>
      <c r="AB28" s="82"/>
      <c r="AC28" s="81"/>
      <c r="AD28" s="81"/>
      <c r="AE28" s="81"/>
      <c r="AF28" s="81"/>
      <c r="AG28" s="83"/>
      <c r="AH28" s="8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</row>
    <row r="29" spans="1:23" ht="15.75">
      <c r="A29" s="30" t="s">
        <v>39</v>
      </c>
      <c r="B29" s="1"/>
      <c r="C29" s="1"/>
      <c r="D29" s="1"/>
      <c r="E29" s="1"/>
      <c r="F29" s="1"/>
      <c r="G29" s="4"/>
      <c r="H29" s="4"/>
      <c r="I29" s="6"/>
      <c r="J29" s="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75">
      <c r="A30" s="30" t="s">
        <v>57</v>
      </c>
      <c r="B30" s="1"/>
      <c r="C30" s="1"/>
      <c r="D30" s="1"/>
      <c r="E30" s="1"/>
      <c r="F30" s="1"/>
      <c r="G30" s="4"/>
      <c r="H30" s="4"/>
      <c r="I30" s="6"/>
      <c r="J30" s="6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.75">
      <c r="A31" s="30" t="s">
        <v>58</v>
      </c>
      <c r="B31" s="1"/>
      <c r="C31" s="1"/>
      <c r="D31" s="1"/>
      <c r="E31" s="1"/>
      <c r="F31" s="1"/>
      <c r="G31" s="4"/>
      <c r="H31" s="4"/>
      <c r="I31" s="6"/>
      <c r="J31" s="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.75">
      <c r="A32" s="30" t="s">
        <v>52</v>
      </c>
      <c r="B32" s="1"/>
      <c r="C32" s="1"/>
      <c r="D32" s="1"/>
      <c r="E32" s="1"/>
      <c r="F32" s="1"/>
      <c r="G32" s="4"/>
      <c r="H32" s="4"/>
      <c r="I32" s="6"/>
      <c r="J32" s="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.75">
      <c r="A33" s="30"/>
      <c r="B33" s="1"/>
      <c r="C33" s="1"/>
      <c r="D33" s="1"/>
      <c r="E33" s="1"/>
      <c r="F33" s="1"/>
      <c r="G33" s="4"/>
      <c r="H33" s="4"/>
      <c r="I33" s="6"/>
      <c r="J33" s="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.75">
      <c r="A34" s="1"/>
      <c r="B34" s="1"/>
      <c r="C34" s="1"/>
      <c r="D34" s="1"/>
      <c r="E34" s="1"/>
      <c r="F34" s="1"/>
      <c r="G34" s="4"/>
      <c r="H34" s="4"/>
      <c r="I34" s="6"/>
      <c r="J34" s="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2:23" ht="15.75">
      <c r="B35" s="1"/>
      <c r="C35" s="1"/>
      <c r="D35" s="1"/>
      <c r="E35" s="1"/>
      <c r="F35" s="1"/>
      <c r="G35" s="4"/>
      <c r="H35" s="4"/>
      <c r="I35" s="6"/>
      <c r="J35" s="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2:23" ht="15.75">
      <c r="B36" s="1"/>
      <c r="C36" s="1"/>
      <c r="D36" s="1"/>
      <c r="E36" s="1"/>
      <c r="F36" s="1"/>
      <c r="G36" s="4"/>
      <c r="H36" s="4"/>
      <c r="I36" s="6"/>
      <c r="J36" s="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2:23" ht="15.75">
      <c r="B37" s="1"/>
      <c r="C37" s="1"/>
      <c r="D37" s="1"/>
      <c r="E37" s="1"/>
      <c r="F37" s="1"/>
      <c r="G37" s="4"/>
      <c r="H37" s="4"/>
      <c r="I37" s="6"/>
      <c r="J37" s="6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>
      <c r="A38" s="1"/>
      <c r="B38" s="1"/>
      <c r="C38" s="1"/>
      <c r="D38" s="1"/>
      <c r="E38" s="1"/>
      <c r="F38" s="1"/>
      <c r="G38" s="4"/>
      <c r="H38" s="4"/>
      <c r="I38" s="6"/>
      <c r="J38" s="6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.75">
      <c r="A39" s="1"/>
      <c r="B39" s="1"/>
      <c r="C39" s="1"/>
      <c r="D39" s="1"/>
      <c r="E39" s="1"/>
      <c r="F39" s="1"/>
      <c r="G39" s="4"/>
      <c r="H39" s="4"/>
      <c r="I39" s="6"/>
      <c r="J39" s="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.75">
      <c r="A40" s="1"/>
      <c r="B40" s="1"/>
      <c r="C40" s="1"/>
      <c r="D40" s="1"/>
      <c r="E40" s="1"/>
      <c r="F40" s="1"/>
      <c r="G40" s="4"/>
      <c r="H40" s="4"/>
      <c r="I40" s="6"/>
      <c r="J40" s="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.75">
      <c r="A41" s="1"/>
      <c r="B41" s="1"/>
      <c r="C41" s="1"/>
      <c r="D41" s="1"/>
      <c r="E41" s="1"/>
      <c r="F41" s="1"/>
      <c r="G41" s="4"/>
      <c r="H41" s="4"/>
      <c r="I41" s="6"/>
      <c r="J41" s="6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>
      <c r="A42" s="1"/>
      <c r="B42" s="1"/>
      <c r="C42" s="1"/>
      <c r="D42" s="1"/>
      <c r="E42" s="1"/>
      <c r="F42" s="1"/>
      <c r="G42" s="4"/>
      <c r="H42" s="4"/>
      <c r="I42" s="6"/>
      <c r="J42" s="6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>
      <c r="A43" s="1"/>
      <c r="B43" s="1"/>
      <c r="C43" s="1"/>
      <c r="D43" s="1"/>
      <c r="E43" s="1"/>
      <c r="F43" s="1"/>
      <c r="G43" s="4"/>
      <c r="H43" s="4"/>
      <c r="I43" s="6"/>
      <c r="J43" s="6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.75">
      <c r="A44" s="1"/>
      <c r="B44" s="1"/>
      <c r="C44" s="1"/>
      <c r="D44" s="1"/>
      <c r="E44" s="1"/>
      <c r="F44" s="1"/>
      <c r="G44" s="4"/>
      <c r="H44" s="4"/>
      <c r="I44" s="6"/>
      <c r="J44" s="6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.75">
      <c r="A45" s="1"/>
      <c r="B45" s="1"/>
      <c r="C45" s="1"/>
      <c r="D45" s="1"/>
      <c r="E45" s="1"/>
      <c r="F45" s="1"/>
      <c r="G45" s="4"/>
      <c r="H45" s="4"/>
      <c r="I45" s="6"/>
      <c r="J45" s="6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.75">
      <c r="A46" s="15"/>
      <c r="B46" s="1"/>
      <c r="C46" s="1"/>
      <c r="D46" s="1"/>
      <c r="E46" s="1"/>
      <c r="F46" s="1"/>
      <c r="G46" s="4"/>
      <c r="H46" s="4"/>
      <c r="I46" s="6"/>
      <c r="J46" s="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.75">
      <c r="A47" s="1"/>
      <c r="B47" s="1"/>
      <c r="C47" s="1"/>
      <c r="D47" s="1"/>
      <c r="E47" s="1"/>
      <c r="F47" s="1"/>
      <c r="G47" s="4"/>
      <c r="H47" s="4"/>
      <c r="I47" s="6"/>
      <c r="J47" s="6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.75">
      <c r="A48" s="15"/>
      <c r="B48" s="1"/>
      <c r="C48" s="1"/>
      <c r="D48" s="1"/>
      <c r="E48" s="1"/>
      <c r="F48" s="1"/>
      <c r="G48" s="4"/>
      <c r="H48" s="4"/>
      <c r="I48" s="6"/>
      <c r="J48" s="6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.75">
      <c r="A49" s="1"/>
      <c r="B49" s="1"/>
      <c r="C49" s="1"/>
      <c r="D49" s="1"/>
      <c r="E49" s="1"/>
      <c r="F49" s="1"/>
      <c r="G49" s="4"/>
      <c r="H49" s="4"/>
      <c r="I49" s="6"/>
      <c r="J49" s="6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</sheetData>
  <mergeCells count="19">
    <mergeCell ref="B10:B12"/>
    <mergeCell ref="W5:Z5"/>
    <mergeCell ref="AA5:AD5"/>
    <mergeCell ref="AA9:AB10"/>
    <mergeCell ref="AC9:AC12"/>
    <mergeCell ref="AD9:AD12"/>
    <mergeCell ref="W9:X10"/>
    <mergeCell ref="Y9:Y12"/>
    <mergeCell ref="Z9:Z12"/>
    <mergeCell ref="S5:V5"/>
    <mergeCell ref="AE5:AH5"/>
    <mergeCell ref="AE9:AF10"/>
    <mergeCell ref="AG9:AG12"/>
    <mergeCell ref="AH9:AH12"/>
    <mergeCell ref="O5:R5"/>
    <mergeCell ref="K5:N5"/>
    <mergeCell ref="S9:T10"/>
    <mergeCell ref="O9:P10"/>
    <mergeCell ref="K9:L10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scale="69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29" t="s">
        <v>59</v>
      </c>
    </row>
    <row r="3" ht="15.75">
      <c r="A3" s="61" t="s">
        <v>60</v>
      </c>
    </row>
    <row r="5" ht="15.75">
      <c r="A5" t="s">
        <v>61</v>
      </c>
    </row>
    <row r="6" ht="16.5">
      <c r="A6" s="8" t="s">
        <v>45</v>
      </c>
    </row>
    <row r="7" ht="15.75">
      <c r="A7" s="15" t="s">
        <v>46</v>
      </c>
    </row>
    <row r="8" ht="15.75">
      <c r="A8" s="15" t="s">
        <v>47</v>
      </c>
    </row>
    <row r="10" ht="15.75">
      <c r="A10" s="15" t="s">
        <v>49</v>
      </c>
    </row>
    <row r="11" ht="15.75">
      <c r="A11" s="15" t="s">
        <v>48</v>
      </c>
    </row>
    <row r="12" ht="15.75">
      <c r="A12" s="1" t="s">
        <v>38</v>
      </c>
    </row>
    <row r="14" ht="15.75">
      <c r="A14" s="15" t="s">
        <v>50</v>
      </c>
    </row>
    <row r="15" ht="15.75">
      <c r="A15" s="15" t="s">
        <v>51</v>
      </c>
    </row>
    <row r="17" ht="15.75">
      <c r="A17" s="30" t="s">
        <v>39</v>
      </c>
    </row>
    <row r="18" ht="15.75">
      <c r="A18" s="30" t="s">
        <v>57</v>
      </c>
    </row>
    <row r="19" ht="15.75">
      <c r="A19" s="30" t="s">
        <v>58</v>
      </c>
    </row>
    <row r="20" ht="15.75">
      <c r="A20" s="30" t="s">
        <v>52</v>
      </c>
    </row>
    <row r="22" ht="15.75">
      <c r="A22" s="30" t="s">
        <v>62</v>
      </c>
    </row>
    <row r="23" ht="15.75">
      <c r="A23" s="14" t="s">
        <v>40</v>
      </c>
    </row>
    <row r="24" ht="18.75">
      <c r="A24" s="13"/>
    </row>
  </sheetData>
  <hyperlinks>
    <hyperlink ref="A3" location="Data!A1" display="Back to data"/>
    <hyperlink ref="A23" r:id="rId1" display="http://www.census.gov/eos/www/ebusiness614.htm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Ratail Trade Sales--Total and E-Commerce by Kind of Business</dc:title>
  <dc:subject/>
  <dc:creator>US Census Bureau</dc:creator>
  <cp:keywords/>
  <dc:description/>
  <cp:lastModifiedBy>selln001</cp:lastModifiedBy>
  <cp:lastPrinted>2007-06-11T13:31:32Z</cp:lastPrinted>
  <dcterms:created xsi:type="dcterms:W3CDTF">2006-06-02T18:25:51Z</dcterms:created>
  <dcterms:modified xsi:type="dcterms:W3CDTF">2007-10-24T12:00:53Z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