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420" windowWidth="12120" windowHeight="9090" tabRatio="601" activeTab="0"/>
  </bookViews>
  <sheets>
    <sheet name="Data" sheetId="1" r:id="rId1"/>
    <sheet name="Notes" sheetId="2" r:id="rId2"/>
    <sheet name="2004" sheetId="3" r:id="rId3"/>
    <sheet name="2003" sheetId="4" r:id="rId4"/>
    <sheet name="2002" sheetId="5" r:id="rId5"/>
    <sheet name="2001" sheetId="6" r:id="rId6"/>
    <sheet name="2000" sheetId="7" r:id="rId7"/>
    <sheet name="1999" sheetId="8" r:id="rId8"/>
  </sheets>
  <definedNames>
    <definedName name="INTERNET">'Data'!#REF!</definedName>
    <definedName name="_xlnm.Print_Area" localSheetId="2">'2004'!$A$1:$S$51</definedName>
    <definedName name="_xlnm.Print_Area" localSheetId="0">'Data'!$B$1:$H$49</definedName>
    <definedName name="_xlnm.Print_Titles" localSheetId="0">'Data'!$A:$B</definedName>
    <definedName name="SOURCE">'Data'!$A$48:$A$49</definedName>
    <definedName name="TITLE">'Data'!$A$1:$A$1</definedName>
  </definedNames>
  <calcPr fullCalcOnLoad="1"/>
</workbook>
</file>

<file path=xl/sharedStrings.xml><?xml version="1.0" encoding="utf-8"?>
<sst xmlns="http://schemas.openxmlformats.org/spreadsheetml/2006/main" count="856" uniqueCount="206">
  <si>
    <t>*</t>
  </si>
  <si>
    <t>[Excludes government employees, railroad</t>
  </si>
  <si>
    <t>employees, self-employed persons, etc. See "General Explanation"</t>
  </si>
  <si>
    <t>in source for definitions and statement on reliability of data. An</t>
  </si>
  <si>
    <t>establishment is a single physical location where business is conducted</t>
  </si>
  <si>
    <t>or where services or industrial operations are performed]</t>
  </si>
  <si>
    <t>-</t>
  </si>
  <si>
    <t xml:space="preserve">   Establishments by employment size-class</t>
  </si>
  <si>
    <t>Average</t>
  </si>
  <si>
    <t>Industry</t>
  </si>
  <si>
    <t>payroll</t>
  </si>
  <si>
    <t>NAICS</t>
  </si>
  <si>
    <t xml:space="preserve">Number </t>
  </si>
  <si>
    <t xml:space="preserve">Annual </t>
  </si>
  <si>
    <t>per</t>
  </si>
  <si>
    <t>code \1</t>
  </si>
  <si>
    <t xml:space="preserve">of </t>
  </si>
  <si>
    <t>Under 20</t>
  </si>
  <si>
    <t>20 to 99</t>
  </si>
  <si>
    <t>100 to 499</t>
  </si>
  <si>
    <t>500 employees</t>
  </si>
  <si>
    <t xml:space="preserve">payroll </t>
  </si>
  <si>
    <t>employee</t>
  </si>
  <si>
    <t>employees \2</t>
  </si>
  <si>
    <t xml:space="preserve">Total </t>
  </si>
  <si>
    <t>employees</t>
  </si>
  <si>
    <t xml:space="preserve">and over </t>
  </si>
  <si>
    <t>(1,000)</t>
  </si>
  <si>
    <t>All industries, total</t>
  </si>
  <si>
    <t>(X)</t>
  </si>
  <si>
    <t xml:space="preserve">    Natural resource-related industries, total</t>
  </si>
  <si>
    <t xml:space="preserve">      Percent of all industries</t>
  </si>
  <si>
    <t>Forestry, fishing, hunting and agriculture support</t>
  </si>
  <si>
    <t>11</t>
  </si>
  <si>
    <t xml:space="preserve">  Forestry and logging</t>
  </si>
  <si>
    <t>113</t>
  </si>
  <si>
    <t xml:space="preserve">    Timber tract operations</t>
  </si>
  <si>
    <t>1131</t>
  </si>
  <si>
    <t xml:space="preserve">    Forest nurseries and gathering forest products</t>
  </si>
  <si>
    <t>1132</t>
  </si>
  <si>
    <t xml:space="preserve">    Logging</t>
  </si>
  <si>
    <t>1133</t>
  </si>
  <si>
    <t xml:space="preserve">  Fishing, hunting and trapping</t>
  </si>
  <si>
    <t>114</t>
  </si>
  <si>
    <t xml:space="preserve">    Fishing</t>
  </si>
  <si>
    <t>1141</t>
  </si>
  <si>
    <t xml:space="preserve">    Hunting and trapping</t>
  </si>
  <si>
    <t>1142</t>
  </si>
  <si>
    <t xml:space="preserve">  Agriculture and forestry support activities</t>
  </si>
  <si>
    <t>115</t>
  </si>
  <si>
    <t xml:space="preserve">    Crop production support activities</t>
  </si>
  <si>
    <t>1151</t>
  </si>
  <si>
    <t xml:space="preserve">    Animal production support activities</t>
  </si>
  <si>
    <t>1152</t>
  </si>
  <si>
    <t xml:space="preserve">    Forestry support activities</t>
  </si>
  <si>
    <t>1153</t>
  </si>
  <si>
    <t>Mining</t>
  </si>
  <si>
    <t>21</t>
  </si>
  <si>
    <t xml:space="preserve">  Oil and gas extraction</t>
  </si>
  <si>
    <t>211</t>
  </si>
  <si>
    <t xml:space="preserve">    Oil and gas extraction</t>
  </si>
  <si>
    <t>2111</t>
  </si>
  <si>
    <t xml:space="preserve">  Mining (except oil and gas)</t>
  </si>
  <si>
    <t>212</t>
  </si>
  <si>
    <t xml:space="preserve">    Coal mining</t>
  </si>
  <si>
    <t>2121</t>
  </si>
  <si>
    <t xml:space="preserve">    Metal ore mining</t>
  </si>
  <si>
    <t>2122</t>
  </si>
  <si>
    <t xml:space="preserve">    Nonmetallic mineral mining and quarrying</t>
  </si>
  <si>
    <t>2123</t>
  </si>
  <si>
    <t xml:space="preserve">  Mining support activities</t>
  </si>
  <si>
    <t>213</t>
  </si>
  <si>
    <t xml:space="preserve">    Mining support activities</t>
  </si>
  <si>
    <t>2131</t>
  </si>
  <si>
    <t>Manufacturing, total</t>
  </si>
  <si>
    <t>31-33</t>
  </si>
  <si>
    <t>Timber-related manufacturing</t>
  </si>
  <si>
    <t xml:space="preserve">  Wood product manufacturing</t>
  </si>
  <si>
    <t>321</t>
  </si>
  <si>
    <t xml:space="preserve">    Sawmills and wood preservation</t>
  </si>
  <si>
    <t>3211</t>
  </si>
  <si>
    <t xml:space="preserve">    Veneer, plywood and engineered wood product manufacturing</t>
  </si>
  <si>
    <t>3212</t>
  </si>
  <si>
    <t xml:space="preserve">    Other wood product manufacturing</t>
  </si>
  <si>
    <t>3219</t>
  </si>
  <si>
    <t xml:space="preserve">  Paper manufacturing</t>
  </si>
  <si>
    <t>322</t>
  </si>
  <si>
    <t xml:space="preserve">    Pulp, paper and paperboard mills</t>
  </si>
  <si>
    <t>3221</t>
  </si>
  <si>
    <t xml:space="preserve">    Converted paper product manufacturing</t>
  </si>
  <si>
    <t>3222</t>
  </si>
  <si>
    <t>SYMBOLS</t>
  </si>
  <si>
    <t>- Represents zero.  X Not applicable.</t>
  </si>
  <si>
    <t>FOOTNOTES</t>
  </si>
  <si>
    <t>\1 North American Industry Classification System, 1977.</t>
  </si>
  <si>
    <t xml:space="preserve">\2 Covers full- and part-time employees who are on the payroll in the pay period including March 12. </t>
  </si>
  <si>
    <t>Source: U.S. Census Bureau, County Business Patterns, annual. See also</t>
  </si>
  <si>
    <t>INTERNET LINK</t>
  </si>
  <si>
    <t>http://www.census.gov/epcd/cbp/view/cbpview.html</t>
  </si>
  <si>
    <t>TERMS</t>
  </si>
  <si>
    <t>Establishments</t>
  </si>
  <si>
    <t>An establishment is a single physical location at which business is conducted or services or industrial operations are performed. It is not necessarily identical with a company or enterprise, which may consist</t>
  </si>
  <si>
    <t>of one or more establishments. When two or more activities are carried on at a single location under a single ownership, all activities generally are grouped together as a single establishment. The entire</t>
  </si>
  <si>
    <t xml:space="preserve">establishment is classified on the basis of its major activity and all data are included in that classification. </t>
  </si>
  <si>
    <t>Establishment-size designations are determined by paid employment in the mid-March pay period. The size group "1 to 4" includes establishments that did not report any paid employees in the mid-March</t>
  </si>
  <si>
    <t xml:space="preserve">pay period but paid wages to at least one employee at some time during the year. </t>
  </si>
  <si>
    <t>Establishment counts represent the number of locations with paid employees any time during the year. This series excludes governmental establishments except for wholesale liquor establishments (NAICS</t>
  </si>
  <si>
    <t>4228), retail liquor stores (NAICS 44531), Federally-chartered savings institutions (NAICS 522120), Federally-chartered credit unions (NAICS 522130), and hospitals (NAICS 622).</t>
  </si>
  <si>
    <t>Payroll</t>
  </si>
  <si>
    <t>Total payroll includes all forms of compensation, such as salaries, wages, reported tips, commissions, bonuses, vacation allowances, sick-leave pay, employee contributions to qualified pension plans, and the</t>
  </si>
  <si>
    <t>value of taxable fringe benefits. For corporations, it includes amounts paid to officers and executives; for unincorporated businesses, it does not include profit or other compensation of proprietors or partners.</t>
  </si>
  <si>
    <t xml:space="preserve">Payroll is reported before deductions for Social Security, income tax, insurance, union dues, etc. First-quarter payroll consists of payroll during the January-to-March quarter. </t>
  </si>
  <si>
    <t>Mid-March Employment</t>
  </si>
  <si>
    <t>Paid employment consists of full- and part-time employees, including salaried officers and executives of corporations, who are on the payroll in the pay period including March 12. Included are employees on</t>
  </si>
  <si>
    <t xml:space="preserve">paid sick leave, holidays, and vacations; not included are proprietors and partners of unincorporated businesses. </t>
  </si>
  <si>
    <t>INDUSTRY AND GEOGRAPHY CLASSIFICATIONS</t>
  </si>
  <si>
    <t>The quinquennial economic censuses are the primary source for industry and geography classifications. The annual Company Organization Survey, Annual Survey of Manufactures, Current Business Surveys,</t>
  </si>
  <si>
    <t xml:space="preserve">and other Census Bureau programs provide regular updates. </t>
  </si>
  <si>
    <t>Industry Classification</t>
  </si>
  <si>
    <t>Additional sources for assigning industry classifications are the Social Security Administration, the Internal Revenue Service, and the Bureau of Labor Statistics. These sources provide industry classification</t>
  </si>
  <si>
    <t xml:space="preserve">information for new businesses and businesses not canvassed in the Census Bureau programs. Establishments without sufficient industry information are tabulated in the "unclassified establishments" group. </t>
  </si>
  <si>
    <t>The industry titles used throughout this series are the short NAICS titles; complete descriptions are contained in the manual entitled North American Industry Classification System: United States, 1997.</t>
  </si>
  <si>
    <t>The North American Industry Classification System (NAICS) replaces the U.S. Standard Industrial Classification (SIC) system.  NAICS is an industry classification system that groups establishments into</t>
  </si>
  <si>
    <t>industries based on the activities in which they are primarily engaged.  County Business Patterns is tabulated on a NAICS basis starting in 1998.</t>
  </si>
  <si>
    <t>Geography Classification</t>
  </si>
  <si>
    <t>Most geography codes are derived from the physical location address reported in Census Bureau programs. The Internal Revenue Service provides supplemental address information. Those employers</t>
  </si>
  <si>
    <t>without a fixed location within a state (or of unknown county location) are included under a "statewide" classification at the end of the county tables. This incomplete detail causes only slight understatement of</t>
  </si>
  <si>
    <t xml:space="preserve">county employment. The independent cities in Virginia, and the cities of Baltimore, MD; Carson City, NV; and St. Louis, MO, are treated as separate counties. </t>
  </si>
  <si>
    <t>COMPARABILITY WITH OTHER DATA</t>
  </si>
  <si>
    <t>Earlier County Business Patterns</t>
  </si>
  <si>
    <t xml:space="preserve">The comparability of data with previous County Business Patterns series may be affected by the following definitional changes: </t>
  </si>
  <si>
    <t xml:space="preserve">the change from a "reporting unit" concept to establishment based data in 1974 </t>
  </si>
  <si>
    <t xml:space="preserve">the change in definition of "active" establishments in 1983 </t>
  </si>
  <si>
    <t xml:space="preserve">the change in industrial classification definitions, the most recent occurring in 1998 </t>
  </si>
  <si>
    <t>1997 Economic Census</t>
  </si>
  <si>
    <t>Definitional and coverage differences may affect the direct comparison of 1997 Economic Census and County Business Patterns data.  Definitions of an establishment, employment, and payroll are detailed in</t>
  </si>
  <si>
    <t xml:space="preserve">the introductory text of each publication. </t>
  </si>
  <si>
    <t>The 1997 Economic Census generally uses respondent reported data.  County Business Patterns uses administrative record data for small establishments.  Although efforts are made to resolve significant</t>
  </si>
  <si>
    <t>differences in the data, differences are known to exist.</t>
  </si>
  <si>
    <t>Some large companies report different activities at the same location as separate profit centers.  County Business Patterns treats each profit center as a separate establishment.  The 1997 Economic Census</t>
  </si>
  <si>
    <t>may combine the profit centers into one establishment.  This results in establishment count differences.</t>
  </si>
  <si>
    <t>DATA WITHHELD FROM PUBLICATION</t>
  </si>
  <si>
    <t>In accordance with U.S. Code, Title 13, Section 9, no data are published that would disclose the operations of an individual employer. The number of establishments in an industry classification and the</t>
  </si>
  <si>
    <t xml:space="preserve">distribution of these establishments by employment-size class are not considered to be disclosures, so this information may be released even though other information is withheld from publication. </t>
  </si>
  <si>
    <t>(billions</t>
  </si>
  <si>
    <t>(dollars)</t>
  </si>
  <si>
    <t>of dollars)</t>
  </si>
  <si>
    <t>http://www.census.gov/prod/2001pubs/cbp99/cbp99-1.pdf (issued April 2001).</t>
  </si>
  <si>
    <t>http://www.census.gov/prod/2002pubs/00cbp/cbp00-1.pdf (issued May 2002).</t>
  </si>
  <si>
    <t>http://www.census.gov/prod/2003pubs/01cbp/cbp01-1.pdf (issured April 2003</t>
  </si>
  <si>
    <t>Number  of employees</t>
  </si>
  <si>
    <t>Annual  payroll</t>
  </si>
  <si>
    <t>Annual  payroll per employee</t>
  </si>
  <si>
    <t>(billion dollars)</t>
  </si>
  <si>
    <t>All establishments, total</t>
  </si>
  <si>
    <t>(number)</t>
  </si>
  <si>
    <t>Under 20 employees</t>
  </si>
  <si>
    <t>20 to 99 employees</t>
  </si>
  <si>
    <t>100 to 499 employees</t>
  </si>
  <si>
    <t>500 or more employees</t>
  </si>
  <si>
    <t>1 to 4 employees</t>
  </si>
  <si>
    <t>5 to 9 employees</t>
  </si>
  <si>
    <t>10 to 19 employees</t>
  </si>
  <si>
    <t>20 to 49 employees</t>
  </si>
  <si>
    <t>50 to 99 employees</t>
  </si>
  <si>
    <t>100 to 249 employees</t>
  </si>
  <si>
    <t>250 to 499 employees</t>
  </si>
  <si>
    <t>500 to 999 more employees</t>
  </si>
  <si>
    <t>1,000 or more  employees</t>
  </si>
  <si>
    <t>Average   payroll per employee</t>
  </si>
  <si>
    <t xml:space="preserve">   Establishments</t>
  </si>
  <si>
    <t>\1 North American Industry Classification System, 2002.</t>
  </si>
  <si>
    <t>Source: U.S. Census Bureau,</t>
  </si>
  <si>
    <t>County Business Patterns; annual.</t>
  </si>
  <si>
    <t xml:space="preserve">   Establishments (number)</t>
  </si>
  <si>
    <t>Number of employees \2 (1,000)</t>
  </si>
  <si>
    <t>Annual  payroll     (billion dollars)</t>
  </si>
  <si>
    <t>NAICS Code \1</t>
  </si>
  <si>
    <t>Number of employees (1,000)</t>
  </si>
  <si>
    <t>Annual payroll (billion dollars)</t>
  </si>
  <si>
    <t>Annual payroll per employee (dollars)</t>
  </si>
  <si>
    <t>All establishments,(number)</t>
  </si>
  <si>
    <t>Under 20 employees (number)</t>
  </si>
  <si>
    <t>1 to 4 employees (number)</t>
  </si>
  <si>
    <t>5 to 9 employees (number)</t>
  </si>
  <si>
    <t>10 to 19 employees (number)</t>
  </si>
  <si>
    <t>20 to 99 employees (number)</t>
  </si>
  <si>
    <t>20 to 49 employees (number)</t>
  </si>
  <si>
    <t>50 to 99 employees (number)</t>
  </si>
  <si>
    <t>100 to 499 employees (number)</t>
  </si>
  <si>
    <t>100 to 249 employees (number)</t>
  </si>
  <si>
    <t>250 to 499 employees (number)</t>
  </si>
  <si>
    <t>500 or more employees (number)</t>
  </si>
  <si>
    <t>500 to 999 employees(number)</t>
  </si>
  <si>
    <t>1,000 or more employees   (number)</t>
  </si>
  <si>
    <r>
      <t>Table 845.</t>
    </r>
    <r>
      <rPr>
        <b/>
        <sz val="12"/>
        <rFont val="Courier New"/>
        <family val="3"/>
      </rPr>
      <t xml:space="preserve"> Natural Resource-Related Industries--Employees, Annual Payroll, and Establishments by Industry: 2000 and 2004</t>
    </r>
  </si>
  <si>
    <t>[Back to data]</t>
  </si>
  <si>
    <t>HEADNOTE</t>
  </si>
  <si>
    <t>[1,791.3 represents 1,791,300. Excludes government employees, railroad</t>
  </si>
  <si>
    <t>X Not applicable.</t>
  </si>
  <si>
    <t>[See notes]</t>
  </si>
  <si>
    <r>
      <t xml:space="preserve">    Forest nurseries and gathering forest </t>
    </r>
    <r>
      <rPr>
        <sz val="12"/>
        <color indexed="9"/>
        <rFont val="Courier New"/>
        <family val="3"/>
      </rPr>
      <t>……...</t>
    </r>
    <r>
      <rPr>
        <sz val="12"/>
        <rFont val="Courier New"/>
        <family val="3"/>
      </rPr>
      <t>products</t>
    </r>
  </si>
  <si>
    <r>
      <t xml:space="preserve">    Veneer, plywood and engineered wood product </t>
    </r>
    <r>
      <rPr>
        <sz val="12"/>
        <color indexed="9"/>
        <rFont val="Courier New"/>
        <family val="3"/>
      </rPr>
      <t>……...</t>
    </r>
    <r>
      <rPr>
        <sz val="12"/>
        <rFont val="Courier New"/>
        <family val="0"/>
      </rPr>
      <t>manufacturing</t>
    </r>
  </si>
  <si>
    <r>
      <t xml:space="preserve">Forestry, fishing, hunting, and agriculture </t>
    </r>
    <r>
      <rPr>
        <sz val="12"/>
        <color indexed="9"/>
        <rFont val="Courier New"/>
        <family val="3"/>
      </rPr>
      <t>.</t>
    </r>
    <r>
      <rPr>
        <sz val="12"/>
        <rFont val="Courier New"/>
        <family val="0"/>
      </rPr>
      <t>support</t>
    </r>
  </si>
  <si>
    <t>Natural Resource-Related Industries--Employees, Annual Payroll, and Establishments by Industry:</t>
  </si>
  <si>
    <t>For more information: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</si>
</sst>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0.000000"/>
    <numFmt numFmtId="177" formatCode="#,##0.0000000"/>
    <numFmt numFmtId="178" formatCode="#,##0.000000000"/>
    <numFmt numFmtId="179" formatCode="#,##0.00000000"/>
    <numFmt numFmtId="180" formatCode="0.000000"/>
    <numFmt numFmtId="181" formatCode="0.0"/>
    <numFmt numFmtId="182" formatCode="0.000"/>
  </numFmts>
  <fonts count="8">
    <font>
      <sz val="12"/>
      <name val="Courier New"/>
      <family val="0"/>
    </font>
    <font>
      <b/>
      <sz val="10"/>
      <name val="Arial"/>
      <family val="0"/>
    </font>
    <font>
      <i/>
      <sz val="10"/>
      <name val="Arial"/>
      <family val="0"/>
    </font>
    <font>
      <b/>
      <i/>
      <sz val="10"/>
      <name val="Arial"/>
      <family val="0"/>
    </font>
    <font>
      <b/>
      <sz val="12"/>
      <name val="Courier New"/>
      <family val="3"/>
    </font>
    <font>
      <u val="single"/>
      <sz val="12"/>
      <color indexed="12"/>
      <name val="Courier New"/>
      <family val="0"/>
    </font>
    <font>
      <u val="single"/>
      <sz val="9"/>
      <color indexed="36"/>
      <name val="Courier New"/>
      <family val="0"/>
    </font>
    <font>
      <sz val="12"/>
      <color indexed="9"/>
      <name val="Courier New"/>
      <family val="3"/>
    </font>
  </fonts>
  <fills count="2">
    <fill>
      <patternFill/>
    </fill>
    <fill>
      <patternFill patternType="gray125"/>
    </fill>
  </fills>
  <borders count="19">
    <border>
      <left/>
      <right/>
      <top/>
      <bottom/>
      <diagonal/>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color indexed="8"/>
      </top>
      <bottom>
        <color indexed="63"/>
      </bottom>
    </border>
    <border>
      <left style="thin"/>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41">
    <xf numFmtId="0" fontId="0" fillId="0" borderId="0" xfId="0"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0" fontId="0" fillId="0" borderId="0" xfId="0" applyFont="1" applyAlignment="1">
      <alignment horizontal="fill"/>
    </xf>
    <xf numFmtId="0" fontId="0" fillId="0" borderId="0" xfId="0" applyNumberFormat="1" applyFont="1" applyAlignment="1">
      <alignment/>
    </xf>
    <xf numFmtId="172" fontId="0" fillId="0" borderId="0" xfId="0" applyNumberFormat="1" applyFont="1" applyAlignment="1">
      <alignment horizontal="fill"/>
    </xf>
    <xf numFmtId="172"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172" fontId="0" fillId="0" borderId="0" xfId="0" applyNumberFormat="1" applyFont="1" applyAlignment="1">
      <alignment/>
    </xf>
    <xf numFmtId="172" fontId="0" fillId="0" borderId="0" xfId="0" applyNumberFormat="1" applyFont="1" applyAlignment="1">
      <alignment horizontal="right"/>
    </xf>
    <xf numFmtId="4" fontId="0" fillId="0" borderId="0" xfId="0" applyNumberFormat="1" applyFont="1" applyAlignment="1">
      <alignment/>
    </xf>
    <xf numFmtId="4" fontId="0"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horizontal="right"/>
    </xf>
    <xf numFmtId="0" fontId="0" fillId="0" borderId="0" xfId="0" applyNumberFormat="1" applyFont="1" applyAlignment="1">
      <alignment horizontal="fill"/>
    </xf>
    <xf numFmtId="0" fontId="0" fillId="0" borderId="0" xfId="0" applyNumberFormat="1" applyAlignment="1">
      <alignment/>
    </xf>
    <xf numFmtId="0" fontId="4" fillId="0" borderId="0" xfId="0" applyNumberFormat="1" applyFont="1" applyAlignment="1">
      <alignment/>
    </xf>
    <xf numFmtId="0" fontId="4" fillId="0" borderId="0" xfId="0" applyFont="1" applyAlignment="1">
      <alignment/>
    </xf>
    <xf numFmtId="172"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xf>
    <xf numFmtId="0" fontId="0" fillId="0" borderId="1" xfId="0" applyNumberFormat="1" applyFont="1" applyBorder="1" applyAlignment="1">
      <alignment horizontal="fill"/>
    </xf>
    <xf numFmtId="0" fontId="0" fillId="0" borderId="1" xfId="0" applyNumberFormat="1" applyFont="1" applyBorder="1" applyAlignment="1">
      <alignment/>
    </xf>
    <xf numFmtId="4" fontId="0" fillId="0" borderId="1" xfId="0" applyNumberFormat="1" applyFont="1" applyBorder="1" applyAlignment="1">
      <alignment/>
    </xf>
    <xf numFmtId="173" fontId="4" fillId="0" borderId="0" xfId="0" applyNumberFormat="1" applyFont="1" applyAlignment="1">
      <alignment/>
    </xf>
    <xf numFmtId="176" fontId="4" fillId="0" borderId="0" xfId="0" applyNumberFormat="1" applyFont="1" applyAlignment="1">
      <alignment/>
    </xf>
    <xf numFmtId="172" fontId="0" fillId="0" borderId="0" xfId="0" applyNumberFormat="1" applyFont="1" applyAlignment="1">
      <alignment horizontal="right"/>
    </xf>
    <xf numFmtId="4" fontId="0" fillId="0" borderId="0" xfId="0" applyNumberFormat="1" applyFont="1" applyAlignment="1">
      <alignment horizontal="right"/>
    </xf>
    <xf numFmtId="172" fontId="0" fillId="0" borderId="0" xfId="0" applyNumberFormat="1" applyAlignment="1">
      <alignment horizontal="righ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3" fontId="4" fillId="0" borderId="0" xfId="0" applyNumberFormat="1" applyFont="1" applyAlignment="1">
      <alignment horizontal="right"/>
    </xf>
    <xf numFmtId="173" fontId="0" fillId="0" borderId="0" xfId="0" applyNumberFormat="1" applyFont="1" applyAlignment="1">
      <alignment/>
    </xf>
    <xf numFmtId="176" fontId="0" fillId="0" borderId="1" xfId="0" applyNumberFormat="1" applyFont="1" applyBorder="1" applyAlignment="1">
      <alignment/>
    </xf>
    <xf numFmtId="0" fontId="0" fillId="0" borderId="0" xfId="0" applyFont="1" applyAlignment="1" applyProtection="1">
      <alignment horizontal="left"/>
      <protection/>
    </xf>
    <xf numFmtId="0" fontId="0" fillId="0" borderId="0" xfId="0" applyFont="1" applyAlignment="1">
      <alignment/>
    </xf>
    <xf numFmtId="0" fontId="0" fillId="0" borderId="0" xfId="0" applyNumberFormat="1" applyFont="1" applyBorder="1" applyAlignment="1">
      <alignment/>
    </xf>
    <xf numFmtId="3" fontId="4" fillId="0" borderId="0" xfId="0" applyNumberFormat="1" applyFont="1" applyBorder="1" applyAlignment="1">
      <alignment/>
    </xf>
    <xf numFmtId="3" fontId="0" fillId="0" borderId="0" xfId="0" applyNumberFormat="1" applyFont="1" applyBorder="1" applyAlignment="1">
      <alignment/>
    </xf>
    <xf numFmtId="4" fontId="0" fillId="0" borderId="0" xfId="0" applyNumberFormat="1" applyFont="1" applyBorder="1" applyAlignment="1">
      <alignment/>
    </xf>
    <xf numFmtId="2" fontId="0" fillId="0" borderId="0" xfId="0" applyNumberFormat="1" applyAlignment="1">
      <alignment horizontal="right"/>
    </xf>
    <xf numFmtId="0" fontId="0" fillId="0" borderId="0" xfId="0" applyNumberFormat="1" applyFont="1" applyBorder="1" applyAlignment="1">
      <alignment horizontal="fill"/>
    </xf>
    <xf numFmtId="176" fontId="0" fillId="0" borderId="0" xfId="0" applyNumberFormat="1" applyFont="1" applyBorder="1" applyAlignment="1">
      <alignment/>
    </xf>
    <xf numFmtId="0" fontId="0" fillId="0" borderId="3" xfId="0" applyNumberFormat="1" applyFont="1" applyBorder="1" applyAlignment="1">
      <alignment/>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xf>
    <xf numFmtId="0" fontId="0" fillId="0" borderId="3" xfId="0" applyFont="1" applyBorder="1" applyAlignment="1">
      <alignment horizontal="fill"/>
    </xf>
    <xf numFmtId="3" fontId="4" fillId="0" borderId="5" xfId="0" applyNumberFormat="1" applyFont="1" applyBorder="1" applyAlignment="1">
      <alignment/>
    </xf>
    <xf numFmtId="3" fontId="0" fillId="0" borderId="5" xfId="0" applyNumberFormat="1" applyFont="1" applyBorder="1" applyAlignment="1">
      <alignment/>
    </xf>
    <xf numFmtId="172" fontId="4" fillId="0" borderId="6" xfId="0" applyNumberFormat="1" applyFont="1" applyBorder="1" applyAlignment="1">
      <alignment/>
    </xf>
    <xf numFmtId="3" fontId="4" fillId="0" borderId="6" xfId="0" applyNumberFormat="1" applyFont="1" applyBorder="1" applyAlignment="1">
      <alignment/>
    </xf>
    <xf numFmtId="2" fontId="0" fillId="0" borderId="6" xfId="0" applyNumberFormat="1" applyFont="1" applyBorder="1" applyAlignment="1">
      <alignment/>
    </xf>
    <xf numFmtId="3" fontId="0" fillId="0" borderId="6" xfId="0" applyNumberFormat="1" applyFont="1" applyBorder="1" applyAlignment="1">
      <alignment/>
    </xf>
    <xf numFmtId="172" fontId="0" fillId="0" borderId="6" xfId="0" applyNumberFormat="1" applyFont="1" applyBorder="1" applyAlignment="1">
      <alignment/>
    </xf>
    <xf numFmtId="0" fontId="0" fillId="0" borderId="0" xfId="0" applyFont="1" applyAlignment="1">
      <alignment/>
    </xf>
    <xf numFmtId="0" fontId="0" fillId="0" borderId="5" xfId="0" applyNumberFormat="1" applyFont="1" applyBorder="1" applyAlignment="1">
      <alignment/>
    </xf>
    <xf numFmtId="0" fontId="0" fillId="0" borderId="7" xfId="0" applyBorder="1" applyAlignment="1">
      <alignment/>
    </xf>
    <xf numFmtId="176" fontId="0" fillId="0" borderId="0" xfId="0" applyNumberFormat="1" applyFont="1" applyAlignment="1">
      <alignment/>
    </xf>
    <xf numFmtId="0" fontId="0" fillId="0" borderId="0" xfId="0" applyNumberFormat="1" applyFont="1" applyAlignment="1">
      <alignment/>
    </xf>
    <xf numFmtId="173"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172" fontId="0" fillId="0" borderId="0" xfId="0" applyNumberFormat="1" applyFont="1" applyAlignment="1">
      <alignment/>
    </xf>
    <xf numFmtId="173" fontId="0" fillId="0" borderId="0" xfId="0" applyNumberFormat="1" applyFont="1" applyAlignment="1">
      <alignment horizontal="right"/>
    </xf>
    <xf numFmtId="176" fontId="0" fillId="0" borderId="0" xfId="0" applyNumberFormat="1" applyFont="1" applyAlignment="1">
      <alignment horizontal="right"/>
    </xf>
    <xf numFmtId="0" fontId="4" fillId="0" borderId="6" xfId="0" applyNumberFormat="1" applyFont="1" applyBorder="1" applyAlignment="1">
      <alignment/>
    </xf>
    <xf numFmtId="2" fontId="4" fillId="0" borderId="6" xfId="0" applyNumberFormat="1" applyFont="1" applyBorder="1" applyAlignment="1">
      <alignment/>
    </xf>
    <xf numFmtId="3" fontId="0" fillId="0" borderId="5" xfId="0" applyNumberFormat="1" applyFont="1" applyBorder="1" applyAlignment="1">
      <alignment/>
    </xf>
    <xf numFmtId="0" fontId="4" fillId="0" borderId="8" xfId="0" applyFont="1" applyBorder="1" applyAlignment="1">
      <alignment/>
    </xf>
    <xf numFmtId="0" fontId="0" fillId="0" borderId="8" xfId="0" applyFont="1" applyBorder="1" applyAlignment="1">
      <alignment/>
    </xf>
    <xf numFmtId="0" fontId="0" fillId="0" borderId="8" xfId="0" applyNumberFormat="1" applyFont="1" applyBorder="1" applyAlignment="1">
      <alignment/>
    </xf>
    <xf numFmtId="172" fontId="0" fillId="0" borderId="0" xfId="0" applyNumberFormat="1" applyFont="1" applyBorder="1" applyAlignment="1">
      <alignment/>
    </xf>
    <xf numFmtId="4" fontId="0" fillId="0" borderId="0" xfId="0" applyNumberFormat="1" applyFont="1" applyAlignment="1">
      <alignment/>
    </xf>
    <xf numFmtId="4" fontId="0" fillId="0" borderId="0" xfId="0" applyNumberFormat="1" applyFont="1" applyAlignment="1">
      <alignment horizontal="right"/>
    </xf>
    <xf numFmtId="172" fontId="0" fillId="0" borderId="0" xfId="0" applyNumberFormat="1" applyFont="1" applyAlignment="1">
      <alignment horizontal="right"/>
    </xf>
    <xf numFmtId="2" fontId="0" fillId="0" borderId="5" xfId="0" applyNumberFormat="1" applyFont="1" applyBorder="1" applyAlignment="1">
      <alignment/>
    </xf>
    <xf numFmtId="0" fontId="0" fillId="0" borderId="9" xfId="0" applyNumberFormat="1" applyFont="1" applyBorder="1" applyAlignment="1">
      <alignment/>
    </xf>
    <xf numFmtId="4" fontId="4" fillId="0" borderId="6" xfId="0" applyNumberFormat="1" applyFont="1" applyBorder="1" applyAlignment="1">
      <alignment/>
    </xf>
    <xf numFmtId="0" fontId="4" fillId="0" borderId="5" xfId="0" applyNumberFormat="1" applyFont="1" applyBorder="1" applyAlignment="1">
      <alignment/>
    </xf>
    <xf numFmtId="0" fontId="0" fillId="0" borderId="5" xfId="0" applyNumberFormat="1" applyBorder="1" applyAlignment="1">
      <alignment/>
    </xf>
    <xf numFmtId="0" fontId="0" fillId="0" borderId="5" xfId="0" applyFont="1" applyBorder="1" applyAlignment="1">
      <alignment horizontal="fill"/>
    </xf>
    <xf numFmtId="0" fontId="0" fillId="0" borderId="8" xfId="0" applyNumberFormat="1" applyFont="1" applyBorder="1" applyAlignment="1">
      <alignment horizontal="fill"/>
    </xf>
    <xf numFmtId="0" fontId="0" fillId="0" borderId="6" xfId="0" applyNumberFormat="1" applyFont="1" applyFill="1" applyBorder="1" applyAlignment="1">
      <alignment horizontal="fill"/>
    </xf>
    <xf numFmtId="0" fontId="0" fillId="0" borderId="5" xfId="0" applyNumberFormat="1" applyFont="1" applyBorder="1" applyAlignment="1">
      <alignment horizontal="fill"/>
    </xf>
    <xf numFmtId="0" fontId="0" fillId="0" borderId="6" xfId="0" applyNumberFormat="1" applyFont="1" applyBorder="1" applyAlignment="1">
      <alignment horizontal="fill"/>
    </xf>
    <xf numFmtId="0" fontId="0" fillId="0" borderId="10" xfId="0" applyFont="1" applyBorder="1" applyAlignment="1">
      <alignment horizontal="fill"/>
    </xf>
    <xf numFmtId="0" fontId="0" fillId="0" borderId="10" xfId="0" applyNumberFormat="1" applyFont="1" applyBorder="1" applyAlignment="1">
      <alignment horizontal="fill"/>
    </xf>
    <xf numFmtId="0" fontId="0" fillId="0" borderId="10" xfId="0" applyNumberFormat="1" applyFont="1" applyFill="1" applyBorder="1" applyAlignment="1">
      <alignment horizontal="fill"/>
    </xf>
    <xf numFmtId="0" fontId="0" fillId="0" borderId="10" xfId="0" applyNumberFormat="1" applyFont="1" applyBorder="1" applyAlignment="1">
      <alignment/>
    </xf>
    <xf numFmtId="176" fontId="0" fillId="0" borderId="10" xfId="0" applyNumberFormat="1" applyFont="1" applyBorder="1" applyAlignment="1">
      <alignment/>
    </xf>
    <xf numFmtId="0" fontId="5" fillId="0" borderId="0" xfId="16" applyNumberFormat="1" applyAlignment="1">
      <alignment/>
    </xf>
    <xf numFmtId="1" fontId="4" fillId="0" borderId="11" xfId="0" applyNumberFormat="1" applyFont="1" applyBorder="1" applyAlignment="1">
      <alignment horizontal="right" vertical="center" wrapText="1"/>
    </xf>
    <xf numFmtId="1" fontId="4" fillId="0" borderId="12" xfId="0" applyNumberFormat="1" applyFont="1" applyBorder="1" applyAlignment="1">
      <alignment horizontal="right" vertical="center" wrapText="1"/>
    </xf>
    <xf numFmtId="0" fontId="4" fillId="0" borderId="13" xfId="0" applyFont="1" applyBorder="1" applyAlignment="1">
      <alignment horizontal="right" vertical="center" wrapText="1"/>
    </xf>
    <xf numFmtId="0" fontId="4" fillId="0" borderId="3" xfId="0" applyFont="1" applyBorder="1" applyAlignment="1">
      <alignment horizontal="right" vertical="center" wrapText="1"/>
    </xf>
    <xf numFmtId="1" fontId="4" fillId="0" borderId="7" xfId="0" applyNumberFormat="1" applyFont="1" applyBorder="1" applyAlignment="1">
      <alignment horizontal="right" vertical="center" wrapText="1"/>
    </xf>
    <xf numFmtId="1" fontId="4" fillId="0" borderId="3" xfId="0" applyNumberFormat="1" applyFont="1" applyBorder="1" applyAlignment="1">
      <alignment horizontal="right" vertical="center" wrapText="1"/>
    </xf>
    <xf numFmtId="0" fontId="0" fillId="0" borderId="5" xfId="0" applyNumberFormat="1" applyBorder="1" applyAlignment="1">
      <alignment wrapText="1"/>
    </xf>
    <xf numFmtId="0" fontId="0" fillId="0" borderId="5" xfId="0" applyNumberFormat="1" applyFont="1" applyBorder="1" applyAlignment="1">
      <alignment wrapText="1"/>
    </xf>
    <xf numFmtId="0" fontId="0" fillId="0" borderId="14"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172" fontId="0" fillId="0" borderId="15" xfId="0" applyNumberFormat="1"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172" fontId="0" fillId="0" borderId="2" xfId="0" applyNumberFormat="1" applyBorder="1" applyAlignment="1">
      <alignment horizontal="right" vertical="center" wrapText="1"/>
    </xf>
    <xf numFmtId="0" fontId="0" fillId="0" borderId="0" xfId="0" applyAlignment="1">
      <alignment horizontal="right" vertical="center" wrapText="1"/>
    </xf>
    <xf numFmtId="0" fontId="0" fillId="0" borderId="4" xfId="0" applyBorder="1" applyAlignment="1">
      <alignment horizontal="right"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right" vertical="center" wrapText="1"/>
    </xf>
    <xf numFmtId="0" fontId="0" fillId="0" borderId="10" xfId="0" applyFont="1" applyBorder="1" applyAlignment="1">
      <alignment horizontal="center" vertical="center" wrapText="1"/>
    </xf>
    <xf numFmtId="172" fontId="0" fillId="0" borderId="2"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right" wrapText="1"/>
    </xf>
    <xf numFmtId="0" fontId="0" fillId="0" borderId="0" xfId="0" applyAlignment="1">
      <alignment horizontal="right" wrapText="1"/>
    </xf>
    <xf numFmtId="172" fontId="0" fillId="0" borderId="2" xfId="0" applyNumberFormat="1" applyBorder="1" applyAlignment="1">
      <alignment horizontal="right" wrapText="1"/>
    </xf>
    <xf numFmtId="172" fontId="0" fillId="0" borderId="0" xfId="0" applyNumberFormat="1" applyAlignment="1">
      <alignment horizontal="right" vertical="center" wrapText="1"/>
    </xf>
    <xf numFmtId="0" fontId="0" fillId="0" borderId="0" xfId="0" applyFont="1" applyAlignment="1">
      <alignment horizontal="right" vertical="center" wrapText="1"/>
    </xf>
    <xf numFmtId="0" fontId="4" fillId="0" borderId="2" xfId="0" applyFont="1" applyBorder="1" applyAlignment="1">
      <alignment horizontal="center" vertic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epcd/cbp/view/cbpview.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R50"/>
  <sheetViews>
    <sheetView showGridLines="0" tabSelected="1" showOutlineSymbols="0" zoomScale="75" zoomScaleNormal="75" workbookViewId="0" topLeftCell="A1">
      <pane xSplit="1" ySplit="7" topLeftCell="C8" activePane="bottomRight" state="frozen"/>
      <selection pane="topLeft" activeCell="A1" sqref="A1"/>
      <selection pane="topRight" activeCell="B1" sqref="B1"/>
      <selection pane="bottomLeft" activeCell="A19" sqref="A19"/>
      <selection pane="bottomRight" activeCell="A1" sqref="A1"/>
    </sheetView>
  </sheetViews>
  <sheetFormatPr defaultColWidth="22.3984375" defaultRowHeight="15.75"/>
  <cols>
    <col min="1" max="1" width="45.5" style="0" customWidth="1"/>
    <col min="2" max="2" width="8.796875" style="0" customWidth="1"/>
    <col min="3" max="3" width="11" style="0" customWidth="1"/>
    <col min="4" max="4" width="13.296875" style="0" customWidth="1"/>
    <col min="5" max="5" width="11" style="0" customWidth="1"/>
    <col min="6" max="6" width="13" style="0" customWidth="1"/>
    <col min="7" max="7" width="11" style="0" customWidth="1"/>
    <col min="8" max="8" width="14.296875" style="0" customWidth="1"/>
    <col min="9" max="16384" width="34.5" style="0" customWidth="1"/>
  </cols>
  <sheetData>
    <row r="1" spans="1:174" ht="16.5">
      <c r="A1" s="61"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row>
    <row r="2" spans="1:174"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row>
    <row r="3" spans="1:174" ht="15.75">
      <c r="A3" s="98" t="s">
        <v>200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row>
    <row r="4" spans="1:174" ht="15.75">
      <c r="A4" s="84"/>
      <c r="B4" s="84"/>
      <c r="C4" s="84"/>
      <c r="D4" s="84"/>
      <c r="E4" s="84"/>
      <c r="F4" s="84"/>
      <c r="G4" s="84"/>
      <c r="H4" s="8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row>
    <row r="5" spans="1:174" ht="15.75" customHeight="1">
      <c r="A5" s="107" t="s">
        <v>9</v>
      </c>
      <c r="B5" s="117" t="s">
        <v>177</v>
      </c>
      <c r="C5" s="110" t="s">
        <v>174</v>
      </c>
      <c r="D5" s="111"/>
      <c r="E5" s="120" t="s">
        <v>175</v>
      </c>
      <c r="F5" s="121"/>
      <c r="G5" s="113" t="s">
        <v>176</v>
      </c>
      <c r="H5" s="11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row>
    <row r="6" spans="1:174" ht="15.75" customHeight="1">
      <c r="A6" s="108"/>
      <c r="B6" s="118"/>
      <c r="C6" s="112"/>
      <c r="D6" s="108"/>
      <c r="E6" s="122"/>
      <c r="F6" s="123"/>
      <c r="G6" s="115"/>
      <c r="H6" s="116"/>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row>
    <row r="7" spans="1:174" ht="15.75" customHeight="1">
      <c r="A7" s="109"/>
      <c r="B7" s="119"/>
      <c r="C7" s="99">
        <v>2000</v>
      </c>
      <c r="D7" s="100">
        <v>2004</v>
      </c>
      <c r="E7" s="101">
        <v>2000</v>
      </c>
      <c r="F7" s="103">
        <v>2004</v>
      </c>
      <c r="G7" s="102">
        <v>2000</v>
      </c>
      <c r="H7" s="104">
        <v>2004</v>
      </c>
      <c r="I7" s="40"/>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row>
    <row r="8" spans="1:174" ht="16.5">
      <c r="A8" s="86" t="s">
        <v>28</v>
      </c>
      <c r="B8" s="76" t="s">
        <v>29</v>
      </c>
      <c r="C8" s="57">
        <v>7070048</v>
      </c>
      <c r="D8" s="54">
        <v>7387724</v>
      </c>
      <c r="E8" s="56">
        <v>114064.976</v>
      </c>
      <c r="F8" s="21">
        <v>115074.924</v>
      </c>
      <c r="G8" s="85">
        <v>3879.430052</v>
      </c>
      <c r="H8" s="23">
        <v>4253.995732</v>
      </c>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row>
    <row r="9" spans="1:174" ht="16.5">
      <c r="A9" s="86"/>
      <c r="B9" s="76"/>
      <c r="C9" s="57"/>
      <c r="D9" s="54"/>
      <c r="E9" s="57"/>
      <c r="F9" s="21"/>
      <c r="G9" s="73"/>
      <c r="H9" s="23"/>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row>
    <row r="10" spans="1:174" s="20" customFormat="1" ht="16.5">
      <c r="A10" s="86" t="s">
        <v>30</v>
      </c>
      <c r="B10" s="76" t="s">
        <v>29</v>
      </c>
      <c r="C10" s="57">
        <f aca="true" t="shared" si="0" ref="C10:H10">C13+C26+C38</f>
        <v>72932</v>
      </c>
      <c r="D10" s="54">
        <f t="shared" si="0"/>
        <v>71575</v>
      </c>
      <c r="E10" s="56">
        <f t="shared" si="0"/>
        <v>1791.32</v>
      </c>
      <c r="F10" s="21">
        <f t="shared" si="0"/>
        <v>1652.094</v>
      </c>
      <c r="G10" s="74">
        <f t="shared" si="0"/>
        <v>66.57607</v>
      </c>
      <c r="H10" s="23">
        <f t="shared" si="0"/>
        <v>70.757109</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row>
    <row r="11" spans="1:174" ht="15.75">
      <c r="A11" s="62" t="s">
        <v>31</v>
      </c>
      <c r="B11" s="77" t="s">
        <v>29</v>
      </c>
      <c r="C11" s="58">
        <f aca="true" t="shared" si="1" ref="C11:H11">C10/C8*100</f>
        <v>1.0315630106047369</v>
      </c>
      <c r="D11" s="83">
        <f t="shared" si="1"/>
        <v>0.9688369516782165</v>
      </c>
      <c r="E11" s="58">
        <f t="shared" si="1"/>
        <v>1.5704382386404043</v>
      </c>
      <c r="F11" s="15">
        <f t="shared" si="1"/>
        <v>1.4356681217534413</v>
      </c>
      <c r="G11" s="58">
        <f t="shared" si="1"/>
        <v>1.7161301816919574</v>
      </c>
      <c r="H11" s="15">
        <f t="shared" si="1"/>
        <v>1.663309355666274</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row>
    <row r="12" spans="1:174" ht="15.75">
      <c r="A12" s="62"/>
      <c r="B12" s="78"/>
      <c r="C12" s="59"/>
      <c r="D12" s="55"/>
      <c r="E12" s="59"/>
      <c r="F12" s="11"/>
      <c r="G12" s="58"/>
      <c r="H12" s="1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row>
    <row r="13" spans="1:174" ht="31.5" customHeight="1">
      <c r="A13" s="105" t="s">
        <v>203</v>
      </c>
      <c r="B13" s="78" t="s">
        <v>33</v>
      </c>
      <c r="C13" s="59">
        <v>26076</v>
      </c>
      <c r="D13" s="75">
        <v>25528</v>
      </c>
      <c r="E13" s="60">
        <v>183.565</v>
      </c>
      <c r="F13" s="70">
        <v>182.121</v>
      </c>
      <c r="G13" s="58">
        <v>4.682533</v>
      </c>
      <c r="H13" s="80">
        <v>5.224036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row>
    <row r="14" spans="1:174" ht="15.75">
      <c r="A14" s="87" t="s">
        <v>34</v>
      </c>
      <c r="B14" s="78" t="s">
        <v>35</v>
      </c>
      <c r="C14" s="59">
        <v>13347</v>
      </c>
      <c r="D14" s="75">
        <v>11707</v>
      </c>
      <c r="E14" s="60">
        <v>83.143</v>
      </c>
      <c r="F14" s="70">
        <v>75.966</v>
      </c>
      <c r="G14" s="58">
        <v>2.256241</v>
      </c>
      <c r="H14" s="80">
        <v>2.312516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row>
    <row r="15" spans="1:174" ht="15.75">
      <c r="A15" s="62" t="s">
        <v>36</v>
      </c>
      <c r="B15" s="78" t="s">
        <v>37</v>
      </c>
      <c r="C15" s="59">
        <v>469</v>
      </c>
      <c r="D15" s="75">
        <v>521</v>
      </c>
      <c r="E15" s="60">
        <v>3.337</v>
      </c>
      <c r="F15" s="70">
        <v>5.023</v>
      </c>
      <c r="G15" s="58">
        <v>0.132021</v>
      </c>
      <c r="H15" s="80">
        <v>0.209978</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row>
    <row r="16" spans="1:174" ht="33.75" customHeight="1">
      <c r="A16" s="106" t="s">
        <v>201</v>
      </c>
      <c r="B16" s="78" t="s">
        <v>39</v>
      </c>
      <c r="C16" s="59">
        <v>258</v>
      </c>
      <c r="D16" s="75">
        <v>260</v>
      </c>
      <c r="E16" s="60">
        <v>1.677</v>
      </c>
      <c r="F16" s="70">
        <v>1.936</v>
      </c>
      <c r="G16" s="58">
        <v>0.066968</v>
      </c>
      <c r="H16" s="80">
        <v>0.064102</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row>
    <row r="17" spans="1:174" ht="15.75">
      <c r="A17" s="62" t="s">
        <v>40</v>
      </c>
      <c r="B17" s="78" t="s">
        <v>41</v>
      </c>
      <c r="C17" s="59">
        <v>12620</v>
      </c>
      <c r="D17" s="75">
        <v>10926</v>
      </c>
      <c r="E17" s="60">
        <v>78.129</v>
      </c>
      <c r="F17" s="70">
        <v>69.007</v>
      </c>
      <c r="G17" s="58">
        <v>2.057252</v>
      </c>
      <c r="H17" s="80">
        <v>2.038436</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row>
    <row r="18" spans="1:174" ht="15.75">
      <c r="A18" s="62" t="s">
        <v>42</v>
      </c>
      <c r="B18" s="78" t="s">
        <v>43</v>
      </c>
      <c r="C18" s="59">
        <v>2671</v>
      </c>
      <c r="D18" s="75">
        <v>2493</v>
      </c>
      <c r="E18" s="60">
        <v>9.988</v>
      </c>
      <c r="F18" s="70">
        <v>8.705</v>
      </c>
      <c r="G18" s="58">
        <v>0.342459</v>
      </c>
      <c r="H18" s="80">
        <v>0.335588</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row>
    <row r="19" spans="1:174" ht="15.75">
      <c r="A19" s="62" t="s">
        <v>44</v>
      </c>
      <c r="B19" s="78" t="s">
        <v>45</v>
      </c>
      <c r="C19" s="59">
        <v>2308</v>
      </c>
      <c r="D19" s="75">
        <v>2098</v>
      </c>
      <c r="E19" s="60">
        <v>7.477</v>
      </c>
      <c r="F19" s="70">
        <v>6.041</v>
      </c>
      <c r="G19" s="58">
        <v>0.266695</v>
      </c>
      <c r="H19" s="80">
        <v>0.250602</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row>
    <row r="20" spans="1:174" ht="15.75">
      <c r="A20" s="62" t="s">
        <v>46</v>
      </c>
      <c r="B20" s="78" t="s">
        <v>47</v>
      </c>
      <c r="C20" s="59">
        <v>363</v>
      </c>
      <c r="D20" s="75">
        <v>395</v>
      </c>
      <c r="E20" s="60">
        <v>2.511</v>
      </c>
      <c r="F20" s="70">
        <v>2.664</v>
      </c>
      <c r="G20" s="58">
        <v>0.075764</v>
      </c>
      <c r="H20" s="80">
        <v>0.084986</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row>
    <row r="21" spans="1:174" ht="15.75">
      <c r="A21" s="62" t="s">
        <v>48</v>
      </c>
      <c r="B21" s="78" t="s">
        <v>49</v>
      </c>
      <c r="C21" s="59">
        <v>10058</v>
      </c>
      <c r="D21" s="75">
        <v>11328</v>
      </c>
      <c r="E21" s="60">
        <v>90.434</v>
      </c>
      <c r="F21" s="70">
        <v>97.45</v>
      </c>
      <c r="G21" s="58">
        <v>2.083833</v>
      </c>
      <c r="H21" s="80">
        <v>2.575932</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row>
    <row r="22" spans="1:174" ht="15.75">
      <c r="A22" s="62" t="s">
        <v>50</v>
      </c>
      <c r="B22" s="78" t="s">
        <v>51</v>
      </c>
      <c r="C22" s="59">
        <v>5061</v>
      </c>
      <c r="D22" s="75">
        <v>5243</v>
      </c>
      <c r="E22" s="60">
        <v>57.587</v>
      </c>
      <c r="F22" s="70">
        <v>61.134</v>
      </c>
      <c r="G22" s="58">
        <v>1.347539</v>
      </c>
      <c r="H22" s="80">
        <v>1.677444</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row>
    <row r="23" spans="1:174" ht="15.75">
      <c r="A23" s="62" t="s">
        <v>52</v>
      </c>
      <c r="B23" s="78" t="s">
        <v>53</v>
      </c>
      <c r="C23" s="59">
        <v>3450</v>
      </c>
      <c r="D23" s="75">
        <v>4299</v>
      </c>
      <c r="E23" s="60">
        <v>18.197</v>
      </c>
      <c r="F23" s="70">
        <v>21.159</v>
      </c>
      <c r="G23" s="58">
        <v>0.38371</v>
      </c>
      <c r="H23" s="80">
        <v>0.502164</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row>
    <row r="24" spans="1:174" ht="15.75">
      <c r="A24" s="62" t="s">
        <v>54</v>
      </c>
      <c r="B24" s="78" t="s">
        <v>55</v>
      </c>
      <c r="C24" s="59">
        <v>1547</v>
      </c>
      <c r="D24" s="75">
        <v>1786</v>
      </c>
      <c r="E24" s="60">
        <v>14.65</v>
      </c>
      <c r="F24" s="70">
        <v>15.157</v>
      </c>
      <c r="G24" s="58">
        <v>0.352584</v>
      </c>
      <c r="H24" s="80">
        <v>0.396324</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row>
    <row r="25" spans="1:174" ht="15.75">
      <c r="A25" s="62"/>
      <c r="B25" s="78"/>
      <c r="C25" s="59"/>
      <c r="D25" s="55"/>
      <c r="E25" s="60"/>
      <c r="F25" s="11"/>
      <c r="G25" s="58"/>
      <c r="H25" s="1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row>
    <row r="26" spans="1:174" ht="15.75">
      <c r="A26" s="62" t="s">
        <v>56</v>
      </c>
      <c r="B26" s="78" t="s">
        <v>57</v>
      </c>
      <c r="C26" s="59">
        <v>23738</v>
      </c>
      <c r="D26" s="75">
        <v>23842</v>
      </c>
      <c r="E26" s="60">
        <v>456.128</v>
      </c>
      <c r="F26" s="70">
        <v>470.28</v>
      </c>
      <c r="G26" s="58">
        <v>22.091246</v>
      </c>
      <c r="H26" s="80">
        <v>26.749492</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row>
    <row r="27" spans="1:174" ht="15.75">
      <c r="A27" s="62" t="s">
        <v>58</v>
      </c>
      <c r="B27" s="78" t="s">
        <v>59</v>
      </c>
      <c r="C27" s="59">
        <v>7740</v>
      </c>
      <c r="D27" s="75">
        <v>7372</v>
      </c>
      <c r="E27" s="60">
        <v>83.012</v>
      </c>
      <c r="F27" s="70">
        <v>82.879</v>
      </c>
      <c r="G27" s="58">
        <v>5.393011</v>
      </c>
      <c r="H27" s="80">
        <v>6.564684</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row>
    <row r="28" spans="1:174" ht="15.75">
      <c r="A28" s="62" t="s">
        <v>60</v>
      </c>
      <c r="B28" s="78" t="s">
        <v>61</v>
      </c>
      <c r="C28" s="59">
        <v>7740</v>
      </c>
      <c r="D28" s="75">
        <v>7372</v>
      </c>
      <c r="E28" s="60">
        <v>83.012</v>
      </c>
      <c r="F28" s="70">
        <v>82.879</v>
      </c>
      <c r="G28" s="58">
        <v>5.393011</v>
      </c>
      <c r="H28" s="80">
        <v>6.564684</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row>
    <row r="29" spans="1:174" ht="15.75">
      <c r="A29" s="62" t="s">
        <v>62</v>
      </c>
      <c r="B29" s="78" t="s">
        <v>63</v>
      </c>
      <c r="C29" s="59">
        <v>7231</v>
      </c>
      <c r="D29" s="75">
        <v>6991</v>
      </c>
      <c r="E29" s="60">
        <v>204.329</v>
      </c>
      <c r="F29" s="70">
        <v>189.747</v>
      </c>
      <c r="G29" s="58">
        <v>9.344103</v>
      </c>
      <c r="H29" s="80">
        <v>9.917292</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row>
    <row r="30" spans="1:174" ht="15.75">
      <c r="A30" s="62" t="s">
        <v>64</v>
      </c>
      <c r="B30" s="78" t="s">
        <v>65</v>
      </c>
      <c r="C30" s="59">
        <v>1253</v>
      </c>
      <c r="D30" s="75">
        <v>1100</v>
      </c>
      <c r="E30" s="60">
        <v>70.666</v>
      </c>
      <c r="F30" s="70">
        <v>69.855</v>
      </c>
      <c r="G30" s="58">
        <v>3.542168</v>
      </c>
      <c r="H30" s="80">
        <v>3.989008</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row>
    <row r="31" spans="1:174" ht="15.75">
      <c r="A31" s="62" t="s">
        <v>66</v>
      </c>
      <c r="B31" s="78" t="s">
        <v>67</v>
      </c>
      <c r="C31" s="59">
        <v>522</v>
      </c>
      <c r="D31" s="75">
        <v>300</v>
      </c>
      <c r="E31" s="60">
        <v>34.82</v>
      </c>
      <c r="F31" s="70">
        <v>25.566</v>
      </c>
      <c r="G31" s="58">
        <v>1.71847</v>
      </c>
      <c r="H31" s="80">
        <v>1.569743</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row>
    <row r="32" spans="1:174" ht="15.75">
      <c r="A32" s="62" t="s">
        <v>68</v>
      </c>
      <c r="B32" s="78" t="s">
        <v>69</v>
      </c>
      <c r="C32" s="59">
        <v>5456</v>
      </c>
      <c r="D32" s="75">
        <v>5591</v>
      </c>
      <c r="E32" s="60">
        <v>98.843</v>
      </c>
      <c r="F32" s="70">
        <v>94.326</v>
      </c>
      <c r="G32" s="58">
        <v>4.083465</v>
      </c>
      <c r="H32" s="80">
        <v>4.358541</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row>
    <row r="33" spans="1:174" ht="15.75">
      <c r="A33" s="62" t="s">
        <v>70</v>
      </c>
      <c r="B33" s="78" t="s">
        <v>71</v>
      </c>
      <c r="C33" s="59">
        <v>8767</v>
      </c>
      <c r="D33" s="75">
        <v>9479</v>
      </c>
      <c r="E33" s="60">
        <v>168.787</v>
      </c>
      <c r="F33" s="70">
        <v>197.654</v>
      </c>
      <c r="G33" s="58">
        <v>7.354132</v>
      </c>
      <c r="H33" s="80">
        <v>10.267516</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row>
    <row r="34" spans="1:174" ht="15.75">
      <c r="A34" s="62" t="s">
        <v>72</v>
      </c>
      <c r="B34" s="78" t="s">
        <v>73</v>
      </c>
      <c r="C34" s="59">
        <v>8767</v>
      </c>
      <c r="D34" s="75">
        <v>9479</v>
      </c>
      <c r="E34" s="60">
        <v>168.787</v>
      </c>
      <c r="F34" s="70">
        <v>197.654</v>
      </c>
      <c r="G34" s="58">
        <v>7.354132</v>
      </c>
      <c r="H34" s="80">
        <v>10.267516</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row>
    <row r="35" spans="1:174" ht="15.75">
      <c r="A35" s="62"/>
      <c r="B35" s="78"/>
      <c r="C35" s="59"/>
      <c r="D35" s="75"/>
      <c r="E35" s="60"/>
      <c r="F35" s="70"/>
      <c r="G35" s="58"/>
      <c r="H35" s="8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row>
    <row r="36" spans="1:174" ht="15.75">
      <c r="A36" s="62" t="s">
        <v>74</v>
      </c>
      <c r="B36" s="78" t="s">
        <v>75</v>
      </c>
      <c r="C36" s="59">
        <v>354498</v>
      </c>
      <c r="D36" s="75">
        <v>339083</v>
      </c>
      <c r="E36" s="60">
        <v>16473.994</v>
      </c>
      <c r="F36" s="70">
        <v>13821.976</v>
      </c>
      <c r="G36" s="58">
        <v>643.953798</v>
      </c>
      <c r="H36" s="80">
        <v>592.829838</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row>
    <row r="37" spans="1:174" ht="15.75">
      <c r="A37" s="62"/>
      <c r="B37" s="78"/>
      <c r="C37" s="59"/>
      <c r="D37" s="75"/>
      <c r="E37" s="60"/>
      <c r="F37" s="70"/>
      <c r="G37" s="58"/>
      <c r="H37" s="80"/>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row>
    <row r="38" spans="1:174" ht="15.75">
      <c r="A38" s="62" t="s">
        <v>76</v>
      </c>
      <c r="B38" s="78" t="s">
        <v>29</v>
      </c>
      <c r="C38" s="59">
        <f>C39+C43</f>
        <v>23118</v>
      </c>
      <c r="D38" s="55">
        <f>D39+D43</f>
        <v>22205</v>
      </c>
      <c r="E38" s="79">
        <v>1151.627</v>
      </c>
      <c r="F38" s="82">
        <f>F39+F43</f>
        <v>999.693</v>
      </c>
      <c r="G38" s="58">
        <v>39.802291</v>
      </c>
      <c r="H38" s="81">
        <f>H39+H43</f>
        <v>38.783581</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row>
    <row r="39" spans="1:174" ht="15.75">
      <c r="A39" s="62" t="s">
        <v>77</v>
      </c>
      <c r="B39" s="78" t="s">
        <v>78</v>
      </c>
      <c r="C39" s="59">
        <v>17328</v>
      </c>
      <c r="D39" s="75">
        <v>16783</v>
      </c>
      <c r="E39" s="60">
        <v>597.684</v>
      </c>
      <c r="F39" s="70">
        <v>534.799</v>
      </c>
      <c r="G39" s="58">
        <v>16.511396</v>
      </c>
      <c r="H39" s="80">
        <v>17.193541</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row>
    <row r="40" spans="1:174" ht="15.75">
      <c r="A40" s="62" t="s">
        <v>79</v>
      </c>
      <c r="B40" s="78" t="s">
        <v>80</v>
      </c>
      <c r="C40" s="59">
        <v>4695</v>
      </c>
      <c r="D40" s="75">
        <v>4244</v>
      </c>
      <c r="E40" s="60">
        <v>131.353</v>
      </c>
      <c r="F40" s="70">
        <v>113.111</v>
      </c>
      <c r="G40" s="58">
        <v>3.782683</v>
      </c>
      <c r="H40" s="80">
        <v>3.768885</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row>
    <row r="41" spans="1:174" ht="31.5">
      <c r="A41" s="105" t="s">
        <v>202</v>
      </c>
      <c r="B41" s="78" t="s">
        <v>82</v>
      </c>
      <c r="C41" s="59">
        <v>1904</v>
      </c>
      <c r="D41" s="75">
        <v>1915</v>
      </c>
      <c r="E41" s="60">
        <v>120.578</v>
      </c>
      <c r="F41" s="70">
        <v>112.903</v>
      </c>
      <c r="G41" s="58">
        <v>3.749786</v>
      </c>
      <c r="H41" s="80">
        <v>4.05364</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row>
    <row r="42" spans="1:174" ht="15.75">
      <c r="A42" s="62" t="s">
        <v>83</v>
      </c>
      <c r="B42" s="78" t="s">
        <v>84</v>
      </c>
      <c r="C42" s="59">
        <v>10729</v>
      </c>
      <c r="D42" s="75">
        <v>10624</v>
      </c>
      <c r="E42" s="60">
        <v>345.753</v>
      </c>
      <c r="F42" s="70">
        <v>308.785</v>
      </c>
      <c r="G42" s="58">
        <v>8.948927</v>
      </c>
      <c r="H42" s="80">
        <v>9.371016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row>
    <row r="43" spans="1:174" ht="15.75">
      <c r="A43" s="62" t="s">
        <v>85</v>
      </c>
      <c r="B43" s="78" t="s">
        <v>86</v>
      </c>
      <c r="C43" s="59">
        <v>5790</v>
      </c>
      <c r="D43" s="75">
        <v>5422</v>
      </c>
      <c r="E43" s="60">
        <v>553.943</v>
      </c>
      <c r="F43" s="70">
        <v>464.894</v>
      </c>
      <c r="G43" s="58">
        <v>23.290895</v>
      </c>
      <c r="H43" s="80">
        <v>21.59004</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row>
    <row r="44" spans="1:174" ht="15.75">
      <c r="A44" s="62" t="s">
        <v>87</v>
      </c>
      <c r="B44" s="78" t="s">
        <v>88</v>
      </c>
      <c r="C44" s="59">
        <v>597</v>
      </c>
      <c r="D44" s="75">
        <v>649</v>
      </c>
      <c r="E44" s="60">
        <v>177.141</v>
      </c>
      <c r="F44" s="70">
        <v>150.289</v>
      </c>
      <c r="G44" s="58">
        <v>9.475216</v>
      </c>
      <c r="H44" s="80">
        <v>8.77272</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row>
    <row r="45" spans="1:174" ht="15.75">
      <c r="A45" s="62" t="s">
        <v>89</v>
      </c>
      <c r="B45" s="78" t="s">
        <v>90</v>
      </c>
      <c r="C45" s="59">
        <v>5193</v>
      </c>
      <c r="D45" s="75">
        <v>4773</v>
      </c>
      <c r="E45" s="60">
        <v>376.802</v>
      </c>
      <c r="F45" s="70">
        <v>314.605</v>
      </c>
      <c r="G45" s="58">
        <v>13.815679</v>
      </c>
      <c r="H45" s="80">
        <v>12.81732</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row>
    <row r="46" spans="1:174" ht="15.75">
      <c r="A46" s="88"/>
      <c r="B46" s="89"/>
      <c r="C46" s="90"/>
      <c r="D46" s="91"/>
      <c r="E46" s="92"/>
      <c r="F46" s="40"/>
      <c r="G46" s="92"/>
      <c r="H46" s="46"/>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row>
    <row r="47" spans="1:174" ht="15.75">
      <c r="A47" s="93"/>
      <c r="B47" s="94"/>
      <c r="C47" s="95"/>
      <c r="D47" s="94"/>
      <c r="E47" s="94"/>
      <c r="F47" s="96"/>
      <c r="G47" s="94"/>
      <c r="H47" s="97"/>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row>
    <row r="48" spans="1:174" ht="15.75">
      <c r="A48" s="38" t="s">
        <v>172</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row>
    <row r="49" spans="1:174" ht="15.75">
      <c r="A49" s="39" t="s">
        <v>173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row>
    <row r="50" spans="1:174" ht="15.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row>
  </sheetData>
  <mergeCells count="5">
    <mergeCell ref="A5:A7"/>
    <mergeCell ref="C5:D6"/>
    <mergeCell ref="G5:H6"/>
    <mergeCell ref="B5:B7"/>
    <mergeCell ref="E5:F6"/>
  </mergeCells>
  <hyperlinks>
    <hyperlink ref="A3" location="Notes!A1" display="[See notes]"/>
  </hyperlinks>
  <printOptions/>
  <pageMargins left="0.5" right="0.5" top="0.5" bottom="0.5" header="0.5" footer="0.5"/>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dimension ref="A1:U98"/>
  <sheetViews>
    <sheetView showGridLines="0" showOutlineSymbols="0" zoomScale="75" zoomScaleNormal="75" workbookViewId="0" topLeftCell="A1">
      <selection activeCell="A1" sqref="A1"/>
    </sheetView>
  </sheetViews>
  <sheetFormatPr defaultColWidth="8.796875" defaultRowHeight="15.75"/>
  <cols>
    <col min="1" max="16384" width="9.69921875" style="0" customWidth="1"/>
  </cols>
  <sheetData>
    <row r="1" ht="16.5">
      <c r="A1" s="61" t="s">
        <v>195</v>
      </c>
    </row>
    <row r="2" ht="15.75">
      <c r="A2" s="6"/>
    </row>
    <row r="3" ht="15.75">
      <c r="A3" s="98" t="s">
        <v>196</v>
      </c>
    </row>
    <row r="4" ht="15.75">
      <c r="A4" s="4"/>
    </row>
    <row r="5" ht="15.75">
      <c r="A5" s="18" t="s">
        <v>197</v>
      </c>
    </row>
    <row r="6" ht="15.75">
      <c r="A6" s="18" t="s">
        <v>198</v>
      </c>
    </row>
    <row r="7" ht="15.75">
      <c r="A7" s="4" t="s">
        <v>2</v>
      </c>
    </row>
    <row r="8" ht="15.75">
      <c r="A8" s="4" t="s">
        <v>3</v>
      </c>
    </row>
    <row r="9" ht="15.75">
      <c r="A9" s="4" t="s">
        <v>4</v>
      </c>
    </row>
    <row r="10" ht="15.75">
      <c r="A10" s="4" t="s">
        <v>5</v>
      </c>
    </row>
    <row r="11" ht="15.75">
      <c r="A11" s="4"/>
    </row>
    <row r="12" ht="15.75">
      <c r="A12" s="4" t="s">
        <v>91</v>
      </c>
    </row>
    <row r="13" ht="15.75">
      <c r="A13" s="18" t="s">
        <v>199</v>
      </c>
    </row>
    <row r="14" ht="15.75">
      <c r="A14" s="4"/>
    </row>
    <row r="15" ht="15.75">
      <c r="A15" s="4" t="s">
        <v>93</v>
      </c>
    </row>
    <row r="16" ht="15.75">
      <c r="A16" s="18" t="s">
        <v>171</v>
      </c>
    </row>
    <row r="17" ht="15.75">
      <c r="A17" s="4" t="s">
        <v>95</v>
      </c>
    </row>
    <row r="18" ht="15.75">
      <c r="A18" s="4"/>
    </row>
    <row r="19" ht="15.75">
      <c r="A19" s="38" t="s">
        <v>172</v>
      </c>
    </row>
    <row r="20" ht="15.75">
      <c r="A20" s="39" t="s">
        <v>173</v>
      </c>
    </row>
    <row r="21" ht="15.75">
      <c r="A21" s="4"/>
    </row>
    <row r="22" ht="15.75">
      <c r="A22" s="18" t="s">
        <v>205</v>
      </c>
    </row>
    <row r="23" ht="15.75">
      <c r="A23" s="98" t="s">
        <v>98</v>
      </c>
    </row>
    <row r="25" spans="1:21" ht="15.75">
      <c r="A25" s="52"/>
      <c r="B25" s="52"/>
      <c r="C25" s="52"/>
      <c r="D25" s="52"/>
      <c r="E25" s="52"/>
      <c r="F25" s="52"/>
      <c r="G25" s="52"/>
      <c r="H25" s="52"/>
      <c r="I25" s="52"/>
      <c r="J25" s="52"/>
      <c r="K25" s="52"/>
      <c r="L25" s="52"/>
      <c r="M25" s="52"/>
      <c r="N25" s="52"/>
      <c r="O25" s="52"/>
      <c r="P25" s="52"/>
      <c r="Q25" s="52"/>
      <c r="R25" s="52"/>
      <c r="S25" s="52"/>
      <c r="T25" s="52"/>
      <c r="U25" s="52"/>
    </row>
    <row r="26" spans="1:2" ht="15.75">
      <c r="A26" s="1" t="s">
        <v>99</v>
      </c>
      <c r="B26" s="4"/>
    </row>
    <row r="27" spans="1:2" ht="15.75">
      <c r="A27" s="4"/>
      <c r="B27" s="4"/>
    </row>
    <row r="28" spans="1:2" ht="15.75">
      <c r="A28" s="1" t="s">
        <v>100</v>
      </c>
      <c r="B28" s="4"/>
    </row>
    <row r="29" spans="1:2" ht="15.75">
      <c r="A29" s="4"/>
      <c r="B29" s="4"/>
    </row>
    <row r="30" spans="1:2" ht="15.75">
      <c r="A30" s="4" t="s">
        <v>101</v>
      </c>
      <c r="B30" s="4"/>
    </row>
    <row r="31" spans="1:2" ht="15.75">
      <c r="A31" s="4" t="s">
        <v>102</v>
      </c>
      <c r="B31" s="4"/>
    </row>
    <row r="32" spans="1:2" ht="15.75">
      <c r="A32" s="4" t="s">
        <v>103</v>
      </c>
      <c r="B32" s="4"/>
    </row>
    <row r="33" spans="1:2" ht="15.75">
      <c r="A33" s="4"/>
      <c r="B33" s="4"/>
    </row>
    <row r="34" spans="1:2" ht="15.75">
      <c r="A34" s="4" t="s">
        <v>104</v>
      </c>
      <c r="B34" s="4"/>
    </row>
    <row r="35" spans="1:2" ht="15.75">
      <c r="A35" s="4" t="s">
        <v>105</v>
      </c>
      <c r="B35" s="4"/>
    </row>
    <row r="36" spans="1:2" ht="15.75">
      <c r="A36" s="4"/>
      <c r="B36" s="4"/>
    </row>
    <row r="37" spans="1:2" ht="15.75">
      <c r="A37" s="4" t="s">
        <v>106</v>
      </c>
      <c r="B37" s="4"/>
    </row>
    <row r="38" spans="1:2" ht="15.75">
      <c r="A38" s="4" t="s">
        <v>107</v>
      </c>
      <c r="B38" s="4"/>
    </row>
    <row r="39" spans="1:2" ht="15.75">
      <c r="A39" s="4"/>
      <c r="B39" s="4"/>
    </row>
    <row r="40" spans="1:2" ht="15.75">
      <c r="A40" s="1" t="s">
        <v>108</v>
      </c>
      <c r="B40" s="4"/>
    </row>
    <row r="41" spans="1:2" ht="15.75">
      <c r="A41" s="4"/>
      <c r="B41" s="4"/>
    </row>
    <row r="42" spans="1:2" ht="15.75">
      <c r="A42" s="4" t="s">
        <v>109</v>
      </c>
      <c r="B42" s="4"/>
    </row>
    <row r="43" spans="1:2" ht="15.75">
      <c r="A43" s="4" t="s">
        <v>110</v>
      </c>
      <c r="B43" s="4"/>
    </row>
    <row r="44" spans="1:2" ht="15.75">
      <c r="A44" s="4" t="s">
        <v>111</v>
      </c>
      <c r="B44" s="4"/>
    </row>
    <row r="45" spans="1:2" ht="15.75">
      <c r="A45" s="4"/>
      <c r="B45" s="4"/>
    </row>
    <row r="46" spans="1:2" ht="15.75">
      <c r="A46" s="1" t="s">
        <v>112</v>
      </c>
      <c r="B46" s="4"/>
    </row>
    <row r="47" spans="1:2" ht="15.75">
      <c r="A47" s="4"/>
      <c r="B47" s="4"/>
    </row>
    <row r="48" spans="1:2" ht="15.75">
      <c r="A48" s="4" t="s">
        <v>113</v>
      </c>
      <c r="B48" s="4"/>
    </row>
    <row r="49" spans="1:2" ht="15.75">
      <c r="A49" s="4" t="s">
        <v>114</v>
      </c>
      <c r="B49" s="4"/>
    </row>
    <row r="50" spans="1:2" ht="15.75">
      <c r="A50" s="4"/>
      <c r="B50" s="4"/>
    </row>
    <row r="51" spans="1:2" ht="15.75">
      <c r="A51" s="17" t="s">
        <v>0</v>
      </c>
      <c r="B51" s="17" t="s">
        <v>0</v>
      </c>
    </row>
    <row r="52" spans="1:2" ht="15.75">
      <c r="A52" s="4"/>
      <c r="B52" s="4"/>
    </row>
    <row r="53" spans="1:2" ht="15.75">
      <c r="A53" s="1" t="s">
        <v>115</v>
      </c>
      <c r="B53" s="4"/>
    </row>
    <row r="54" spans="1:2" ht="15.75">
      <c r="A54" s="4"/>
      <c r="B54" s="4"/>
    </row>
    <row r="55" spans="1:2" ht="15.75">
      <c r="A55" s="4" t="s">
        <v>116</v>
      </c>
      <c r="B55" s="4"/>
    </row>
    <row r="56" spans="1:2" ht="15.75">
      <c r="A56" s="4" t="s">
        <v>117</v>
      </c>
      <c r="B56" s="4"/>
    </row>
    <row r="57" spans="1:2" ht="15.75">
      <c r="A57" s="4"/>
      <c r="B57" s="4"/>
    </row>
    <row r="58" spans="1:2" ht="15.75">
      <c r="A58" s="4" t="s">
        <v>118</v>
      </c>
      <c r="B58" s="4"/>
    </row>
    <row r="59" spans="1:2" ht="15.75">
      <c r="A59" s="4"/>
      <c r="B59" s="4"/>
    </row>
    <row r="60" spans="1:2" ht="15.75">
      <c r="A60" s="4" t="s">
        <v>119</v>
      </c>
      <c r="B60" s="4"/>
    </row>
    <row r="61" spans="1:2" ht="15.75">
      <c r="A61" s="4" t="s">
        <v>120</v>
      </c>
      <c r="B61" s="4"/>
    </row>
    <row r="62" spans="1:2" ht="15.75">
      <c r="A62" s="4"/>
      <c r="B62" s="4"/>
    </row>
    <row r="63" spans="1:2" ht="15.75">
      <c r="A63" s="4" t="s">
        <v>121</v>
      </c>
      <c r="B63" s="4"/>
    </row>
    <row r="64" spans="1:2" ht="15.75">
      <c r="A64" s="4"/>
      <c r="B64" s="4"/>
    </row>
    <row r="65" spans="1:2" ht="15.75">
      <c r="A65" s="4" t="s">
        <v>122</v>
      </c>
      <c r="B65" s="4"/>
    </row>
    <row r="66" spans="1:2" ht="15.75">
      <c r="A66" s="4" t="s">
        <v>123</v>
      </c>
      <c r="B66" s="4"/>
    </row>
    <row r="67" spans="1:2" ht="15.75">
      <c r="A67" s="4"/>
      <c r="B67" s="4"/>
    </row>
    <row r="68" spans="1:2" ht="15.75">
      <c r="A68" s="4" t="s">
        <v>124</v>
      </c>
      <c r="B68" s="4"/>
    </row>
    <row r="69" spans="1:2" ht="15.75">
      <c r="A69" s="4"/>
      <c r="B69" s="4"/>
    </row>
    <row r="70" spans="1:2" ht="15.75">
      <c r="A70" s="4" t="s">
        <v>125</v>
      </c>
      <c r="B70" s="4"/>
    </row>
    <row r="71" spans="1:2" ht="15.75">
      <c r="A71" s="4" t="s">
        <v>126</v>
      </c>
      <c r="B71" s="4"/>
    </row>
    <row r="72" spans="1:2" ht="15.75">
      <c r="A72" s="4" t="s">
        <v>127</v>
      </c>
      <c r="B72" s="4"/>
    </row>
    <row r="73" spans="1:2" ht="15.75">
      <c r="A73" s="4"/>
      <c r="B73" s="4"/>
    </row>
    <row r="74" spans="1:2" ht="15.75">
      <c r="A74" s="4" t="s">
        <v>128</v>
      </c>
      <c r="B74" s="4"/>
    </row>
    <row r="75" spans="1:2" ht="15.75">
      <c r="A75" s="4"/>
      <c r="B75" s="4"/>
    </row>
    <row r="76" spans="1:2" ht="15.75">
      <c r="A76" s="4" t="s">
        <v>129</v>
      </c>
      <c r="B76" s="4"/>
    </row>
    <row r="77" spans="1:2" ht="15.75">
      <c r="A77" s="4"/>
      <c r="B77" s="4"/>
    </row>
    <row r="78" spans="1:2" ht="15.75">
      <c r="A78" s="4" t="s">
        <v>130</v>
      </c>
      <c r="B78" s="4"/>
    </row>
    <row r="79" spans="1:2" ht="15.75">
      <c r="A79" s="4"/>
      <c r="B79" s="4"/>
    </row>
    <row r="80" spans="1:2" ht="15.75">
      <c r="A80" s="4" t="s">
        <v>131</v>
      </c>
      <c r="B80" s="4"/>
    </row>
    <row r="81" spans="1:2" ht="15.75">
      <c r="A81" s="4" t="s">
        <v>132</v>
      </c>
      <c r="B81" s="4"/>
    </row>
    <row r="82" spans="1:2" ht="15.75">
      <c r="A82" s="4" t="s">
        <v>133</v>
      </c>
      <c r="B82" s="4"/>
    </row>
    <row r="83" spans="1:2" ht="15.75">
      <c r="A83" s="4"/>
      <c r="B83" s="4"/>
    </row>
    <row r="84" spans="1:2" ht="15.75">
      <c r="A84" s="4" t="s">
        <v>134</v>
      </c>
      <c r="B84" s="4"/>
    </row>
    <row r="85" spans="1:2" ht="15.75">
      <c r="A85" s="4"/>
      <c r="B85" s="4"/>
    </row>
    <row r="86" spans="1:2" ht="15.75">
      <c r="A86" s="4" t="s">
        <v>135</v>
      </c>
      <c r="B86" s="4"/>
    </row>
    <row r="87" spans="1:2" ht="15.75">
      <c r="A87" s="4" t="s">
        <v>136</v>
      </c>
      <c r="B87" s="4"/>
    </row>
    <row r="88" spans="1:2" ht="15.75">
      <c r="A88" s="4"/>
      <c r="B88" s="4"/>
    </row>
    <row r="89" spans="1:2" ht="15.75">
      <c r="A89" s="4" t="s">
        <v>137</v>
      </c>
      <c r="B89" s="4"/>
    </row>
    <row r="90" spans="1:2" ht="15.75">
      <c r="A90" s="4" t="s">
        <v>138</v>
      </c>
      <c r="B90" s="4"/>
    </row>
    <row r="91" spans="1:2" ht="15.75">
      <c r="A91" s="4"/>
      <c r="B91" s="4"/>
    </row>
    <row r="92" spans="1:2" ht="15.75">
      <c r="A92" s="4" t="s">
        <v>139</v>
      </c>
      <c r="B92" s="4"/>
    </row>
    <row r="93" spans="1:2" ht="15.75">
      <c r="A93" s="4" t="s">
        <v>140</v>
      </c>
      <c r="B93" s="4"/>
    </row>
    <row r="94" spans="1:2" ht="15.75">
      <c r="A94" s="4"/>
      <c r="B94" s="4"/>
    </row>
    <row r="95" spans="1:2" ht="15.75">
      <c r="A95" s="4" t="s">
        <v>141</v>
      </c>
      <c r="B95" s="4"/>
    </row>
    <row r="96" spans="1:2" ht="15.75">
      <c r="A96" s="4"/>
      <c r="B96" s="4"/>
    </row>
    <row r="97" spans="1:2" ht="15.75">
      <c r="A97" s="4" t="s">
        <v>142</v>
      </c>
      <c r="B97" s="4"/>
    </row>
    <row r="98" spans="1:2" ht="15.75">
      <c r="A98" s="4" t="s">
        <v>143</v>
      </c>
      <c r="B98" s="4"/>
    </row>
  </sheetData>
  <hyperlinks>
    <hyperlink ref="A3" location="Data!A1" display="[Back to data]"/>
    <hyperlink ref="A23" r:id="rId1" display="http://www.census.gov/epcd/cbp/view/cbpview.html"/>
  </hyperlinks>
  <printOptions/>
  <pageMargins left="0.5" right="0.5" top="0.5" bottom="0.5"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S51"/>
  <sheetViews>
    <sheetView showGridLines="0" zoomScale="75" zoomScaleNormal="75" workbookViewId="0" topLeftCell="A1">
      <selection activeCell="F12" sqref="F12"/>
    </sheetView>
  </sheetViews>
  <sheetFormatPr defaultColWidth="8.796875" defaultRowHeight="15.75"/>
  <cols>
    <col min="1" max="1" width="61.3984375" style="0" customWidth="1"/>
    <col min="2" max="2" width="8.296875" style="0" customWidth="1"/>
    <col min="3" max="3" width="17.59765625" style="0" customWidth="1"/>
    <col min="4" max="4" width="14.3984375" style="0" customWidth="1"/>
    <col min="5" max="5" width="11.8984375" style="0" customWidth="1"/>
    <col min="6" max="6" width="14.59765625" style="0" customWidth="1"/>
    <col min="7" max="17" width="11.8984375" style="0" customWidth="1"/>
    <col min="18" max="18" width="18.8984375" style="0" customWidth="1"/>
    <col min="19" max="19" width="18.3984375" style="0" customWidth="1"/>
  </cols>
  <sheetData>
    <row r="1" spans="1:19" ht="16.5" thickBot="1">
      <c r="A1" s="47"/>
      <c r="B1" s="4"/>
      <c r="C1" s="4"/>
      <c r="D1" s="4"/>
      <c r="E1" s="4"/>
      <c r="F1" s="4"/>
      <c r="G1" s="4"/>
      <c r="H1" s="4"/>
      <c r="I1" s="4"/>
      <c r="J1" s="4"/>
      <c r="K1" s="4"/>
      <c r="L1" s="4"/>
      <c r="M1" s="4"/>
      <c r="N1" s="4"/>
      <c r="O1" s="4"/>
      <c r="P1" s="4"/>
      <c r="Q1" s="4"/>
      <c r="R1" s="4"/>
      <c r="S1" s="4"/>
    </row>
    <row r="2" spans="1:19" ht="15.75">
      <c r="A2" s="132" t="s">
        <v>9</v>
      </c>
      <c r="B2" s="128" t="s">
        <v>177</v>
      </c>
      <c r="C2" s="127">
        <v>2004</v>
      </c>
      <c r="D2" s="127">
        <v>2004</v>
      </c>
      <c r="E2" s="128"/>
      <c r="F2" s="127">
        <v>2004</v>
      </c>
      <c r="G2" s="128"/>
      <c r="H2" s="127">
        <v>2004</v>
      </c>
      <c r="I2" s="128"/>
      <c r="J2" s="127">
        <v>2004</v>
      </c>
      <c r="K2" s="128"/>
      <c r="L2" s="127">
        <v>2004</v>
      </c>
      <c r="M2" s="128"/>
      <c r="N2" s="127">
        <v>2004</v>
      </c>
      <c r="O2" s="128"/>
      <c r="P2" s="127">
        <v>2004</v>
      </c>
      <c r="Q2" s="128"/>
      <c r="R2" s="127">
        <v>2004</v>
      </c>
      <c r="S2" s="128"/>
    </row>
    <row r="3" spans="1:19" ht="15.75">
      <c r="A3" s="129"/>
      <c r="B3" s="129"/>
      <c r="C3" s="129"/>
      <c r="D3" s="129"/>
      <c r="E3" s="129"/>
      <c r="F3" s="129"/>
      <c r="G3" s="129"/>
      <c r="H3" s="129"/>
      <c r="I3" s="129"/>
      <c r="J3" s="129"/>
      <c r="K3" s="129"/>
      <c r="L3" s="129"/>
      <c r="M3" s="129"/>
      <c r="N3" s="129"/>
      <c r="O3" s="129"/>
      <c r="P3" s="129"/>
      <c r="Q3" s="129"/>
      <c r="R3" s="129"/>
      <c r="S3" s="129"/>
    </row>
    <row r="4" spans="1:19" ht="16.5" thickBot="1">
      <c r="A4" s="129"/>
      <c r="B4" s="129"/>
      <c r="C4" s="130"/>
      <c r="D4" s="130"/>
      <c r="E4" s="130"/>
      <c r="F4" s="130"/>
      <c r="G4" s="130"/>
      <c r="H4" s="130"/>
      <c r="I4" s="130"/>
      <c r="J4" s="130"/>
      <c r="K4" s="130"/>
      <c r="L4" s="130"/>
      <c r="M4" s="130"/>
      <c r="N4" s="130"/>
      <c r="O4" s="130"/>
      <c r="P4" s="130"/>
      <c r="Q4" s="130"/>
      <c r="R4" s="130"/>
      <c r="S4" s="130"/>
    </row>
    <row r="5" spans="1:19" ht="15.75">
      <c r="A5" s="129"/>
      <c r="B5" s="129"/>
      <c r="C5" s="131" t="s">
        <v>178</v>
      </c>
      <c r="D5" s="131" t="s">
        <v>179</v>
      </c>
      <c r="E5" s="131" t="s">
        <v>180</v>
      </c>
      <c r="F5" s="133" t="s">
        <v>7</v>
      </c>
      <c r="G5" s="128"/>
      <c r="H5" s="128"/>
      <c r="I5" s="128"/>
      <c r="J5" s="128"/>
      <c r="K5" s="128"/>
      <c r="L5" s="128"/>
      <c r="M5" s="128"/>
      <c r="N5" s="128"/>
      <c r="O5" s="128"/>
      <c r="P5" s="128"/>
      <c r="Q5" s="128"/>
      <c r="R5" s="128"/>
      <c r="S5" s="128"/>
    </row>
    <row r="6" spans="1:19" ht="15.75">
      <c r="A6" s="129"/>
      <c r="B6" s="129"/>
      <c r="C6" s="125"/>
      <c r="D6" s="125"/>
      <c r="E6" s="125"/>
      <c r="F6" s="134"/>
      <c r="G6" s="134"/>
      <c r="H6" s="134"/>
      <c r="I6" s="134"/>
      <c r="J6" s="134"/>
      <c r="K6" s="134"/>
      <c r="L6" s="134"/>
      <c r="M6" s="134"/>
      <c r="N6" s="134"/>
      <c r="O6" s="134"/>
      <c r="P6" s="134"/>
      <c r="Q6" s="134"/>
      <c r="R6" s="134"/>
      <c r="S6" s="134"/>
    </row>
    <row r="7" spans="1:19" ht="16.5" thickBot="1">
      <c r="A7" s="129"/>
      <c r="B7" s="129"/>
      <c r="C7" s="125"/>
      <c r="D7" s="125"/>
      <c r="E7" s="125"/>
      <c r="F7" s="130"/>
      <c r="G7" s="130"/>
      <c r="H7" s="130"/>
      <c r="I7" s="130"/>
      <c r="J7" s="130"/>
      <c r="K7" s="130"/>
      <c r="L7" s="130"/>
      <c r="M7" s="130"/>
      <c r="N7" s="130"/>
      <c r="O7" s="130"/>
      <c r="P7" s="130"/>
      <c r="Q7" s="130"/>
      <c r="R7" s="130"/>
      <c r="S7" s="130"/>
    </row>
    <row r="8" spans="1:19" ht="15.75">
      <c r="A8" s="129"/>
      <c r="B8" s="129"/>
      <c r="C8" s="125"/>
      <c r="D8" s="125"/>
      <c r="E8" s="125"/>
      <c r="F8" s="124" t="s">
        <v>181</v>
      </c>
      <c r="G8" s="124" t="s">
        <v>182</v>
      </c>
      <c r="H8" s="124" t="s">
        <v>183</v>
      </c>
      <c r="I8" s="124" t="s">
        <v>184</v>
      </c>
      <c r="J8" s="124" t="s">
        <v>185</v>
      </c>
      <c r="K8" s="124" t="s">
        <v>186</v>
      </c>
      <c r="L8" s="124" t="s">
        <v>187</v>
      </c>
      <c r="M8" s="124" t="s">
        <v>188</v>
      </c>
      <c r="N8" s="124" t="s">
        <v>189</v>
      </c>
      <c r="O8" s="124" t="s">
        <v>190</v>
      </c>
      <c r="P8" s="124" t="s">
        <v>191</v>
      </c>
      <c r="Q8" s="124" t="s">
        <v>192</v>
      </c>
      <c r="R8" s="124" t="s">
        <v>193</v>
      </c>
      <c r="S8" s="124" t="s">
        <v>194</v>
      </c>
    </row>
    <row r="9" spans="1:19" ht="15.75">
      <c r="A9" s="129"/>
      <c r="B9" s="129"/>
      <c r="C9" s="125"/>
      <c r="D9" s="125"/>
      <c r="E9" s="125"/>
      <c r="F9" s="125"/>
      <c r="G9" s="125"/>
      <c r="H9" s="125"/>
      <c r="I9" s="125"/>
      <c r="J9" s="125"/>
      <c r="K9" s="125"/>
      <c r="L9" s="125"/>
      <c r="M9" s="125"/>
      <c r="N9" s="125"/>
      <c r="O9" s="125"/>
      <c r="P9" s="125"/>
      <c r="Q9" s="125"/>
      <c r="R9" s="125"/>
      <c r="S9" s="125"/>
    </row>
    <row r="10" spans="1:19" ht="15.75" customHeight="1">
      <c r="A10" s="129"/>
      <c r="B10" s="129"/>
      <c r="C10" s="125"/>
      <c r="D10" s="125"/>
      <c r="E10" s="125"/>
      <c r="F10" s="125"/>
      <c r="G10" s="125"/>
      <c r="H10" s="125"/>
      <c r="I10" s="125"/>
      <c r="J10" s="125"/>
      <c r="K10" s="125"/>
      <c r="L10" s="125"/>
      <c r="M10" s="125"/>
      <c r="N10" s="125"/>
      <c r="O10" s="125"/>
      <c r="P10" s="125"/>
      <c r="Q10" s="125"/>
      <c r="R10" s="125"/>
      <c r="S10" s="125"/>
    </row>
    <row r="11" spans="1:19" ht="16.5" thickBot="1">
      <c r="A11" s="116"/>
      <c r="B11" s="130"/>
      <c r="C11" s="126"/>
      <c r="D11" s="126"/>
      <c r="E11" s="126"/>
      <c r="F11" s="126"/>
      <c r="G11" s="126"/>
      <c r="H11" s="126"/>
      <c r="I11" s="126"/>
      <c r="J11" s="126"/>
      <c r="K11" s="126"/>
      <c r="L11" s="126"/>
      <c r="M11" s="126"/>
      <c r="N11" s="126"/>
      <c r="O11" s="126"/>
      <c r="P11" s="126"/>
      <c r="Q11" s="126"/>
      <c r="R11" s="126"/>
      <c r="S11" s="126"/>
    </row>
    <row r="12" spans="1:19" s="20" customFormat="1" ht="16.5">
      <c r="A12" s="19" t="s">
        <v>28</v>
      </c>
      <c r="B12" s="20" t="s">
        <v>29</v>
      </c>
      <c r="C12" s="27">
        <v>115074.924</v>
      </c>
      <c r="D12" s="28">
        <v>4253.995732</v>
      </c>
      <c r="E12" s="22">
        <f>(D12*1000000000)/(C12*1000)</f>
        <v>36967.18263311649</v>
      </c>
      <c r="F12" s="41">
        <v>7387724</v>
      </c>
      <c r="G12" s="22">
        <f>SUM(H12:J12)</f>
        <v>6359465</v>
      </c>
      <c r="H12" s="22">
        <v>4019456</v>
      </c>
      <c r="I12" s="22">
        <v>1406299</v>
      </c>
      <c r="J12" s="22">
        <v>933710</v>
      </c>
      <c r="K12" s="22">
        <f>SUM(L12:M12)</f>
        <v>856321</v>
      </c>
      <c r="L12" s="22">
        <v>637629</v>
      </c>
      <c r="M12" s="22">
        <v>218692</v>
      </c>
      <c r="N12" s="22">
        <f>SUM(O12:P12)</f>
        <v>153610</v>
      </c>
      <c r="O12" s="22">
        <v>122345</v>
      </c>
      <c r="P12" s="22">
        <v>31265</v>
      </c>
      <c r="Q12" s="22">
        <f>SUM(R12:S12)</f>
        <v>18328</v>
      </c>
      <c r="R12" s="22">
        <v>11501</v>
      </c>
      <c r="S12" s="22">
        <v>6827</v>
      </c>
    </row>
    <row r="13" spans="1:19" ht="16.5">
      <c r="A13" s="4"/>
      <c r="B13" s="20"/>
      <c r="C13" s="27"/>
      <c r="D13" s="23"/>
      <c r="E13" s="22"/>
      <c r="F13" s="22"/>
      <c r="G13" s="22"/>
      <c r="H13" s="22"/>
      <c r="I13" s="22"/>
      <c r="J13" s="22"/>
      <c r="K13" s="22"/>
      <c r="L13" s="22"/>
      <c r="M13" s="22"/>
      <c r="N13" s="22"/>
      <c r="O13" s="22"/>
      <c r="P13" s="22"/>
      <c r="Q13" s="22"/>
      <c r="R13" s="22"/>
      <c r="S13" s="22"/>
    </row>
    <row r="14" spans="1:19" ht="16.5">
      <c r="A14" s="4" t="s">
        <v>30</v>
      </c>
      <c r="B14" s="20" t="s">
        <v>29</v>
      </c>
      <c r="C14" s="66">
        <f>C17+C30+C42</f>
        <v>652.401</v>
      </c>
      <c r="D14" s="70">
        <f>D17+D30+D42</f>
        <v>31.973528</v>
      </c>
      <c r="E14" s="68">
        <f aca="true" t="shared" si="0" ref="E14:E49">(D14*1000000000)/(C14*1000)</f>
        <v>49009.01132892194</v>
      </c>
      <c r="F14" s="70">
        <f>F17+F30+F42</f>
        <v>49370</v>
      </c>
      <c r="G14" s="68">
        <f aca="true" t="shared" si="1" ref="G14:G49">SUM(H14:J14)</f>
        <v>43241</v>
      </c>
      <c r="H14" s="70">
        <f>H17+H30+H42</f>
        <v>29371</v>
      </c>
      <c r="I14" s="70">
        <f>I17+I30+I42</f>
        <v>8189</v>
      </c>
      <c r="J14" s="70">
        <f>J17+J30+J42</f>
        <v>5681</v>
      </c>
      <c r="K14" s="68">
        <f aca="true" t="shared" si="2" ref="K14:K49">SUM(L14:M14)</f>
        <v>5182</v>
      </c>
      <c r="L14" s="70">
        <f>L17+L30+L42</f>
        <v>3955</v>
      </c>
      <c r="M14" s="70">
        <f>M17+M30+M42</f>
        <v>1227</v>
      </c>
      <c r="N14" s="68">
        <f aca="true" t="shared" si="3" ref="N14:N49">SUM(O14:P14)</f>
        <v>843</v>
      </c>
      <c r="O14" s="70">
        <f>O17+O30+O42</f>
        <v>633</v>
      </c>
      <c r="P14" s="70">
        <f>P17+P30+P42</f>
        <v>210</v>
      </c>
      <c r="Q14" s="68">
        <f aca="true" t="shared" si="4" ref="Q14:Q49">SUM(R14:S14)</f>
        <v>104</v>
      </c>
      <c r="R14" s="70">
        <f>R17+R30+R42</f>
        <v>67</v>
      </c>
      <c r="S14" s="70">
        <f>S17+S30+S42</f>
        <v>37</v>
      </c>
    </row>
    <row r="15" spans="1:19" ht="15.75">
      <c r="A15" s="4" t="s">
        <v>31</v>
      </c>
      <c r="B15" s="1" t="s">
        <v>29</v>
      </c>
      <c r="C15" s="36">
        <f>C14/C12*100</f>
        <v>0.5669358512893738</v>
      </c>
      <c r="D15" s="14">
        <f>D14/D12*100</f>
        <v>0.7516116614665188</v>
      </c>
      <c r="E15" s="44" t="s">
        <v>29</v>
      </c>
      <c r="F15" s="14">
        <f>F14/F12*100</f>
        <v>0.6682707691841222</v>
      </c>
      <c r="G15" s="14">
        <f aca="true" t="shared" si="5" ref="G15:S15">G14/G12*100</f>
        <v>0.6799471339177117</v>
      </c>
      <c r="H15" s="14">
        <f t="shared" si="5"/>
        <v>0.7307207741545124</v>
      </c>
      <c r="I15" s="14">
        <f t="shared" si="5"/>
        <v>0.5823085986692731</v>
      </c>
      <c r="J15" s="14">
        <f t="shared" si="5"/>
        <v>0.6084330252433839</v>
      </c>
      <c r="K15" s="14">
        <f t="shared" si="5"/>
        <v>0.6051469016875681</v>
      </c>
      <c r="L15" s="14">
        <f t="shared" si="5"/>
        <v>0.6202666440830013</v>
      </c>
      <c r="M15" s="14">
        <f t="shared" si="5"/>
        <v>0.5610630475737567</v>
      </c>
      <c r="N15" s="14">
        <f t="shared" si="5"/>
        <v>0.5487923963283641</v>
      </c>
      <c r="O15" s="14">
        <f t="shared" si="5"/>
        <v>0.5173893497895296</v>
      </c>
      <c r="P15" s="14">
        <f t="shared" si="5"/>
        <v>0.6716775947545178</v>
      </c>
      <c r="Q15" s="14">
        <f t="shared" si="5"/>
        <v>0.5674378000872982</v>
      </c>
      <c r="R15" s="14">
        <f t="shared" si="5"/>
        <v>0.5825580384314407</v>
      </c>
      <c r="S15" s="14">
        <f t="shared" si="5"/>
        <v>0.5419657243298668</v>
      </c>
    </row>
    <row r="16" spans="1:19" ht="16.5">
      <c r="A16" s="4"/>
      <c r="B16" s="4"/>
      <c r="C16" s="36"/>
      <c r="D16" s="14"/>
      <c r="E16" s="22"/>
      <c r="F16" s="3"/>
      <c r="G16" s="22"/>
      <c r="H16" s="3"/>
      <c r="I16" s="3"/>
      <c r="J16" s="3"/>
      <c r="K16" s="22"/>
      <c r="L16" s="3"/>
      <c r="M16" s="3"/>
      <c r="N16" s="22"/>
      <c r="O16" s="3"/>
      <c r="P16" s="3"/>
      <c r="Q16" s="22"/>
      <c r="R16" s="3"/>
      <c r="S16" s="3"/>
    </row>
    <row r="17" spans="1:19" ht="15.75">
      <c r="A17" s="4" t="s">
        <v>32</v>
      </c>
      <c r="B17" s="65" t="s">
        <v>33</v>
      </c>
      <c r="C17" s="66">
        <v>182.121</v>
      </c>
      <c r="D17" s="67">
        <v>5.224036</v>
      </c>
      <c r="E17" s="68">
        <f t="shared" si="0"/>
        <v>28684.424091675315</v>
      </c>
      <c r="F17" s="68">
        <v>25528</v>
      </c>
      <c r="G17" s="68">
        <f t="shared" si="1"/>
        <v>23797</v>
      </c>
      <c r="H17" s="68">
        <v>17023</v>
      </c>
      <c r="I17" s="68">
        <v>4412</v>
      </c>
      <c r="J17" s="68">
        <v>2362</v>
      </c>
      <c r="K17" s="68">
        <f t="shared" si="2"/>
        <v>1556</v>
      </c>
      <c r="L17" s="68">
        <v>1260</v>
      </c>
      <c r="M17" s="68">
        <v>296</v>
      </c>
      <c r="N17" s="68">
        <f t="shared" si="3"/>
        <v>162</v>
      </c>
      <c r="O17" s="68">
        <v>134</v>
      </c>
      <c r="P17" s="68">
        <v>28</v>
      </c>
      <c r="Q17" s="68">
        <f t="shared" si="4"/>
        <v>13</v>
      </c>
      <c r="R17" s="68">
        <v>10</v>
      </c>
      <c r="S17" s="68">
        <v>3</v>
      </c>
    </row>
    <row r="18" spans="1:19" ht="15.75">
      <c r="A18" s="4" t="s">
        <v>34</v>
      </c>
      <c r="B18" s="65" t="s">
        <v>35</v>
      </c>
      <c r="C18" s="66">
        <v>75.966</v>
      </c>
      <c r="D18" s="67">
        <v>2.312516</v>
      </c>
      <c r="E18" s="68">
        <f t="shared" si="0"/>
        <v>30441.460653450227</v>
      </c>
      <c r="F18" s="68">
        <v>11707</v>
      </c>
      <c r="G18" s="68">
        <f t="shared" si="1"/>
        <v>10996</v>
      </c>
      <c r="H18" s="68">
        <v>7043</v>
      </c>
      <c r="I18" s="68">
        <v>2553</v>
      </c>
      <c r="J18" s="68">
        <v>1400</v>
      </c>
      <c r="K18" s="68">
        <f t="shared" si="2"/>
        <v>684</v>
      </c>
      <c r="L18" s="68">
        <v>610</v>
      </c>
      <c r="M18" s="68">
        <v>74</v>
      </c>
      <c r="N18" s="68">
        <f t="shared" si="3"/>
        <v>23</v>
      </c>
      <c r="O18" s="68">
        <v>22</v>
      </c>
      <c r="P18" s="68">
        <v>1</v>
      </c>
      <c r="Q18" s="68">
        <f t="shared" si="4"/>
        <v>4</v>
      </c>
      <c r="R18" s="68">
        <v>4</v>
      </c>
      <c r="S18" s="69" t="s">
        <v>6</v>
      </c>
    </row>
    <row r="19" spans="1:19" ht="15.75">
      <c r="A19" s="4" t="s">
        <v>36</v>
      </c>
      <c r="B19" s="65" t="s">
        <v>37</v>
      </c>
      <c r="C19" s="66">
        <v>5.023</v>
      </c>
      <c r="D19" s="67">
        <v>0.209978</v>
      </c>
      <c r="E19" s="68">
        <f t="shared" si="0"/>
        <v>41803.30479792952</v>
      </c>
      <c r="F19" s="68">
        <v>521</v>
      </c>
      <c r="G19" s="68">
        <f t="shared" si="1"/>
        <v>483</v>
      </c>
      <c r="H19" s="68">
        <v>355</v>
      </c>
      <c r="I19" s="68">
        <v>77</v>
      </c>
      <c r="J19" s="68">
        <v>51</v>
      </c>
      <c r="K19" s="68">
        <f t="shared" si="2"/>
        <v>33</v>
      </c>
      <c r="L19" s="68">
        <v>26</v>
      </c>
      <c r="M19" s="68">
        <v>7</v>
      </c>
      <c r="N19" s="68">
        <f t="shared" si="3"/>
        <v>3</v>
      </c>
      <c r="O19" s="68">
        <v>3</v>
      </c>
      <c r="P19" s="69" t="s">
        <v>6</v>
      </c>
      <c r="Q19" s="68">
        <f t="shared" si="4"/>
        <v>2</v>
      </c>
      <c r="R19" s="68">
        <v>2</v>
      </c>
      <c r="S19" s="69" t="s">
        <v>6</v>
      </c>
    </row>
    <row r="20" spans="1:19" ht="15.75">
      <c r="A20" s="4" t="s">
        <v>38</v>
      </c>
      <c r="B20" s="65" t="s">
        <v>39</v>
      </c>
      <c r="C20" s="66">
        <v>1.936</v>
      </c>
      <c r="D20" s="67">
        <v>0.064102</v>
      </c>
      <c r="E20" s="68">
        <f t="shared" si="0"/>
        <v>33110.53719008265</v>
      </c>
      <c r="F20" s="68">
        <v>260</v>
      </c>
      <c r="G20" s="68">
        <f t="shared" si="1"/>
        <v>245</v>
      </c>
      <c r="H20" s="68">
        <v>150</v>
      </c>
      <c r="I20" s="68">
        <v>53</v>
      </c>
      <c r="J20" s="68">
        <v>42</v>
      </c>
      <c r="K20" s="68">
        <f t="shared" si="2"/>
        <v>13</v>
      </c>
      <c r="L20" s="68">
        <v>10</v>
      </c>
      <c r="M20" s="68">
        <v>3</v>
      </c>
      <c r="N20" s="68">
        <f t="shared" si="3"/>
        <v>2</v>
      </c>
      <c r="O20" s="68">
        <v>2</v>
      </c>
      <c r="P20" s="69" t="s">
        <v>6</v>
      </c>
      <c r="Q20" s="68">
        <f t="shared" si="4"/>
        <v>0</v>
      </c>
      <c r="R20" s="69" t="s">
        <v>6</v>
      </c>
      <c r="S20" s="69" t="s">
        <v>6</v>
      </c>
    </row>
    <row r="21" spans="1:19" ht="15.75">
      <c r="A21" s="4" t="s">
        <v>40</v>
      </c>
      <c r="B21" s="65" t="s">
        <v>41</v>
      </c>
      <c r="C21" s="66">
        <v>69.007</v>
      </c>
      <c r="D21" s="67">
        <v>2.038436</v>
      </c>
      <c r="E21" s="68">
        <f t="shared" si="0"/>
        <v>29539.553958294087</v>
      </c>
      <c r="F21" s="68">
        <v>10926</v>
      </c>
      <c r="G21" s="68">
        <f t="shared" si="1"/>
        <v>10268</v>
      </c>
      <c r="H21" s="68">
        <v>6538</v>
      </c>
      <c r="I21" s="68">
        <v>2423</v>
      </c>
      <c r="J21" s="68">
        <v>1307</v>
      </c>
      <c r="K21" s="68">
        <f t="shared" si="2"/>
        <v>638</v>
      </c>
      <c r="L21" s="68">
        <v>574</v>
      </c>
      <c r="M21" s="68">
        <v>64</v>
      </c>
      <c r="N21" s="68">
        <f t="shared" si="3"/>
        <v>18</v>
      </c>
      <c r="O21" s="68">
        <v>17</v>
      </c>
      <c r="P21" s="68">
        <v>1</v>
      </c>
      <c r="Q21" s="68">
        <f t="shared" si="4"/>
        <v>2</v>
      </c>
      <c r="R21" s="68">
        <v>2</v>
      </c>
      <c r="S21" s="69" t="s">
        <v>6</v>
      </c>
    </row>
    <row r="22" spans="1:19" ht="15.75">
      <c r="A22" s="4" t="s">
        <v>42</v>
      </c>
      <c r="B22" s="65" t="s">
        <v>43</v>
      </c>
      <c r="C22" s="66">
        <v>8.705</v>
      </c>
      <c r="D22" s="67">
        <v>0.335588</v>
      </c>
      <c r="E22" s="68">
        <f t="shared" si="0"/>
        <v>38551.17748420448</v>
      </c>
      <c r="F22" s="68">
        <v>2493</v>
      </c>
      <c r="G22" s="68">
        <f t="shared" si="1"/>
        <v>2413</v>
      </c>
      <c r="H22" s="68">
        <v>2178</v>
      </c>
      <c r="I22" s="68">
        <v>156</v>
      </c>
      <c r="J22" s="68">
        <v>79</v>
      </c>
      <c r="K22" s="68">
        <f t="shared" si="2"/>
        <v>68</v>
      </c>
      <c r="L22" s="68">
        <v>59</v>
      </c>
      <c r="M22" s="68">
        <v>9</v>
      </c>
      <c r="N22" s="68">
        <f t="shared" si="3"/>
        <v>11</v>
      </c>
      <c r="O22" s="68">
        <v>9</v>
      </c>
      <c r="P22" s="68">
        <v>2</v>
      </c>
      <c r="Q22" s="68">
        <f t="shared" si="4"/>
        <v>1</v>
      </c>
      <c r="R22" s="68">
        <v>1</v>
      </c>
      <c r="S22" s="69" t="s">
        <v>6</v>
      </c>
    </row>
    <row r="23" spans="1:19" ht="15.75">
      <c r="A23" s="4" t="s">
        <v>44</v>
      </c>
      <c r="B23" s="65" t="s">
        <v>45</v>
      </c>
      <c r="C23" s="66">
        <v>6.041</v>
      </c>
      <c r="D23" s="67">
        <v>0.250602</v>
      </c>
      <c r="E23" s="68">
        <f t="shared" si="0"/>
        <v>41483.52921701705</v>
      </c>
      <c r="F23" s="68">
        <v>2098</v>
      </c>
      <c r="G23" s="68">
        <f t="shared" si="1"/>
        <v>2043</v>
      </c>
      <c r="H23" s="68">
        <v>1887</v>
      </c>
      <c r="I23" s="68">
        <v>98</v>
      </c>
      <c r="J23" s="68">
        <v>58</v>
      </c>
      <c r="K23" s="68">
        <f t="shared" si="2"/>
        <v>46</v>
      </c>
      <c r="L23" s="68">
        <v>38</v>
      </c>
      <c r="M23" s="68">
        <v>8</v>
      </c>
      <c r="N23" s="68">
        <f t="shared" si="3"/>
        <v>9</v>
      </c>
      <c r="O23" s="68">
        <v>8</v>
      </c>
      <c r="P23" s="68">
        <v>1</v>
      </c>
      <c r="Q23" s="68">
        <f t="shared" si="4"/>
        <v>0</v>
      </c>
      <c r="R23" s="69" t="s">
        <v>6</v>
      </c>
      <c r="S23" s="69" t="s">
        <v>6</v>
      </c>
    </row>
    <row r="24" spans="1:19" ht="15.75">
      <c r="A24" s="4" t="s">
        <v>46</v>
      </c>
      <c r="B24" s="65" t="s">
        <v>47</v>
      </c>
      <c r="C24" s="66">
        <v>2.664</v>
      </c>
      <c r="D24" s="67">
        <v>0.084986</v>
      </c>
      <c r="E24" s="68">
        <f t="shared" si="0"/>
        <v>31901.651651651653</v>
      </c>
      <c r="F24" s="68">
        <v>395</v>
      </c>
      <c r="G24" s="68">
        <f t="shared" si="1"/>
        <v>370</v>
      </c>
      <c r="H24" s="68">
        <v>291</v>
      </c>
      <c r="I24" s="68">
        <v>58</v>
      </c>
      <c r="J24" s="68">
        <v>21</v>
      </c>
      <c r="K24" s="68">
        <f t="shared" si="2"/>
        <v>22</v>
      </c>
      <c r="L24" s="68">
        <v>21</v>
      </c>
      <c r="M24" s="68">
        <v>1</v>
      </c>
      <c r="N24" s="68">
        <f t="shared" si="3"/>
        <v>2</v>
      </c>
      <c r="O24" s="68">
        <v>1</v>
      </c>
      <c r="P24" s="68">
        <v>1</v>
      </c>
      <c r="Q24" s="68">
        <f t="shared" si="4"/>
        <v>1</v>
      </c>
      <c r="R24" s="68">
        <v>1</v>
      </c>
      <c r="S24" s="69" t="s">
        <v>6</v>
      </c>
    </row>
    <row r="25" spans="1:19" ht="15.75">
      <c r="A25" s="4" t="s">
        <v>48</v>
      </c>
      <c r="B25" s="65" t="s">
        <v>49</v>
      </c>
      <c r="C25" s="66">
        <v>97.45</v>
      </c>
      <c r="D25" s="67">
        <v>2.575932</v>
      </c>
      <c r="E25" s="68">
        <f t="shared" si="0"/>
        <v>26433.370959466392</v>
      </c>
      <c r="F25" s="68">
        <v>11328</v>
      </c>
      <c r="G25" s="68">
        <f t="shared" si="1"/>
        <v>10388</v>
      </c>
      <c r="H25" s="68">
        <v>7802</v>
      </c>
      <c r="I25" s="68">
        <v>1703</v>
      </c>
      <c r="J25" s="68">
        <v>883</v>
      </c>
      <c r="K25" s="68">
        <f t="shared" si="2"/>
        <v>804</v>
      </c>
      <c r="L25" s="68">
        <v>591</v>
      </c>
      <c r="M25" s="68">
        <v>213</v>
      </c>
      <c r="N25" s="68">
        <f t="shared" si="3"/>
        <v>128</v>
      </c>
      <c r="O25" s="68">
        <v>103</v>
      </c>
      <c r="P25" s="68">
        <v>25</v>
      </c>
      <c r="Q25" s="68">
        <f t="shared" si="4"/>
        <v>8</v>
      </c>
      <c r="R25" s="68">
        <v>5</v>
      </c>
      <c r="S25" s="68">
        <v>3</v>
      </c>
    </row>
    <row r="26" spans="1:19" ht="15.75">
      <c r="A26" s="4" t="s">
        <v>50</v>
      </c>
      <c r="B26" s="65" t="s">
        <v>51</v>
      </c>
      <c r="C26" s="66">
        <v>61.134</v>
      </c>
      <c r="D26" s="67">
        <v>1.677444</v>
      </c>
      <c r="E26" s="68">
        <f t="shared" si="0"/>
        <v>27438.8065560899</v>
      </c>
      <c r="F26" s="68">
        <v>5243</v>
      </c>
      <c r="G26" s="68">
        <f t="shared" si="1"/>
        <v>4638</v>
      </c>
      <c r="H26" s="68">
        <v>3284</v>
      </c>
      <c r="I26" s="68">
        <v>852</v>
      </c>
      <c r="J26" s="68">
        <v>502</v>
      </c>
      <c r="K26" s="68">
        <f t="shared" si="2"/>
        <v>504</v>
      </c>
      <c r="L26" s="68">
        <v>355</v>
      </c>
      <c r="M26" s="68">
        <v>149</v>
      </c>
      <c r="N26" s="68">
        <f t="shared" si="3"/>
        <v>95</v>
      </c>
      <c r="O26" s="68">
        <v>76</v>
      </c>
      <c r="P26" s="68">
        <v>19</v>
      </c>
      <c r="Q26" s="68">
        <f t="shared" si="4"/>
        <v>6</v>
      </c>
      <c r="R26" s="68">
        <v>4</v>
      </c>
      <c r="S26" s="68">
        <v>2</v>
      </c>
    </row>
    <row r="27" spans="1:19" ht="15.75">
      <c r="A27" s="4" t="s">
        <v>52</v>
      </c>
      <c r="B27" s="65" t="s">
        <v>53</v>
      </c>
      <c r="C27" s="66">
        <v>21.159</v>
      </c>
      <c r="D27" s="67">
        <v>0.502164</v>
      </c>
      <c r="E27" s="68">
        <f t="shared" si="0"/>
        <v>23732.8796256912</v>
      </c>
      <c r="F27" s="68">
        <v>4299</v>
      </c>
      <c r="G27" s="68">
        <f t="shared" si="1"/>
        <v>4126</v>
      </c>
      <c r="H27" s="68">
        <v>3230</v>
      </c>
      <c r="I27" s="68">
        <v>633</v>
      </c>
      <c r="J27" s="68">
        <v>263</v>
      </c>
      <c r="K27" s="68">
        <f t="shared" si="2"/>
        <v>156</v>
      </c>
      <c r="L27" s="68">
        <v>131</v>
      </c>
      <c r="M27" s="68">
        <v>25</v>
      </c>
      <c r="N27" s="68">
        <f t="shared" si="3"/>
        <v>16</v>
      </c>
      <c r="O27" s="68">
        <v>13</v>
      </c>
      <c r="P27" s="68">
        <v>3</v>
      </c>
      <c r="Q27" s="68">
        <f t="shared" si="4"/>
        <v>1</v>
      </c>
      <c r="R27" s="68">
        <v>1</v>
      </c>
      <c r="S27" s="69" t="s">
        <v>6</v>
      </c>
    </row>
    <row r="28" spans="1:19" ht="15.75">
      <c r="A28" s="4" t="s">
        <v>54</v>
      </c>
      <c r="B28" s="65" t="s">
        <v>55</v>
      </c>
      <c r="C28" s="66">
        <v>15.157</v>
      </c>
      <c r="D28" s="67">
        <v>0.396324</v>
      </c>
      <c r="E28" s="68">
        <f t="shared" si="0"/>
        <v>26147.918453519826</v>
      </c>
      <c r="F28" s="68">
        <v>1786</v>
      </c>
      <c r="G28" s="68">
        <f t="shared" si="1"/>
        <v>1624</v>
      </c>
      <c r="H28" s="68">
        <v>1288</v>
      </c>
      <c r="I28" s="68">
        <v>218</v>
      </c>
      <c r="J28" s="68">
        <v>118</v>
      </c>
      <c r="K28" s="68">
        <f t="shared" si="2"/>
        <v>144</v>
      </c>
      <c r="L28" s="68">
        <v>105</v>
      </c>
      <c r="M28" s="68">
        <v>39</v>
      </c>
      <c r="N28" s="68">
        <f t="shared" si="3"/>
        <v>17</v>
      </c>
      <c r="O28" s="68">
        <v>14</v>
      </c>
      <c r="P28" s="68">
        <v>3</v>
      </c>
      <c r="Q28" s="68">
        <f t="shared" si="4"/>
        <v>1</v>
      </c>
      <c r="R28" s="69" t="s">
        <v>6</v>
      </c>
      <c r="S28" s="68">
        <v>1</v>
      </c>
    </row>
    <row r="29" spans="1:19" ht="16.5">
      <c r="A29" s="4"/>
      <c r="B29" s="4"/>
      <c r="C29" s="36"/>
      <c r="D29" s="64"/>
      <c r="E29" s="22"/>
      <c r="F29" s="3"/>
      <c r="G29" s="22"/>
      <c r="H29" s="3"/>
      <c r="I29" s="3"/>
      <c r="J29" s="3"/>
      <c r="K29" s="22"/>
      <c r="L29" s="3"/>
      <c r="M29" s="3"/>
      <c r="N29" s="22"/>
      <c r="O29" s="3"/>
      <c r="P29" s="3"/>
      <c r="Q29" s="22"/>
      <c r="R29" s="3"/>
      <c r="S29" s="3"/>
    </row>
    <row r="30" spans="1:19" ht="15.75">
      <c r="A30" s="4" t="s">
        <v>56</v>
      </c>
      <c r="B30" s="4" t="s">
        <v>57</v>
      </c>
      <c r="C30" s="66">
        <v>470.28</v>
      </c>
      <c r="D30" s="67">
        <v>26.749492</v>
      </c>
      <c r="E30" s="68">
        <f t="shared" si="0"/>
        <v>56879.926852088116</v>
      </c>
      <c r="F30" s="68">
        <v>23842</v>
      </c>
      <c r="G30" s="68">
        <f t="shared" si="1"/>
        <v>19444</v>
      </c>
      <c r="H30" s="68">
        <v>12348</v>
      </c>
      <c r="I30" s="68">
        <v>3777</v>
      </c>
      <c r="J30" s="68">
        <v>3319</v>
      </c>
      <c r="K30" s="68">
        <f t="shared" si="2"/>
        <v>3626</v>
      </c>
      <c r="L30" s="68">
        <v>2695</v>
      </c>
      <c r="M30" s="68">
        <v>931</v>
      </c>
      <c r="N30" s="68">
        <f t="shared" si="3"/>
        <v>681</v>
      </c>
      <c r="O30" s="68">
        <v>499</v>
      </c>
      <c r="P30" s="68">
        <v>182</v>
      </c>
      <c r="Q30" s="68">
        <f t="shared" si="4"/>
        <v>91</v>
      </c>
      <c r="R30" s="68">
        <v>57</v>
      </c>
      <c r="S30" s="68">
        <v>34</v>
      </c>
    </row>
    <row r="31" spans="1:19" ht="15.75">
      <c r="A31" s="4" t="s">
        <v>58</v>
      </c>
      <c r="B31" s="4" t="s">
        <v>59</v>
      </c>
      <c r="C31" s="66">
        <v>82.879</v>
      </c>
      <c r="D31" s="67">
        <v>6.564684</v>
      </c>
      <c r="E31" s="68">
        <f t="shared" si="0"/>
        <v>79208.05029018207</v>
      </c>
      <c r="F31" s="68">
        <v>7372</v>
      </c>
      <c r="G31" s="68">
        <f t="shared" si="1"/>
        <v>6578</v>
      </c>
      <c r="H31" s="68">
        <v>4832</v>
      </c>
      <c r="I31" s="68">
        <v>1061</v>
      </c>
      <c r="J31" s="68">
        <v>685</v>
      </c>
      <c r="K31" s="68">
        <f t="shared" si="2"/>
        <v>671</v>
      </c>
      <c r="L31" s="68">
        <v>481</v>
      </c>
      <c r="M31" s="68">
        <v>190</v>
      </c>
      <c r="N31" s="68">
        <f t="shared" si="3"/>
        <v>111</v>
      </c>
      <c r="O31" s="68">
        <v>87</v>
      </c>
      <c r="P31" s="68">
        <v>24</v>
      </c>
      <c r="Q31" s="68">
        <f t="shared" si="4"/>
        <v>12</v>
      </c>
      <c r="R31" s="68">
        <v>9</v>
      </c>
      <c r="S31" s="68">
        <v>3</v>
      </c>
    </row>
    <row r="32" spans="1:19" ht="15.75">
      <c r="A32" s="4" t="s">
        <v>60</v>
      </c>
      <c r="B32" s="4" t="s">
        <v>61</v>
      </c>
      <c r="C32" s="66">
        <v>82.879</v>
      </c>
      <c r="D32" s="67">
        <v>6.564684</v>
      </c>
      <c r="E32" s="68">
        <f t="shared" si="0"/>
        <v>79208.05029018207</v>
      </c>
      <c r="F32" s="68">
        <v>7372</v>
      </c>
      <c r="G32" s="68">
        <f t="shared" si="1"/>
        <v>6578</v>
      </c>
      <c r="H32" s="68">
        <v>4832</v>
      </c>
      <c r="I32" s="68">
        <v>1061</v>
      </c>
      <c r="J32" s="68">
        <v>685</v>
      </c>
      <c r="K32" s="68">
        <f t="shared" si="2"/>
        <v>671</v>
      </c>
      <c r="L32" s="68">
        <v>481</v>
      </c>
      <c r="M32" s="68">
        <v>190</v>
      </c>
      <c r="N32" s="68">
        <f t="shared" si="3"/>
        <v>111</v>
      </c>
      <c r="O32" s="68">
        <v>87</v>
      </c>
      <c r="P32" s="68">
        <v>24</v>
      </c>
      <c r="Q32" s="68">
        <f t="shared" si="4"/>
        <v>12</v>
      </c>
      <c r="R32" s="68">
        <v>9</v>
      </c>
      <c r="S32" s="68">
        <v>3</v>
      </c>
    </row>
    <row r="33" spans="1:19" ht="15.75">
      <c r="A33" s="4" t="s">
        <v>62</v>
      </c>
      <c r="B33" s="4" t="s">
        <v>63</v>
      </c>
      <c r="C33" s="66">
        <v>189.747</v>
      </c>
      <c r="D33" s="67">
        <v>9.917292</v>
      </c>
      <c r="E33" s="68">
        <f t="shared" si="0"/>
        <v>52265.86981612357</v>
      </c>
      <c r="F33" s="68">
        <v>6991</v>
      </c>
      <c r="G33" s="68">
        <f t="shared" si="1"/>
        <v>5052</v>
      </c>
      <c r="H33" s="68">
        <v>2462</v>
      </c>
      <c r="I33" s="68">
        <v>1209</v>
      </c>
      <c r="J33" s="68">
        <v>1381</v>
      </c>
      <c r="K33" s="68">
        <f t="shared" si="2"/>
        <v>1589</v>
      </c>
      <c r="L33" s="68">
        <v>1205</v>
      </c>
      <c r="M33" s="68">
        <v>384</v>
      </c>
      <c r="N33" s="68">
        <f t="shared" si="3"/>
        <v>317</v>
      </c>
      <c r="O33" s="68">
        <v>222</v>
      </c>
      <c r="P33" s="68">
        <v>95</v>
      </c>
      <c r="Q33" s="68">
        <f t="shared" si="4"/>
        <v>33</v>
      </c>
      <c r="R33" s="68">
        <v>26</v>
      </c>
      <c r="S33" s="68">
        <v>7</v>
      </c>
    </row>
    <row r="34" spans="1:19" ht="15.75">
      <c r="A34" s="4" t="s">
        <v>64</v>
      </c>
      <c r="B34" s="4" t="s">
        <v>65</v>
      </c>
      <c r="C34" s="66">
        <v>69.855</v>
      </c>
      <c r="D34" s="67">
        <v>3.989008</v>
      </c>
      <c r="E34" s="68">
        <f t="shared" si="0"/>
        <v>57104.11566816978</v>
      </c>
      <c r="F34" s="68">
        <v>1100</v>
      </c>
      <c r="G34" s="68">
        <f t="shared" si="1"/>
        <v>551</v>
      </c>
      <c r="H34" s="68">
        <v>267</v>
      </c>
      <c r="I34" s="68">
        <v>121</v>
      </c>
      <c r="J34" s="68">
        <v>163</v>
      </c>
      <c r="K34" s="68">
        <f t="shared" si="2"/>
        <v>366</v>
      </c>
      <c r="L34" s="68">
        <v>242</v>
      </c>
      <c r="M34" s="68">
        <v>124</v>
      </c>
      <c r="N34" s="68">
        <f t="shared" si="3"/>
        <v>168</v>
      </c>
      <c r="O34" s="68">
        <v>101</v>
      </c>
      <c r="P34" s="68">
        <v>67</v>
      </c>
      <c r="Q34" s="68">
        <f t="shared" si="4"/>
        <v>15</v>
      </c>
      <c r="R34" s="68">
        <v>15</v>
      </c>
      <c r="S34" s="69" t="s">
        <v>6</v>
      </c>
    </row>
    <row r="35" spans="1:19" ht="15.75">
      <c r="A35" s="4" t="s">
        <v>66</v>
      </c>
      <c r="B35" s="4" t="s">
        <v>67</v>
      </c>
      <c r="C35" s="66">
        <v>25.566</v>
      </c>
      <c r="D35" s="67">
        <v>1.569743</v>
      </c>
      <c r="E35" s="68">
        <f t="shared" si="0"/>
        <v>61399.63232418055</v>
      </c>
      <c r="F35" s="68">
        <v>300</v>
      </c>
      <c r="G35" s="68">
        <f t="shared" si="1"/>
        <v>216</v>
      </c>
      <c r="H35" s="68">
        <v>150</v>
      </c>
      <c r="I35" s="68">
        <v>37</v>
      </c>
      <c r="J35" s="68">
        <v>29</v>
      </c>
      <c r="K35" s="68">
        <f t="shared" si="2"/>
        <v>28</v>
      </c>
      <c r="L35" s="68">
        <v>18</v>
      </c>
      <c r="M35" s="68">
        <v>10</v>
      </c>
      <c r="N35" s="68">
        <f t="shared" si="3"/>
        <v>42</v>
      </c>
      <c r="O35" s="68">
        <v>23</v>
      </c>
      <c r="P35" s="68">
        <v>19</v>
      </c>
      <c r="Q35" s="68">
        <f t="shared" si="4"/>
        <v>14</v>
      </c>
      <c r="R35" s="68">
        <v>9</v>
      </c>
      <c r="S35" s="68">
        <v>5</v>
      </c>
    </row>
    <row r="36" spans="1:19" ht="15.75">
      <c r="A36" s="4" t="s">
        <v>68</v>
      </c>
      <c r="B36" s="4" t="s">
        <v>69</v>
      </c>
      <c r="C36" s="66">
        <v>94.326</v>
      </c>
      <c r="D36" s="67">
        <v>4.358541</v>
      </c>
      <c r="E36" s="68">
        <f t="shared" si="0"/>
        <v>46207.206920679346</v>
      </c>
      <c r="F36" s="68">
        <v>5591</v>
      </c>
      <c r="G36" s="68">
        <f t="shared" si="1"/>
        <v>4285</v>
      </c>
      <c r="H36" s="68">
        <v>2045</v>
      </c>
      <c r="I36" s="68">
        <v>1051</v>
      </c>
      <c r="J36" s="68">
        <v>1189</v>
      </c>
      <c r="K36" s="68">
        <f t="shared" si="2"/>
        <v>1195</v>
      </c>
      <c r="L36" s="68">
        <v>945</v>
      </c>
      <c r="M36" s="68">
        <v>250</v>
      </c>
      <c r="N36" s="68">
        <f t="shared" si="3"/>
        <v>107</v>
      </c>
      <c r="O36" s="68">
        <v>98</v>
      </c>
      <c r="P36" s="68">
        <v>9</v>
      </c>
      <c r="Q36" s="68">
        <f t="shared" si="4"/>
        <v>4</v>
      </c>
      <c r="R36" s="68">
        <v>2</v>
      </c>
      <c r="S36" s="68">
        <v>2</v>
      </c>
    </row>
    <row r="37" spans="1:19" ht="15.75">
      <c r="A37" s="4" t="s">
        <v>70</v>
      </c>
      <c r="B37" s="4" t="s">
        <v>71</v>
      </c>
      <c r="C37" s="66">
        <v>197.654</v>
      </c>
      <c r="D37" s="67">
        <v>10.267516</v>
      </c>
      <c r="E37" s="68">
        <f t="shared" si="0"/>
        <v>51946.91734040293</v>
      </c>
      <c r="F37" s="68">
        <v>9479</v>
      </c>
      <c r="G37" s="68">
        <f t="shared" si="1"/>
        <v>7814</v>
      </c>
      <c r="H37" s="68">
        <v>5054</v>
      </c>
      <c r="I37" s="68">
        <v>1507</v>
      </c>
      <c r="J37" s="68">
        <v>1253</v>
      </c>
      <c r="K37" s="68">
        <f t="shared" si="2"/>
        <v>1366</v>
      </c>
      <c r="L37" s="68">
        <v>1009</v>
      </c>
      <c r="M37" s="68">
        <v>357</v>
      </c>
      <c r="N37" s="68">
        <f t="shared" si="3"/>
        <v>253</v>
      </c>
      <c r="O37" s="68">
        <v>190</v>
      </c>
      <c r="P37" s="68">
        <v>63</v>
      </c>
      <c r="Q37" s="68">
        <f t="shared" si="4"/>
        <v>46</v>
      </c>
      <c r="R37" s="68">
        <v>22</v>
      </c>
      <c r="S37" s="68">
        <v>24</v>
      </c>
    </row>
    <row r="38" spans="1:19" ht="15.75">
      <c r="A38" s="4" t="s">
        <v>72</v>
      </c>
      <c r="B38" s="4" t="s">
        <v>73</v>
      </c>
      <c r="C38" s="66">
        <v>197.654</v>
      </c>
      <c r="D38" s="67">
        <v>10.267516</v>
      </c>
      <c r="E38" s="68">
        <f t="shared" si="0"/>
        <v>51946.91734040293</v>
      </c>
      <c r="F38" s="68">
        <v>9479</v>
      </c>
      <c r="G38" s="68">
        <f t="shared" si="1"/>
        <v>7814</v>
      </c>
      <c r="H38" s="68">
        <v>5054</v>
      </c>
      <c r="I38" s="68">
        <v>1507</v>
      </c>
      <c r="J38" s="68">
        <v>1253</v>
      </c>
      <c r="K38" s="68">
        <f t="shared" si="2"/>
        <v>1366</v>
      </c>
      <c r="L38" s="68">
        <v>1009</v>
      </c>
      <c r="M38" s="68">
        <v>357</v>
      </c>
      <c r="N38" s="68">
        <f t="shared" si="3"/>
        <v>253</v>
      </c>
      <c r="O38" s="68">
        <v>190</v>
      </c>
      <c r="P38" s="68">
        <v>63</v>
      </c>
      <c r="Q38" s="68">
        <f t="shared" si="4"/>
        <v>46</v>
      </c>
      <c r="R38" s="68">
        <v>22</v>
      </c>
      <c r="S38" s="68">
        <v>24</v>
      </c>
    </row>
    <row r="39" spans="1:19" ht="15.75">
      <c r="A39" s="4"/>
      <c r="B39" s="4"/>
      <c r="C39" s="66"/>
      <c r="D39" s="67"/>
      <c r="E39" s="68"/>
      <c r="F39" s="68"/>
      <c r="G39" s="68"/>
      <c r="H39" s="68"/>
      <c r="I39" s="68"/>
      <c r="J39" s="68"/>
      <c r="K39" s="68"/>
      <c r="L39" s="68"/>
      <c r="M39" s="68"/>
      <c r="N39" s="68"/>
      <c r="O39" s="68"/>
      <c r="P39" s="68"/>
      <c r="Q39" s="68"/>
      <c r="R39" s="68"/>
      <c r="S39" s="68"/>
    </row>
    <row r="40" spans="1:19" ht="15.75">
      <c r="A40" s="4" t="s">
        <v>74</v>
      </c>
      <c r="B40" s="4" t="s">
        <v>75</v>
      </c>
      <c r="C40" s="66">
        <v>13821.976</v>
      </c>
      <c r="D40" s="67">
        <v>592.829838</v>
      </c>
      <c r="E40" s="68">
        <f t="shared" si="0"/>
        <v>42890.382532859265</v>
      </c>
      <c r="F40" s="68">
        <v>339083</v>
      </c>
      <c r="G40" s="68">
        <f t="shared" si="1"/>
        <v>233111</v>
      </c>
      <c r="H40" s="68">
        <v>121338</v>
      </c>
      <c r="I40" s="68">
        <v>58709</v>
      </c>
      <c r="J40" s="68">
        <v>53064</v>
      </c>
      <c r="K40" s="68">
        <f t="shared" si="2"/>
        <v>76798</v>
      </c>
      <c r="L40" s="68">
        <v>51854</v>
      </c>
      <c r="M40" s="68">
        <v>24944</v>
      </c>
      <c r="N40" s="68">
        <f t="shared" si="3"/>
        <v>25576</v>
      </c>
      <c r="O40" s="68">
        <v>19227</v>
      </c>
      <c r="P40" s="68">
        <v>6349</v>
      </c>
      <c r="Q40" s="68">
        <f t="shared" si="4"/>
        <v>3598</v>
      </c>
      <c r="R40" s="68">
        <v>2486</v>
      </c>
      <c r="S40" s="68">
        <v>1112</v>
      </c>
    </row>
    <row r="41" spans="1:19" ht="15.75">
      <c r="A41" s="4"/>
      <c r="B41" s="4"/>
      <c r="C41" s="66"/>
      <c r="D41" s="67"/>
      <c r="E41" s="68"/>
      <c r="F41" s="68"/>
      <c r="G41" s="68"/>
      <c r="H41" s="68"/>
      <c r="I41" s="68"/>
      <c r="J41" s="68"/>
      <c r="K41" s="68"/>
      <c r="L41" s="68"/>
      <c r="M41" s="68"/>
      <c r="N41" s="68"/>
      <c r="O41" s="68"/>
      <c r="P41" s="68"/>
      <c r="Q41" s="68"/>
      <c r="R41" s="68"/>
      <c r="S41" s="68"/>
    </row>
    <row r="42" spans="1:19" ht="15.75">
      <c r="A42" s="4" t="s">
        <v>76</v>
      </c>
      <c r="B42" s="4" t="s">
        <v>29</v>
      </c>
      <c r="C42" s="71"/>
      <c r="D42" s="72"/>
      <c r="E42" s="68"/>
      <c r="F42" s="69"/>
      <c r="G42" s="68"/>
      <c r="H42" s="69"/>
      <c r="I42" s="69"/>
      <c r="J42" s="69"/>
      <c r="K42" s="68"/>
      <c r="L42" s="69"/>
      <c r="M42" s="69"/>
      <c r="N42" s="68">
        <f t="shared" si="3"/>
        <v>0</v>
      </c>
      <c r="O42" s="69"/>
      <c r="P42" s="69"/>
      <c r="Q42" s="68">
        <f t="shared" si="4"/>
        <v>0</v>
      </c>
      <c r="R42" s="69"/>
      <c r="S42" s="69"/>
    </row>
    <row r="43" spans="1:19" ht="15.75">
      <c r="A43" s="4" t="s">
        <v>77</v>
      </c>
      <c r="B43" s="4" t="s">
        <v>78</v>
      </c>
      <c r="C43" s="66">
        <v>534.799</v>
      </c>
      <c r="D43" s="67">
        <v>17.193541</v>
      </c>
      <c r="E43" s="68">
        <f t="shared" si="0"/>
        <v>32149.538424716575</v>
      </c>
      <c r="F43" s="68">
        <v>16783</v>
      </c>
      <c r="G43" s="68">
        <f t="shared" si="1"/>
        <v>11110</v>
      </c>
      <c r="H43" s="68">
        <v>5433</v>
      </c>
      <c r="I43" s="68">
        <v>2784</v>
      </c>
      <c r="J43" s="68">
        <v>2893</v>
      </c>
      <c r="K43" s="68">
        <f t="shared" si="2"/>
        <v>4353</v>
      </c>
      <c r="L43" s="68">
        <v>3003</v>
      </c>
      <c r="M43" s="68">
        <v>1350</v>
      </c>
      <c r="N43" s="68">
        <f t="shared" si="3"/>
        <v>1268</v>
      </c>
      <c r="O43" s="68">
        <v>1061</v>
      </c>
      <c r="P43" s="68">
        <v>207</v>
      </c>
      <c r="Q43" s="68">
        <f t="shared" si="4"/>
        <v>52</v>
      </c>
      <c r="R43" s="68">
        <v>43</v>
      </c>
      <c r="S43" s="68">
        <v>9</v>
      </c>
    </row>
    <row r="44" spans="1:19" ht="15.75">
      <c r="A44" s="4" t="s">
        <v>79</v>
      </c>
      <c r="B44" s="4" t="s">
        <v>80</v>
      </c>
      <c r="C44" s="66">
        <v>113.111</v>
      </c>
      <c r="D44" s="67">
        <v>3.768885</v>
      </c>
      <c r="E44" s="68">
        <f t="shared" si="0"/>
        <v>33320.23410632034</v>
      </c>
      <c r="F44" s="68">
        <v>4244</v>
      </c>
      <c r="G44" s="68">
        <f t="shared" si="1"/>
        <v>2854</v>
      </c>
      <c r="H44" s="68">
        <v>1380</v>
      </c>
      <c r="I44" s="68">
        <v>717</v>
      </c>
      <c r="J44" s="68">
        <v>757</v>
      </c>
      <c r="K44" s="68">
        <f t="shared" si="2"/>
        <v>1106</v>
      </c>
      <c r="L44" s="68">
        <v>770</v>
      </c>
      <c r="M44" s="68">
        <v>336</v>
      </c>
      <c r="N44" s="68">
        <f t="shared" si="3"/>
        <v>283</v>
      </c>
      <c r="O44" s="68">
        <v>254</v>
      </c>
      <c r="P44" s="68">
        <v>29</v>
      </c>
      <c r="Q44" s="68">
        <f t="shared" si="4"/>
        <v>1</v>
      </c>
      <c r="R44" s="68">
        <v>1</v>
      </c>
      <c r="S44" s="69" t="s">
        <v>6</v>
      </c>
    </row>
    <row r="45" spans="1:19" ht="15.75">
      <c r="A45" s="4" t="s">
        <v>81</v>
      </c>
      <c r="B45" s="4" t="s">
        <v>82</v>
      </c>
      <c r="C45" s="66">
        <v>112.903</v>
      </c>
      <c r="D45" s="67">
        <v>4.05364</v>
      </c>
      <c r="E45" s="68">
        <f t="shared" si="0"/>
        <v>35903.74037890932</v>
      </c>
      <c r="F45" s="68">
        <v>1915</v>
      </c>
      <c r="G45" s="68">
        <f t="shared" si="1"/>
        <v>805</v>
      </c>
      <c r="H45" s="68">
        <v>302</v>
      </c>
      <c r="I45" s="68">
        <v>210</v>
      </c>
      <c r="J45" s="68">
        <v>293</v>
      </c>
      <c r="K45" s="68">
        <f t="shared" si="2"/>
        <v>758</v>
      </c>
      <c r="L45" s="68">
        <v>458</v>
      </c>
      <c r="M45" s="68">
        <v>300</v>
      </c>
      <c r="N45" s="68">
        <f t="shared" si="3"/>
        <v>342</v>
      </c>
      <c r="O45" s="68">
        <v>276</v>
      </c>
      <c r="P45" s="68">
        <v>66</v>
      </c>
      <c r="Q45" s="68">
        <f t="shared" si="4"/>
        <v>10</v>
      </c>
      <c r="R45" s="68">
        <v>10</v>
      </c>
      <c r="S45" s="69" t="s">
        <v>6</v>
      </c>
    </row>
    <row r="46" spans="1:19" ht="15.75">
      <c r="A46" s="4" t="s">
        <v>83</v>
      </c>
      <c r="B46" s="4" t="s">
        <v>84</v>
      </c>
      <c r="C46" s="66">
        <v>308.785</v>
      </c>
      <c r="D46" s="67">
        <v>9.371016</v>
      </c>
      <c r="E46" s="68">
        <f t="shared" si="0"/>
        <v>30348.028563563643</v>
      </c>
      <c r="F46" s="68">
        <v>10624</v>
      </c>
      <c r="G46" s="68">
        <f t="shared" si="1"/>
        <v>7451</v>
      </c>
      <c r="H46" s="68">
        <v>3751</v>
      </c>
      <c r="I46" s="68">
        <v>1857</v>
      </c>
      <c r="J46" s="68">
        <v>1843</v>
      </c>
      <c r="K46" s="68">
        <f t="shared" si="2"/>
        <v>2489</v>
      </c>
      <c r="L46" s="68">
        <v>1775</v>
      </c>
      <c r="M46" s="68">
        <v>714</v>
      </c>
      <c r="N46" s="68">
        <f t="shared" si="3"/>
        <v>643</v>
      </c>
      <c r="O46" s="68">
        <v>531</v>
      </c>
      <c r="P46" s="68">
        <v>112</v>
      </c>
      <c r="Q46" s="68">
        <f t="shared" si="4"/>
        <v>41</v>
      </c>
      <c r="R46" s="68">
        <v>32</v>
      </c>
      <c r="S46" s="68">
        <v>9</v>
      </c>
    </row>
    <row r="47" spans="1:19" ht="15.75">
      <c r="A47" s="4" t="s">
        <v>85</v>
      </c>
      <c r="B47" s="4" t="s">
        <v>86</v>
      </c>
      <c r="C47" s="66">
        <v>464.894</v>
      </c>
      <c r="D47" s="67">
        <v>21.59004</v>
      </c>
      <c r="E47" s="68">
        <f t="shared" si="0"/>
        <v>46440.78004878532</v>
      </c>
      <c r="F47" s="68">
        <v>5422</v>
      </c>
      <c r="G47" s="68">
        <f t="shared" si="1"/>
        <v>1920</v>
      </c>
      <c r="H47" s="68">
        <v>757</v>
      </c>
      <c r="I47" s="68">
        <v>485</v>
      </c>
      <c r="J47" s="68">
        <v>678</v>
      </c>
      <c r="K47" s="68">
        <f t="shared" si="2"/>
        <v>2072</v>
      </c>
      <c r="L47" s="68">
        <v>1177</v>
      </c>
      <c r="M47" s="68">
        <v>895</v>
      </c>
      <c r="N47" s="68">
        <f t="shared" si="3"/>
        <v>1295</v>
      </c>
      <c r="O47" s="68">
        <v>1079</v>
      </c>
      <c r="P47" s="68">
        <v>216</v>
      </c>
      <c r="Q47" s="68">
        <f t="shared" si="4"/>
        <v>135</v>
      </c>
      <c r="R47" s="68">
        <v>102</v>
      </c>
      <c r="S47" s="68">
        <v>33</v>
      </c>
    </row>
    <row r="48" spans="1:19" ht="15.75">
      <c r="A48" s="4" t="s">
        <v>87</v>
      </c>
      <c r="B48" s="4" t="s">
        <v>88</v>
      </c>
      <c r="C48" s="66">
        <v>150.289</v>
      </c>
      <c r="D48" s="67">
        <v>8.77272</v>
      </c>
      <c r="E48" s="68">
        <f t="shared" si="0"/>
        <v>58372.335966038765</v>
      </c>
      <c r="F48" s="68">
        <v>649</v>
      </c>
      <c r="G48" s="68">
        <f t="shared" si="1"/>
        <v>160</v>
      </c>
      <c r="H48" s="68">
        <v>92</v>
      </c>
      <c r="I48" s="68">
        <v>27</v>
      </c>
      <c r="J48" s="68">
        <v>41</v>
      </c>
      <c r="K48" s="68">
        <f t="shared" si="2"/>
        <v>167</v>
      </c>
      <c r="L48" s="68">
        <v>65</v>
      </c>
      <c r="M48" s="68">
        <v>102</v>
      </c>
      <c r="N48" s="68">
        <f t="shared" si="3"/>
        <v>218</v>
      </c>
      <c r="O48" s="68">
        <v>135</v>
      </c>
      <c r="P48" s="68">
        <v>83</v>
      </c>
      <c r="Q48" s="68">
        <f t="shared" si="4"/>
        <v>104</v>
      </c>
      <c r="R48" s="68">
        <v>75</v>
      </c>
      <c r="S48" s="68">
        <v>29</v>
      </c>
    </row>
    <row r="49" spans="1:19" ht="15.75">
      <c r="A49" s="4" t="s">
        <v>89</v>
      </c>
      <c r="B49" s="4" t="s">
        <v>90</v>
      </c>
      <c r="C49" s="66">
        <v>314.605</v>
      </c>
      <c r="D49" s="67">
        <v>12.81732</v>
      </c>
      <c r="E49" s="68">
        <f t="shared" si="0"/>
        <v>40740.9926733523</v>
      </c>
      <c r="F49" s="68">
        <v>4773</v>
      </c>
      <c r="G49" s="68">
        <f t="shared" si="1"/>
        <v>1760</v>
      </c>
      <c r="H49" s="68">
        <v>665</v>
      </c>
      <c r="I49" s="68">
        <v>458</v>
      </c>
      <c r="J49" s="68">
        <v>637</v>
      </c>
      <c r="K49" s="68">
        <f t="shared" si="2"/>
        <v>1905</v>
      </c>
      <c r="L49" s="68">
        <v>1112</v>
      </c>
      <c r="M49" s="68">
        <v>793</v>
      </c>
      <c r="N49" s="68">
        <f t="shared" si="3"/>
        <v>1077</v>
      </c>
      <c r="O49" s="68">
        <v>944</v>
      </c>
      <c r="P49" s="68">
        <v>133</v>
      </c>
      <c r="Q49" s="68">
        <f t="shared" si="4"/>
        <v>31</v>
      </c>
      <c r="R49" s="68">
        <v>27</v>
      </c>
      <c r="S49" s="68">
        <v>4</v>
      </c>
    </row>
    <row r="50" spans="1:19" ht="16.5" thickBot="1">
      <c r="A50" s="52"/>
      <c r="B50" s="24"/>
      <c r="C50" s="25"/>
      <c r="D50" s="37"/>
      <c r="E50" s="25"/>
      <c r="F50" s="25"/>
      <c r="G50" s="25"/>
      <c r="H50" s="25"/>
      <c r="I50" s="25"/>
      <c r="J50" s="25"/>
      <c r="K50" s="25"/>
      <c r="L50" s="25"/>
      <c r="M50" s="25"/>
      <c r="N50" s="25"/>
      <c r="O50" s="25"/>
      <c r="P50" s="25"/>
      <c r="Q50" s="25"/>
      <c r="R50" s="25"/>
      <c r="S50" s="25"/>
    </row>
    <row r="51" ht="15.75">
      <c r="B51" s="45"/>
    </row>
  </sheetData>
  <mergeCells count="29">
    <mergeCell ref="A2:A11"/>
    <mergeCell ref="B2:B11"/>
    <mergeCell ref="R8:R11"/>
    <mergeCell ref="S8:S11"/>
    <mergeCell ref="F5:S7"/>
    <mergeCell ref="L8:L11"/>
    <mergeCell ref="M8:M11"/>
    <mergeCell ref="C2:C4"/>
    <mergeCell ref="D2:E4"/>
    <mergeCell ref="F2:G4"/>
    <mergeCell ref="H2:I4"/>
    <mergeCell ref="J2:K4"/>
    <mergeCell ref="L2:M4"/>
    <mergeCell ref="N2:O4"/>
    <mergeCell ref="P2:Q4"/>
    <mergeCell ref="R2:S4"/>
    <mergeCell ref="C5:C11"/>
    <mergeCell ref="D5:D11"/>
    <mergeCell ref="E5:E11"/>
    <mergeCell ref="F8:F11"/>
    <mergeCell ref="G8:G11"/>
    <mergeCell ref="H8:H11"/>
    <mergeCell ref="I8:I11"/>
    <mergeCell ref="J8:J11"/>
    <mergeCell ref="Q8:Q11"/>
    <mergeCell ref="K8:K11"/>
    <mergeCell ref="N8:N11"/>
    <mergeCell ref="O8:O11"/>
    <mergeCell ref="P8:P11"/>
  </mergeCells>
  <printOptions/>
  <pageMargins left="0.75" right="0.75" top="1" bottom="1" header="0.5" footer="0.5"/>
  <pageSetup horizontalDpi="600" verticalDpi="600" orientation="landscape" paperSize="17" scale="85" r:id="rId1"/>
</worksheet>
</file>

<file path=xl/worksheets/sheet4.xml><?xml version="1.0" encoding="utf-8"?>
<worksheet xmlns="http://schemas.openxmlformats.org/spreadsheetml/2006/main" xmlns:r="http://schemas.openxmlformats.org/officeDocument/2006/relationships">
  <dimension ref="A1:S50"/>
  <sheetViews>
    <sheetView showGridLines="0" showOutlineSymbols="0" zoomScale="87" zoomScaleNormal="87" workbookViewId="0" topLeftCell="A1">
      <selection activeCell="A1" sqref="A1"/>
    </sheetView>
  </sheetViews>
  <sheetFormatPr defaultColWidth="8.796875" defaultRowHeight="15.75"/>
  <cols>
    <col min="1" max="1" width="47.3984375" style="0" customWidth="1"/>
    <col min="2" max="2" width="14.09765625" style="0" customWidth="1"/>
    <col min="3" max="16384" width="9.69921875" style="0" customWidth="1"/>
  </cols>
  <sheetData>
    <row r="1" spans="1:19" ht="16.5" thickBot="1">
      <c r="A1" s="47"/>
      <c r="B1" s="4"/>
      <c r="C1" s="4"/>
      <c r="D1" s="4"/>
      <c r="E1" s="4"/>
      <c r="F1" s="4"/>
      <c r="G1" s="4"/>
      <c r="H1" s="4"/>
      <c r="I1" s="4"/>
      <c r="J1" s="4"/>
      <c r="K1" s="4"/>
      <c r="L1" s="4"/>
      <c r="M1" s="4"/>
      <c r="N1" s="4"/>
      <c r="O1" s="4"/>
      <c r="P1" s="4"/>
      <c r="Q1" s="4"/>
      <c r="R1" s="4"/>
      <c r="S1" s="4"/>
    </row>
    <row r="2" spans="1:19" ht="16.5">
      <c r="A2" s="132" t="s">
        <v>9</v>
      </c>
      <c r="B2" s="32"/>
      <c r="C2" s="48"/>
      <c r="D2" s="49"/>
      <c r="E2" s="49"/>
      <c r="F2" s="49"/>
      <c r="G2" s="49"/>
      <c r="H2" s="49"/>
      <c r="I2" s="49"/>
      <c r="J2" s="49"/>
      <c r="K2" s="49"/>
      <c r="L2" s="49"/>
      <c r="M2" s="49"/>
      <c r="N2" s="49"/>
      <c r="O2" s="49"/>
      <c r="P2" s="49"/>
      <c r="Q2" s="49"/>
      <c r="R2" s="49"/>
      <c r="S2" s="49"/>
    </row>
    <row r="3" spans="1:19" ht="15.75">
      <c r="A3" s="129"/>
      <c r="B3" s="34">
        <v>2003</v>
      </c>
      <c r="C3" s="50">
        <v>2003</v>
      </c>
      <c r="D3" s="50"/>
      <c r="E3" s="50">
        <v>2003</v>
      </c>
      <c r="F3" s="50"/>
      <c r="G3" s="50">
        <v>2003</v>
      </c>
      <c r="H3" s="50"/>
      <c r="I3" s="50">
        <v>2003</v>
      </c>
      <c r="J3" s="50"/>
      <c r="K3" s="50">
        <v>2003</v>
      </c>
      <c r="L3" s="50"/>
      <c r="M3" s="50">
        <v>2003</v>
      </c>
      <c r="N3" s="50"/>
      <c r="O3" s="50">
        <v>2003</v>
      </c>
      <c r="P3" s="50"/>
      <c r="Q3" s="50">
        <v>2003</v>
      </c>
      <c r="R3" s="50"/>
      <c r="S3" s="50">
        <v>2003</v>
      </c>
    </row>
    <row r="4" spans="1:19" ht="16.5" thickBot="1">
      <c r="A4" s="129"/>
      <c r="B4" s="33"/>
      <c r="C4" s="51"/>
      <c r="D4" s="51"/>
      <c r="E4" s="51"/>
      <c r="F4" s="51"/>
      <c r="G4" s="51"/>
      <c r="H4" s="51"/>
      <c r="I4" s="51"/>
      <c r="J4" s="51"/>
      <c r="K4" s="51"/>
      <c r="L4" s="51"/>
      <c r="M4" s="51"/>
      <c r="N4" s="51"/>
      <c r="O4" s="51"/>
      <c r="P4" s="51"/>
      <c r="Q4" s="51"/>
      <c r="R4" s="51"/>
      <c r="S4" s="51"/>
    </row>
    <row r="5" spans="1:19" ht="15.75">
      <c r="A5" s="129"/>
      <c r="B5" s="33"/>
      <c r="C5" s="135" t="s">
        <v>150</v>
      </c>
      <c r="D5" s="135" t="s">
        <v>151</v>
      </c>
      <c r="E5" s="135" t="s">
        <v>152</v>
      </c>
      <c r="F5" s="133" t="s">
        <v>7</v>
      </c>
      <c r="G5" s="128"/>
      <c r="H5" s="128"/>
      <c r="I5" s="128"/>
      <c r="J5" s="128"/>
      <c r="K5" s="128"/>
      <c r="L5" s="128"/>
      <c r="M5" s="128"/>
      <c r="N5" s="128"/>
      <c r="O5" s="128"/>
      <c r="P5" s="128"/>
      <c r="Q5" s="128"/>
      <c r="R5" s="128"/>
      <c r="S5" s="128"/>
    </row>
    <row r="6" spans="1:19" ht="15.75">
      <c r="A6" s="129"/>
      <c r="B6" s="33"/>
      <c r="C6" s="136"/>
      <c r="D6" s="136"/>
      <c r="E6" s="136"/>
      <c r="F6" s="134"/>
      <c r="G6" s="134"/>
      <c r="H6" s="134"/>
      <c r="I6" s="134"/>
      <c r="J6" s="134"/>
      <c r="K6" s="134"/>
      <c r="L6" s="134"/>
      <c r="M6" s="134"/>
      <c r="N6" s="134"/>
      <c r="O6" s="134"/>
      <c r="P6" s="134"/>
      <c r="Q6" s="134"/>
      <c r="R6" s="134"/>
      <c r="S6" s="134"/>
    </row>
    <row r="7" spans="1:19" ht="16.5" thickBot="1">
      <c r="A7" s="129"/>
      <c r="B7" s="33"/>
      <c r="C7" s="136"/>
      <c r="D7" s="136"/>
      <c r="E7" s="136"/>
      <c r="F7" s="130"/>
      <c r="G7" s="130"/>
      <c r="H7" s="130"/>
      <c r="I7" s="130"/>
      <c r="J7" s="130"/>
      <c r="K7" s="130"/>
      <c r="L7" s="130"/>
      <c r="M7" s="130"/>
      <c r="N7" s="130"/>
      <c r="O7" s="130"/>
      <c r="P7" s="130"/>
      <c r="Q7" s="130"/>
      <c r="R7" s="130"/>
      <c r="S7" s="130"/>
    </row>
    <row r="8" spans="1:19" ht="15.75">
      <c r="A8" s="129"/>
      <c r="B8" s="31" t="s">
        <v>170</v>
      </c>
      <c r="C8" s="136"/>
      <c r="D8" s="136"/>
      <c r="E8" s="136"/>
      <c r="F8" s="137" t="s">
        <v>154</v>
      </c>
      <c r="G8" s="137" t="s">
        <v>156</v>
      </c>
      <c r="H8" s="137" t="s">
        <v>160</v>
      </c>
      <c r="I8" s="137" t="s">
        <v>161</v>
      </c>
      <c r="J8" s="137" t="s">
        <v>162</v>
      </c>
      <c r="K8" s="137" t="s">
        <v>157</v>
      </c>
      <c r="L8" s="137" t="s">
        <v>163</v>
      </c>
      <c r="M8" s="137" t="s">
        <v>164</v>
      </c>
      <c r="N8" s="137" t="s">
        <v>158</v>
      </c>
      <c r="O8" s="137" t="s">
        <v>165</v>
      </c>
      <c r="P8" s="137" t="s">
        <v>166</v>
      </c>
      <c r="Q8" s="137" t="s">
        <v>159</v>
      </c>
      <c r="R8" s="137" t="s">
        <v>167</v>
      </c>
      <c r="S8" s="137" t="s">
        <v>168</v>
      </c>
    </row>
    <row r="9" spans="1:19" ht="15.75">
      <c r="A9" s="129"/>
      <c r="B9" s="12" t="s">
        <v>24</v>
      </c>
      <c r="C9" s="136"/>
      <c r="D9" s="136"/>
      <c r="E9" s="136"/>
      <c r="F9" s="136"/>
      <c r="G9" s="136"/>
      <c r="H9" s="136"/>
      <c r="I9" s="136"/>
      <c r="J9" s="136"/>
      <c r="K9" s="136"/>
      <c r="L9" s="136"/>
      <c r="M9" s="136"/>
      <c r="N9" s="136"/>
      <c r="O9" s="136"/>
      <c r="P9" s="136"/>
      <c r="Q9" s="136"/>
      <c r="R9" s="136"/>
      <c r="S9" s="136"/>
    </row>
    <row r="10" spans="1:19" ht="15.75">
      <c r="A10" s="129"/>
      <c r="B10" s="138" t="s">
        <v>155</v>
      </c>
      <c r="C10" s="139" t="s">
        <v>27</v>
      </c>
      <c r="D10" s="125" t="s">
        <v>153</v>
      </c>
      <c r="E10" s="125" t="s">
        <v>145</v>
      </c>
      <c r="F10" s="138" t="s">
        <v>155</v>
      </c>
      <c r="G10" s="138" t="s">
        <v>155</v>
      </c>
      <c r="H10" s="138" t="s">
        <v>155</v>
      </c>
      <c r="I10" s="138" t="s">
        <v>155</v>
      </c>
      <c r="J10" s="138" t="s">
        <v>155</v>
      </c>
      <c r="K10" s="138" t="s">
        <v>155</v>
      </c>
      <c r="L10" s="138" t="s">
        <v>155</v>
      </c>
      <c r="M10" s="138" t="s">
        <v>155</v>
      </c>
      <c r="N10" s="138" t="s">
        <v>155</v>
      </c>
      <c r="O10" s="138" t="s">
        <v>155</v>
      </c>
      <c r="P10" s="138" t="s">
        <v>155</v>
      </c>
      <c r="Q10" s="138" t="s">
        <v>155</v>
      </c>
      <c r="R10" s="138" t="s">
        <v>155</v>
      </c>
      <c r="S10" s="138" t="s">
        <v>155</v>
      </c>
    </row>
    <row r="11" spans="1:19" ht="16.5" thickBot="1">
      <c r="A11" s="116"/>
      <c r="B11" s="126"/>
      <c r="C11" s="126"/>
      <c r="D11" s="126"/>
      <c r="E11" s="126"/>
      <c r="F11" s="126"/>
      <c r="G11" s="126"/>
      <c r="H11" s="126"/>
      <c r="I11" s="126"/>
      <c r="J11" s="126"/>
      <c r="K11" s="126"/>
      <c r="L11" s="126"/>
      <c r="M11" s="126"/>
      <c r="N11" s="126"/>
      <c r="O11" s="126"/>
      <c r="P11" s="126"/>
      <c r="Q11" s="126"/>
      <c r="R11" s="126"/>
      <c r="S11" s="126"/>
    </row>
    <row r="12" spans="1:19" ht="16.5">
      <c r="A12" s="62" t="s">
        <v>28</v>
      </c>
      <c r="B12" s="41">
        <v>7254745</v>
      </c>
      <c r="C12" s="21">
        <v>113398.043</v>
      </c>
      <c r="D12" s="23">
        <v>4040.888841</v>
      </c>
      <c r="E12" s="22">
        <f>(D12*1000000000)/(C12*1000)</f>
        <v>35634.555360007405</v>
      </c>
      <c r="F12" s="22">
        <v>7254745</v>
      </c>
      <c r="G12" s="22">
        <f>+H12+I12+J12</f>
        <v>6240392</v>
      </c>
      <c r="H12" s="22">
        <v>3930313</v>
      </c>
      <c r="I12" s="22">
        <v>1389929</v>
      </c>
      <c r="J12" s="22">
        <v>920150</v>
      </c>
      <c r="K12" s="22">
        <f>+L12+M12</f>
        <v>844995</v>
      </c>
      <c r="L12" s="22">
        <v>630917</v>
      </c>
      <c r="M12" s="22">
        <v>214078</v>
      </c>
      <c r="N12" s="22">
        <f>+O12+P12</f>
        <v>151451</v>
      </c>
      <c r="O12" s="22">
        <v>120788</v>
      </c>
      <c r="P12" s="22">
        <v>30663</v>
      </c>
      <c r="Q12" s="22">
        <f>+R12+S12</f>
        <v>17907</v>
      </c>
      <c r="R12" s="22">
        <v>11213</v>
      </c>
      <c r="S12" s="22">
        <v>6694</v>
      </c>
    </row>
    <row r="13" spans="1:19" ht="16.5">
      <c r="A13" s="62"/>
      <c r="B13" s="41"/>
      <c r="C13" s="21"/>
      <c r="D13" s="23"/>
      <c r="E13" s="22"/>
      <c r="F13" s="22"/>
      <c r="G13" s="22"/>
      <c r="H13" s="22"/>
      <c r="I13" s="22"/>
      <c r="J13" s="22"/>
      <c r="K13" s="22"/>
      <c r="L13" s="22"/>
      <c r="M13" s="22"/>
      <c r="N13" s="22"/>
      <c r="O13" s="22"/>
      <c r="P13" s="22"/>
      <c r="Q13" s="22"/>
      <c r="R13" s="22"/>
      <c r="S13" s="22"/>
    </row>
    <row r="14" spans="1:19" ht="16.5">
      <c r="A14" s="62" t="s">
        <v>30</v>
      </c>
      <c r="B14" s="22">
        <f>B17+B30+B42</f>
        <v>71724</v>
      </c>
      <c r="C14" s="21">
        <f>C17+C30+C42</f>
        <v>1641.439</v>
      </c>
      <c r="D14" s="23">
        <f aca="true" t="shared" si="0" ref="D14:S14">D17+D30+D42</f>
        <v>67.312108</v>
      </c>
      <c r="E14" s="22">
        <f>(D14*1000000000)/(C14*1000)</f>
        <v>41007.98628520462</v>
      </c>
      <c r="F14" s="22">
        <f t="shared" si="0"/>
        <v>71724</v>
      </c>
      <c r="G14" s="22">
        <f t="shared" si="0"/>
        <v>56566</v>
      </c>
      <c r="H14" s="22">
        <f t="shared" si="0"/>
        <v>35735</v>
      </c>
      <c r="I14" s="22">
        <f t="shared" si="0"/>
        <v>11582</v>
      </c>
      <c r="J14" s="22">
        <f t="shared" si="0"/>
        <v>9249</v>
      </c>
      <c r="K14" s="22">
        <f t="shared" si="0"/>
        <v>11481</v>
      </c>
      <c r="L14" s="22">
        <f t="shared" si="0"/>
        <v>8022</v>
      </c>
      <c r="M14" s="22">
        <f t="shared" si="0"/>
        <v>3459</v>
      </c>
      <c r="N14" s="22">
        <f t="shared" si="0"/>
        <v>3392</v>
      </c>
      <c r="O14" s="22">
        <f t="shared" si="0"/>
        <v>2786</v>
      </c>
      <c r="P14" s="22">
        <f t="shared" si="0"/>
        <v>606</v>
      </c>
      <c r="Q14" s="22">
        <f t="shared" si="0"/>
        <v>285</v>
      </c>
      <c r="R14" s="22">
        <f t="shared" si="0"/>
        <v>211</v>
      </c>
      <c r="S14" s="22">
        <f t="shared" si="0"/>
        <v>74</v>
      </c>
    </row>
    <row r="15" spans="1:19" ht="15.75">
      <c r="A15" s="62" t="s">
        <v>31</v>
      </c>
      <c r="B15" s="43">
        <v>0.9886494976735916</v>
      </c>
      <c r="C15" s="14">
        <f aca="true" t="shared" si="1" ref="C15:S15">+C14/C12*100</f>
        <v>1.4475020525706954</v>
      </c>
      <c r="D15" s="14">
        <f t="shared" si="1"/>
        <v>1.6657747997676238</v>
      </c>
      <c r="E15" s="44" t="s">
        <v>29</v>
      </c>
      <c r="F15" s="3">
        <f t="shared" si="1"/>
        <v>0.9886494976735916</v>
      </c>
      <c r="G15" s="3">
        <f t="shared" si="1"/>
        <v>0.9064494666360704</v>
      </c>
      <c r="H15" s="3">
        <f t="shared" si="1"/>
        <v>0.909215118490563</v>
      </c>
      <c r="I15" s="3">
        <f t="shared" si="1"/>
        <v>0.8332799732935998</v>
      </c>
      <c r="J15" s="3">
        <f t="shared" si="1"/>
        <v>1.0051622018149216</v>
      </c>
      <c r="K15" s="3">
        <f t="shared" si="1"/>
        <v>1.3587062645341097</v>
      </c>
      <c r="L15" s="3">
        <f t="shared" si="1"/>
        <v>1.271482619742375</v>
      </c>
      <c r="M15" s="3">
        <f t="shared" si="1"/>
        <v>1.6157662160520934</v>
      </c>
      <c r="N15" s="3">
        <f t="shared" si="1"/>
        <v>2.239668275547867</v>
      </c>
      <c r="O15" s="3">
        <f t="shared" si="1"/>
        <v>2.306520515282975</v>
      </c>
      <c r="P15" s="3">
        <f t="shared" si="1"/>
        <v>1.9763232560414832</v>
      </c>
      <c r="Q15" s="3">
        <f t="shared" si="1"/>
        <v>1.591556374602111</v>
      </c>
      <c r="R15" s="3">
        <f t="shared" si="1"/>
        <v>1.881744403816998</v>
      </c>
      <c r="S15" s="3">
        <f t="shared" si="1"/>
        <v>1.1054675829100686</v>
      </c>
    </row>
    <row r="16" spans="1:19" ht="16.5">
      <c r="A16" s="62"/>
      <c r="B16" s="42"/>
      <c r="C16" s="36"/>
      <c r="D16" s="14"/>
      <c r="E16" s="22"/>
      <c r="F16" s="3"/>
      <c r="G16" s="3"/>
      <c r="H16" s="3"/>
      <c r="I16" s="3"/>
      <c r="J16" s="3"/>
      <c r="K16" s="3"/>
      <c r="L16" s="3"/>
      <c r="M16" s="3"/>
      <c r="N16" s="3"/>
      <c r="O16" s="3"/>
      <c r="P16" s="3"/>
      <c r="Q16" s="3"/>
      <c r="R16" s="3"/>
      <c r="S16" s="3"/>
    </row>
    <row r="17" spans="1:19" ht="16.5">
      <c r="A17" s="62" t="s">
        <v>32</v>
      </c>
      <c r="B17" s="42">
        <v>25861</v>
      </c>
      <c r="C17" s="11">
        <v>180.673</v>
      </c>
      <c r="D17" s="14">
        <v>5.095173</v>
      </c>
      <c r="E17" s="22">
        <f aca="true" t="shared" si="2" ref="E17:E49">(D17*1000000000)/(C17*1000)</f>
        <v>28201.075977041397</v>
      </c>
      <c r="F17" s="3">
        <v>25861</v>
      </c>
      <c r="G17" s="22">
        <f>17384+4436+2357</f>
        <v>24177</v>
      </c>
      <c r="H17" s="22">
        <v>17384</v>
      </c>
      <c r="I17" s="22">
        <v>4436</v>
      </c>
      <c r="J17" s="22">
        <v>2357</v>
      </c>
      <c r="K17" s="22">
        <f aca="true" t="shared" si="3" ref="K17:K28">+L17+M17</f>
        <v>1513</v>
      </c>
      <c r="L17" s="22">
        <v>1212</v>
      </c>
      <c r="M17" s="22">
        <v>301</v>
      </c>
      <c r="N17" s="22">
        <f aca="true" t="shared" si="4" ref="N17:N28">+O17+P17</f>
        <v>159</v>
      </c>
      <c r="O17" s="22">
        <v>133</v>
      </c>
      <c r="P17" s="22">
        <v>26</v>
      </c>
      <c r="Q17" s="22">
        <f aca="true" t="shared" si="5" ref="Q17:Q28">+R17+S17</f>
        <v>12</v>
      </c>
      <c r="R17" s="22">
        <v>9</v>
      </c>
      <c r="S17" s="22">
        <v>3</v>
      </c>
    </row>
    <row r="18" spans="1:19" ht="16.5">
      <c r="A18" s="62" t="s">
        <v>34</v>
      </c>
      <c r="B18" s="42">
        <v>11914</v>
      </c>
      <c r="C18" s="11">
        <v>75.818</v>
      </c>
      <c r="D18" s="14">
        <v>2.2597300000000002</v>
      </c>
      <c r="E18" s="22">
        <f t="shared" si="2"/>
        <v>29804.663800152997</v>
      </c>
      <c r="F18" s="3">
        <v>11914</v>
      </c>
      <c r="G18" s="22">
        <f aca="true" t="shared" si="6" ref="G18:G28">+H18+I18+J18</f>
        <v>11232</v>
      </c>
      <c r="H18" s="22">
        <v>7321</v>
      </c>
      <c r="I18" s="22">
        <v>2557</v>
      </c>
      <c r="J18" s="22">
        <v>1354</v>
      </c>
      <c r="K18" s="22">
        <f t="shared" si="3"/>
        <v>649</v>
      </c>
      <c r="L18" s="22">
        <v>567</v>
      </c>
      <c r="M18" s="22">
        <v>82</v>
      </c>
      <c r="N18" s="22">
        <f t="shared" si="4"/>
        <v>29</v>
      </c>
      <c r="O18" s="22">
        <v>27</v>
      </c>
      <c r="P18" s="22">
        <v>2</v>
      </c>
      <c r="Q18" s="22">
        <f t="shared" si="5"/>
        <v>4</v>
      </c>
      <c r="R18" s="22">
        <v>4</v>
      </c>
      <c r="S18" s="35">
        <v>0</v>
      </c>
    </row>
    <row r="19" spans="1:19" ht="16.5">
      <c r="A19" s="62" t="s">
        <v>36</v>
      </c>
      <c r="B19" s="42">
        <v>621</v>
      </c>
      <c r="C19" s="11">
        <v>5.515</v>
      </c>
      <c r="D19" s="14">
        <v>0.220569</v>
      </c>
      <c r="E19" s="22">
        <f t="shared" si="2"/>
        <v>39994.37896645512</v>
      </c>
      <c r="F19" s="3">
        <v>621</v>
      </c>
      <c r="G19" s="22">
        <f t="shared" si="6"/>
        <v>583</v>
      </c>
      <c r="H19" s="22">
        <v>423</v>
      </c>
      <c r="I19" s="22">
        <v>107</v>
      </c>
      <c r="J19" s="22">
        <v>53</v>
      </c>
      <c r="K19" s="22">
        <f t="shared" si="3"/>
        <v>31</v>
      </c>
      <c r="L19" s="22">
        <v>25</v>
      </c>
      <c r="M19" s="22">
        <v>6</v>
      </c>
      <c r="N19" s="22">
        <f t="shared" si="4"/>
        <v>5</v>
      </c>
      <c r="O19" s="22">
        <v>5</v>
      </c>
      <c r="P19" s="22">
        <v>0</v>
      </c>
      <c r="Q19" s="22">
        <v>2</v>
      </c>
      <c r="R19" s="22">
        <v>2</v>
      </c>
      <c r="S19" s="22">
        <v>0</v>
      </c>
    </row>
    <row r="20" spans="1:19" ht="16.5">
      <c r="A20" s="62" t="s">
        <v>38</v>
      </c>
      <c r="B20" s="42">
        <v>316</v>
      </c>
      <c r="C20" s="11">
        <v>2.283</v>
      </c>
      <c r="D20" s="14">
        <v>0.072427</v>
      </c>
      <c r="E20" s="22">
        <f t="shared" si="2"/>
        <v>31724.48532632501</v>
      </c>
      <c r="F20" s="3">
        <v>316</v>
      </c>
      <c r="G20" s="22">
        <f t="shared" si="6"/>
        <v>294</v>
      </c>
      <c r="H20" s="22">
        <v>195</v>
      </c>
      <c r="I20" s="22">
        <v>59</v>
      </c>
      <c r="J20" s="22">
        <v>40</v>
      </c>
      <c r="K20" s="22">
        <v>40</v>
      </c>
      <c r="L20" s="22">
        <v>17</v>
      </c>
      <c r="M20" s="22">
        <v>2</v>
      </c>
      <c r="N20" s="22">
        <f t="shared" si="4"/>
        <v>3</v>
      </c>
      <c r="O20" s="22">
        <v>3</v>
      </c>
      <c r="P20" s="22">
        <v>0</v>
      </c>
      <c r="Q20" s="22">
        <f t="shared" si="5"/>
        <v>0</v>
      </c>
      <c r="R20" s="22">
        <v>0</v>
      </c>
      <c r="S20" s="22">
        <v>0</v>
      </c>
    </row>
    <row r="21" spans="1:19" ht="16.5">
      <c r="A21" s="62" t="s">
        <v>40</v>
      </c>
      <c r="B21" s="42">
        <v>10977</v>
      </c>
      <c r="C21" s="11">
        <v>68.02</v>
      </c>
      <c r="D21" s="14">
        <v>1.966734</v>
      </c>
      <c r="E21" s="22">
        <f t="shared" si="2"/>
        <v>28914.054689797118</v>
      </c>
      <c r="F21" s="3">
        <v>10977</v>
      </c>
      <c r="G21" s="22">
        <f t="shared" si="6"/>
        <v>10355</v>
      </c>
      <c r="H21" s="22">
        <v>6703</v>
      </c>
      <c r="I21" s="22">
        <v>2391</v>
      </c>
      <c r="J21" s="22">
        <v>1261</v>
      </c>
      <c r="K21" s="22">
        <f t="shared" si="3"/>
        <v>599</v>
      </c>
      <c r="L21" s="22">
        <v>525</v>
      </c>
      <c r="M21" s="22">
        <v>74</v>
      </c>
      <c r="N21" s="22">
        <f t="shared" si="4"/>
        <v>21</v>
      </c>
      <c r="O21" s="22">
        <v>19</v>
      </c>
      <c r="P21" s="22">
        <v>2</v>
      </c>
      <c r="Q21" s="22">
        <f t="shared" si="5"/>
        <v>2</v>
      </c>
      <c r="R21" s="22">
        <v>2</v>
      </c>
      <c r="S21" s="22">
        <v>0</v>
      </c>
    </row>
    <row r="22" spans="1:19" ht="16.5">
      <c r="A22" s="62" t="s">
        <v>42</v>
      </c>
      <c r="B22" s="42">
        <v>2474</v>
      </c>
      <c r="C22" s="11">
        <v>8.945</v>
      </c>
      <c r="D22" s="14">
        <v>0.34169900000000003</v>
      </c>
      <c r="E22" s="22">
        <f t="shared" si="2"/>
        <v>38200.00000000001</v>
      </c>
      <c r="F22" s="3">
        <v>2474</v>
      </c>
      <c r="G22" s="22">
        <f t="shared" si="6"/>
        <v>2388</v>
      </c>
      <c r="H22" s="22">
        <v>2136</v>
      </c>
      <c r="I22" s="22">
        <v>178</v>
      </c>
      <c r="J22" s="22">
        <v>74</v>
      </c>
      <c r="K22" s="22">
        <f t="shared" si="3"/>
        <v>76</v>
      </c>
      <c r="L22" s="22">
        <v>63</v>
      </c>
      <c r="M22" s="22">
        <v>13</v>
      </c>
      <c r="N22" s="22">
        <f t="shared" si="4"/>
        <v>9</v>
      </c>
      <c r="O22" s="22">
        <v>8</v>
      </c>
      <c r="P22" s="22">
        <v>1</v>
      </c>
      <c r="Q22" s="22">
        <v>1</v>
      </c>
      <c r="R22" s="22">
        <v>1</v>
      </c>
      <c r="S22" s="22">
        <v>0</v>
      </c>
    </row>
    <row r="23" spans="1:19" ht="16.5">
      <c r="A23" s="62" t="s">
        <v>44</v>
      </c>
      <c r="B23" s="42">
        <v>2042</v>
      </c>
      <c r="C23" s="11">
        <v>6.234</v>
      </c>
      <c r="D23" s="14">
        <v>0.256167</v>
      </c>
      <c r="E23" s="22">
        <f t="shared" si="2"/>
        <v>41091.91530317612</v>
      </c>
      <c r="F23" s="3">
        <v>2042</v>
      </c>
      <c r="G23" s="22">
        <f t="shared" si="6"/>
        <v>1978</v>
      </c>
      <c r="H23" s="22">
        <v>1817</v>
      </c>
      <c r="I23" s="22">
        <v>114</v>
      </c>
      <c r="J23" s="22">
        <v>47</v>
      </c>
      <c r="K23" s="22">
        <f t="shared" si="3"/>
        <v>57</v>
      </c>
      <c r="L23" s="22">
        <v>45</v>
      </c>
      <c r="M23" s="22">
        <v>12</v>
      </c>
      <c r="N23" s="22">
        <f t="shared" si="4"/>
        <v>7</v>
      </c>
      <c r="O23" s="22">
        <v>6</v>
      </c>
      <c r="P23" s="22">
        <v>1</v>
      </c>
      <c r="Q23" s="22">
        <f t="shared" si="5"/>
        <v>0</v>
      </c>
      <c r="R23" s="22">
        <v>0</v>
      </c>
      <c r="S23" s="22">
        <v>0</v>
      </c>
    </row>
    <row r="24" spans="1:19" ht="16.5">
      <c r="A24" s="62" t="s">
        <v>46</v>
      </c>
      <c r="B24" s="42">
        <v>432</v>
      </c>
      <c r="C24" s="11">
        <v>2.711</v>
      </c>
      <c r="D24" s="14">
        <v>0.085532</v>
      </c>
      <c r="E24" s="22">
        <f t="shared" si="2"/>
        <v>31549.981556621173</v>
      </c>
      <c r="F24" s="3">
        <v>432</v>
      </c>
      <c r="G24" s="22">
        <f t="shared" si="6"/>
        <v>410</v>
      </c>
      <c r="H24" s="22">
        <v>319</v>
      </c>
      <c r="I24" s="22">
        <v>64</v>
      </c>
      <c r="J24" s="22">
        <v>27</v>
      </c>
      <c r="K24" s="22">
        <f t="shared" si="3"/>
        <v>19</v>
      </c>
      <c r="L24" s="22">
        <v>18</v>
      </c>
      <c r="M24" s="22">
        <v>1</v>
      </c>
      <c r="N24" s="22">
        <f t="shared" si="4"/>
        <v>2</v>
      </c>
      <c r="O24" s="22">
        <v>2</v>
      </c>
      <c r="P24" s="22">
        <v>0</v>
      </c>
      <c r="Q24" s="22">
        <f t="shared" si="5"/>
        <v>1</v>
      </c>
      <c r="R24" s="22">
        <v>1</v>
      </c>
      <c r="S24" s="22">
        <v>0</v>
      </c>
    </row>
    <row r="25" spans="1:19" ht="16.5">
      <c r="A25" s="62" t="s">
        <v>48</v>
      </c>
      <c r="B25" s="42">
        <v>11473</v>
      </c>
      <c r="C25" s="11">
        <v>95.91</v>
      </c>
      <c r="D25" s="14">
        <v>2.493744</v>
      </c>
      <c r="E25" s="22">
        <f t="shared" si="2"/>
        <v>26000.875821082263</v>
      </c>
      <c r="F25" s="3">
        <v>11473</v>
      </c>
      <c r="G25" s="22">
        <f t="shared" si="6"/>
        <v>10557</v>
      </c>
      <c r="H25" s="22">
        <v>7927</v>
      </c>
      <c r="I25" s="22">
        <v>1701</v>
      </c>
      <c r="J25" s="22">
        <v>929</v>
      </c>
      <c r="K25" s="22">
        <f t="shared" si="3"/>
        <v>788</v>
      </c>
      <c r="L25" s="22">
        <v>582</v>
      </c>
      <c r="M25" s="22">
        <v>206</v>
      </c>
      <c r="N25" s="22">
        <f t="shared" si="4"/>
        <v>121</v>
      </c>
      <c r="O25" s="22">
        <v>98</v>
      </c>
      <c r="P25" s="22">
        <v>23</v>
      </c>
      <c r="Q25" s="22">
        <f t="shared" si="5"/>
        <v>7</v>
      </c>
      <c r="R25" s="22">
        <v>4</v>
      </c>
      <c r="S25" s="22">
        <v>3</v>
      </c>
    </row>
    <row r="26" spans="1:19" ht="16.5">
      <c r="A26" s="62" t="s">
        <v>50</v>
      </c>
      <c r="B26" s="42">
        <v>5357</v>
      </c>
      <c r="C26" s="11">
        <v>58.809</v>
      </c>
      <c r="D26" s="14">
        <v>1.574798</v>
      </c>
      <c r="E26" s="22">
        <f t="shared" si="2"/>
        <v>26778.180210511997</v>
      </c>
      <c r="F26" s="3">
        <v>5357</v>
      </c>
      <c r="G26" s="22">
        <f t="shared" si="6"/>
        <v>4771</v>
      </c>
      <c r="H26" s="22">
        <v>3431</v>
      </c>
      <c r="I26" s="22">
        <v>824</v>
      </c>
      <c r="J26" s="22">
        <v>516</v>
      </c>
      <c r="K26" s="22">
        <f t="shared" si="3"/>
        <v>497</v>
      </c>
      <c r="L26" s="22">
        <v>352</v>
      </c>
      <c r="M26" s="22">
        <v>145</v>
      </c>
      <c r="N26" s="22">
        <f t="shared" si="4"/>
        <v>84</v>
      </c>
      <c r="O26" s="22">
        <v>65</v>
      </c>
      <c r="P26" s="22">
        <v>19</v>
      </c>
      <c r="Q26" s="22">
        <f t="shared" si="5"/>
        <v>5</v>
      </c>
      <c r="R26" s="22">
        <v>3</v>
      </c>
      <c r="S26" s="22">
        <v>2</v>
      </c>
    </row>
    <row r="27" spans="1:19" ht="16.5">
      <c r="A27" s="62" t="s">
        <v>52</v>
      </c>
      <c r="B27" s="42">
        <v>4354</v>
      </c>
      <c r="C27" s="11">
        <v>22.132</v>
      </c>
      <c r="D27" s="14">
        <v>0.497952</v>
      </c>
      <c r="E27" s="22">
        <f t="shared" si="2"/>
        <v>22499.186697993857</v>
      </c>
      <c r="F27" s="3">
        <v>4354</v>
      </c>
      <c r="G27" s="22">
        <f t="shared" si="6"/>
        <v>4164</v>
      </c>
      <c r="H27" s="22">
        <v>3242</v>
      </c>
      <c r="I27" s="22">
        <v>635</v>
      </c>
      <c r="J27" s="22">
        <v>287</v>
      </c>
      <c r="K27" s="22">
        <f t="shared" si="3"/>
        <v>173</v>
      </c>
      <c r="L27" s="22">
        <v>146</v>
      </c>
      <c r="M27" s="22">
        <v>27</v>
      </c>
      <c r="N27" s="22">
        <f t="shared" si="4"/>
        <v>16</v>
      </c>
      <c r="O27" s="22">
        <v>14</v>
      </c>
      <c r="P27" s="22">
        <v>2</v>
      </c>
      <c r="Q27" s="22">
        <f t="shared" si="5"/>
        <v>1</v>
      </c>
      <c r="R27" s="22">
        <v>1</v>
      </c>
      <c r="S27" s="22">
        <v>0</v>
      </c>
    </row>
    <row r="28" spans="1:19" ht="16.5">
      <c r="A28" s="62" t="s">
        <v>54</v>
      </c>
      <c r="B28" s="42">
        <v>1762</v>
      </c>
      <c r="C28" s="11">
        <v>14.969</v>
      </c>
      <c r="D28" s="14">
        <v>0.42099400000000003</v>
      </c>
      <c r="E28" s="22">
        <f t="shared" si="2"/>
        <v>28124.39040684081</v>
      </c>
      <c r="F28" s="3">
        <v>1762</v>
      </c>
      <c r="G28" s="22">
        <f t="shared" si="6"/>
        <v>1622</v>
      </c>
      <c r="H28" s="22">
        <v>1254</v>
      </c>
      <c r="I28" s="22">
        <v>242</v>
      </c>
      <c r="J28" s="22">
        <v>126</v>
      </c>
      <c r="K28" s="22">
        <f t="shared" si="3"/>
        <v>118</v>
      </c>
      <c r="L28" s="22">
        <v>84</v>
      </c>
      <c r="M28" s="22">
        <v>34</v>
      </c>
      <c r="N28" s="22">
        <f t="shared" si="4"/>
        <v>21</v>
      </c>
      <c r="O28" s="22">
        <v>19</v>
      </c>
      <c r="P28" s="22">
        <v>2</v>
      </c>
      <c r="Q28" s="22">
        <f t="shared" si="5"/>
        <v>1</v>
      </c>
      <c r="R28" s="22">
        <v>0</v>
      </c>
      <c r="S28" s="22">
        <v>1</v>
      </c>
    </row>
    <row r="29" spans="1:19" ht="16.5">
      <c r="A29" s="62"/>
      <c r="B29" s="42"/>
      <c r="C29" s="11"/>
      <c r="D29" s="14"/>
      <c r="E29" s="22"/>
      <c r="F29" s="3"/>
      <c r="G29" s="3"/>
      <c r="H29" s="3"/>
      <c r="I29" s="3"/>
      <c r="J29" s="3"/>
      <c r="K29" s="3"/>
      <c r="L29" s="3"/>
      <c r="M29" s="3"/>
      <c r="N29" s="3"/>
      <c r="O29" s="3"/>
      <c r="P29" s="3"/>
      <c r="Q29" s="3"/>
      <c r="R29" s="3"/>
      <c r="S29" s="3"/>
    </row>
    <row r="30" spans="1:19" ht="16.5">
      <c r="A30" s="62" t="s">
        <v>56</v>
      </c>
      <c r="B30" s="42">
        <v>23599</v>
      </c>
      <c r="C30" s="11">
        <v>454.55</v>
      </c>
      <c r="D30" s="14">
        <v>24.657845000000002</v>
      </c>
      <c r="E30" s="22">
        <f t="shared" si="2"/>
        <v>54246.716532834675</v>
      </c>
      <c r="F30" s="3">
        <v>23599</v>
      </c>
      <c r="G30" s="22">
        <f aca="true" t="shared" si="7" ref="G30:G38">+H30+I30+J30</f>
        <v>19346</v>
      </c>
      <c r="H30" s="22">
        <v>12271</v>
      </c>
      <c r="I30" s="22">
        <v>3823</v>
      </c>
      <c r="J30" s="22">
        <v>3252</v>
      </c>
      <c r="K30" s="22">
        <f aca="true" t="shared" si="8" ref="K30:K38">+L30+M30</f>
        <v>3510</v>
      </c>
      <c r="L30" s="22">
        <v>2602</v>
      </c>
      <c r="M30" s="22">
        <v>908</v>
      </c>
      <c r="N30" s="22">
        <f aca="true" t="shared" si="9" ref="N30:N38">+O30+P30</f>
        <v>655</v>
      </c>
      <c r="O30" s="22">
        <v>496</v>
      </c>
      <c r="P30" s="22">
        <v>159</v>
      </c>
      <c r="Q30" s="22">
        <f aca="true" t="shared" si="10" ref="Q30:Q38">+R30+S30</f>
        <v>88</v>
      </c>
      <c r="R30" s="22">
        <v>60</v>
      </c>
      <c r="S30" s="22">
        <v>28</v>
      </c>
    </row>
    <row r="31" spans="1:19" ht="16.5">
      <c r="A31" s="62" t="s">
        <v>58</v>
      </c>
      <c r="B31" s="42">
        <v>7493</v>
      </c>
      <c r="C31" s="11">
        <v>83.447</v>
      </c>
      <c r="D31" s="14">
        <v>6.161656</v>
      </c>
      <c r="E31" s="22">
        <f t="shared" si="2"/>
        <v>73839.15539204526</v>
      </c>
      <c r="F31" s="3">
        <v>7493</v>
      </c>
      <c r="G31" s="22">
        <f t="shared" si="7"/>
        <v>6706</v>
      </c>
      <c r="H31" s="22">
        <v>4931</v>
      </c>
      <c r="I31" s="22">
        <v>1091</v>
      </c>
      <c r="J31" s="22">
        <v>684</v>
      </c>
      <c r="K31" s="22">
        <f t="shared" si="8"/>
        <v>654</v>
      </c>
      <c r="L31" s="22">
        <v>472</v>
      </c>
      <c r="M31" s="22">
        <v>182</v>
      </c>
      <c r="N31" s="22">
        <f t="shared" si="9"/>
        <v>122</v>
      </c>
      <c r="O31" s="22">
        <v>92</v>
      </c>
      <c r="P31" s="22">
        <v>30</v>
      </c>
      <c r="Q31" s="22">
        <f t="shared" si="10"/>
        <v>11</v>
      </c>
      <c r="R31" s="22">
        <v>8</v>
      </c>
      <c r="S31" s="22">
        <v>3</v>
      </c>
    </row>
    <row r="32" spans="1:19" ht="16.5">
      <c r="A32" s="62" t="s">
        <v>60</v>
      </c>
      <c r="B32" s="42">
        <v>7493</v>
      </c>
      <c r="C32" s="11">
        <v>83.447</v>
      </c>
      <c r="D32" s="14">
        <v>6.161656</v>
      </c>
      <c r="E32" s="22">
        <f t="shared" si="2"/>
        <v>73839.15539204526</v>
      </c>
      <c r="F32" s="3">
        <v>7493</v>
      </c>
      <c r="G32" s="22">
        <f t="shared" si="7"/>
        <v>6706</v>
      </c>
      <c r="H32" s="22">
        <v>4931</v>
      </c>
      <c r="I32" s="22">
        <v>1091</v>
      </c>
      <c r="J32" s="22">
        <v>684</v>
      </c>
      <c r="K32" s="22">
        <f t="shared" si="8"/>
        <v>654</v>
      </c>
      <c r="L32" s="22">
        <v>472</v>
      </c>
      <c r="M32" s="22">
        <v>182</v>
      </c>
      <c r="N32" s="22">
        <f t="shared" si="9"/>
        <v>122</v>
      </c>
      <c r="O32" s="22">
        <v>92</v>
      </c>
      <c r="P32" s="22">
        <v>30</v>
      </c>
      <c r="Q32" s="22">
        <f t="shared" si="10"/>
        <v>11</v>
      </c>
      <c r="R32" s="22">
        <v>8</v>
      </c>
      <c r="S32" s="22">
        <v>3</v>
      </c>
    </row>
    <row r="33" spans="1:19" ht="16.5">
      <c r="A33" s="62" t="s">
        <v>62</v>
      </c>
      <c r="B33" s="42">
        <v>6982</v>
      </c>
      <c r="C33" s="11">
        <v>184.423</v>
      </c>
      <c r="D33" s="14">
        <v>9.144622</v>
      </c>
      <c r="E33" s="22">
        <f t="shared" si="2"/>
        <v>49585.04091138307</v>
      </c>
      <c r="F33" s="3">
        <v>6982</v>
      </c>
      <c r="G33" s="22">
        <f t="shared" si="7"/>
        <v>5030</v>
      </c>
      <c r="H33" s="22">
        <v>2448</v>
      </c>
      <c r="I33" s="22">
        <v>1245</v>
      </c>
      <c r="J33" s="22">
        <v>1337</v>
      </c>
      <c r="K33" s="22">
        <f t="shared" si="8"/>
        <v>1620</v>
      </c>
      <c r="L33" s="22">
        <v>1222</v>
      </c>
      <c r="M33" s="22">
        <v>398</v>
      </c>
      <c r="N33" s="22">
        <f t="shared" si="9"/>
        <v>301</v>
      </c>
      <c r="O33" s="22">
        <v>222</v>
      </c>
      <c r="P33" s="22">
        <v>79</v>
      </c>
      <c r="Q33" s="22">
        <f t="shared" si="10"/>
        <v>31</v>
      </c>
      <c r="R33" s="22">
        <v>25</v>
      </c>
      <c r="S33" s="22">
        <v>6</v>
      </c>
    </row>
    <row r="34" spans="1:19" ht="16.5">
      <c r="A34" s="62" t="s">
        <v>64</v>
      </c>
      <c r="B34" s="42">
        <v>1144</v>
      </c>
      <c r="C34" s="11">
        <v>68.685</v>
      </c>
      <c r="D34" s="14">
        <v>3.7089250000000002</v>
      </c>
      <c r="E34" s="22">
        <f t="shared" si="2"/>
        <v>53999.05365072433</v>
      </c>
      <c r="F34" s="3">
        <v>1144</v>
      </c>
      <c r="G34" s="22">
        <f t="shared" si="7"/>
        <v>562</v>
      </c>
      <c r="H34" s="22">
        <v>282</v>
      </c>
      <c r="I34" s="22">
        <v>124</v>
      </c>
      <c r="J34" s="22">
        <v>156</v>
      </c>
      <c r="K34" s="22">
        <f t="shared" si="8"/>
        <v>400</v>
      </c>
      <c r="L34" s="22">
        <v>266</v>
      </c>
      <c r="M34" s="22">
        <v>134</v>
      </c>
      <c r="N34" s="22">
        <f t="shared" si="9"/>
        <v>167</v>
      </c>
      <c r="O34" s="22">
        <v>112</v>
      </c>
      <c r="P34" s="22">
        <v>55</v>
      </c>
      <c r="Q34" s="22">
        <f t="shared" si="10"/>
        <v>15</v>
      </c>
      <c r="R34" s="22">
        <v>15</v>
      </c>
      <c r="S34" s="22">
        <v>0</v>
      </c>
    </row>
    <row r="35" spans="1:19" ht="16.5">
      <c r="A35" s="62" t="s">
        <v>66</v>
      </c>
      <c r="B35" s="42">
        <v>309</v>
      </c>
      <c r="C35" s="11">
        <v>24.863</v>
      </c>
      <c r="D35" s="14">
        <v>1.366307</v>
      </c>
      <c r="E35" s="22">
        <f t="shared" si="2"/>
        <v>54953.42476772714</v>
      </c>
      <c r="F35" s="3">
        <v>309</v>
      </c>
      <c r="G35" s="22">
        <f t="shared" si="7"/>
        <v>230</v>
      </c>
      <c r="H35" s="22">
        <v>162</v>
      </c>
      <c r="I35" s="22">
        <v>35</v>
      </c>
      <c r="J35" s="22">
        <v>33</v>
      </c>
      <c r="K35" s="22">
        <f t="shared" si="8"/>
        <v>33</v>
      </c>
      <c r="L35" s="22">
        <v>14</v>
      </c>
      <c r="M35" s="22">
        <v>19</v>
      </c>
      <c r="N35" s="22">
        <f t="shared" si="9"/>
        <v>34</v>
      </c>
      <c r="O35" s="22">
        <v>18</v>
      </c>
      <c r="P35" s="22">
        <v>16</v>
      </c>
      <c r="Q35" s="22">
        <f t="shared" si="10"/>
        <v>12</v>
      </c>
      <c r="R35" s="22">
        <v>7</v>
      </c>
      <c r="S35" s="22">
        <v>5</v>
      </c>
    </row>
    <row r="36" spans="1:19" ht="16.5">
      <c r="A36" s="62" t="s">
        <v>68</v>
      </c>
      <c r="B36" s="42">
        <v>5529</v>
      </c>
      <c r="C36" s="11">
        <v>90.875</v>
      </c>
      <c r="D36" s="14">
        <v>4.06939</v>
      </c>
      <c r="E36" s="22">
        <f t="shared" si="2"/>
        <v>44780.08253094911</v>
      </c>
      <c r="F36" s="3">
        <v>5529</v>
      </c>
      <c r="G36" s="22">
        <f t="shared" si="7"/>
        <v>4238</v>
      </c>
      <c r="H36" s="22">
        <v>2004</v>
      </c>
      <c r="I36" s="22">
        <v>1086</v>
      </c>
      <c r="J36" s="22">
        <v>1148</v>
      </c>
      <c r="K36" s="22">
        <f t="shared" si="8"/>
        <v>1187</v>
      </c>
      <c r="L36" s="22">
        <v>942</v>
      </c>
      <c r="M36" s="22">
        <v>245</v>
      </c>
      <c r="N36" s="22">
        <f t="shared" si="9"/>
        <v>100</v>
      </c>
      <c r="O36" s="22">
        <v>92</v>
      </c>
      <c r="P36" s="22">
        <v>8</v>
      </c>
      <c r="Q36" s="22">
        <f t="shared" si="10"/>
        <v>4</v>
      </c>
      <c r="R36" s="22">
        <v>3</v>
      </c>
      <c r="S36" s="22">
        <v>1</v>
      </c>
    </row>
    <row r="37" spans="1:19" ht="16.5">
      <c r="A37" s="62" t="s">
        <v>70</v>
      </c>
      <c r="B37" s="42">
        <v>9124</v>
      </c>
      <c r="C37" s="11">
        <v>186.68</v>
      </c>
      <c r="D37" s="14">
        <v>9.351567</v>
      </c>
      <c r="E37" s="22">
        <f t="shared" si="2"/>
        <v>50094.10220698522</v>
      </c>
      <c r="F37" s="3">
        <v>9124</v>
      </c>
      <c r="G37" s="22">
        <f t="shared" si="7"/>
        <v>7610</v>
      </c>
      <c r="H37" s="22">
        <v>4892</v>
      </c>
      <c r="I37" s="22">
        <v>1487</v>
      </c>
      <c r="J37" s="22">
        <v>1231</v>
      </c>
      <c r="K37" s="22">
        <f t="shared" si="8"/>
        <v>1236</v>
      </c>
      <c r="L37" s="22">
        <v>908</v>
      </c>
      <c r="M37" s="22">
        <v>328</v>
      </c>
      <c r="N37" s="22">
        <f t="shared" si="9"/>
        <v>232</v>
      </c>
      <c r="O37" s="22">
        <v>182</v>
      </c>
      <c r="P37" s="22">
        <v>50</v>
      </c>
      <c r="Q37" s="22">
        <f t="shared" si="10"/>
        <v>46</v>
      </c>
      <c r="R37" s="22">
        <v>27</v>
      </c>
      <c r="S37" s="22">
        <v>19</v>
      </c>
    </row>
    <row r="38" spans="1:19" ht="16.5">
      <c r="A38" s="62" t="s">
        <v>72</v>
      </c>
      <c r="B38" s="42">
        <v>9124</v>
      </c>
      <c r="C38" s="11">
        <v>186.68</v>
      </c>
      <c r="D38" s="14">
        <v>9.351567</v>
      </c>
      <c r="E38" s="22">
        <f t="shared" si="2"/>
        <v>50094.10220698522</v>
      </c>
      <c r="F38" s="3">
        <v>9124</v>
      </c>
      <c r="G38" s="22">
        <f t="shared" si="7"/>
        <v>7610</v>
      </c>
      <c r="H38" s="22">
        <v>4892</v>
      </c>
      <c r="I38" s="22">
        <v>1487</v>
      </c>
      <c r="J38" s="22">
        <v>1231</v>
      </c>
      <c r="K38" s="22">
        <f t="shared" si="8"/>
        <v>1236</v>
      </c>
      <c r="L38" s="22">
        <v>908</v>
      </c>
      <c r="M38" s="22">
        <v>328</v>
      </c>
      <c r="N38" s="22">
        <f t="shared" si="9"/>
        <v>232</v>
      </c>
      <c r="O38" s="22">
        <v>182</v>
      </c>
      <c r="P38" s="22">
        <v>50</v>
      </c>
      <c r="Q38" s="22">
        <f t="shared" si="10"/>
        <v>46</v>
      </c>
      <c r="R38" s="22">
        <v>27</v>
      </c>
      <c r="S38" s="22">
        <v>19</v>
      </c>
    </row>
    <row r="39" spans="1:19" ht="16.5">
      <c r="A39" s="62"/>
      <c r="B39" s="42"/>
      <c r="C39" s="11"/>
      <c r="D39" s="14"/>
      <c r="E39" s="22"/>
      <c r="F39" s="3"/>
      <c r="G39" s="3"/>
      <c r="H39" s="3"/>
      <c r="I39" s="3"/>
      <c r="J39" s="3"/>
      <c r="K39" s="3"/>
      <c r="L39" s="3"/>
      <c r="M39" s="3"/>
      <c r="N39" s="3"/>
      <c r="O39" s="3"/>
      <c r="P39" s="3"/>
      <c r="Q39" s="3"/>
      <c r="R39" s="3"/>
      <c r="S39" s="3"/>
    </row>
    <row r="40" spans="1:19" ht="16.5">
      <c r="A40" s="62" t="s">
        <v>74</v>
      </c>
      <c r="B40" s="42">
        <v>341849</v>
      </c>
      <c r="C40" s="11">
        <v>14132.02</v>
      </c>
      <c r="D40" s="14">
        <v>576.057897</v>
      </c>
      <c r="E40" s="22">
        <f t="shared" si="2"/>
        <v>40762.60131248045</v>
      </c>
      <c r="F40" s="3">
        <v>341849</v>
      </c>
      <c r="G40" s="22">
        <f>+H40+I40+J40</f>
        <v>234504</v>
      </c>
      <c r="H40" s="22">
        <v>121315</v>
      </c>
      <c r="I40" s="22">
        <v>59595</v>
      </c>
      <c r="J40" s="22">
        <v>53594</v>
      </c>
      <c r="K40" s="22">
        <f>+L40+M40</f>
        <v>77552</v>
      </c>
      <c r="L40" s="22">
        <v>52406</v>
      </c>
      <c r="M40" s="22">
        <v>25146</v>
      </c>
      <c r="N40" s="22">
        <f>+O40+P40</f>
        <v>26122</v>
      </c>
      <c r="O40" s="22">
        <v>19548</v>
      </c>
      <c r="P40" s="22">
        <v>6574</v>
      </c>
      <c r="Q40" s="22">
        <f>+R40+S40</f>
        <v>3671</v>
      </c>
      <c r="R40" s="22">
        <v>2531</v>
      </c>
      <c r="S40" s="22">
        <v>1140</v>
      </c>
    </row>
    <row r="41" spans="1:19" ht="16.5">
      <c r="A41" s="62"/>
      <c r="B41" s="42"/>
      <c r="C41" s="11"/>
      <c r="D41" s="14"/>
      <c r="E41" s="22"/>
      <c r="F41" s="3"/>
      <c r="G41" s="22"/>
      <c r="H41" s="22"/>
      <c r="I41" s="22"/>
      <c r="J41" s="22"/>
      <c r="K41" s="22"/>
      <c r="L41" s="22"/>
      <c r="M41" s="22"/>
      <c r="N41" s="22"/>
      <c r="O41" s="22"/>
      <c r="P41" s="22"/>
      <c r="Q41" s="22"/>
      <c r="R41" s="22"/>
      <c r="S41" s="22"/>
    </row>
    <row r="42" spans="1:19" ht="16.5">
      <c r="A42" s="62" t="s">
        <v>76</v>
      </c>
      <c r="B42" s="16">
        <f>B43+B47</f>
        <v>22264</v>
      </c>
      <c r="C42" s="29">
        <f>C43+C47</f>
        <v>1006.2160000000001</v>
      </c>
      <c r="D42" s="30">
        <f aca="true" t="shared" si="11" ref="D42:S42">D43+D47</f>
        <v>37.55909</v>
      </c>
      <c r="E42" s="22">
        <f>(D42*1000000000)/(C42*1000)</f>
        <v>37327.06496418264</v>
      </c>
      <c r="F42" s="16">
        <f t="shared" si="11"/>
        <v>22264</v>
      </c>
      <c r="G42" s="16">
        <f t="shared" si="11"/>
        <v>13043</v>
      </c>
      <c r="H42" s="16">
        <f t="shared" si="11"/>
        <v>6080</v>
      </c>
      <c r="I42" s="16">
        <f t="shared" si="11"/>
        <v>3323</v>
      </c>
      <c r="J42" s="16">
        <f t="shared" si="11"/>
        <v>3640</v>
      </c>
      <c r="K42" s="16">
        <f t="shared" si="11"/>
        <v>6458</v>
      </c>
      <c r="L42" s="16">
        <f t="shared" si="11"/>
        <v>4208</v>
      </c>
      <c r="M42" s="16">
        <f t="shared" si="11"/>
        <v>2250</v>
      </c>
      <c r="N42" s="16">
        <f t="shared" si="11"/>
        <v>2578</v>
      </c>
      <c r="O42" s="16">
        <f t="shared" si="11"/>
        <v>2157</v>
      </c>
      <c r="P42" s="16">
        <f t="shared" si="11"/>
        <v>421</v>
      </c>
      <c r="Q42" s="16">
        <f t="shared" si="11"/>
        <v>185</v>
      </c>
      <c r="R42" s="16">
        <f t="shared" si="11"/>
        <v>142</v>
      </c>
      <c r="S42" s="16">
        <f t="shared" si="11"/>
        <v>43</v>
      </c>
    </row>
    <row r="43" spans="1:19" ht="16.5">
      <c r="A43" s="62" t="s">
        <v>77</v>
      </c>
      <c r="B43" s="42">
        <v>16808</v>
      </c>
      <c r="C43" s="11">
        <v>523.984</v>
      </c>
      <c r="D43" s="14">
        <v>15.891255</v>
      </c>
      <c r="E43" s="22">
        <f t="shared" si="2"/>
        <v>30327.74855720785</v>
      </c>
      <c r="F43" s="3">
        <v>16808</v>
      </c>
      <c r="G43" s="22">
        <f aca="true" t="shared" si="12" ref="G43:G49">+H43+I43+J43</f>
        <v>11197</v>
      </c>
      <c r="H43" s="22">
        <v>5374</v>
      </c>
      <c r="I43" s="22">
        <v>2836</v>
      </c>
      <c r="J43" s="22">
        <v>2987</v>
      </c>
      <c r="K43" s="22">
        <f aca="true" t="shared" si="13" ref="K43:K49">+L43+M43</f>
        <v>4313</v>
      </c>
      <c r="L43" s="22">
        <v>2992</v>
      </c>
      <c r="M43" s="22">
        <v>1321</v>
      </c>
      <c r="N43" s="22">
        <f aca="true" t="shared" si="14" ref="N43:N49">+O43+P43</f>
        <v>1248</v>
      </c>
      <c r="O43" s="22">
        <v>1060</v>
      </c>
      <c r="P43" s="22">
        <v>188</v>
      </c>
      <c r="Q43" s="22">
        <f aca="true" t="shared" si="15" ref="Q43:Q49">+R43+S43</f>
        <v>50</v>
      </c>
      <c r="R43" s="22">
        <v>44</v>
      </c>
      <c r="S43" s="22">
        <v>6</v>
      </c>
    </row>
    <row r="44" spans="1:19" ht="16.5">
      <c r="A44" s="62" t="s">
        <v>79</v>
      </c>
      <c r="B44" s="42">
        <v>4229</v>
      </c>
      <c r="C44" s="11">
        <v>112.316</v>
      </c>
      <c r="D44" s="14">
        <v>3.5001729999999998</v>
      </c>
      <c r="E44" s="22">
        <f t="shared" si="2"/>
        <v>31163.61871861533</v>
      </c>
      <c r="F44" s="3">
        <v>4229</v>
      </c>
      <c r="G44" s="22">
        <f t="shared" si="12"/>
        <v>2854</v>
      </c>
      <c r="H44" s="22">
        <v>1334</v>
      </c>
      <c r="I44" s="22">
        <v>735</v>
      </c>
      <c r="J44" s="22">
        <v>785</v>
      </c>
      <c r="K44" s="22">
        <f t="shared" si="13"/>
        <v>1085</v>
      </c>
      <c r="L44" s="22">
        <v>756</v>
      </c>
      <c r="M44" s="22">
        <v>329</v>
      </c>
      <c r="N44" s="22">
        <f t="shared" si="14"/>
        <v>288</v>
      </c>
      <c r="O44" s="22">
        <v>264</v>
      </c>
      <c r="P44" s="22">
        <v>24</v>
      </c>
      <c r="Q44" s="22">
        <f t="shared" si="15"/>
        <v>2</v>
      </c>
      <c r="R44" s="22">
        <v>2</v>
      </c>
      <c r="S44" s="22">
        <v>0</v>
      </c>
    </row>
    <row r="45" spans="1:19" ht="16.5">
      <c r="A45" s="62" t="s">
        <v>81</v>
      </c>
      <c r="B45" s="42">
        <v>1906</v>
      </c>
      <c r="C45" s="11">
        <v>110.969</v>
      </c>
      <c r="D45" s="14">
        <v>3.7533000000000003</v>
      </c>
      <c r="E45" s="22">
        <f t="shared" si="2"/>
        <v>33822.959565284</v>
      </c>
      <c r="F45" s="3">
        <v>1906</v>
      </c>
      <c r="G45" s="22">
        <f t="shared" si="12"/>
        <v>808</v>
      </c>
      <c r="H45" s="22">
        <v>278</v>
      </c>
      <c r="I45" s="22">
        <v>196</v>
      </c>
      <c r="J45" s="22">
        <v>334</v>
      </c>
      <c r="K45" s="22">
        <f t="shared" si="13"/>
        <v>766</v>
      </c>
      <c r="L45" s="22">
        <v>459</v>
      </c>
      <c r="M45" s="22">
        <v>307</v>
      </c>
      <c r="N45" s="22">
        <f t="shared" si="14"/>
        <v>323</v>
      </c>
      <c r="O45" s="22">
        <v>255</v>
      </c>
      <c r="P45" s="22">
        <v>68</v>
      </c>
      <c r="Q45" s="22">
        <f t="shared" si="15"/>
        <v>9</v>
      </c>
      <c r="R45" s="22">
        <v>9</v>
      </c>
      <c r="S45" s="22">
        <v>0</v>
      </c>
    </row>
    <row r="46" spans="1:19" ht="16.5">
      <c r="A46" s="62" t="s">
        <v>83</v>
      </c>
      <c r="B46" s="42">
        <v>10673</v>
      </c>
      <c r="C46" s="11">
        <v>300.699</v>
      </c>
      <c r="D46" s="14">
        <v>8.637782</v>
      </c>
      <c r="E46" s="22">
        <f t="shared" si="2"/>
        <v>28725.67584195491</v>
      </c>
      <c r="F46" s="3">
        <v>10673</v>
      </c>
      <c r="G46" s="22">
        <f t="shared" si="12"/>
        <v>7535</v>
      </c>
      <c r="H46" s="22">
        <v>3762</v>
      </c>
      <c r="I46" s="22">
        <v>1905</v>
      </c>
      <c r="J46" s="22">
        <v>1868</v>
      </c>
      <c r="K46" s="22">
        <f t="shared" si="13"/>
        <v>2462</v>
      </c>
      <c r="L46" s="22">
        <v>1777</v>
      </c>
      <c r="M46" s="22">
        <v>685</v>
      </c>
      <c r="N46" s="22">
        <f t="shared" si="14"/>
        <v>637</v>
      </c>
      <c r="O46" s="22">
        <v>541</v>
      </c>
      <c r="P46" s="22">
        <v>96</v>
      </c>
      <c r="Q46" s="22">
        <f t="shared" si="15"/>
        <v>39</v>
      </c>
      <c r="R46" s="22">
        <v>33</v>
      </c>
      <c r="S46" s="22">
        <v>6</v>
      </c>
    </row>
    <row r="47" spans="1:19" ht="16.5">
      <c r="A47" s="62" t="s">
        <v>85</v>
      </c>
      <c r="B47" s="42">
        <v>5456</v>
      </c>
      <c r="C47" s="11">
        <v>482.232</v>
      </c>
      <c r="D47" s="14">
        <v>21.667835</v>
      </c>
      <c r="E47" s="22">
        <f t="shared" si="2"/>
        <v>44932.3873156489</v>
      </c>
      <c r="F47" s="3">
        <v>5456</v>
      </c>
      <c r="G47" s="22">
        <f t="shared" si="12"/>
        <v>1846</v>
      </c>
      <c r="H47" s="22">
        <v>706</v>
      </c>
      <c r="I47" s="22">
        <v>487</v>
      </c>
      <c r="J47" s="22">
        <v>653</v>
      </c>
      <c r="K47" s="22">
        <f t="shared" si="13"/>
        <v>2145</v>
      </c>
      <c r="L47" s="22">
        <v>1216</v>
      </c>
      <c r="M47" s="22">
        <v>929</v>
      </c>
      <c r="N47" s="22">
        <f t="shared" si="14"/>
        <v>1330</v>
      </c>
      <c r="O47" s="22">
        <v>1097</v>
      </c>
      <c r="P47" s="22">
        <v>233</v>
      </c>
      <c r="Q47" s="22">
        <f t="shared" si="15"/>
        <v>135</v>
      </c>
      <c r="R47" s="22">
        <v>98</v>
      </c>
      <c r="S47" s="22">
        <v>37</v>
      </c>
    </row>
    <row r="48" spans="1:19" ht="16.5">
      <c r="A48" s="62" t="s">
        <v>87</v>
      </c>
      <c r="B48" s="42">
        <v>635</v>
      </c>
      <c r="C48" s="11">
        <v>154.903</v>
      </c>
      <c r="D48" s="14">
        <v>8.938977000000001</v>
      </c>
      <c r="E48" s="22">
        <f t="shared" si="2"/>
        <v>57706.93272564122</v>
      </c>
      <c r="F48" s="3">
        <v>635</v>
      </c>
      <c r="G48" s="22">
        <f t="shared" si="12"/>
        <v>136</v>
      </c>
      <c r="H48" s="22">
        <v>76</v>
      </c>
      <c r="I48" s="22">
        <v>22</v>
      </c>
      <c r="J48" s="22">
        <v>38</v>
      </c>
      <c r="K48" s="22">
        <f t="shared" si="13"/>
        <v>160</v>
      </c>
      <c r="L48" s="22">
        <v>62</v>
      </c>
      <c r="M48" s="22">
        <v>98</v>
      </c>
      <c r="N48" s="22">
        <f t="shared" si="14"/>
        <v>238</v>
      </c>
      <c r="O48" s="22">
        <v>147</v>
      </c>
      <c r="P48" s="22">
        <v>91</v>
      </c>
      <c r="Q48" s="22">
        <f t="shared" si="15"/>
        <v>101</v>
      </c>
      <c r="R48" s="22">
        <v>70</v>
      </c>
      <c r="S48" s="22">
        <v>31</v>
      </c>
    </row>
    <row r="49" spans="1:19" ht="16.5">
      <c r="A49" s="62" t="s">
        <v>89</v>
      </c>
      <c r="B49" s="42">
        <v>4821</v>
      </c>
      <c r="C49" s="11">
        <v>327.329</v>
      </c>
      <c r="D49" s="14">
        <v>12.728858</v>
      </c>
      <c r="E49" s="22">
        <f t="shared" si="2"/>
        <v>38887.046366194256</v>
      </c>
      <c r="F49" s="3">
        <v>4821</v>
      </c>
      <c r="G49" s="22">
        <f t="shared" si="12"/>
        <v>1710</v>
      </c>
      <c r="H49" s="22">
        <v>630</v>
      </c>
      <c r="I49" s="22">
        <v>465</v>
      </c>
      <c r="J49" s="22">
        <v>615</v>
      </c>
      <c r="K49" s="22">
        <f t="shared" si="13"/>
        <v>1985</v>
      </c>
      <c r="L49" s="22">
        <v>1154</v>
      </c>
      <c r="M49" s="22">
        <v>831</v>
      </c>
      <c r="N49" s="22">
        <f t="shared" si="14"/>
        <v>1092</v>
      </c>
      <c r="O49" s="22">
        <v>950</v>
      </c>
      <c r="P49" s="22">
        <v>142</v>
      </c>
      <c r="Q49" s="22">
        <f t="shared" si="15"/>
        <v>34</v>
      </c>
      <c r="R49" s="22">
        <v>28</v>
      </c>
      <c r="S49" s="22">
        <v>6</v>
      </c>
    </row>
    <row r="50" spans="1:19" ht="16.5" thickBot="1">
      <c r="A50" s="63"/>
      <c r="B50" s="24"/>
      <c r="C50" s="25"/>
      <c r="D50" s="37"/>
      <c r="E50" s="25"/>
      <c r="F50" s="25"/>
      <c r="G50" s="25"/>
      <c r="H50" s="25"/>
      <c r="I50" s="25"/>
      <c r="J50" s="25"/>
      <c r="K50" s="25"/>
      <c r="L50" s="25"/>
      <c r="M50" s="25"/>
      <c r="N50" s="25"/>
      <c r="O50" s="25"/>
      <c r="P50" s="25"/>
      <c r="Q50" s="25"/>
      <c r="R50" s="25"/>
      <c r="S50" s="25"/>
    </row>
  </sheetData>
  <mergeCells count="37">
    <mergeCell ref="A2:A11"/>
    <mergeCell ref="R10:R11"/>
    <mergeCell ref="S10:S11"/>
    <mergeCell ref="N10:N11"/>
    <mergeCell ref="O10:O11"/>
    <mergeCell ref="P10:P11"/>
    <mergeCell ref="Q10:Q11"/>
    <mergeCell ref="J10:J11"/>
    <mergeCell ref="K10:K11"/>
    <mergeCell ref="L10:L11"/>
    <mergeCell ref="M10:M11"/>
    <mergeCell ref="F10:F11"/>
    <mergeCell ref="G10:G11"/>
    <mergeCell ref="H10:H11"/>
    <mergeCell ref="I10:I11"/>
    <mergeCell ref="B10:B11"/>
    <mergeCell ref="C10:C11"/>
    <mergeCell ref="D10:D11"/>
    <mergeCell ref="E10:E11"/>
    <mergeCell ref="P8:P9"/>
    <mergeCell ref="Q8:Q9"/>
    <mergeCell ref="R8:R9"/>
    <mergeCell ref="S8:S9"/>
    <mergeCell ref="L8:L9"/>
    <mergeCell ref="M8:M9"/>
    <mergeCell ref="N8:N9"/>
    <mergeCell ref="O8:O9"/>
    <mergeCell ref="C5:C9"/>
    <mergeCell ref="D5:D9"/>
    <mergeCell ref="E5:E9"/>
    <mergeCell ref="F5:S7"/>
    <mergeCell ref="F8:F9"/>
    <mergeCell ref="G8:G9"/>
    <mergeCell ref="H8:H9"/>
    <mergeCell ref="I8:I9"/>
    <mergeCell ref="J8:J9"/>
    <mergeCell ref="K8:K9"/>
  </mergeCells>
  <printOptions/>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57"/>
  <sheetViews>
    <sheetView showGridLines="0" showOutlineSymbols="0" zoomScale="87" zoomScaleNormal="87" workbookViewId="0" topLeftCell="A1">
      <selection activeCell="A1" sqref="A1"/>
    </sheetView>
  </sheetViews>
  <sheetFormatPr defaultColWidth="8.796875" defaultRowHeight="15.75"/>
  <cols>
    <col min="1" max="1" width="35.796875" style="0" customWidth="1"/>
    <col min="2" max="2" width="21.19921875" style="0" bestFit="1" customWidth="1"/>
    <col min="3" max="3" width="18.09765625" style="0" bestFit="1" customWidth="1"/>
    <col min="4" max="16384" width="9.69921875" style="0" customWidth="1"/>
  </cols>
  <sheetData>
    <row r="1" ht="16.5" thickBot="1">
      <c r="A1" s="47"/>
    </row>
    <row r="2" spans="1:18" ht="15.75">
      <c r="A2" s="5"/>
      <c r="B2" s="140">
        <v>2002</v>
      </c>
      <c r="C2" s="128"/>
      <c r="D2" s="128"/>
      <c r="E2" s="128"/>
      <c r="F2" s="128"/>
      <c r="G2" s="128"/>
      <c r="H2" s="128"/>
      <c r="I2" s="128"/>
      <c r="J2" s="128"/>
      <c r="K2" s="128"/>
      <c r="L2" s="128"/>
      <c r="M2" s="128"/>
      <c r="N2" s="128"/>
      <c r="O2" s="128"/>
      <c r="P2" s="128"/>
      <c r="Q2" s="128"/>
      <c r="R2" s="128"/>
    </row>
    <row r="3" spans="1:18" ht="15.75">
      <c r="A3" s="1"/>
      <c r="B3" s="134"/>
      <c r="C3" s="134"/>
      <c r="D3" s="134"/>
      <c r="E3" s="134"/>
      <c r="F3" s="134"/>
      <c r="G3" s="134"/>
      <c r="H3" s="134"/>
      <c r="I3" s="134"/>
      <c r="J3" s="134"/>
      <c r="K3" s="134"/>
      <c r="L3" s="134"/>
      <c r="M3" s="134"/>
      <c r="N3" s="134"/>
      <c r="O3" s="134"/>
      <c r="P3" s="134"/>
      <c r="Q3" s="134"/>
      <c r="R3" s="134"/>
    </row>
    <row r="4" spans="1:18" ht="16.5" thickBot="1">
      <c r="A4" s="1"/>
      <c r="B4" s="130"/>
      <c r="C4" s="130"/>
      <c r="D4" s="130"/>
      <c r="E4" s="130"/>
      <c r="F4" s="130"/>
      <c r="G4" s="130"/>
      <c r="H4" s="130"/>
      <c r="I4" s="130"/>
      <c r="J4" s="130"/>
      <c r="K4" s="130"/>
      <c r="L4" s="130"/>
      <c r="M4" s="130"/>
      <c r="N4" s="130"/>
      <c r="O4" s="130"/>
      <c r="P4" s="130"/>
      <c r="Q4" s="130"/>
      <c r="R4" s="130"/>
    </row>
    <row r="5" spans="1:18" ht="15.75">
      <c r="A5" s="1"/>
      <c r="B5" s="135" t="s">
        <v>150</v>
      </c>
      <c r="C5" s="135" t="s">
        <v>151</v>
      </c>
      <c r="D5" s="135" t="s">
        <v>169</v>
      </c>
      <c r="E5" s="133" t="s">
        <v>7</v>
      </c>
      <c r="F5" s="128"/>
      <c r="G5" s="128"/>
      <c r="H5" s="128"/>
      <c r="I5" s="128"/>
      <c r="J5" s="128"/>
      <c r="K5" s="128"/>
      <c r="L5" s="128"/>
      <c r="M5" s="128"/>
      <c r="N5" s="128"/>
      <c r="O5" s="128"/>
      <c r="P5" s="128"/>
      <c r="Q5" s="128"/>
      <c r="R5" s="128"/>
    </row>
    <row r="6" spans="1:18" ht="15.75">
      <c r="A6" s="10" t="s">
        <v>9</v>
      </c>
      <c r="B6" s="136"/>
      <c r="C6" s="136"/>
      <c r="D6" s="136"/>
      <c r="E6" s="134"/>
      <c r="F6" s="134"/>
      <c r="G6" s="134"/>
      <c r="H6" s="134"/>
      <c r="I6" s="134"/>
      <c r="J6" s="134"/>
      <c r="K6" s="134"/>
      <c r="L6" s="134"/>
      <c r="M6" s="134"/>
      <c r="N6" s="134"/>
      <c r="O6" s="134"/>
      <c r="P6" s="134"/>
      <c r="Q6" s="134"/>
      <c r="R6" s="134"/>
    </row>
    <row r="7" spans="1:18" ht="16.5" thickBot="1">
      <c r="A7" s="1"/>
      <c r="B7" s="136"/>
      <c r="C7" s="136"/>
      <c r="D7" s="136"/>
      <c r="E7" s="130"/>
      <c r="F7" s="130"/>
      <c r="G7" s="130"/>
      <c r="H7" s="130"/>
      <c r="I7" s="130"/>
      <c r="J7" s="130"/>
      <c r="K7" s="130"/>
      <c r="L7" s="130"/>
      <c r="M7" s="130"/>
      <c r="N7" s="130"/>
      <c r="O7" s="130"/>
      <c r="P7" s="130"/>
      <c r="Q7" s="130"/>
      <c r="R7" s="130"/>
    </row>
    <row r="8" spans="1:18" ht="15.75">
      <c r="A8" s="1"/>
      <c r="B8" s="136"/>
      <c r="C8" s="136"/>
      <c r="D8" s="136"/>
      <c r="E8" s="137" t="s">
        <v>154</v>
      </c>
      <c r="F8" s="137" t="s">
        <v>156</v>
      </c>
      <c r="G8" s="137" t="s">
        <v>160</v>
      </c>
      <c r="H8" s="137" t="s">
        <v>161</v>
      </c>
      <c r="I8" s="137" t="s">
        <v>162</v>
      </c>
      <c r="J8" s="137" t="s">
        <v>157</v>
      </c>
      <c r="K8" s="137" t="s">
        <v>163</v>
      </c>
      <c r="L8" s="137" t="s">
        <v>164</v>
      </c>
      <c r="M8" s="137" t="s">
        <v>158</v>
      </c>
      <c r="N8" s="137" t="s">
        <v>165</v>
      </c>
      <c r="O8" s="137" t="s">
        <v>166</v>
      </c>
      <c r="P8" s="137" t="s">
        <v>159</v>
      </c>
      <c r="Q8" s="137" t="s">
        <v>167</v>
      </c>
      <c r="R8" s="137" t="s">
        <v>168</v>
      </c>
    </row>
    <row r="9" spans="1:18" ht="15.75">
      <c r="A9" s="1"/>
      <c r="B9" s="136"/>
      <c r="C9" s="136"/>
      <c r="D9" s="136"/>
      <c r="E9" s="136"/>
      <c r="F9" s="136"/>
      <c r="G9" s="136"/>
      <c r="H9" s="136"/>
      <c r="I9" s="136"/>
      <c r="J9" s="136"/>
      <c r="K9" s="136"/>
      <c r="L9" s="136"/>
      <c r="M9" s="136"/>
      <c r="N9" s="136"/>
      <c r="O9" s="136"/>
      <c r="P9" s="136"/>
      <c r="Q9" s="136"/>
      <c r="R9" s="136"/>
    </row>
    <row r="10" spans="1:18" ht="15.75">
      <c r="A10" s="1"/>
      <c r="B10" s="139" t="s">
        <v>27</v>
      </c>
      <c r="C10" s="125" t="s">
        <v>153</v>
      </c>
      <c r="D10" s="125" t="s">
        <v>145</v>
      </c>
      <c r="E10" s="138" t="s">
        <v>155</v>
      </c>
      <c r="F10" s="138" t="s">
        <v>155</v>
      </c>
      <c r="G10" s="138" t="s">
        <v>155</v>
      </c>
      <c r="H10" s="138" t="s">
        <v>155</v>
      </c>
      <c r="I10" s="138" t="s">
        <v>155</v>
      </c>
      <c r="J10" s="138" t="s">
        <v>155</v>
      </c>
      <c r="K10" s="138" t="s">
        <v>155</v>
      </c>
      <c r="L10" s="138" t="s">
        <v>155</v>
      </c>
      <c r="M10" s="138" t="s">
        <v>155</v>
      </c>
      <c r="N10" s="138" t="s">
        <v>155</v>
      </c>
      <c r="O10" s="138" t="s">
        <v>155</v>
      </c>
      <c r="P10" s="138" t="s">
        <v>155</v>
      </c>
      <c r="Q10" s="138" t="s">
        <v>155</v>
      </c>
      <c r="R10" s="138" t="s">
        <v>155</v>
      </c>
    </row>
    <row r="11" spans="1:18" ht="16.5" thickBot="1">
      <c r="A11" s="53"/>
      <c r="B11" s="126"/>
      <c r="C11" s="126"/>
      <c r="D11" s="126"/>
      <c r="E11" s="126"/>
      <c r="F11" s="126"/>
      <c r="G11" s="126"/>
      <c r="H11" s="126"/>
      <c r="I11" s="126"/>
      <c r="J11" s="126"/>
      <c r="K11" s="126"/>
      <c r="L11" s="126"/>
      <c r="M11" s="126"/>
      <c r="N11" s="126"/>
      <c r="O11" s="126"/>
      <c r="P11" s="126"/>
      <c r="Q11" s="126"/>
      <c r="R11" s="126"/>
    </row>
    <row r="12" spans="1:18" ht="16.5">
      <c r="A12" s="4" t="s">
        <v>28</v>
      </c>
      <c r="B12" s="27">
        <v>112400.654</v>
      </c>
      <c r="C12" s="28">
        <v>3943.179606</v>
      </c>
      <c r="D12" s="23">
        <f>(C12*1000000000)/(B12*1000)</f>
        <v>35081.46497083549</v>
      </c>
      <c r="E12" s="22">
        <v>7200770</v>
      </c>
      <c r="F12" s="22">
        <f>+G12+H12+I12</f>
        <v>6198512</v>
      </c>
      <c r="G12" s="22">
        <v>3900755</v>
      </c>
      <c r="H12" s="22">
        <v>1384960</v>
      </c>
      <c r="I12" s="22">
        <v>912797</v>
      </c>
      <c r="J12" s="22">
        <f>+K12+L12</f>
        <v>835205</v>
      </c>
      <c r="K12" s="22">
        <v>624628</v>
      </c>
      <c r="L12" s="22">
        <v>210577</v>
      </c>
      <c r="M12" s="22">
        <f>+N12+O12</f>
        <v>148944</v>
      </c>
      <c r="N12" s="22">
        <v>118724</v>
      </c>
      <c r="O12" s="22">
        <v>30220</v>
      </c>
      <c r="P12" s="22">
        <f>+Q12+R12</f>
        <v>18109</v>
      </c>
      <c r="Q12" s="22">
        <v>11377</v>
      </c>
      <c r="R12" s="22">
        <v>6732</v>
      </c>
    </row>
    <row r="13" spans="1:18" ht="16.5">
      <c r="A13" s="4"/>
      <c r="B13" s="22"/>
      <c r="C13" s="22"/>
      <c r="D13" s="23"/>
      <c r="E13" s="22"/>
      <c r="F13" s="22"/>
      <c r="G13" s="22"/>
      <c r="H13" s="22"/>
      <c r="I13" s="22"/>
      <c r="J13" s="22"/>
      <c r="K13" s="22"/>
      <c r="L13" s="22"/>
      <c r="M13" s="22"/>
      <c r="N13" s="22"/>
      <c r="O13" s="22"/>
      <c r="P13" s="22"/>
      <c r="Q13" s="22"/>
      <c r="R13" s="22"/>
    </row>
    <row r="14" spans="1:18" ht="16.5">
      <c r="A14" s="4" t="s">
        <v>30</v>
      </c>
      <c r="B14" s="21">
        <f>B17+B30+B42</f>
        <v>1676.938</v>
      </c>
      <c r="C14" s="23">
        <f>C17+C30+C42</f>
        <v>66.675094</v>
      </c>
      <c r="D14" s="22">
        <f aca="true" t="shared" si="0" ref="D14:D49">(C14*1000000000)/(B14*1000)</f>
        <v>39760.02332823277</v>
      </c>
      <c r="E14" s="22">
        <f>E17+E30+E42</f>
        <v>73021</v>
      </c>
      <c r="F14" s="22">
        <f>+G14+H14+I14</f>
        <v>57795</v>
      </c>
      <c r="G14" s="22">
        <f>G17+G30+G42</f>
        <v>36423</v>
      </c>
      <c r="H14" s="22">
        <f>H17+H30+H42</f>
        <v>11796</v>
      </c>
      <c r="I14" s="22">
        <f>I17+I30+I42</f>
        <v>9576</v>
      </c>
      <c r="J14" s="22">
        <f>+K14+L14</f>
        <v>11514</v>
      </c>
      <c r="K14" s="22">
        <f>K17+K30+K42</f>
        <v>8057</v>
      </c>
      <c r="L14" s="22">
        <f>L17+L30+L42</f>
        <v>3457</v>
      </c>
      <c r="M14" s="22">
        <f>+N14+O14</f>
        <v>3409</v>
      </c>
      <c r="N14" s="22">
        <f>N17+N30+N42</f>
        <v>2782</v>
      </c>
      <c r="O14" s="22">
        <f>O17+O30+O42</f>
        <v>627</v>
      </c>
      <c r="P14" s="22">
        <f>+Q14+R14</f>
        <v>303</v>
      </c>
      <c r="Q14" s="22">
        <f>Q17+Q30+Q42</f>
        <v>218</v>
      </c>
      <c r="R14" s="22">
        <f>R17+R30+R42</f>
        <v>85</v>
      </c>
    </row>
    <row r="15" spans="1:18" ht="15.75">
      <c r="A15" s="4" t="s">
        <v>31</v>
      </c>
      <c r="B15" s="14">
        <f>+B14/B12*100</f>
        <v>1.4919290416228363</v>
      </c>
      <c r="C15" s="14">
        <f aca="true" t="shared" si="1" ref="C15:R15">+C14/C12*100</f>
        <v>1.6908967042370122</v>
      </c>
      <c r="D15" s="14">
        <f t="shared" si="1"/>
        <v>113.3362684861842</v>
      </c>
      <c r="E15" s="14">
        <f t="shared" si="1"/>
        <v>1.0140721061775337</v>
      </c>
      <c r="F15" s="14">
        <f t="shared" si="1"/>
        <v>0.9324011956417928</v>
      </c>
      <c r="G15" s="14">
        <f t="shared" si="1"/>
        <v>0.9337423139879332</v>
      </c>
      <c r="H15" s="14">
        <f t="shared" si="1"/>
        <v>0.8517213493530499</v>
      </c>
      <c r="I15" s="14">
        <f t="shared" si="1"/>
        <v>1.049083202508334</v>
      </c>
      <c r="J15" s="14">
        <f t="shared" si="1"/>
        <v>1.3785837010075372</v>
      </c>
      <c r="K15" s="14">
        <f t="shared" si="1"/>
        <v>1.2898877411835525</v>
      </c>
      <c r="L15" s="14">
        <f t="shared" si="1"/>
        <v>1.6416797655964326</v>
      </c>
      <c r="M15" s="14">
        <f t="shared" si="1"/>
        <v>2.288779675582769</v>
      </c>
      <c r="N15" s="14">
        <f t="shared" si="1"/>
        <v>2.343249890502342</v>
      </c>
      <c r="O15" s="14">
        <f t="shared" si="1"/>
        <v>2.0747849106551954</v>
      </c>
      <c r="P15" s="14">
        <f t="shared" si="1"/>
        <v>1.6732011706886079</v>
      </c>
      <c r="Q15" s="14">
        <f t="shared" si="1"/>
        <v>1.9161466115847765</v>
      </c>
      <c r="R15" s="14">
        <f t="shared" si="1"/>
        <v>1.2626262626262625</v>
      </c>
    </row>
    <row r="16" spans="1:18" ht="16.5">
      <c r="A16" s="4"/>
      <c r="B16" s="3"/>
      <c r="C16" s="3"/>
      <c r="D16" s="23"/>
      <c r="E16" s="3"/>
      <c r="F16" s="3"/>
      <c r="G16" s="3"/>
      <c r="H16" s="3"/>
      <c r="I16" s="3"/>
      <c r="J16" s="3"/>
      <c r="K16" s="3"/>
      <c r="L16" s="3"/>
      <c r="M16" s="3"/>
      <c r="N16" s="3"/>
      <c r="O16" s="3"/>
      <c r="P16" s="3"/>
      <c r="Q16" s="3"/>
      <c r="R16" s="3"/>
    </row>
    <row r="17" spans="1:18" ht="16.5">
      <c r="A17" s="4" t="s">
        <v>32</v>
      </c>
      <c r="B17" s="11">
        <v>181.162</v>
      </c>
      <c r="C17" s="14">
        <v>4.978291</v>
      </c>
      <c r="D17" s="22">
        <f t="shared" si="0"/>
        <v>27479.775008003886</v>
      </c>
      <c r="E17" s="3">
        <v>26552</v>
      </c>
      <c r="F17" s="22">
        <f aca="true" t="shared" si="2" ref="F17:F28">+G17+H17+I17</f>
        <v>24883</v>
      </c>
      <c r="G17" s="22">
        <v>17735</v>
      </c>
      <c r="H17" s="22">
        <v>4641</v>
      </c>
      <c r="I17" s="22">
        <v>2507</v>
      </c>
      <c r="J17" s="22">
        <f aca="true" t="shared" si="3" ref="J17:J28">+K17+L17</f>
        <v>1508</v>
      </c>
      <c r="K17" s="22">
        <v>1219</v>
      </c>
      <c r="L17" s="22">
        <v>289</v>
      </c>
      <c r="M17" s="22">
        <f aca="true" t="shared" si="4" ref="M17:M28">+N17+O17</f>
        <v>152</v>
      </c>
      <c r="N17" s="22">
        <v>126</v>
      </c>
      <c r="O17" s="22">
        <v>26</v>
      </c>
      <c r="P17" s="22">
        <f aca="true" t="shared" si="5" ref="P17:P28">+Q17+R17</f>
        <v>9</v>
      </c>
      <c r="Q17" s="22">
        <v>7</v>
      </c>
      <c r="R17" s="22">
        <v>2</v>
      </c>
    </row>
    <row r="18" spans="1:18" ht="16.5">
      <c r="A18" s="4" t="s">
        <v>34</v>
      </c>
      <c r="B18" s="11">
        <v>75.822</v>
      </c>
      <c r="C18" s="14">
        <v>2.207048</v>
      </c>
      <c r="D18" s="22">
        <f t="shared" si="0"/>
        <v>29108.27991875709</v>
      </c>
      <c r="E18" s="3">
        <v>12509</v>
      </c>
      <c r="F18" s="22">
        <f t="shared" si="2"/>
        <v>11832</v>
      </c>
      <c r="G18" s="22">
        <v>7697</v>
      </c>
      <c r="H18" s="22">
        <v>2693</v>
      </c>
      <c r="I18" s="22">
        <v>1442</v>
      </c>
      <c r="J18" s="22">
        <f t="shared" si="3"/>
        <v>654</v>
      </c>
      <c r="K18" s="22">
        <v>573</v>
      </c>
      <c r="L18" s="22">
        <v>81</v>
      </c>
      <c r="M18" s="22">
        <f t="shared" si="4"/>
        <v>23</v>
      </c>
      <c r="N18" s="22">
        <v>18</v>
      </c>
      <c r="O18" s="22">
        <v>5</v>
      </c>
      <c r="P18" s="22">
        <f t="shared" si="5"/>
        <v>0</v>
      </c>
      <c r="Q18" s="22">
        <v>0</v>
      </c>
      <c r="R18" s="22">
        <v>0</v>
      </c>
    </row>
    <row r="19" spans="1:18" ht="16.5">
      <c r="A19" s="4" t="s">
        <v>36</v>
      </c>
      <c r="B19" s="11">
        <v>4.203</v>
      </c>
      <c r="C19" s="14">
        <v>0.158214</v>
      </c>
      <c r="D19" s="22">
        <f t="shared" si="0"/>
        <v>37643.11206281227</v>
      </c>
      <c r="E19" s="3">
        <v>680</v>
      </c>
      <c r="F19" s="22">
        <f t="shared" si="2"/>
        <v>634</v>
      </c>
      <c r="G19" s="22">
        <v>451</v>
      </c>
      <c r="H19" s="22">
        <v>125</v>
      </c>
      <c r="I19" s="22">
        <v>58</v>
      </c>
      <c r="J19" s="22">
        <f t="shared" si="3"/>
        <v>44</v>
      </c>
      <c r="K19" s="22">
        <v>38</v>
      </c>
      <c r="L19" s="22">
        <v>6</v>
      </c>
      <c r="M19" s="22">
        <f t="shared" si="4"/>
        <v>2</v>
      </c>
      <c r="N19" s="22">
        <v>2</v>
      </c>
      <c r="O19" s="22">
        <v>0</v>
      </c>
      <c r="P19" s="22">
        <f t="shared" si="5"/>
        <v>0</v>
      </c>
      <c r="Q19" s="22">
        <v>0</v>
      </c>
      <c r="R19" s="22">
        <v>0</v>
      </c>
    </row>
    <row r="20" spans="1:18" ht="16.5">
      <c r="A20" s="4" t="s">
        <v>38</v>
      </c>
      <c r="B20" s="11">
        <v>2.657</v>
      </c>
      <c r="C20" s="14">
        <v>0.075806</v>
      </c>
      <c r="D20" s="22">
        <f t="shared" si="0"/>
        <v>28530.673692133987</v>
      </c>
      <c r="E20" s="3">
        <v>352</v>
      </c>
      <c r="F20" s="22">
        <f t="shared" si="2"/>
        <v>322</v>
      </c>
      <c r="G20" s="22">
        <v>216</v>
      </c>
      <c r="H20" s="22">
        <v>67</v>
      </c>
      <c r="I20" s="22">
        <v>39</v>
      </c>
      <c r="J20" s="22">
        <f t="shared" si="3"/>
        <v>28</v>
      </c>
      <c r="K20" s="22">
        <v>21</v>
      </c>
      <c r="L20" s="22">
        <v>7</v>
      </c>
      <c r="M20" s="22">
        <f t="shared" si="4"/>
        <v>2</v>
      </c>
      <c r="N20" s="22">
        <v>2</v>
      </c>
      <c r="O20" s="22">
        <v>0</v>
      </c>
      <c r="P20" s="22">
        <f t="shared" si="5"/>
        <v>0</v>
      </c>
      <c r="Q20" s="22">
        <v>0</v>
      </c>
      <c r="R20" s="22">
        <v>0</v>
      </c>
    </row>
    <row r="21" spans="1:18" ht="16.5">
      <c r="A21" s="4" t="s">
        <v>40</v>
      </c>
      <c r="B21" s="11">
        <v>68.962</v>
      </c>
      <c r="C21" s="14">
        <v>1.973028</v>
      </c>
      <c r="D21" s="22">
        <f t="shared" si="0"/>
        <v>28610.36512862156</v>
      </c>
      <c r="E21" s="3">
        <v>11477</v>
      </c>
      <c r="F21" s="22">
        <f t="shared" si="2"/>
        <v>10876</v>
      </c>
      <c r="G21" s="22">
        <v>7030</v>
      </c>
      <c r="H21" s="22">
        <v>2501</v>
      </c>
      <c r="I21" s="22">
        <v>1345</v>
      </c>
      <c r="J21" s="22">
        <f t="shared" si="3"/>
        <v>582</v>
      </c>
      <c r="K21" s="22">
        <v>514</v>
      </c>
      <c r="L21" s="22">
        <v>68</v>
      </c>
      <c r="M21" s="22">
        <f t="shared" si="4"/>
        <v>19</v>
      </c>
      <c r="N21" s="22">
        <v>14</v>
      </c>
      <c r="O21" s="22">
        <v>5</v>
      </c>
      <c r="P21" s="22">
        <f t="shared" si="5"/>
        <v>0</v>
      </c>
      <c r="Q21" s="22">
        <v>0</v>
      </c>
      <c r="R21" s="22">
        <v>0</v>
      </c>
    </row>
    <row r="22" spans="1:18" ht="16.5">
      <c r="A22" s="4" t="s">
        <v>42</v>
      </c>
      <c r="B22" s="11">
        <v>9.244</v>
      </c>
      <c r="C22" s="14">
        <v>0.335427</v>
      </c>
      <c r="D22" s="22">
        <f t="shared" si="0"/>
        <v>36285.9151882302</v>
      </c>
      <c r="E22" s="3">
        <v>2385</v>
      </c>
      <c r="F22" s="22">
        <f t="shared" si="2"/>
        <v>2311</v>
      </c>
      <c r="G22" s="22">
        <v>2056</v>
      </c>
      <c r="H22" s="22">
        <v>151</v>
      </c>
      <c r="I22" s="22">
        <v>104</v>
      </c>
      <c r="J22" s="22">
        <f t="shared" si="3"/>
        <v>61</v>
      </c>
      <c r="K22" s="22">
        <v>49</v>
      </c>
      <c r="L22" s="22">
        <v>12</v>
      </c>
      <c r="M22" s="22">
        <f t="shared" si="4"/>
        <v>12</v>
      </c>
      <c r="N22" s="22">
        <v>11</v>
      </c>
      <c r="O22" s="22">
        <v>1</v>
      </c>
      <c r="P22" s="22">
        <f t="shared" si="5"/>
        <v>1</v>
      </c>
      <c r="Q22" s="22">
        <v>1</v>
      </c>
      <c r="R22" s="22">
        <v>0</v>
      </c>
    </row>
    <row r="23" spans="1:18" ht="16.5">
      <c r="A23" s="4" t="s">
        <v>44</v>
      </c>
      <c r="B23" s="11">
        <v>6.537</v>
      </c>
      <c r="C23" s="14">
        <v>0.252635</v>
      </c>
      <c r="D23" s="22">
        <f t="shared" si="0"/>
        <v>38646.932843812145</v>
      </c>
      <c r="E23" s="3">
        <v>1916</v>
      </c>
      <c r="F23" s="22">
        <f t="shared" si="2"/>
        <v>1859</v>
      </c>
      <c r="G23" s="22">
        <v>1693</v>
      </c>
      <c r="H23" s="22">
        <v>97</v>
      </c>
      <c r="I23" s="22">
        <v>69</v>
      </c>
      <c r="J23" s="22">
        <f t="shared" si="3"/>
        <v>47</v>
      </c>
      <c r="K23" s="22">
        <v>36</v>
      </c>
      <c r="L23" s="22">
        <v>11</v>
      </c>
      <c r="M23" s="22">
        <f t="shared" si="4"/>
        <v>10</v>
      </c>
      <c r="N23" s="22">
        <v>9</v>
      </c>
      <c r="O23" s="22">
        <v>1</v>
      </c>
      <c r="P23" s="22">
        <f t="shared" si="5"/>
        <v>0</v>
      </c>
      <c r="Q23" s="22">
        <v>0</v>
      </c>
      <c r="R23" s="22">
        <v>0</v>
      </c>
    </row>
    <row r="24" spans="1:18" ht="16.5">
      <c r="A24" s="4" t="s">
        <v>46</v>
      </c>
      <c r="B24" s="11">
        <v>2.707</v>
      </c>
      <c r="C24" s="14">
        <v>0.082792</v>
      </c>
      <c r="D24" s="22">
        <f t="shared" si="0"/>
        <v>30584.41078684891</v>
      </c>
      <c r="E24" s="3">
        <v>469</v>
      </c>
      <c r="F24" s="22">
        <f t="shared" si="2"/>
        <v>452</v>
      </c>
      <c r="G24" s="22">
        <v>363</v>
      </c>
      <c r="H24" s="22">
        <v>54</v>
      </c>
      <c r="I24" s="22">
        <v>35</v>
      </c>
      <c r="J24" s="22">
        <f t="shared" si="3"/>
        <v>14</v>
      </c>
      <c r="K24" s="22">
        <v>13</v>
      </c>
      <c r="L24" s="22">
        <v>1</v>
      </c>
      <c r="M24" s="22">
        <f t="shared" si="4"/>
        <v>2</v>
      </c>
      <c r="N24" s="22">
        <v>2</v>
      </c>
      <c r="O24" s="22">
        <v>0</v>
      </c>
      <c r="P24" s="22">
        <f t="shared" si="5"/>
        <v>1</v>
      </c>
      <c r="Q24" s="22">
        <v>1</v>
      </c>
      <c r="R24" s="22">
        <v>0</v>
      </c>
    </row>
    <row r="25" spans="1:18" ht="16.5">
      <c r="A25" s="4" t="s">
        <v>48</v>
      </c>
      <c r="B25" s="11">
        <v>96.096</v>
      </c>
      <c r="C25" s="14">
        <v>2.435816</v>
      </c>
      <c r="D25" s="22">
        <f t="shared" si="0"/>
        <v>25347.7355977356</v>
      </c>
      <c r="E25" s="3">
        <v>11658</v>
      </c>
      <c r="F25" s="22">
        <f t="shared" si="2"/>
        <v>10740</v>
      </c>
      <c r="G25" s="22">
        <v>7982</v>
      </c>
      <c r="H25" s="22">
        <v>1797</v>
      </c>
      <c r="I25" s="22">
        <v>961</v>
      </c>
      <c r="J25" s="22">
        <f t="shared" si="3"/>
        <v>793</v>
      </c>
      <c r="K25" s="22">
        <v>597</v>
      </c>
      <c r="L25" s="22">
        <v>196</v>
      </c>
      <c r="M25" s="22">
        <f t="shared" si="4"/>
        <v>117</v>
      </c>
      <c r="N25" s="22">
        <v>97</v>
      </c>
      <c r="O25" s="22">
        <v>20</v>
      </c>
      <c r="P25" s="22">
        <f t="shared" si="5"/>
        <v>8</v>
      </c>
      <c r="Q25" s="22">
        <v>6</v>
      </c>
      <c r="R25" s="22">
        <v>2</v>
      </c>
    </row>
    <row r="26" spans="1:18" ht="16.5">
      <c r="A26" s="4" t="s">
        <v>50</v>
      </c>
      <c r="B26" s="11">
        <v>58.541</v>
      </c>
      <c r="C26" s="14">
        <v>1.514936</v>
      </c>
      <c r="D26" s="22">
        <f t="shared" si="0"/>
        <v>25878.20501870484</v>
      </c>
      <c r="E26" s="3">
        <v>5324</v>
      </c>
      <c r="F26" s="22">
        <f t="shared" si="2"/>
        <v>4748</v>
      </c>
      <c r="G26" s="22">
        <v>3318</v>
      </c>
      <c r="H26" s="22">
        <v>921</v>
      </c>
      <c r="I26" s="22">
        <v>509</v>
      </c>
      <c r="J26" s="22">
        <f t="shared" si="3"/>
        <v>483</v>
      </c>
      <c r="K26" s="22">
        <v>347</v>
      </c>
      <c r="L26" s="22">
        <v>136</v>
      </c>
      <c r="M26" s="22">
        <f t="shared" si="4"/>
        <v>88</v>
      </c>
      <c r="N26" s="22">
        <v>71</v>
      </c>
      <c r="O26" s="22">
        <v>17</v>
      </c>
      <c r="P26" s="22">
        <f t="shared" si="5"/>
        <v>5</v>
      </c>
      <c r="Q26" s="22">
        <v>4</v>
      </c>
      <c r="R26" s="22">
        <v>1</v>
      </c>
    </row>
    <row r="27" spans="1:18" ht="16.5">
      <c r="A27" s="4" t="s">
        <v>52</v>
      </c>
      <c r="B27" s="11">
        <v>22.876</v>
      </c>
      <c r="C27" s="14">
        <v>0.495963</v>
      </c>
      <c r="D27" s="22">
        <f t="shared" si="0"/>
        <v>21680.494841755553</v>
      </c>
      <c r="E27" s="3">
        <v>4537</v>
      </c>
      <c r="F27" s="22">
        <f t="shared" si="2"/>
        <v>4335</v>
      </c>
      <c r="G27" s="22">
        <v>3397</v>
      </c>
      <c r="H27" s="22">
        <v>638</v>
      </c>
      <c r="I27" s="22">
        <v>300</v>
      </c>
      <c r="J27" s="22">
        <f t="shared" si="3"/>
        <v>187</v>
      </c>
      <c r="K27" s="22">
        <v>159</v>
      </c>
      <c r="L27" s="22">
        <v>28</v>
      </c>
      <c r="M27" s="22">
        <f t="shared" si="4"/>
        <v>14</v>
      </c>
      <c r="N27" s="22">
        <v>12</v>
      </c>
      <c r="O27" s="22">
        <v>2</v>
      </c>
      <c r="P27" s="22">
        <f t="shared" si="5"/>
        <v>1</v>
      </c>
      <c r="Q27" s="22">
        <v>1</v>
      </c>
      <c r="R27" s="22">
        <v>0</v>
      </c>
    </row>
    <row r="28" spans="1:18" ht="16.5">
      <c r="A28" s="4" t="s">
        <v>54</v>
      </c>
      <c r="B28" s="11">
        <v>14.679</v>
      </c>
      <c r="C28" s="14">
        <v>0.424917</v>
      </c>
      <c r="D28" s="22">
        <f t="shared" si="0"/>
        <v>28947.271612507662</v>
      </c>
      <c r="E28" s="3">
        <v>1797</v>
      </c>
      <c r="F28" s="22">
        <f t="shared" si="2"/>
        <v>1657</v>
      </c>
      <c r="G28" s="22">
        <v>1267</v>
      </c>
      <c r="H28" s="22">
        <v>238</v>
      </c>
      <c r="I28" s="22">
        <v>152</v>
      </c>
      <c r="J28" s="22">
        <f t="shared" si="3"/>
        <v>123</v>
      </c>
      <c r="K28" s="22">
        <v>91</v>
      </c>
      <c r="L28" s="22">
        <v>32</v>
      </c>
      <c r="M28" s="22">
        <f t="shared" si="4"/>
        <v>15</v>
      </c>
      <c r="N28" s="22">
        <v>14</v>
      </c>
      <c r="O28" s="22">
        <v>1</v>
      </c>
      <c r="P28" s="22">
        <f t="shared" si="5"/>
        <v>2</v>
      </c>
      <c r="Q28" s="22">
        <v>1</v>
      </c>
      <c r="R28" s="22">
        <v>1</v>
      </c>
    </row>
    <row r="29" spans="1:18" ht="16.5">
      <c r="A29" s="4"/>
      <c r="B29" s="11"/>
      <c r="C29" s="14"/>
      <c r="D29" s="22"/>
      <c r="E29" s="3"/>
      <c r="F29" s="3"/>
      <c r="G29" s="3"/>
      <c r="H29" s="3"/>
      <c r="I29" s="3"/>
      <c r="J29" s="3"/>
      <c r="K29" s="3"/>
      <c r="L29" s="3"/>
      <c r="M29" s="3"/>
      <c r="N29" s="3"/>
      <c r="O29" s="3"/>
      <c r="P29" s="3"/>
      <c r="Q29" s="3"/>
      <c r="R29" s="3"/>
    </row>
    <row r="30" spans="1:18" ht="16.5">
      <c r="A30" s="4" t="s">
        <v>56</v>
      </c>
      <c r="B30" s="11">
        <v>465.775</v>
      </c>
      <c r="C30" s="14">
        <v>23.961694</v>
      </c>
      <c r="D30" s="22">
        <f t="shared" si="0"/>
        <v>51444.78342547367</v>
      </c>
      <c r="E30" s="3">
        <v>23871</v>
      </c>
      <c r="F30" s="22">
        <f aca="true" t="shared" si="6" ref="F30:F38">+G30+H30+I30</f>
        <v>19550</v>
      </c>
      <c r="G30" s="22">
        <v>12389</v>
      </c>
      <c r="H30" s="22">
        <v>3775</v>
      </c>
      <c r="I30" s="22">
        <v>3386</v>
      </c>
      <c r="J30" s="22">
        <f aca="true" t="shared" si="7" ref="J30:J38">+K30+L30</f>
        <v>3551</v>
      </c>
      <c r="K30" s="22">
        <v>2647</v>
      </c>
      <c r="L30" s="22">
        <v>904</v>
      </c>
      <c r="M30" s="22">
        <f aca="true" t="shared" si="8" ref="M30:M38">+N30+O30</f>
        <v>680</v>
      </c>
      <c r="N30" s="22">
        <v>516</v>
      </c>
      <c r="O30" s="22">
        <v>164</v>
      </c>
      <c r="P30" s="22">
        <f aca="true" t="shared" si="9" ref="P30:P38">+Q30+R30</f>
        <v>90</v>
      </c>
      <c r="Q30" s="22">
        <v>59</v>
      </c>
      <c r="R30" s="22">
        <v>31</v>
      </c>
    </row>
    <row r="31" spans="1:18" ht="16.5">
      <c r="A31" s="4" t="s">
        <v>58</v>
      </c>
      <c r="B31" s="11">
        <v>88.28</v>
      </c>
      <c r="C31" s="14">
        <v>6.406475</v>
      </c>
      <c r="D31" s="22">
        <f t="shared" si="0"/>
        <v>72569.94789306751</v>
      </c>
      <c r="E31" s="3">
        <v>7629</v>
      </c>
      <c r="F31" s="22">
        <f t="shared" si="6"/>
        <v>6804</v>
      </c>
      <c r="G31" s="22">
        <v>4906</v>
      </c>
      <c r="H31" s="22">
        <v>1147</v>
      </c>
      <c r="I31" s="22">
        <v>751</v>
      </c>
      <c r="J31" s="22">
        <f t="shared" si="7"/>
        <v>687</v>
      </c>
      <c r="K31" s="22">
        <v>493</v>
      </c>
      <c r="L31" s="22">
        <v>194</v>
      </c>
      <c r="M31" s="22">
        <f t="shared" si="8"/>
        <v>130</v>
      </c>
      <c r="N31" s="22">
        <v>100</v>
      </c>
      <c r="O31" s="22">
        <v>30</v>
      </c>
      <c r="P31" s="22">
        <f t="shared" si="9"/>
        <v>8</v>
      </c>
      <c r="Q31" s="22">
        <v>5</v>
      </c>
      <c r="R31" s="22">
        <v>3</v>
      </c>
    </row>
    <row r="32" spans="1:18" ht="16.5">
      <c r="A32" s="4" t="s">
        <v>60</v>
      </c>
      <c r="B32" s="11">
        <v>88.28</v>
      </c>
      <c r="C32" s="14">
        <v>6.406475</v>
      </c>
      <c r="D32" s="22">
        <f t="shared" si="0"/>
        <v>72569.94789306751</v>
      </c>
      <c r="E32" s="3">
        <v>7629</v>
      </c>
      <c r="F32" s="22">
        <f t="shared" si="6"/>
        <v>6804</v>
      </c>
      <c r="G32" s="22">
        <v>4906</v>
      </c>
      <c r="H32" s="22">
        <v>1147</v>
      </c>
      <c r="I32" s="22">
        <v>751</v>
      </c>
      <c r="J32" s="22">
        <f t="shared" si="7"/>
        <v>687</v>
      </c>
      <c r="K32" s="22">
        <v>493</v>
      </c>
      <c r="L32" s="22">
        <v>194</v>
      </c>
      <c r="M32" s="22">
        <f t="shared" si="8"/>
        <v>130</v>
      </c>
      <c r="N32" s="22">
        <v>100</v>
      </c>
      <c r="O32" s="22">
        <v>30</v>
      </c>
      <c r="P32" s="22">
        <f t="shared" si="9"/>
        <v>8</v>
      </c>
      <c r="Q32" s="22">
        <v>5</v>
      </c>
      <c r="R32" s="22">
        <v>3</v>
      </c>
    </row>
    <row r="33" spans="1:18" ht="16.5">
      <c r="A33" s="4" t="s">
        <v>62</v>
      </c>
      <c r="B33" s="11">
        <v>194.174</v>
      </c>
      <c r="C33" s="14">
        <v>9.122022</v>
      </c>
      <c r="D33" s="22">
        <f t="shared" si="0"/>
        <v>46978.59651652641</v>
      </c>
      <c r="E33" s="3">
        <v>7205</v>
      </c>
      <c r="F33" s="22">
        <f t="shared" si="6"/>
        <v>5179</v>
      </c>
      <c r="G33" s="22">
        <v>2538</v>
      </c>
      <c r="H33" s="22">
        <v>1214</v>
      </c>
      <c r="I33" s="22">
        <v>1427</v>
      </c>
      <c r="J33" s="22">
        <f t="shared" si="7"/>
        <v>1662</v>
      </c>
      <c r="K33" s="22">
        <v>1267</v>
      </c>
      <c r="L33" s="22">
        <v>395</v>
      </c>
      <c r="M33" s="22">
        <f t="shared" si="8"/>
        <v>328</v>
      </c>
      <c r="N33" s="22">
        <v>242</v>
      </c>
      <c r="O33" s="22">
        <v>86</v>
      </c>
      <c r="P33" s="22">
        <f t="shared" si="9"/>
        <v>36</v>
      </c>
      <c r="Q33" s="22">
        <v>30</v>
      </c>
      <c r="R33" s="22">
        <v>6</v>
      </c>
    </row>
    <row r="34" spans="1:18" ht="16.5">
      <c r="A34" s="4" t="s">
        <v>64</v>
      </c>
      <c r="B34" s="11">
        <v>74.915</v>
      </c>
      <c r="C34" s="14">
        <v>3.812771</v>
      </c>
      <c r="D34" s="22">
        <f t="shared" si="0"/>
        <v>50894.6272442101</v>
      </c>
      <c r="E34" s="3">
        <v>1194</v>
      </c>
      <c r="F34" s="22">
        <f t="shared" si="6"/>
        <v>581</v>
      </c>
      <c r="G34" s="22">
        <v>274</v>
      </c>
      <c r="H34" s="22">
        <v>123</v>
      </c>
      <c r="I34" s="22">
        <v>184</v>
      </c>
      <c r="J34" s="22">
        <f t="shared" si="7"/>
        <v>411</v>
      </c>
      <c r="K34" s="22">
        <v>276</v>
      </c>
      <c r="L34" s="22">
        <v>135</v>
      </c>
      <c r="M34" s="22">
        <f t="shared" si="8"/>
        <v>182</v>
      </c>
      <c r="N34" s="22">
        <v>123</v>
      </c>
      <c r="O34" s="22">
        <v>59</v>
      </c>
      <c r="P34" s="22">
        <f t="shared" si="9"/>
        <v>20</v>
      </c>
      <c r="Q34" s="22">
        <v>20</v>
      </c>
      <c r="R34" s="22">
        <v>0</v>
      </c>
    </row>
    <row r="35" spans="1:18" ht="16.5">
      <c r="A35" s="4" t="s">
        <v>66</v>
      </c>
      <c r="B35" s="11">
        <v>25.692</v>
      </c>
      <c r="C35" s="14">
        <v>1.373375</v>
      </c>
      <c r="D35" s="22">
        <f t="shared" si="0"/>
        <v>53455.355752763506</v>
      </c>
      <c r="E35" s="3">
        <v>351</v>
      </c>
      <c r="F35" s="22">
        <f t="shared" si="6"/>
        <v>262</v>
      </c>
      <c r="G35" s="22">
        <v>181</v>
      </c>
      <c r="H35" s="22">
        <v>45</v>
      </c>
      <c r="I35" s="22">
        <v>36</v>
      </c>
      <c r="J35" s="22">
        <f t="shared" si="7"/>
        <v>38</v>
      </c>
      <c r="K35" s="22">
        <v>19</v>
      </c>
      <c r="L35" s="22">
        <v>19</v>
      </c>
      <c r="M35" s="22">
        <f t="shared" si="8"/>
        <v>40</v>
      </c>
      <c r="N35" s="22">
        <v>22</v>
      </c>
      <c r="O35" s="22">
        <v>18</v>
      </c>
      <c r="P35" s="22">
        <f t="shared" si="9"/>
        <v>11</v>
      </c>
      <c r="Q35" s="22">
        <v>6</v>
      </c>
      <c r="R35" s="22">
        <v>5</v>
      </c>
    </row>
    <row r="36" spans="1:18" ht="16.5">
      <c r="A36" s="4" t="s">
        <v>68</v>
      </c>
      <c r="B36" s="11">
        <v>93.567</v>
      </c>
      <c r="C36" s="14">
        <v>3.935876</v>
      </c>
      <c r="D36" s="22">
        <f t="shared" si="0"/>
        <v>42064.78779911721</v>
      </c>
      <c r="E36" s="3">
        <v>5660</v>
      </c>
      <c r="F36" s="22">
        <f t="shared" si="6"/>
        <v>4336</v>
      </c>
      <c r="G36" s="22">
        <v>2083</v>
      </c>
      <c r="H36" s="22">
        <v>1046</v>
      </c>
      <c r="I36" s="22">
        <v>1207</v>
      </c>
      <c r="J36" s="22">
        <f t="shared" si="7"/>
        <v>1213</v>
      </c>
      <c r="K36" s="22">
        <v>972</v>
      </c>
      <c r="L36" s="22">
        <v>241</v>
      </c>
      <c r="M36" s="22">
        <f t="shared" si="8"/>
        <v>106</v>
      </c>
      <c r="N36" s="22">
        <v>97</v>
      </c>
      <c r="O36" s="22">
        <v>9</v>
      </c>
      <c r="P36" s="22">
        <f t="shared" si="9"/>
        <v>5</v>
      </c>
      <c r="Q36" s="22">
        <v>4</v>
      </c>
      <c r="R36" s="22">
        <v>1</v>
      </c>
    </row>
    <row r="37" spans="1:18" ht="16.5">
      <c r="A37" s="4" t="s">
        <v>70</v>
      </c>
      <c r="B37" s="11">
        <v>183.321</v>
      </c>
      <c r="C37" s="14">
        <v>8.433197</v>
      </c>
      <c r="D37" s="22">
        <f t="shared" si="0"/>
        <v>46002.351067253614</v>
      </c>
      <c r="E37" s="3">
        <v>9037</v>
      </c>
      <c r="F37" s="22">
        <f t="shared" si="6"/>
        <v>7567</v>
      </c>
      <c r="G37" s="22">
        <v>4945</v>
      </c>
      <c r="H37" s="22">
        <v>1414</v>
      </c>
      <c r="I37" s="22">
        <v>1208</v>
      </c>
      <c r="J37" s="22">
        <f t="shared" si="7"/>
        <v>1202</v>
      </c>
      <c r="K37" s="22">
        <v>887</v>
      </c>
      <c r="L37" s="22">
        <v>315</v>
      </c>
      <c r="M37" s="22">
        <f t="shared" si="8"/>
        <v>222</v>
      </c>
      <c r="N37" s="22">
        <v>174</v>
      </c>
      <c r="O37" s="22">
        <v>48</v>
      </c>
      <c r="P37" s="22">
        <f t="shared" si="9"/>
        <v>46</v>
      </c>
      <c r="Q37" s="22">
        <v>24</v>
      </c>
      <c r="R37" s="22">
        <v>22</v>
      </c>
    </row>
    <row r="38" spans="1:18" ht="16.5">
      <c r="A38" s="4" t="s">
        <v>72</v>
      </c>
      <c r="B38" s="11">
        <v>183.321</v>
      </c>
      <c r="C38" s="14">
        <v>8.433197</v>
      </c>
      <c r="D38" s="22">
        <f t="shared" si="0"/>
        <v>46002.351067253614</v>
      </c>
      <c r="E38" s="3">
        <v>9037</v>
      </c>
      <c r="F38" s="22">
        <f t="shared" si="6"/>
        <v>7567</v>
      </c>
      <c r="G38" s="22">
        <v>4945</v>
      </c>
      <c r="H38" s="22">
        <v>1414</v>
      </c>
      <c r="I38" s="22">
        <v>1208</v>
      </c>
      <c r="J38" s="22">
        <f t="shared" si="7"/>
        <v>1202</v>
      </c>
      <c r="K38" s="22">
        <v>887</v>
      </c>
      <c r="L38" s="22">
        <v>315</v>
      </c>
      <c r="M38" s="22">
        <f t="shared" si="8"/>
        <v>222</v>
      </c>
      <c r="N38" s="22">
        <v>174</v>
      </c>
      <c r="O38" s="22">
        <v>48</v>
      </c>
      <c r="P38" s="22">
        <f t="shared" si="9"/>
        <v>46</v>
      </c>
      <c r="Q38" s="22">
        <v>24</v>
      </c>
      <c r="R38" s="22">
        <v>22</v>
      </c>
    </row>
    <row r="39" spans="1:18" ht="16.5">
      <c r="A39" s="4"/>
      <c r="B39" s="11"/>
      <c r="C39" s="14"/>
      <c r="D39" s="22"/>
      <c r="E39" s="3"/>
      <c r="F39" s="3"/>
      <c r="G39" s="3"/>
      <c r="H39" s="3"/>
      <c r="I39" s="3"/>
      <c r="J39" s="3"/>
      <c r="K39" s="3"/>
      <c r="L39" s="3"/>
      <c r="M39" s="3"/>
      <c r="N39" s="3"/>
      <c r="O39" s="3"/>
      <c r="P39" s="3"/>
      <c r="Q39" s="3"/>
      <c r="R39" s="3"/>
    </row>
    <row r="40" spans="1:18" ht="16.5">
      <c r="A40" s="4" t="s">
        <v>74</v>
      </c>
      <c r="B40" s="11">
        <v>14393.609</v>
      </c>
      <c r="C40" s="14">
        <v>580.356005</v>
      </c>
      <c r="D40" s="22">
        <f t="shared" si="0"/>
        <v>40320.395322674114</v>
      </c>
      <c r="E40" s="3">
        <v>344341</v>
      </c>
      <c r="F40" s="22">
        <f>+G40+H40+I40</f>
        <v>236501</v>
      </c>
      <c r="G40" s="22">
        <v>123326</v>
      </c>
      <c r="H40" s="22">
        <v>59889</v>
      </c>
      <c r="I40" s="22">
        <v>53286</v>
      </c>
      <c r="J40" s="22">
        <f>+K40+L40</f>
        <v>77602</v>
      </c>
      <c r="K40" s="22">
        <v>52301</v>
      </c>
      <c r="L40" s="22">
        <v>25301</v>
      </c>
      <c r="M40" s="22">
        <f>+N40+O40</f>
        <v>26404</v>
      </c>
      <c r="N40" s="22">
        <v>19748</v>
      </c>
      <c r="O40" s="22">
        <v>6656</v>
      </c>
      <c r="P40" s="22">
        <f>+Q40+R40</f>
        <v>3834</v>
      </c>
      <c r="Q40" s="22">
        <v>2638</v>
      </c>
      <c r="R40" s="22">
        <v>1196</v>
      </c>
    </row>
    <row r="41" spans="1:18" ht="16.5">
      <c r="A41" s="4"/>
      <c r="B41" s="11"/>
      <c r="C41" s="14"/>
      <c r="D41" s="22"/>
      <c r="E41" s="3"/>
      <c r="F41" s="22"/>
      <c r="G41" s="22"/>
      <c r="H41" s="22"/>
      <c r="I41" s="22"/>
      <c r="J41" s="22"/>
      <c r="K41" s="22"/>
      <c r="L41" s="22"/>
      <c r="M41" s="22"/>
      <c r="N41" s="22"/>
      <c r="O41" s="22"/>
      <c r="P41" s="22"/>
      <c r="Q41" s="22"/>
      <c r="R41" s="22"/>
    </row>
    <row r="42" spans="1:18" ht="16.5">
      <c r="A42" s="4" t="s">
        <v>76</v>
      </c>
      <c r="B42" s="29">
        <f>SUM(B43+B47)</f>
        <v>1030.001</v>
      </c>
      <c r="C42" s="30">
        <f aca="true" t="shared" si="10" ref="C42:R42">SUM(C43+C47)</f>
        <v>37.735109</v>
      </c>
      <c r="D42" s="22">
        <f t="shared" si="0"/>
        <v>36635.99258641496</v>
      </c>
      <c r="E42" s="16">
        <f t="shared" si="10"/>
        <v>22598</v>
      </c>
      <c r="F42" s="22">
        <f aca="true" t="shared" si="11" ref="F42:F49">+G42+H42+I42</f>
        <v>13362</v>
      </c>
      <c r="G42" s="16">
        <f t="shared" si="10"/>
        <v>6299</v>
      </c>
      <c r="H42" s="16">
        <f t="shared" si="10"/>
        <v>3380</v>
      </c>
      <c r="I42" s="16">
        <f t="shared" si="10"/>
        <v>3683</v>
      </c>
      <c r="J42" s="22">
        <f aca="true" t="shared" si="12" ref="J42:J49">+K42+L42</f>
        <v>6455</v>
      </c>
      <c r="K42" s="16">
        <f t="shared" si="10"/>
        <v>4191</v>
      </c>
      <c r="L42" s="16">
        <f t="shared" si="10"/>
        <v>2264</v>
      </c>
      <c r="M42" s="22">
        <f aca="true" t="shared" si="13" ref="M42:M49">+N42+O42</f>
        <v>2577</v>
      </c>
      <c r="N42" s="16">
        <f t="shared" si="10"/>
        <v>2140</v>
      </c>
      <c r="O42" s="16">
        <f t="shared" si="10"/>
        <v>437</v>
      </c>
      <c r="P42" s="22">
        <f aca="true" t="shared" si="14" ref="P42:P49">+Q42+R42</f>
        <v>204</v>
      </c>
      <c r="Q42" s="16">
        <f t="shared" si="10"/>
        <v>152</v>
      </c>
      <c r="R42" s="16">
        <f t="shared" si="10"/>
        <v>52</v>
      </c>
    </row>
    <row r="43" spans="1:18" ht="16.5">
      <c r="A43" s="4" t="s">
        <v>77</v>
      </c>
      <c r="B43" s="11">
        <v>534.011</v>
      </c>
      <c r="C43" s="14">
        <v>15.922366</v>
      </c>
      <c r="D43" s="22">
        <f t="shared" si="0"/>
        <v>29816.55059539972</v>
      </c>
      <c r="E43" s="3">
        <v>17052</v>
      </c>
      <c r="F43" s="22">
        <f t="shared" si="11"/>
        <v>11484</v>
      </c>
      <c r="G43" s="22">
        <v>5542</v>
      </c>
      <c r="H43" s="22">
        <v>2918</v>
      </c>
      <c r="I43" s="22">
        <v>3024</v>
      </c>
      <c r="J43" s="22">
        <f t="shared" si="12"/>
        <v>4260</v>
      </c>
      <c r="K43" s="22">
        <v>2937</v>
      </c>
      <c r="L43" s="22">
        <v>1323</v>
      </c>
      <c r="M43" s="22">
        <f t="shared" si="13"/>
        <v>1254</v>
      </c>
      <c r="N43" s="22">
        <v>1041</v>
      </c>
      <c r="O43" s="22">
        <v>213</v>
      </c>
      <c r="P43" s="22">
        <f t="shared" si="14"/>
        <v>54</v>
      </c>
      <c r="Q43" s="22">
        <v>44</v>
      </c>
      <c r="R43" s="22">
        <v>10</v>
      </c>
    </row>
    <row r="44" spans="1:18" ht="16.5">
      <c r="A44" s="4" t="s">
        <v>79</v>
      </c>
      <c r="B44" s="11">
        <v>115.998</v>
      </c>
      <c r="C44" s="14">
        <v>3.549672</v>
      </c>
      <c r="D44" s="22">
        <f t="shared" si="0"/>
        <v>30601.14829566027</v>
      </c>
      <c r="E44" s="3">
        <v>4368</v>
      </c>
      <c r="F44" s="22">
        <f t="shared" si="11"/>
        <v>2941</v>
      </c>
      <c r="G44" s="22">
        <v>1364</v>
      </c>
      <c r="H44" s="22">
        <v>768</v>
      </c>
      <c r="I44" s="22">
        <v>809</v>
      </c>
      <c r="J44" s="22">
        <f t="shared" si="12"/>
        <v>1122</v>
      </c>
      <c r="K44" s="22">
        <v>771</v>
      </c>
      <c r="L44" s="22">
        <v>351</v>
      </c>
      <c r="M44" s="22">
        <f t="shared" si="13"/>
        <v>304</v>
      </c>
      <c r="N44" s="22">
        <v>279</v>
      </c>
      <c r="O44" s="22">
        <v>25</v>
      </c>
      <c r="P44" s="22">
        <f t="shared" si="14"/>
        <v>1</v>
      </c>
      <c r="Q44" s="22">
        <v>1</v>
      </c>
      <c r="R44" s="22">
        <v>0</v>
      </c>
    </row>
    <row r="45" spans="1:18" ht="16.5">
      <c r="A45" s="4" t="s">
        <v>81</v>
      </c>
      <c r="B45" s="11">
        <v>111.009</v>
      </c>
      <c r="C45" s="14">
        <v>3.670076</v>
      </c>
      <c r="D45" s="22">
        <f t="shared" si="0"/>
        <v>33061.06712068391</v>
      </c>
      <c r="E45" s="3">
        <v>1844</v>
      </c>
      <c r="F45" s="22">
        <f t="shared" si="11"/>
        <v>765</v>
      </c>
      <c r="G45" s="22">
        <v>264</v>
      </c>
      <c r="H45" s="22">
        <v>188</v>
      </c>
      <c r="I45" s="22">
        <v>313</v>
      </c>
      <c r="J45" s="22">
        <f t="shared" si="12"/>
        <v>740</v>
      </c>
      <c r="K45" s="22">
        <v>435</v>
      </c>
      <c r="L45" s="22">
        <v>305</v>
      </c>
      <c r="M45" s="22">
        <f t="shared" si="13"/>
        <v>330</v>
      </c>
      <c r="N45" s="22">
        <v>261</v>
      </c>
      <c r="O45" s="22">
        <v>69</v>
      </c>
      <c r="P45" s="22">
        <f t="shared" si="14"/>
        <v>9</v>
      </c>
      <c r="Q45" s="22">
        <v>9</v>
      </c>
      <c r="R45" s="22">
        <v>0</v>
      </c>
    </row>
    <row r="46" spans="1:18" ht="16.5">
      <c r="A46" s="4" t="s">
        <v>83</v>
      </c>
      <c r="B46" s="11">
        <v>307.004</v>
      </c>
      <c r="C46" s="14">
        <v>8.702618</v>
      </c>
      <c r="D46" s="22">
        <f t="shared" si="0"/>
        <v>28346.920561295618</v>
      </c>
      <c r="E46" s="3">
        <v>10840</v>
      </c>
      <c r="F46" s="22">
        <f t="shared" si="11"/>
        <v>7778</v>
      </c>
      <c r="G46" s="22">
        <v>3914</v>
      </c>
      <c r="H46" s="22">
        <v>1962</v>
      </c>
      <c r="I46" s="22">
        <v>1902</v>
      </c>
      <c r="J46" s="22">
        <f t="shared" si="12"/>
        <v>2398</v>
      </c>
      <c r="K46" s="22">
        <v>1731</v>
      </c>
      <c r="L46" s="22">
        <v>667</v>
      </c>
      <c r="M46" s="22">
        <f t="shared" si="13"/>
        <v>620</v>
      </c>
      <c r="N46" s="22">
        <v>501</v>
      </c>
      <c r="O46" s="22">
        <v>119</v>
      </c>
      <c r="P46" s="22">
        <f t="shared" si="14"/>
        <v>44</v>
      </c>
      <c r="Q46" s="22">
        <v>34</v>
      </c>
      <c r="R46" s="22">
        <v>10</v>
      </c>
    </row>
    <row r="47" spans="1:18" ht="16.5">
      <c r="A47" s="4" t="s">
        <v>85</v>
      </c>
      <c r="B47" s="11">
        <v>495.99</v>
      </c>
      <c r="C47" s="14">
        <v>21.812743</v>
      </c>
      <c r="D47" s="22">
        <f t="shared" si="0"/>
        <v>43978.19109256235</v>
      </c>
      <c r="E47" s="3">
        <v>5546</v>
      </c>
      <c r="F47" s="22">
        <f t="shared" si="11"/>
        <v>1878</v>
      </c>
      <c r="G47" s="22">
        <v>757</v>
      </c>
      <c r="H47" s="22">
        <v>462</v>
      </c>
      <c r="I47" s="22">
        <v>659</v>
      </c>
      <c r="J47" s="22">
        <f t="shared" si="12"/>
        <v>2195</v>
      </c>
      <c r="K47" s="22">
        <v>1254</v>
      </c>
      <c r="L47" s="22">
        <v>941</v>
      </c>
      <c r="M47" s="22">
        <f t="shared" si="13"/>
        <v>1323</v>
      </c>
      <c r="N47" s="22">
        <v>1099</v>
      </c>
      <c r="O47" s="22">
        <v>224</v>
      </c>
      <c r="P47" s="22">
        <f t="shared" si="14"/>
        <v>150</v>
      </c>
      <c r="Q47" s="22">
        <v>108</v>
      </c>
      <c r="R47" s="22">
        <v>42</v>
      </c>
    </row>
    <row r="48" spans="1:18" ht="16.5">
      <c r="A48" s="4" t="s">
        <v>87</v>
      </c>
      <c r="B48" s="11">
        <v>162.988</v>
      </c>
      <c r="C48" s="14">
        <v>9.10627</v>
      </c>
      <c r="D48" s="22">
        <f t="shared" si="0"/>
        <v>55870.80030431688</v>
      </c>
      <c r="E48" s="3">
        <v>628</v>
      </c>
      <c r="F48" s="22">
        <f t="shared" si="11"/>
        <v>135</v>
      </c>
      <c r="G48" s="22">
        <v>80</v>
      </c>
      <c r="H48" s="22">
        <v>33</v>
      </c>
      <c r="I48" s="22">
        <v>22</v>
      </c>
      <c r="J48" s="22">
        <f t="shared" si="12"/>
        <v>153</v>
      </c>
      <c r="K48" s="22">
        <v>60</v>
      </c>
      <c r="L48" s="22">
        <v>93</v>
      </c>
      <c r="M48" s="22">
        <f t="shared" si="13"/>
        <v>230</v>
      </c>
      <c r="N48" s="22">
        <v>143</v>
      </c>
      <c r="O48" s="22">
        <v>87</v>
      </c>
      <c r="P48" s="22">
        <f t="shared" si="14"/>
        <v>110</v>
      </c>
      <c r="Q48" s="22">
        <v>75</v>
      </c>
      <c r="R48" s="22">
        <v>35</v>
      </c>
    </row>
    <row r="49" spans="1:18" ht="16.5">
      <c r="A49" s="4" t="s">
        <v>89</v>
      </c>
      <c r="B49" s="11">
        <v>333.002</v>
      </c>
      <c r="C49" s="14">
        <v>12.706473</v>
      </c>
      <c r="D49" s="22">
        <f t="shared" si="0"/>
        <v>38157.3474033189</v>
      </c>
      <c r="E49" s="3">
        <v>4918</v>
      </c>
      <c r="F49" s="22">
        <f t="shared" si="11"/>
        <v>1743</v>
      </c>
      <c r="G49" s="22">
        <v>677</v>
      </c>
      <c r="H49" s="22">
        <v>429</v>
      </c>
      <c r="I49" s="22">
        <v>637</v>
      </c>
      <c r="J49" s="22">
        <f t="shared" si="12"/>
        <v>2042</v>
      </c>
      <c r="K49" s="22">
        <v>1194</v>
      </c>
      <c r="L49" s="22">
        <v>848</v>
      </c>
      <c r="M49" s="22">
        <f t="shared" si="13"/>
        <v>1093</v>
      </c>
      <c r="N49" s="22">
        <v>956</v>
      </c>
      <c r="O49" s="22">
        <v>137</v>
      </c>
      <c r="P49" s="22">
        <f t="shared" si="14"/>
        <v>40</v>
      </c>
      <c r="Q49" s="22">
        <v>33</v>
      </c>
      <c r="R49" s="22">
        <v>7</v>
      </c>
    </row>
    <row r="50" spans="1:18" ht="16.5" thickBot="1">
      <c r="A50" s="52"/>
      <c r="B50" s="26"/>
      <c r="C50" s="26"/>
      <c r="D50" s="26"/>
      <c r="E50" s="26"/>
      <c r="F50" s="26"/>
      <c r="G50" s="26"/>
      <c r="H50" s="26"/>
      <c r="I50" s="26"/>
      <c r="J50" s="26"/>
      <c r="K50" s="26"/>
      <c r="L50" s="26"/>
      <c r="M50" s="26"/>
      <c r="N50" s="26"/>
      <c r="O50" s="26"/>
      <c r="P50" s="26"/>
      <c r="Q50" s="26"/>
      <c r="R50" s="26"/>
    </row>
    <row r="51" spans="2:18" ht="15.75">
      <c r="B51" s="4"/>
      <c r="C51" s="4"/>
      <c r="D51" s="4"/>
      <c r="E51" s="4"/>
      <c r="F51" s="4"/>
      <c r="G51" s="4"/>
      <c r="H51" s="4"/>
      <c r="I51" s="4"/>
      <c r="J51" s="4"/>
      <c r="K51" s="4"/>
      <c r="L51" s="4"/>
      <c r="M51" s="4"/>
      <c r="N51" s="4"/>
      <c r="O51" s="4"/>
      <c r="P51" s="4"/>
      <c r="Q51" s="4"/>
      <c r="R51" s="4"/>
    </row>
    <row r="52" spans="2:18" ht="15.75">
      <c r="B52" s="4"/>
      <c r="C52" s="4"/>
      <c r="D52" s="4"/>
      <c r="E52" s="4"/>
      <c r="F52" s="4"/>
      <c r="G52" s="4"/>
      <c r="H52" s="4"/>
      <c r="I52" s="4"/>
      <c r="J52" s="4"/>
      <c r="K52" s="4"/>
      <c r="L52" s="4"/>
      <c r="M52" s="4"/>
      <c r="N52" s="4"/>
      <c r="O52" s="4"/>
      <c r="P52" s="4"/>
      <c r="Q52" s="4"/>
      <c r="R52" s="4"/>
    </row>
    <row r="53" spans="2:18" ht="15.75">
      <c r="B53" s="4"/>
      <c r="C53" s="4"/>
      <c r="D53" s="4"/>
      <c r="E53" s="4"/>
      <c r="F53" s="4"/>
      <c r="G53" s="4"/>
      <c r="H53" s="4"/>
      <c r="I53" s="4"/>
      <c r="J53" s="4"/>
      <c r="K53" s="4"/>
      <c r="L53" s="4"/>
      <c r="M53" s="4"/>
      <c r="N53" s="4"/>
      <c r="O53" s="4"/>
      <c r="P53" s="4"/>
      <c r="Q53" s="4"/>
      <c r="R53" s="4"/>
    </row>
    <row r="54" spans="2:18" ht="15.75">
      <c r="B54" s="4"/>
      <c r="C54" s="4"/>
      <c r="D54" s="4"/>
      <c r="E54" s="4"/>
      <c r="F54" s="4"/>
      <c r="G54" s="4"/>
      <c r="H54" s="4"/>
      <c r="I54" s="4"/>
      <c r="J54" s="4"/>
      <c r="K54" s="4"/>
      <c r="L54" s="4"/>
      <c r="M54" s="4"/>
      <c r="N54" s="4"/>
      <c r="O54" s="4"/>
      <c r="P54" s="4"/>
      <c r="Q54" s="4"/>
      <c r="R54" s="4"/>
    </row>
    <row r="55" spans="2:18" ht="15.75">
      <c r="B55" s="4"/>
      <c r="C55" s="4"/>
      <c r="D55" s="4"/>
      <c r="E55" s="4"/>
      <c r="F55" s="4"/>
      <c r="G55" s="4"/>
      <c r="H55" s="4"/>
      <c r="I55" s="4"/>
      <c r="J55" s="4"/>
      <c r="K55" s="4"/>
      <c r="L55" s="4"/>
      <c r="M55" s="4"/>
      <c r="N55" s="4"/>
      <c r="O55" s="4"/>
      <c r="P55" s="4"/>
      <c r="Q55" s="4"/>
      <c r="R55" s="4"/>
    </row>
    <row r="56" spans="2:18" ht="15.75">
      <c r="B56" s="4"/>
      <c r="C56" s="4"/>
      <c r="D56" s="4"/>
      <c r="E56" s="4"/>
      <c r="F56" s="4"/>
      <c r="G56" s="4"/>
      <c r="H56" s="4"/>
      <c r="I56" s="4"/>
      <c r="J56" s="4"/>
      <c r="K56" s="4"/>
      <c r="L56" s="4"/>
      <c r="M56" s="4"/>
      <c r="N56" s="4"/>
      <c r="O56" s="4"/>
      <c r="P56" s="4"/>
      <c r="Q56" s="4"/>
      <c r="R56" s="4"/>
    </row>
    <row r="57" spans="2:18" ht="15.75">
      <c r="B57" s="4"/>
      <c r="C57" s="4"/>
      <c r="D57" s="4"/>
      <c r="E57" s="4"/>
      <c r="F57" s="4"/>
      <c r="G57" s="4"/>
      <c r="H57" s="4"/>
      <c r="I57" s="4"/>
      <c r="J57" s="4"/>
      <c r="K57" s="4"/>
      <c r="L57" s="4"/>
      <c r="M57" s="4"/>
      <c r="N57" s="4"/>
      <c r="O57" s="4"/>
      <c r="P57" s="4"/>
      <c r="Q57" s="4"/>
      <c r="R57" s="4"/>
    </row>
  </sheetData>
  <mergeCells count="36">
    <mergeCell ref="B2:R4"/>
    <mergeCell ref="B5:B9"/>
    <mergeCell ref="C5:C9"/>
    <mergeCell ref="D5:D9"/>
    <mergeCell ref="E5:R7"/>
    <mergeCell ref="E8:E9"/>
    <mergeCell ref="F8:F9"/>
    <mergeCell ref="G8:G9"/>
    <mergeCell ref="H8:H9"/>
    <mergeCell ref="I8:I9"/>
    <mergeCell ref="J8:J9"/>
    <mergeCell ref="K8:K9"/>
    <mergeCell ref="L8:L9"/>
    <mergeCell ref="M8:M9"/>
    <mergeCell ref="N8:N9"/>
    <mergeCell ref="O8:O9"/>
    <mergeCell ref="P8:P9"/>
    <mergeCell ref="Q8:Q9"/>
    <mergeCell ref="R8:R9"/>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s>
  <printOptions/>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83"/>
  <sheetViews>
    <sheetView showGridLines="0" showOutlineSymbols="0" zoomScale="87" zoomScaleNormal="87" workbookViewId="0" topLeftCell="A1">
      <selection activeCell="A1" sqref="A1"/>
    </sheetView>
  </sheetViews>
  <sheetFormatPr defaultColWidth="8.796875" defaultRowHeight="15.75"/>
  <cols>
    <col min="1" max="1" width="51.69921875" style="0" customWidth="1"/>
    <col min="2" max="2" width="9.69921875" style="0" customWidth="1"/>
    <col min="3" max="3" width="13.69921875" style="0" customWidth="1"/>
    <col min="4" max="5" width="9.69921875" style="0" customWidth="1"/>
    <col min="6" max="6" width="10.69921875" style="0" customWidth="1"/>
    <col min="7" max="7" width="11.69921875" style="0" customWidth="1"/>
    <col min="8" max="8" width="10.69921875" style="0" customWidth="1"/>
    <col min="9" max="9" width="11.69921875" style="0" customWidth="1"/>
    <col min="10" max="10" width="14.69921875" style="0" customWidth="1"/>
    <col min="11" max="16384" width="9.69921875" style="0" customWidth="1"/>
  </cols>
  <sheetData>
    <row r="1" spans="1:10" ht="15.75">
      <c r="A1" s="1" t="s">
        <v>204</v>
      </c>
      <c r="B1" s="4"/>
      <c r="C1" s="4"/>
      <c r="D1" s="4"/>
      <c r="E1" s="4"/>
      <c r="F1" s="4"/>
      <c r="G1" s="4"/>
      <c r="H1" s="4"/>
      <c r="I1" s="4"/>
      <c r="J1" s="4"/>
    </row>
    <row r="2" spans="1:10" ht="15.75">
      <c r="A2" s="4"/>
      <c r="B2" s="4"/>
      <c r="C2" s="4"/>
      <c r="D2" s="4"/>
      <c r="E2" s="4"/>
      <c r="F2" s="4"/>
      <c r="G2" s="4"/>
      <c r="H2" s="4"/>
      <c r="I2" s="4"/>
      <c r="J2" s="4"/>
    </row>
    <row r="3" spans="1:10" ht="15.75">
      <c r="A3" s="4" t="s">
        <v>1</v>
      </c>
      <c r="B3" s="4"/>
      <c r="C3" s="4"/>
      <c r="D3" s="4"/>
      <c r="E3" s="4"/>
      <c r="F3" s="4"/>
      <c r="G3" s="4"/>
      <c r="H3" s="4"/>
      <c r="I3" s="4"/>
      <c r="J3" s="4"/>
    </row>
    <row r="4" spans="1:10" ht="15.75">
      <c r="A4" s="4" t="s">
        <v>2</v>
      </c>
      <c r="B4" s="4"/>
      <c r="C4" s="4"/>
      <c r="D4" s="4"/>
      <c r="E4" s="4"/>
      <c r="F4" s="4"/>
      <c r="G4" s="4"/>
      <c r="H4" s="4"/>
      <c r="I4" s="4"/>
      <c r="J4" s="4"/>
    </row>
    <row r="5" spans="1:10" ht="15.75">
      <c r="A5" s="4" t="s">
        <v>3</v>
      </c>
      <c r="B5" s="4"/>
      <c r="C5" s="4"/>
      <c r="D5" s="4"/>
      <c r="E5" s="4"/>
      <c r="F5" s="4"/>
      <c r="G5" s="4"/>
      <c r="H5" s="4"/>
      <c r="I5" s="4"/>
      <c r="J5" s="4"/>
    </row>
    <row r="6" spans="1:10" ht="15.75">
      <c r="A6" s="4" t="s">
        <v>4</v>
      </c>
      <c r="B6" s="4"/>
      <c r="C6" s="4"/>
      <c r="D6" s="4"/>
      <c r="E6" s="4"/>
      <c r="F6" s="4"/>
      <c r="G6" s="4"/>
      <c r="H6" s="4"/>
      <c r="I6" s="4"/>
      <c r="J6" s="4"/>
    </row>
    <row r="7" spans="1:10" ht="15.75">
      <c r="A7" s="4" t="s">
        <v>5</v>
      </c>
      <c r="B7" s="4"/>
      <c r="C7" s="4"/>
      <c r="D7" s="4"/>
      <c r="E7" s="4"/>
      <c r="F7" s="4"/>
      <c r="G7" s="4"/>
      <c r="H7" s="4"/>
      <c r="I7" s="4"/>
      <c r="J7" s="4"/>
    </row>
    <row r="8" spans="1:10" ht="15.75">
      <c r="A8" s="4"/>
      <c r="B8" s="4"/>
      <c r="C8" s="4"/>
      <c r="D8" s="4"/>
      <c r="E8" s="4"/>
      <c r="F8" s="4"/>
      <c r="G8" s="4"/>
      <c r="H8" s="4"/>
      <c r="I8" s="4"/>
      <c r="J8" s="4"/>
    </row>
    <row r="9" spans="1:10" ht="15.75">
      <c r="A9" s="5" t="s">
        <v>6</v>
      </c>
      <c r="B9" s="5" t="s">
        <v>6</v>
      </c>
      <c r="C9" s="7" t="s">
        <v>6</v>
      </c>
      <c r="D9" s="5" t="s">
        <v>6</v>
      </c>
      <c r="E9" s="5" t="s">
        <v>6</v>
      </c>
      <c r="F9" s="7" t="s">
        <v>6</v>
      </c>
      <c r="G9" s="7" t="s">
        <v>6</v>
      </c>
      <c r="H9" s="7" t="s">
        <v>6</v>
      </c>
      <c r="I9" s="7" t="s">
        <v>6</v>
      </c>
      <c r="J9" s="7" t="s">
        <v>6</v>
      </c>
    </row>
    <row r="10" spans="1:10" ht="15.75">
      <c r="A10" s="1"/>
      <c r="B10" s="1"/>
      <c r="C10" s="1">
        <v>2001</v>
      </c>
      <c r="D10" s="1"/>
      <c r="E10" s="1"/>
      <c r="F10" s="8"/>
      <c r="G10" s="8"/>
      <c r="H10" s="8"/>
      <c r="I10" s="8"/>
      <c r="J10" s="1">
        <v>2001</v>
      </c>
    </row>
    <row r="11" spans="1:10" ht="15.75">
      <c r="A11" s="1"/>
      <c r="B11" s="1"/>
      <c r="C11" s="7" t="s">
        <v>6</v>
      </c>
      <c r="D11" s="5" t="s">
        <v>6</v>
      </c>
      <c r="E11" s="5" t="s">
        <v>6</v>
      </c>
      <c r="F11" s="7" t="s">
        <v>6</v>
      </c>
      <c r="G11" s="7" t="s">
        <v>6</v>
      </c>
      <c r="H11" s="7" t="s">
        <v>6</v>
      </c>
      <c r="I11" s="7" t="s">
        <v>6</v>
      </c>
      <c r="J11" s="7" t="s">
        <v>6</v>
      </c>
    </row>
    <row r="12" spans="1:10" ht="15.75">
      <c r="A12" s="1"/>
      <c r="B12" s="1"/>
      <c r="C12" s="8"/>
      <c r="D12" s="1"/>
      <c r="E12" s="9" t="s">
        <v>8</v>
      </c>
      <c r="F12" s="8"/>
      <c r="G12" s="8" t="s">
        <v>7</v>
      </c>
      <c r="H12" s="8"/>
      <c r="I12" s="8"/>
      <c r="J12" s="8"/>
    </row>
    <row r="13" spans="1:10" ht="15.75">
      <c r="A13" s="10" t="s">
        <v>9</v>
      </c>
      <c r="B13" s="1"/>
      <c r="C13" s="8"/>
      <c r="D13" s="1"/>
      <c r="E13" s="9" t="s">
        <v>10</v>
      </c>
      <c r="F13" s="8"/>
      <c r="G13" s="11"/>
      <c r="H13" s="8"/>
      <c r="I13" s="8"/>
      <c r="J13" s="8"/>
    </row>
    <row r="14" spans="1:10" ht="15.75">
      <c r="A14" s="1"/>
      <c r="B14" s="9" t="s">
        <v>11</v>
      </c>
      <c r="C14" s="12" t="s">
        <v>12</v>
      </c>
      <c r="D14" s="9" t="s">
        <v>13</v>
      </c>
      <c r="E14" s="9" t="s">
        <v>14</v>
      </c>
      <c r="F14" s="7" t="s">
        <v>6</v>
      </c>
      <c r="G14" s="7" t="s">
        <v>6</v>
      </c>
      <c r="H14" s="7" t="s">
        <v>6</v>
      </c>
      <c r="I14" s="7" t="s">
        <v>6</v>
      </c>
      <c r="J14" s="7" t="s">
        <v>6</v>
      </c>
    </row>
    <row r="15" spans="1:10" ht="15.75">
      <c r="A15" s="1"/>
      <c r="B15" s="9" t="s">
        <v>15</v>
      </c>
      <c r="C15" s="12" t="s">
        <v>16</v>
      </c>
      <c r="D15" s="9" t="s">
        <v>21</v>
      </c>
      <c r="E15" s="9" t="s">
        <v>22</v>
      </c>
      <c r="F15" s="8"/>
      <c r="G15" s="12" t="s">
        <v>17</v>
      </c>
      <c r="H15" s="12" t="s">
        <v>18</v>
      </c>
      <c r="I15" s="12" t="s">
        <v>19</v>
      </c>
      <c r="J15" s="12" t="s">
        <v>20</v>
      </c>
    </row>
    <row r="16" spans="1:10" ht="15.75">
      <c r="A16" s="1"/>
      <c r="B16" s="1"/>
      <c r="C16" s="12" t="s">
        <v>23</v>
      </c>
      <c r="D16" s="9" t="s">
        <v>144</v>
      </c>
      <c r="E16" s="9" t="s">
        <v>145</v>
      </c>
      <c r="F16" s="12" t="s">
        <v>24</v>
      </c>
      <c r="G16" s="12" t="s">
        <v>25</v>
      </c>
      <c r="H16" s="12" t="s">
        <v>25</v>
      </c>
      <c r="I16" s="12" t="s">
        <v>25</v>
      </c>
      <c r="J16" s="12" t="s">
        <v>26</v>
      </c>
    </row>
    <row r="17" spans="1:10" ht="15.75">
      <c r="A17" s="1"/>
      <c r="B17" s="1"/>
      <c r="C17" s="12" t="s">
        <v>27</v>
      </c>
      <c r="D17" s="9" t="s">
        <v>146</v>
      </c>
      <c r="E17" s="1"/>
      <c r="F17" s="8"/>
      <c r="G17" s="8"/>
      <c r="H17" s="8"/>
      <c r="I17" s="8"/>
      <c r="J17" s="8"/>
    </row>
    <row r="18" spans="1:10" ht="15.75">
      <c r="A18" s="5" t="s">
        <v>6</v>
      </c>
      <c r="B18" s="5" t="s">
        <v>6</v>
      </c>
      <c r="C18" s="7" t="s">
        <v>6</v>
      </c>
      <c r="D18" s="5" t="s">
        <v>6</v>
      </c>
      <c r="E18" s="5" t="s">
        <v>6</v>
      </c>
      <c r="F18" s="7" t="s">
        <v>6</v>
      </c>
      <c r="G18" s="7" t="s">
        <v>6</v>
      </c>
      <c r="H18" s="7" t="s">
        <v>6</v>
      </c>
      <c r="I18" s="7" t="s">
        <v>6</v>
      </c>
      <c r="J18" s="7" t="s">
        <v>6</v>
      </c>
    </row>
    <row r="19" spans="1:10" ht="15.75">
      <c r="A19" s="4" t="s">
        <v>28</v>
      </c>
      <c r="B19" s="1" t="s">
        <v>29</v>
      </c>
      <c r="C19" s="11">
        <v>115061</v>
      </c>
      <c r="D19" s="14">
        <v>3989.086</v>
      </c>
      <c r="E19" s="3">
        <v>34669</v>
      </c>
      <c r="F19" s="3">
        <v>7095302</v>
      </c>
      <c r="G19" s="3">
        <v>6083043</v>
      </c>
      <c r="H19" s="3">
        <v>835818</v>
      </c>
      <c r="I19" s="3">
        <v>157139</v>
      </c>
      <c r="J19" s="3">
        <v>19302</v>
      </c>
    </row>
    <row r="20" spans="1:10" ht="15.75">
      <c r="A20" s="4"/>
      <c r="B20" s="1"/>
      <c r="C20" s="11"/>
      <c r="D20" s="14"/>
      <c r="E20" s="11"/>
      <c r="F20" s="3"/>
      <c r="G20" s="3"/>
      <c r="H20" s="3"/>
      <c r="I20" s="3"/>
      <c r="J20" s="3"/>
    </row>
    <row r="21" spans="1:10" ht="15.75">
      <c r="A21" s="4" t="s">
        <v>30</v>
      </c>
      <c r="B21" s="1" t="s">
        <v>29</v>
      </c>
      <c r="C21" s="11">
        <v>1759.8</v>
      </c>
      <c r="D21" s="14">
        <v>69.1</v>
      </c>
      <c r="E21" s="3">
        <v>38718</v>
      </c>
      <c r="F21" s="3">
        <v>73794</v>
      </c>
      <c r="G21" s="3">
        <v>47980</v>
      </c>
      <c r="H21" s="3">
        <v>10973</v>
      </c>
      <c r="I21" s="3">
        <v>3640</v>
      </c>
      <c r="J21" s="3">
        <v>289</v>
      </c>
    </row>
    <row r="22" spans="1:10" ht="15.75">
      <c r="A22" s="4" t="s">
        <v>31</v>
      </c>
      <c r="B22" s="1" t="s">
        <v>29</v>
      </c>
      <c r="C22" s="15">
        <v>1.53</v>
      </c>
      <c r="D22" s="15">
        <f>D21/D19*100</f>
        <v>1.7322263796769484</v>
      </c>
      <c r="E22" s="16" t="s">
        <v>29</v>
      </c>
      <c r="F22" s="15">
        <v>1.04</v>
      </c>
      <c r="G22" s="15">
        <v>0.79</v>
      </c>
      <c r="H22" s="15">
        <v>1.31</v>
      </c>
      <c r="I22" s="15">
        <v>2.32</v>
      </c>
      <c r="J22" s="15">
        <v>1.5</v>
      </c>
    </row>
    <row r="23" spans="1:10" ht="15.75">
      <c r="A23" s="4"/>
      <c r="B23" s="4"/>
      <c r="C23" s="11"/>
      <c r="D23" s="14"/>
      <c r="E23" s="4"/>
      <c r="F23" s="4"/>
      <c r="G23" s="3"/>
      <c r="H23" s="3"/>
      <c r="I23" s="3"/>
      <c r="J23" s="3"/>
    </row>
    <row r="24" spans="1:10" ht="15.75">
      <c r="A24" s="4" t="s">
        <v>32</v>
      </c>
      <c r="B24" s="4" t="s">
        <v>33</v>
      </c>
      <c r="C24" s="11">
        <v>183.5</v>
      </c>
      <c r="D24" s="14">
        <v>4.79</v>
      </c>
      <c r="E24" s="3">
        <v>26117</v>
      </c>
      <c r="F24" s="3">
        <v>26447</v>
      </c>
      <c r="G24" s="3">
        <v>24813</v>
      </c>
      <c r="H24" s="3">
        <v>1467</v>
      </c>
      <c r="I24" s="3">
        <v>159</v>
      </c>
      <c r="J24" s="3">
        <v>8</v>
      </c>
    </row>
    <row r="25" spans="1:10" ht="15.75">
      <c r="A25" s="4" t="s">
        <v>34</v>
      </c>
      <c r="B25" s="4" t="s">
        <v>35</v>
      </c>
      <c r="C25" s="11">
        <v>78</v>
      </c>
      <c r="D25" s="14">
        <v>2.16</v>
      </c>
      <c r="E25" s="3">
        <v>27722</v>
      </c>
      <c r="F25" s="3">
        <v>12795</v>
      </c>
      <c r="G25" s="3">
        <v>31445</v>
      </c>
      <c r="H25" s="3">
        <v>626</v>
      </c>
      <c r="I25" s="3">
        <v>26</v>
      </c>
      <c r="J25" s="16" t="s">
        <v>6</v>
      </c>
    </row>
    <row r="26" spans="1:10" ht="15.75">
      <c r="A26" s="4" t="s">
        <v>36</v>
      </c>
      <c r="B26" s="4" t="s">
        <v>37</v>
      </c>
      <c r="C26" s="11">
        <v>3.2</v>
      </c>
      <c r="D26" s="14">
        <v>0.13</v>
      </c>
      <c r="E26" s="3">
        <v>38399</v>
      </c>
      <c r="F26" s="3">
        <v>441</v>
      </c>
      <c r="G26" s="3">
        <v>368</v>
      </c>
      <c r="H26" s="3">
        <v>29</v>
      </c>
      <c r="I26" s="3">
        <v>4</v>
      </c>
      <c r="J26" s="16" t="s">
        <v>6</v>
      </c>
    </row>
    <row r="27" spans="1:10" ht="15.75">
      <c r="A27" s="4" t="s">
        <v>38</v>
      </c>
      <c r="B27" s="4" t="s">
        <v>39</v>
      </c>
      <c r="C27" s="11">
        <v>2</v>
      </c>
      <c r="D27" s="14">
        <v>0.07</v>
      </c>
      <c r="E27" s="3">
        <v>34196</v>
      </c>
      <c r="F27" s="3">
        <v>256</v>
      </c>
      <c r="G27" s="3">
        <v>227</v>
      </c>
      <c r="H27" s="3">
        <v>28</v>
      </c>
      <c r="I27" s="3">
        <v>1</v>
      </c>
      <c r="J27" s="16" t="s">
        <v>6</v>
      </c>
    </row>
    <row r="28" spans="1:10" ht="15.75">
      <c r="A28" s="4" t="s">
        <v>40</v>
      </c>
      <c r="B28" s="4" t="s">
        <v>41</v>
      </c>
      <c r="C28" s="11">
        <v>72.7</v>
      </c>
      <c r="D28" s="14">
        <v>1.96</v>
      </c>
      <c r="E28" s="3">
        <v>27069</v>
      </c>
      <c r="F28" s="3">
        <v>12098</v>
      </c>
      <c r="G28" s="3">
        <v>11508</v>
      </c>
      <c r="H28" s="3">
        <v>569</v>
      </c>
      <c r="I28" s="3">
        <v>21</v>
      </c>
      <c r="J28" s="16" t="s">
        <v>6</v>
      </c>
    </row>
    <row r="29" spans="1:10" ht="15.75">
      <c r="A29" s="4" t="s">
        <v>42</v>
      </c>
      <c r="B29" s="4" t="s">
        <v>43</v>
      </c>
      <c r="C29" s="11">
        <v>9.9</v>
      </c>
      <c r="D29" s="14">
        <v>0.34</v>
      </c>
      <c r="E29" s="3">
        <v>34249</v>
      </c>
      <c r="F29" s="3">
        <v>2636</v>
      </c>
      <c r="G29" s="3">
        <v>2551</v>
      </c>
      <c r="H29" s="3">
        <v>72</v>
      </c>
      <c r="I29" s="3">
        <v>12</v>
      </c>
      <c r="J29" s="3">
        <v>1</v>
      </c>
    </row>
    <row r="30" spans="1:10" ht="15.75">
      <c r="A30" s="4" t="s">
        <v>44</v>
      </c>
      <c r="B30" s="4" t="s">
        <v>45</v>
      </c>
      <c r="C30" s="11">
        <v>7.3</v>
      </c>
      <c r="D30" s="14">
        <v>0.26</v>
      </c>
      <c r="E30" s="3">
        <v>35179</v>
      </c>
      <c r="F30" s="3">
        <v>2252</v>
      </c>
      <c r="G30" s="3">
        <v>2183</v>
      </c>
      <c r="H30" s="3">
        <v>59</v>
      </c>
      <c r="I30" s="3">
        <v>10</v>
      </c>
      <c r="J30" s="16" t="s">
        <v>6</v>
      </c>
    </row>
    <row r="31" spans="1:10" ht="15.75">
      <c r="A31" s="4" t="s">
        <v>46</v>
      </c>
      <c r="B31" s="4" t="s">
        <v>47</v>
      </c>
      <c r="C31" s="11">
        <v>2.6</v>
      </c>
      <c r="D31" s="14">
        <v>0.08</v>
      </c>
      <c r="E31" s="3">
        <v>31625</v>
      </c>
      <c r="F31" s="3">
        <v>384</v>
      </c>
      <c r="G31" s="3">
        <v>368</v>
      </c>
      <c r="H31" s="3">
        <v>13</v>
      </c>
      <c r="I31" s="3">
        <v>2</v>
      </c>
      <c r="J31" s="3">
        <v>1</v>
      </c>
    </row>
    <row r="32" spans="1:10" ht="15.75">
      <c r="A32" s="4" t="s">
        <v>48</v>
      </c>
      <c r="B32" s="4" t="s">
        <v>49</v>
      </c>
      <c r="C32" s="11">
        <v>95.5</v>
      </c>
      <c r="D32" s="14">
        <v>2.29</v>
      </c>
      <c r="E32" s="3">
        <v>23960</v>
      </c>
      <c r="F32" s="3">
        <v>11016</v>
      </c>
      <c r="G32" s="3">
        <v>10119</v>
      </c>
      <c r="H32" s="3">
        <v>769</v>
      </c>
      <c r="I32" s="3">
        <v>121</v>
      </c>
      <c r="J32" s="3">
        <v>7</v>
      </c>
    </row>
    <row r="33" spans="1:10" ht="15.75">
      <c r="A33" s="4" t="s">
        <v>50</v>
      </c>
      <c r="B33" s="4" t="s">
        <v>51</v>
      </c>
      <c r="C33" s="11">
        <v>59.6</v>
      </c>
      <c r="D33" s="14">
        <v>1.46</v>
      </c>
      <c r="E33" s="3">
        <v>24553</v>
      </c>
      <c r="F33" s="3">
        <v>5464</v>
      </c>
      <c r="G33" s="3">
        <v>4880</v>
      </c>
      <c r="H33" s="3">
        <v>491</v>
      </c>
      <c r="I33" s="3">
        <v>89</v>
      </c>
      <c r="J33" s="3">
        <v>4</v>
      </c>
    </row>
    <row r="34" spans="1:10" ht="15.75">
      <c r="A34" s="4" t="s">
        <v>52</v>
      </c>
      <c r="B34" s="4" t="s">
        <v>53</v>
      </c>
      <c r="C34" s="11">
        <v>20.1</v>
      </c>
      <c r="D34" s="14">
        <v>0.45</v>
      </c>
      <c r="E34" s="3">
        <v>21798</v>
      </c>
      <c r="F34" s="3">
        <v>3999</v>
      </c>
      <c r="G34" s="3">
        <v>3820</v>
      </c>
      <c r="H34" s="3">
        <v>165</v>
      </c>
      <c r="I34" s="3">
        <v>13</v>
      </c>
      <c r="J34" s="3">
        <v>1</v>
      </c>
    </row>
    <row r="35" spans="1:10" ht="15.75">
      <c r="A35" s="4" t="s">
        <v>54</v>
      </c>
      <c r="B35" s="4" t="s">
        <v>55</v>
      </c>
      <c r="C35" s="11">
        <v>15.2</v>
      </c>
      <c r="D35" s="14">
        <v>0.37</v>
      </c>
      <c r="E35" s="3">
        <v>24587</v>
      </c>
      <c r="F35" s="3">
        <v>1553</v>
      </c>
      <c r="G35" s="3">
        <v>1419</v>
      </c>
      <c r="H35" s="3">
        <v>113</v>
      </c>
      <c r="I35" s="3">
        <v>19</v>
      </c>
      <c r="J35" s="3">
        <v>2</v>
      </c>
    </row>
    <row r="36" spans="1:10" ht="15.75">
      <c r="A36" s="4"/>
      <c r="B36" s="4"/>
      <c r="C36" s="11"/>
      <c r="D36" s="14"/>
      <c r="E36" s="3"/>
      <c r="F36" s="3"/>
      <c r="G36" s="3"/>
      <c r="H36" s="3"/>
      <c r="I36" s="3"/>
      <c r="J36" s="3"/>
    </row>
    <row r="37" spans="1:10" ht="15.75">
      <c r="A37" s="4" t="s">
        <v>56</v>
      </c>
      <c r="B37" s="4" t="s">
        <v>57</v>
      </c>
      <c r="C37" s="11">
        <v>485.6</v>
      </c>
      <c r="D37" s="14">
        <v>25.01</v>
      </c>
      <c r="E37" s="3">
        <v>51516</v>
      </c>
      <c r="F37" s="3">
        <v>24319</v>
      </c>
      <c r="G37" s="3">
        <v>9823</v>
      </c>
      <c r="H37" s="3">
        <v>3628</v>
      </c>
      <c r="I37" s="3">
        <v>748</v>
      </c>
      <c r="J37" s="3">
        <v>95</v>
      </c>
    </row>
    <row r="38" spans="1:10" ht="15.75">
      <c r="A38" s="4" t="s">
        <v>58</v>
      </c>
      <c r="B38" s="4" t="s">
        <v>59</v>
      </c>
      <c r="C38" s="11">
        <v>87.9</v>
      </c>
      <c r="D38" s="14">
        <v>6.21</v>
      </c>
      <c r="E38" s="3">
        <v>70673</v>
      </c>
      <c r="F38" s="3">
        <v>7691</v>
      </c>
      <c r="G38" s="3">
        <v>6862</v>
      </c>
      <c r="H38" s="3">
        <v>687</v>
      </c>
      <c r="I38" s="3">
        <v>130</v>
      </c>
      <c r="J38" s="3">
        <v>12</v>
      </c>
    </row>
    <row r="39" spans="1:10" ht="15.75">
      <c r="A39" s="4" t="s">
        <v>60</v>
      </c>
      <c r="B39" s="4" t="s">
        <v>61</v>
      </c>
      <c r="C39" s="11">
        <v>87.9</v>
      </c>
      <c r="D39" s="14">
        <v>6.21</v>
      </c>
      <c r="E39" s="3">
        <v>70673</v>
      </c>
      <c r="F39" s="3">
        <v>7691</v>
      </c>
      <c r="G39" s="3">
        <v>6862</v>
      </c>
      <c r="H39" s="3">
        <v>687</v>
      </c>
      <c r="I39" s="3">
        <v>130</v>
      </c>
      <c r="J39" s="3">
        <v>12</v>
      </c>
    </row>
    <row r="40" spans="1:10" ht="15.75">
      <c r="A40" s="4" t="s">
        <v>62</v>
      </c>
      <c r="B40" s="4" t="s">
        <v>63</v>
      </c>
      <c r="C40" s="11">
        <v>200.7</v>
      </c>
      <c r="D40" s="14">
        <v>9.58</v>
      </c>
      <c r="E40" s="3">
        <v>47743</v>
      </c>
      <c r="F40" s="3">
        <v>7323</v>
      </c>
      <c r="G40" s="3">
        <v>5276</v>
      </c>
      <c r="H40" s="3">
        <v>1680</v>
      </c>
      <c r="I40" s="3">
        <v>326</v>
      </c>
      <c r="J40" s="3">
        <v>41</v>
      </c>
    </row>
    <row r="41" spans="1:10" ht="15.75">
      <c r="A41" s="4" t="s">
        <v>64</v>
      </c>
      <c r="B41" s="4" t="s">
        <v>65</v>
      </c>
      <c r="C41" s="11">
        <v>71.9</v>
      </c>
      <c r="D41" s="14">
        <v>3.78</v>
      </c>
      <c r="E41" s="3">
        <v>53327</v>
      </c>
      <c r="F41" s="3">
        <v>1266</v>
      </c>
      <c r="G41" s="3">
        <v>692</v>
      </c>
      <c r="H41" s="3">
        <v>392</v>
      </c>
      <c r="I41" s="3">
        <v>164</v>
      </c>
      <c r="J41" s="3">
        <v>18</v>
      </c>
    </row>
    <row r="42" spans="1:10" ht="15.75">
      <c r="A42" s="4" t="s">
        <v>66</v>
      </c>
      <c r="B42" s="4" t="s">
        <v>67</v>
      </c>
      <c r="C42" s="11">
        <v>32.8</v>
      </c>
      <c r="D42" s="14">
        <v>1.65</v>
      </c>
      <c r="E42" s="3">
        <v>50290</v>
      </c>
      <c r="F42" s="3">
        <v>484</v>
      </c>
      <c r="G42" s="3">
        <v>375</v>
      </c>
      <c r="H42" s="3">
        <v>375</v>
      </c>
      <c r="I42" s="3">
        <v>44</v>
      </c>
      <c r="J42" s="3">
        <v>19</v>
      </c>
    </row>
    <row r="43" spans="1:10" ht="15.75">
      <c r="A43" s="4" t="s">
        <v>68</v>
      </c>
      <c r="B43" s="4" t="s">
        <v>69</v>
      </c>
      <c r="C43" s="11">
        <v>97.9</v>
      </c>
      <c r="D43" s="14">
        <v>4.14</v>
      </c>
      <c r="E43" s="3">
        <v>42791</v>
      </c>
      <c r="F43" s="3">
        <v>5572</v>
      </c>
      <c r="G43" s="3">
        <v>4209</v>
      </c>
      <c r="H43" s="3">
        <v>4209</v>
      </c>
      <c r="I43" s="3">
        <v>115</v>
      </c>
      <c r="J43" s="3">
        <v>4</v>
      </c>
    </row>
    <row r="44" spans="1:10" ht="15.75">
      <c r="A44" s="4" t="s">
        <v>70</v>
      </c>
      <c r="B44" s="4" t="s">
        <v>71</v>
      </c>
      <c r="C44" s="11">
        <v>196.8</v>
      </c>
      <c r="D44" s="14">
        <v>9.21</v>
      </c>
      <c r="E44" s="3">
        <v>46802</v>
      </c>
      <c r="F44" s="3">
        <v>9305</v>
      </c>
      <c r="G44" s="3">
        <v>7710</v>
      </c>
      <c r="H44" s="3">
        <v>1244</v>
      </c>
      <c r="I44" s="3">
        <v>342</v>
      </c>
      <c r="J44" s="3">
        <v>42</v>
      </c>
    </row>
    <row r="45" spans="1:10" ht="15.75">
      <c r="A45" s="4" t="s">
        <v>72</v>
      </c>
      <c r="B45" s="4" t="s">
        <v>73</v>
      </c>
      <c r="C45" s="11">
        <v>196.8</v>
      </c>
      <c r="D45" s="14">
        <v>9.21</v>
      </c>
      <c r="E45" s="3">
        <v>46802</v>
      </c>
      <c r="F45" s="3">
        <v>9305</v>
      </c>
      <c r="G45" s="3">
        <v>7710</v>
      </c>
      <c r="H45" s="3">
        <v>1244</v>
      </c>
      <c r="I45" s="3">
        <v>342</v>
      </c>
      <c r="J45" s="3">
        <v>42</v>
      </c>
    </row>
    <row r="46" spans="1:10" ht="15.75">
      <c r="A46" s="4"/>
      <c r="B46" s="4"/>
      <c r="C46" s="11"/>
      <c r="D46" s="14"/>
      <c r="E46" s="3"/>
      <c r="F46" s="3"/>
      <c r="G46" s="3"/>
      <c r="H46" s="3"/>
      <c r="I46" s="3"/>
      <c r="J46" s="3"/>
    </row>
    <row r="47" spans="1:10" ht="15.75">
      <c r="A47" s="4" t="s">
        <v>74</v>
      </c>
      <c r="B47" s="4" t="s">
        <v>75</v>
      </c>
      <c r="C47" s="11">
        <v>15950.4</v>
      </c>
      <c r="D47" s="14">
        <v>614.7</v>
      </c>
      <c r="E47" s="3">
        <v>38726</v>
      </c>
      <c r="F47" s="3">
        <v>352619</v>
      </c>
      <c r="G47" s="3">
        <v>236334</v>
      </c>
      <c r="H47" s="3">
        <v>82724</v>
      </c>
      <c r="I47" s="3">
        <v>29177</v>
      </c>
      <c r="J47" s="3">
        <v>4384</v>
      </c>
    </row>
    <row r="48" spans="1:10" ht="15.75">
      <c r="A48" s="4"/>
      <c r="B48" s="4"/>
      <c r="C48" s="11"/>
      <c r="D48" s="14"/>
      <c r="E48" s="3"/>
      <c r="F48" s="3"/>
      <c r="G48" s="3"/>
      <c r="H48" s="3"/>
      <c r="I48" s="3"/>
      <c r="J48" s="3"/>
    </row>
    <row r="49" spans="1:10" ht="15.75">
      <c r="A49" s="4" t="s">
        <v>76</v>
      </c>
      <c r="B49" s="4" t="s">
        <v>29</v>
      </c>
      <c r="C49" s="11">
        <v>1090.7</v>
      </c>
      <c r="D49" s="14">
        <v>39.3</v>
      </c>
      <c r="E49" s="3">
        <v>35141</v>
      </c>
      <c r="F49" s="3">
        <v>23028</v>
      </c>
      <c r="G49" s="3">
        <v>13344</v>
      </c>
      <c r="H49" s="3">
        <v>5878</v>
      </c>
      <c r="I49" s="3">
        <v>2733</v>
      </c>
      <c r="J49" s="3">
        <v>186</v>
      </c>
    </row>
    <row r="50" spans="1:10" ht="15.75">
      <c r="A50" s="4" t="s">
        <v>77</v>
      </c>
      <c r="B50" s="4" t="s">
        <v>78</v>
      </c>
      <c r="C50" s="11">
        <v>557.5</v>
      </c>
      <c r="D50" s="14">
        <v>16.82</v>
      </c>
      <c r="E50" s="3">
        <v>28393</v>
      </c>
      <c r="F50" s="3">
        <v>17289</v>
      </c>
      <c r="G50" s="3">
        <v>11483</v>
      </c>
      <c r="H50" s="3">
        <v>4481</v>
      </c>
      <c r="I50" s="3">
        <v>1311</v>
      </c>
      <c r="J50" s="3">
        <v>27</v>
      </c>
    </row>
    <row r="51" spans="1:10" ht="15.75">
      <c r="A51" s="4" t="s">
        <v>79</v>
      </c>
      <c r="B51" s="4" t="s">
        <v>80</v>
      </c>
      <c r="C51" s="11">
        <v>122.1</v>
      </c>
      <c r="D51" s="14">
        <v>3.52</v>
      </c>
      <c r="E51" s="3">
        <v>28811</v>
      </c>
      <c r="F51" s="3">
        <v>4594</v>
      </c>
      <c r="G51" s="3">
        <v>3099</v>
      </c>
      <c r="H51" s="3">
        <v>1203</v>
      </c>
      <c r="I51" s="3">
        <v>291</v>
      </c>
      <c r="J51" s="3">
        <v>1</v>
      </c>
    </row>
    <row r="52" spans="1:10" ht="15.75">
      <c r="A52" s="4" t="s">
        <v>81</v>
      </c>
      <c r="B52" s="4" t="s">
        <v>82</v>
      </c>
      <c r="C52" s="11">
        <v>116.4</v>
      </c>
      <c r="D52" s="14">
        <v>3.7</v>
      </c>
      <c r="E52" s="3">
        <v>31744</v>
      </c>
      <c r="F52" s="3">
        <v>1944</v>
      </c>
      <c r="G52" s="3">
        <v>811</v>
      </c>
      <c r="H52" s="3">
        <v>774</v>
      </c>
      <c r="I52" s="3">
        <v>348</v>
      </c>
      <c r="J52" s="3">
        <v>11</v>
      </c>
    </row>
    <row r="53" spans="1:10" ht="15.75">
      <c r="A53" s="4" t="s">
        <v>83</v>
      </c>
      <c r="B53" s="4" t="s">
        <v>84</v>
      </c>
      <c r="C53" s="11">
        <v>318.8</v>
      </c>
      <c r="D53" s="14">
        <v>8.61</v>
      </c>
      <c r="E53" s="3">
        <v>27009</v>
      </c>
      <c r="F53" s="3">
        <v>10751</v>
      </c>
      <c r="G53" s="3">
        <v>7531</v>
      </c>
      <c r="H53" s="3">
        <v>2504</v>
      </c>
      <c r="I53" s="3">
        <v>672</v>
      </c>
      <c r="J53" s="3">
        <v>44</v>
      </c>
    </row>
    <row r="54" spans="1:10" ht="15.75">
      <c r="A54" s="4" t="s">
        <v>85</v>
      </c>
      <c r="B54" s="4" t="s">
        <v>86</v>
      </c>
      <c r="C54" s="11">
        <v>533.2</v>
      </c>
      <c r="D54" s="14">
        <v>22.5</v>
      </c>
      <c r="E54" s="3">
        <v>42196</v>
      </c>
      <c r="F54" s="3">
        <v>5739</v>
      </c>
      <c r="G54" s="3">
        <v>1861</v>
      </c>
      <c r="H54" s="3">
        <v>1397</v>
      </c>
      <c r="I54" s="3">
        <v>1422</v>
      </c>
      <c r="J54" s="3">
        <v>159</v>
      </c>
    </row>
    <row r="55" spans="1:10" ht="15.75">
      <c r="A55" s="4" t="s">
        <v>87</v>
      </c>
      <c r="B55" s="4" t="s">
        <v>88</v>
      </c>
      <c r="C55" s="11">
        <v>170</v>
      </c>
      <c r="D55" s="14">
        <v>9.2</v>
      </c>
      <c r="E55" s="3">
        <v>54080</v>
      </c>
      <c r="F55" s="3">
        <v>606</v>
      </c>
      <c r="G55" s="3">
        <v>91</v>
      </c>
      <c r="H55" s="3">
        <v>166</v>
      </c>
      <c r="I55" s="3">
        <v>234</v>
      </c>
      <c r="J55" s="3">
        <v>115</v>
      </c>
    </row>
    <row r="56" spans="1:10" ht="15.75">
      <c r="A56" s="4" t="s">
        <v>89</v>
      </c>
      <c r="B56" s="4" t="s">
        <v>90</v>
      </c>
      <c r="C56" s="11">
        <v>363.2</v>
      </c>
      <c r="D56" s="14">
        <v>13.3</v>
      </c>
      <c r="E56" s="3">
        <v>36632</v>
      </c>
      <c r="F56" s="3">
        <v>5133</v>
      </c>
      <c r="G56" s="3">
        <v>1770</v>
      </c>
      <c r="H56" s="3">
        <v>2131</v>
      </c>
      <c r="I56" s="3">
        <v>1188</v>
      </c>
      <c r="J56" s="3">
        <v>44</v>
      </c>
    </row>
    <row r="57" spans="1:10" ht="15.75">
      <c r="A57" s="5" t="s">
        <v>6</v>
      </c>
      <c r="B57" s="17" t="s">
        <v>6</v>
      </c>
      <c r="C57" s="17" t="s">
        <v>6</v>
      </c>
      <c r="D57" s="17" t="s">
        <v>6</v>
      </c>
      <c r="E57" s="17" t="s">
        <v>6</v>
      </c>
      <c r="F57" s="17" t="s">
        <v>6</v>
      </c>
      <c r="G57" s="17" t="s">
        <v>6</v>
      </c>
      <c r="H57" s="17" t="s">
        <v>6</v>
      </c>
      <c r="I57" s="17" t="s">
        <v>6</v>
      </c>
      <c r="J57" s="17" t="s">
        <v>6</v>
      </c>
    </row>
    <row r="58" spans="1:10" ht="15.75">
      <c r="A58" s="4" t="s">
        <v>91</v>
      </c>
      <c r="B58" s="4"/>
      <c r="C58" s="4"/>
      <c r="D58" s="4"/>
      <c r="E58" s="4"/>
      <c r="F58" s="4"/>
      <c r="G58" s="4"/>
      <c r="H58" s="4"/>
      <c r="I58" s="4"/>
      <c r="J58" s="4"/>
    </row>
    <row r="59" spans="1:10" ht="15.75">
      <c r="A59" s="4" t="s">
        <v>92</v>
      </c>
      <c r="B59" s="4"/>
      <c r="C59" s="4"/>
      <c r="D59" s="4"/>
      <c r="E59" s="4"/>
      <c r="F59" s="4"/>
      <c r="G59" s="4"/>
      <c r="H59" s="4"/>
      <c r="I59" s="4"/>
      <c r="J59" s="4"/>
    </row>
    <row r="60" spans="1:10" ht="15.75">
      <c r="A60" s="4" t="s">
        <v>93</v>
      </c>
      <c r="B60" s="4"/>
      <c r="C60" s="4"/>
      <c r="D60" s="4"/>
      <c r="E60" s="4"/>
      <c r="F60" s="4"/>
      <c r="G60" s="4"/>
      <c r="H60" s="4"/>
      <c r="I60" s="4"/>
      <c r="J60" s="4"/>
    </row>
    <row r="61" spans="1:10" ht="15.75">
      <c r="A61" s="4" t="s">
        <v>94</v>
      </c>
      <c r="B61" s="4"/>
      <c r="C61" s="4"/>
      <c r="D61" s="4"/>
      <c r="E61" s="4"/>
      <c r="F61" s="4"/>
      <c r="G61" s="4"/>
      <c r="H61" s="4"/>
      <c r="I61" s="4"/>
      <c r="J61" s="4"/>
    </row>
    <row r="62" spans="1:10" ht="15.75">
      <c r="A62" s="4" t="s">
        <v>95</v>
      </c>
      <c r="B62" s="4"/>
      <c r="C62" s="4"/>
      <c r="D62" s="4"/>
      <c r="E62" s="4"/>
      <c r="F62" s="4"/>
      <c r="G62" s="4"/>
      <c r="H62" s="4"/>
      <c r="I62" s="4"/>
      <c r="J62" s="4"/>
    </row>
    <row r="63" spans="1:10" ht="15.75">
      <c r="A63" s="4"/>
      <c r="B63" s="4"/>
      <c r="C63" s="4"/>
      <c r="D63" s="4"/>
      <c r="E63" s="4"/>
      <c r="F63" s="4"/>
      <c r="G63" s="4"/>
      <c r="H63" s="4"/>
      <c r="I63" s="4"/>
      <c r="J63" s="4"/>
    </row>
    <row r="64" spans="1:10" ht="15.75">
      <c r="A64" s="4" t="s">
        <v>96</v>
      </c>
      <c r="B64" s="4"/>
      <c r="C64" s="4"/>
      <c r="D64" s="4"/>
      <c r="E64" s="4"/>
      <c r="F64" s="4"/>
      <c r="G64" s="4"/>
      <c r="H64" s="4"/>
      <c r="I64" s="4"/>
      <c r="J64" s="4"/>
    </row>
    <row r="65" spans="1:10" ht="15.75">
      <c r="A65" s="4" t="s">
        <v>147</v>
      </c>
      <c r="B65" s="4"/>
      <c r="C65" s="4"/>
      <c r="D65" s="4"/>
      <c r="E65" s="4"/>
      <c r="F65" s="4"/>
      <c r="G65" s="4"/>
      <c r="H65" s="4"/>
      <c r="I65" s="4"/>
      <c r="J65" s="4"/>
    </row>
    <row r="66" spans="1:10" ht="15.75">
      <c r="A66" s="4" t="s">
        <v>148</v>
      </c>
      <c r="B66" s="4"/>
      <c r="C66" s="4"/>
      <c r="D66" s="4"/>
      <c r="E66" s="4"/>
      <c r="F66" s="4"/>
      <c r="G66" s="4"/>
      <c r="H66" s="4"/>
      <c r="I66" s="4"/>
      <c r="J66" s="4"/>
    </row>
    <row r="67" spans="1:10" ht="15.75">
      <c r="A67" s="4" t="s">
        <v>149</v>
      </c>
      <c r="B67" s="4"/>
      <c r="C67" s="4"/>
      <c r="D67" s="4"/>
      <c r="E67" s="4"/>
      <c r="F67" s="4"/>
      <c r="G67" s="4"/>
      <c r="H67" s="4"/>
      <c r="I67" s="4"/>
      <c r="J67" s="4"/>
    </row>
    <row r="68" spans="1:10" ht="15.75">
      <c r="A68" s="4"/>
      <c r="B68" s="4"/>
      <c r="C68" s="4"/>
      <c r="D68" s="4"/>
      <c r="E68" s="4"/>
      <c r="F68" s="4"/>
      <c r="G68" s="4"/>
      <c r="H68" s="4"/>
      <c r="I68" s="4"/>
      <c r="J68" s="4"/>
    </row>
    <row r="69" spans="1:10" ht="15.75">
      <c r="A69" s="4" t="s">
        <v>97</v>
      </c>
      <c r="B69" s="4"/>
      <c r="C69" s="4"/>
      <c r="D69" s="4"/>
      <c r="E69" s="4"/>
      <c r="F69" s="4"/>
      <c r="G69" s="4"/>
      <c r="H69" s="4"/>
      <c r="I69" s="4"/>
      <c r="J69" s="4"/>
    </row>
    <row r="70" spans="1:10" ht="15.75">
      <c r="A70" s="4" t="s">
        <v>98</v>
      </c>
      <c r="B70" s="4"/>
      <c r="C70" s="4"/>
      <c r="D70" s="4"/>
      <c r="E70" s="4"/>
      <c r="F70" s="4"/>
      <c r="G70" s="4"/>
      <c r="H70" s="4"/>
      <c r="I70" s="4"/>
      <c r="J70" s="4"/>
    </row>
    <row r="71" spans="1:10" ht="15.75">
      <c r="A71" s="4"/>
      <c r="B71" s="4"/>
      <c r="C71" s="4"/>
      <c r="D71" s="4"/>
      <c r="E71" s="4"/>
      <c r="F71" s="4"/>
      <c r="G71" s="4"/>
      <c r="H71" s="4"/>
      <c r="I71" s="4"/>
      <c r="J71" s="4"/>
    </row>
    <row r="72" spans="1:10" ht="15.75">
      <c r="A72" s="4"/>
      <c r="B72" s="4"/>
      <c r="C72" s="4"/>
      <c r="D72" s="4"/>
      <c r="E72" s="4"/>
      <c r="F72" s="4"/>
      <c r="G72" s="4"/>
      <c r="H72" s="4"/>
      <c r="I72" s="4"/>
      <c r="J72" s="4"/>
    </row>
    <row r="73" spans="1:10" ht="15.75">
      <c r="A73" s="6"/>
      <c r="B73" s="4"/>
      <c r="C73" s="4"/>
      <c r="D73" s="4"/>
      <c r="E73" s="4"/>
      <c r="F73" s="4"/>
      <c r="G73" s="4"/>
      <c r="H73" s="4"/>
      <c r="I73" s="4"/>
      <c r="J73" s="4"/>
    </row>
    <row r="74" spans="1:10" ht="15.75">
      <c r="A74" s="4"/>
      <c r="B74" s="4"/>
      <c r="C74" s="4"/>
      <c r="D74" s="4"/>
      <c r="E74" s="4"/>
      <c r="F74" s="4"/>
      <c r="G74" s="4"/>
      <c r="H74" s="4"/>
      <c r="I74" s="4"/>
      <c r="J74" s="4"/>
    </row>
    <row r="75" spans="1:10" ht="15.75">
      <c r="A75" s="6"/>
      <c r="B75" s="4"/>
      <c r="C75" s="4"/>
      <c r="D75" s="4"/>
      <c r="E75" s="4"/>
      <c r="F75" s="4"/>
      <c r="G75" s="4"/>
      <c r="H75" s="4"/>
      <c r="I75" s="4"/>
      <c r="J75" s="4"/>
    </row>
    <row r="76" spans="1:10" ht="15.75">
      <c r="A76" s="4"/>
      <c r="B76" s="4"/>
      <c r="C76" s="4"/>
      <c r="D76" s="4"/>
      <c r="E76" s="4"/>
      <c r="F76" s="4"/>
      <c r="G76" s="4"/>
      <c r="H76" s="4"/>
      <c r="I76" s="4"/>
      <c r="J76" s="4"/>
    </row>
    <row r="77" spans="1:10" ht="15.75">
      <c r="A77" s="4"/>
      <c r="B77" s="4"/>
      <c r="C77" s="4"/>
      <c r="D77" s="4"/>
      <c r="E77" s="4"/>
      <c r="F77" s="4"/>
      <c r="G77" s="4"/>
      <c r="H77" s="4"/>
      <c r="I77" s="4"/>
      <c r="J77" s="4"/>
    </row>
    <row r="78" spans="1:10" ht="15.75">
      <c r="A78" s="4"/>
      <c r="B78" s="4"/>
      <c r="C78" s="4"/>
      <c r="D78" s="4"/>
      <c r="E78" s="4"/>
      <c r="F78" s="4"/>
      <c r="G78" s="4"/>
      <c r="H78" s="4"/>
      <c r="I78" s="4"/>
      <c r="J78" s="4"/>
    </row>
    <row r="79" spans="1:10" ht="15.75">
      <c r="A79" s="4"/>
      <c r="B79" s="4"/>
      <c r="C79" s="4"/>
      <c r="D79" s="4"/>
      <c r="E79" s="4"/>
      <c r="F79" s="4"/>
      <c r="G79" s="4"/>
      <c r="H79" s="4"/>
      <c r="I79" s="4"/>
      <c r="J79" s="4"/>
    </row>
    <row r="80" spans="1:10" ht="15.75">
      <c r="A80" s="4"/>
      <c r="B80" s="4"/>
      <c r="C80" s="4"/>
      <c r="D80" s="4"/>
      <c r="E80" s="4"/>
      <c r="F80" s="4"/>
      <c r="G80" s="4"/>
      <c r="H80" s="4"/>
      <c r="I80" s="4"/>
      <c r="J80" s="4"/>
    </row>
    <row r="81" spans="1:10" ht="15.75">
      <c r="A81" s="4"/>
      <c r="B81" s="4"/>
      <c r="C81" s="4"/>
      <c r="D81" s="4"/>
      <c r="E81" s="4"/>
      <c r="F81" s="4"/>
      <c r="G81" s="4"/>
      <c r="H81" s="4"/>
      <c r="I81" s="4"/>
      <c r="J81" s="4"/>
    </row>
    <row r="82" spans="1:10" ht="15.75">
      <c r="A82" s="4"/>
      <c r="B82" s="4"/>
      <c r="C82" s="4"/>
      <c r="D82" s="4"/>
      <c r="E82" s="4"/>
      <c r="F82" s="4"/>
      <c r="G82" s="4"/>
      <c r="H82" s="4"/>
      <c r="I82" s="4"/>
      <c r="J82" s="4"/>
    </row>
    <row r="83" spans="1:10" ht="15.75">
      <c r="A83" s="4"/>
      <c r="B83" s="4"/>
      <c r="C83" s="4"/>
      <c r="D83" s="4"/>
      <c r="E83" s="4"/>
      <c r="F83" s="4"/>
      <c r="G83" s="4"/>
      <c r="H83" s="4"/>
      <c r="I83" s="4"/>
      <c r="J83" s="4"/>
    </row>
  </sheetData>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74"/>
  <sheetViews>
    <sheetView showGridLines="0" showOutlineSymbols="0" zoomScale="87" zoomScaleNormal="87" workbookViewId="0" topLeftCell="A1">
      <selection activeCell="A1" sqref="A1"/>
    </sheetView>
  </sheetViews>
  <sheetFormatPr defaultColWidth="8.796875" defaultRowHeight="15.75"/>
  <cols>
    <col min="1" max="1" width="40.69921875" style="0" customWidth="1"/>
    <col min="2" max="5" width="9.69921875" style="0" customWidth="1"/>
    <col min="6" max="6" width="10.69921875" style="0" customWidth="1"/>
    <col min="7" max="7" width="12.69921875" style="0" customWidth="1"/>
    <col min="8" max="8" width="10.69921875" style="0" customWidth="1"/>
    <col min="9" max="9" width="11.69921875" style="0" customWidth="1"/>
    <col min="10" max="10" width="14.69921875" style="0" customWidth="1"/>
    <col min="11" max="16384" width="9.69921875" style="0" customWidth="1"/>
  </cols>
  <sheetData>
    <row r="1" spans="1:10" ht="15.75">
      <c r="A1" s="1" t="s">
        <v>204</v>
      </c>
      <c r="B1" s="4"/>
      <c r="C1" s="4"/>
      <c r="D1" s="4"/>
      <c r="E1" s="4"/>
      <c r="F1" s="4"/>
      <c r="G1" s="4"/>
      <c r="H1" s="4"/>
      <c r="I1" s="4"/>
      <c r="J1" s="4"/>
    </row>
    <row r="2" spans="1:10" ht="15.75">
      <c r="A2" s="4"/>
      <c r="B2" s="4"/>
      <c r="C2" s="4"/>
      <c r="D2" s="4"/>
      <c r="E2" s="4"/>
      <c r="F2" s="4"/>
      <c r="G2" s="4"/>
      <c r="H2" s="4"/>
      <c r="I2" s="4"/>
      <c r="J2" s="4"/>
    </row>
    <row r="3" spans="1:10" ht="15.75">
      <c r="A3" s="4" t="s">
        <v>1</v>
      </c>
      <c r="B3" s="4"/>
      <c r="C3" s="4"/>
      <c r="D3" s="4"/>
      <c r="E3" s="4"/>
      <c r="F3" s="4"/>
      <c r="G3" s="4"/>
      <c r="H3" s="4"/>
      <c r="I3" s="4"/>
      <c r="J3" s="4"/>
    </row>
    <row r="4" spans="1:10" ht="15.75">
      <c r="A4" s="4" t="s">
        <v>2</v>
      </c>
      <c r="B4" s="4"/>
      <c r="C4" s="4"/>
      <c r="D4" s="4"/>
      <c r="E4" s="4"/>
      <c r="F4" s="4"/>
      <c r="G4" s="4"/>
      <c r="H4" s="4"/>
      <c r="I4" s="4"/>
      <c r="J4" s="4"/>
    </row>
    <row r="5" spans="1:10" ht="15.75">
      <c r="A5" s="4" t="s">
        <v>3</v>
      </c>
      <c r="B5" s="4"/>
      <c r="C5" s="4"/>
      <c r="D5" s="4"/>
      <c r="E5" s="4"/>
      <c r="F5" s="4"/>
      <c r="G5" s="4"/>
      <c r="H5" s="4"/>
      <c r="I5" s="4"/>
      <c r="J5" s="4"/>
    </row>
    <row r="6" spans="1:10" ht="15.75">
      <c r="A6" s="4" t="s">
        <v>4</v>
      </c>
      <c r="B6" s="4"/>
      <c r="C6" s="4"/>
      <c r="D6" s="4"/>
      <c r="E6" s="4"/>
      <c r="F6" s="4"/>
      <c r="G6" s="4"/>
      <c r="H6" s="4"/>
      <c r="I6" s="4"/>
      <c r="J6" s="4"/>
    </row>
    <row r="7" spans="1:10" ht="15.75">
      <c r="A7" s="4" t="s">
        <v>5</v>
      </c>
      <c r="B7" s="4"/>
      <c r="C7" s="4"/>
      <c r="D7" s="4"/>
      <c r="E7" s="4"/>
      <c r="F7" s="4"/>
      <c r="G7" s="4"/>
      <c r="H7" s="4"/>
      <c r="I7" s="4"/>
      <c r="J7" s="4"/>
    </row>
    <row r="8" spans="1:10" ht="15.75">
      <c r="A8" s="4"/>
      <c r="B8" s="4"/>
      <c r="C8" s="4"/>
      <c r="D8" s="4"/>
      <c r="E8" s="4"/>
      <c r="F8" s="4"/>
      <c r="G8" s="4"/>
      <c r="H8" s="4"/>
      <c r="I8" s="4"/>
      <c r="J8" s="4"/>
    </row>
    <row r="9" spans="1:10" ht="15.75">
      <c r="A9" s="5" t="s">
        <v>6</v>
      </c>
      <c r="B9" s="5" t="s">
        <v>6</v>
      </c>
      <c r="C9" s="7" t="s">
        <v>6</v>
      </c>
      <c r="D9" s="5" t="s">
        <v>6</v>
      </c>
      <c r="E9" s="5" t="s">
        <v>6</v>
      </c>
      <c r="F9" s="7" t="s">
        <v>6</v>
      </c>
      <c r="G9" s="7" t="s">
        <v>6</v>
      </c>
      <c r="H9" s="7" t="s">
        <v>6</v>
      </c>
      <c r="I9" s="7" t="s">
        <v>6</v>
      </c>
      <c r="J9" s="7" t="s">
        <v>6</v>
      </c>
    </row>
    <row r="10" spans="1:10" ht="15.75">
      <c r="A10" s="1"/>
      <c r="B10" s="1"/>
      <c r="C10" s="1">
        <v>2000</v>
      </c>
      <c r="D10" s="1"/>
      <c r="E10" s="1"/>
      <c r="F10" s="8"/>
      <c r="G10" s="8"/>
      <c r="H10" s="8"/>
      <c r="I10" s="8"/>
      <c r="J10" s="1">
        <v>2000</v>
      </c>
    </row>
    <row r="11" spans="1:10" ht="15.75">
      <c r="A11" s="1"/>
      <c r="B11" s="1"/>
      <c r="C11" s="7" t="s">
        <v>6</v>
      </c>
      <c r="D11" s="5" t="s">
        <v>6</v>
      </c>
      <c r="E11" s="5" t="s">
        <v>6</v>
      </c>
      <c r="F11" s="7" t="s">
        <v>6</v>
      </c>
      <c r="G11" s="7" t="s">
        <v>6</v>
      </c>
      <c r="H11" s="7" t="s">
        <v>6</v>
      </c>
      <c r="I11" s="7" t="s">
        <v>6</v>
      </c>
      <c r="J11" s="7" t="s">
        <v>6</v>
      </c>
    </row>
    <row r="12" spans="1:10" ht="15.75">
      <c r="A12" s="1"/>
      <c r="B12" s="1"/>
      <c r="C12" s="8"/>
      <c r="D12" s="1"/>
      <c r="E12" s="9" t="s">
        <v>8</v>
      </c>
      <c r="F12" s="8"/>
      <c r="G12" s="8" t="s">
        <v>7</v>
      </c>
      <c r="H12" s="8"/>
      <c r="I12" s="8"/>
      <c r="J12" s="8"/>
    </row>
    <row r="13" spans="1:10" ht="15.75">
      <c r="A13" s="10" t="s">
        <v>9</v>
      </c>
      <c r="B13" s="1"/>
      <c r="C13" s="8"/>
      <c r="D13" s="1"/>
      <c r="E13" s="9" t="s">
        <v>10</v>
      </c>
      <c r="F13" s="8"/>
      <c r="G13" s="11"/>
      <c r="H13" s="8"/>
      <c r="I13" s="8"/>
      <c r="J13" s="8"/>
    </row>
    <row r="14" spans="1:10" ht="15.75">
      <c r="A14" s="1"/>
      <c r="B14" s="9" t="s">
        <v>11</v>
      </c>
      <c r="C14" s="12" t="s">
        <v>12</v>
      </c>
      <c r="D14" s="9" t="s">
        <v>13</v>
      </c>
      <c r="E14" s="9" t="s">
        <v>14</v>
      </c>
      <c r="F14" s="7" t="s">
        <v>6</v>
      </c>
      <c r="G14" s="7" t="s">
        <v>6</v>
      </c>
      <c r="H14" s="7" t="s">
        <v>6</v>
      </c>
      <c r="I14" s="7" t="s">
        <v>6</v>
      </c>
      <c r="J14" s="7" t="s">
        <v>6</v>
      </c>
    </row>
    <row r="15" spans="1:10" ht="15.75">
      <c r="A15" s="1"/>
      <c r="B15" s="9" t="s">
        <v>15</v>
      </c>
      <c r="C15" s="12" t="s">
        <v>16</v>
      </c>
      <c r="D15" s="9" t="s">
        <v>21</v>
      </c>
      <c r="E15" s="9" t="s">
        <v>22</v>
      </c>
      <c r="F15" s="8"/>
      <c r="G15" s="12" t="s">
        <v>17</v>
      </c>
      <c r="H15" s="12" t="s">
        <v>18</v>
      </c>
      <c r="I15" s="12" t="s">
        <v>19</v>
      </c>
      <c r="J15" s="12" t="s">
        <v>20</v>
      </c>
    </row>
    <row r="16" spans="1:10" ht="15.75">
      <c r="A16" s="1"/>
      <c r="B16" s="1"/>
      <c r="C16" s="12" t="s">
        <v>23</v>
      </c>
      <c r="D16" s="9" t="s">
        <v>144</v>
      </c>
      <c r="E16" s="9" t="s">
        <v>145</v>
      </c>
      <c r="F16" s="12" t="s">
        <v>24</v>
      </c>
      <c r="G16" s="12" t="s">
        <v>25</v>
      </c>
      <c r="H16" s="12" t="s">
        <v>25</v>
      </c>
      <c r="I16" s="12" t="s">
        <v>25</v>
      </c>
      <c r="J16" s="12" t="s">
        <v>26</v>
      </c>
    </row>
    <row r="17" spans="1:10" ht="15.75">
      <c r="A17" s="1"/>
      <c r="B17" s="1"/>
      <c r="C17" s="12" t="s">
        <v>27</v>
      </c>
      <c r="D17" s="9" t="s">
        <v>146</v>
      </c>
      <c r="E17" s="1"/>
      <c r="F17" s="8"/>
      <c r="G17" s="8"/>
      <c r="H17" s="8"/>
      <c r="I17" s="8"/>
      <c r="J17" s="8"/>
    </row>
    <row r="18" spans="1:10" ht="15.75">
      <c r="A18" s="5" t="s">
        <v>6</v>
      </c>
      <c r="B18" s="5" t="s">
        <v>6</v>
      </c>
      <c r="C18" s="7" t="s">
        <v>6</v>
      </c>
      <c r="D18" s="5" t="s">
        <v>6</v>
      </c>
      <c r="E18" s="5" t="s">
        <v>6</v>
      </c>
      <c r="F18" s="7" t="s">
        <v>6</v>
      </c>
      <c r="G18" s="7" t="s">
        <v>6</v>
      </c>
      <c r="H18" s="7" t="s">
        <v>6</v>
      </c>
      <c r="I18" s="7" t="s">
        <v>6</v>
      </c>
      <c r="J18" s="7" t="s">
        <v>6</v>
      </c>
    </row>
    <row r="19" spans="1:10" ht="15.75">
      <c r="A19" s="4" t="s">
        <v>28</v>
      </c>
      <c r="B19" s="1" t="s">
        <v>29</v>
      </c>
      <c r="C19" s="3">
        <v>114064.976</v>
      </c>
      <c r="D19" s="14">
        <v>3879.430052</v>
      </c>
      <c r="E19" s="3">
        <v>34010.70326793388</v>
      </c>
      <c r="F19" s="3">
        <v>7070048</v>
      </c>
      <c r="G19" s="3">
        <v>6068523</v>
      </c>
      <c r="H19" s="3">
        <v>825833</v>
      </c>
      <c r="I19" s="3">
        <v>156615</v>
      </c>
      <c r="J19" s="3">
        <v>19077</v>
      </c>
    </row>
    <row r="20" spans="1:10" ht="15.75">
      <c r="A20" s="4"/>
      <c r="B20" s="1"/>
      <c r="C20" s="3"/>
      <c r="D20" s="4"/>
      <c r="E20" s="4"/>
      <c r="F20" s="3"/>
      <c r="G20" s="11"/>
      <c r="H20" s="11"/>
      <c r="I20" s="11"/>
      <c r="J20" s="11"/>
    </row>
    <row r="21" spans="1:10" ht="15.75">
      <c r="A21" s="4" t="s">
        <v>30</v>
      </c>
      <c r="B21" s="1" t="s">
        <v>29</v>
      </c>
      <c r="C21" s="11">
        <f>C24+C37+C49</f>
        <v>1791.32</v>
      </c>
      <c r="D21" s="15">
        <f>D24+D37+D49</f>
        <v>66.57607</v>
      </c>
      <c r="E21" s="3">
        <v>37165.92791907644</v>
      </c>
      <c r="F21" s="3">
        <f>F24+F37+F49</f>
        <v>72932</v>
      </c>
      <c r="G21" s="3">
        <f>G24+G37+G49</f>
        <v>56913</v>
      </c>
      <c r="H21" s="3">
        <f>H24+H37+H49</f>
        <v>11929</v>
      </c>
      <c r="I21" s="3">
        <f>I24+I37+I49</f>
        <v>3758</v>
      </c>
      <c r="J21" s="3">
        <f>J24+J37+J49</f>
        <v>332</v>
      </c>
    </row>
    <row r="22" spans="1:10" ht="15.75">
      <c r="A22" s="4" t="s">
        <v>31</v>
      </c>
      <c r="B22" s="1" t="s">
        <v>29</v>
      </c>
      <c r="C22" s="15">
        <f aca="true" t="shared" si="0" ref="C22:J22">C21/C19*100</f>
        <v>1.5704382386404043</v>
      </c>
      <c r="D22" s="15">
        <f t="shared" si="0"/>
        <v>1.7161301816919574</v>
      </c>
      <c r="E22" s="15">
        <f t="shared" si="0"/>
        <v>109.27715203736285</v>
      </c>
      <c r="F22" s="15">
        <f t="shared" si="0"/>
        <v>1.0315630106047369</v>
      </c>
      <c r="G22" s="15">
        <f t="shared" si="0"/>
        <v>0.9378394050743484</v>
      </c>
      <c r="H22" s="15">
        <f t="shared" si="0"/>
        <v>1.4444809059458754</v>
      </c>
      <c r="I22" s="15">
        <f t="shared" si="0"/>
        <v>2.3995147335823517</v>
      </c>
      <c r="J22" s="15">
        <f t="shared" si="0"/>
        <v>1.7403155632436969</v>
      </c>
    </row>
    <row r="23" spans="1:10" ht="15.75">
      <c r="A23" s="4"/>
      <c r="B23" s="4"/>
      <c r="C23" s="3"/>
      <c r="D23" s="15"/>
      <c r="E23" s="3"/>
      <c r="F23" s="3"/>
      <c r="G23" s="11"/>
      <c r="H23" s="11"/>
      <c r="I23" s="11"/>
      <c r="J23" s="11"/>
    </row>
    <row r="24" spans="1:10" ht="15.75">
      <c r="A24" s="4" t="s">
        <v>32</v>
      </c>
      <c r="B24" s="4" t="s">
        <v>33</v>
      </c>
      <c r="C24" s="11">
        <v>183.565</v>
      </c>
      <c r="D24" s="15">
        <v>4.682533</v>
      </c>
      <c r="E24" s="3">
        <v>25508.8551739166</v>
      </c>
      <c r="F24" s="3">
        <v>26076</v>
      </c>
      <c r="G24" s="3">
        <v>24437</v>
      </c>
      <c r="H24" s="3">
        <v>1463</v>
      </c>
      <c r="I24" s="3">
        <v>167</v>
      </c>
      <c r="J24" s="3">
        <v>9</v>
      </c>
    </row>
    <row r="25" spans="1:10" ht="15.75">
      <c r="A25" s="4" t="s">
        <v>34</v>
      </c>
      <c r="B25" s="4" t="s">
        <v>35</v>
      </c>
      <c r="C25" s="11">
        <v>83.143</v>
      </c>
      <c r="D25" s="15">
        <v>2.256241</v>
      </c>
      <c r="E25" s="3">
        <v>27136.87261705736</v>
      </c>
      <c r="F25" s="3">
        <v>13347</v>
      </c>
      <c r="G25" s="3">
        <v>12639</v>
      </c>
      <c r="H25" s="3">
        <v>681</v>
      </c>
      <c r="I25" s="3">
        <v>26</v>
      </c>
      <c r="J25" s="3">
        <v>1</v>
      </c>
    </row>
    <row r="26" spans="1:10" ht="15.75">
      <c r="A26" s="4" t="s">
        <v>36</v>
      </c>
      <c r="B26" s="4" t="s">
        <v>37</v>
      </c>
      <c r="C26" s="11">
        <v>3.337</v>
      </c>
      <c r="D26" s="15">
        <v>0.132021</v>
      </c>
      <c r="E26" s="3">
        <v>39562.78094096494</v>
      </c>
      <c r="F26" s="3">
        <v>469</v>
      </c>
      <c r="G26" s="3">
        <v>429</v>
      </c>
      <c r="H26" s="3">
        <v>37</v>
      </c>
      <c r="I26" s="3">
        <v>3</v>
      </c>
      <c r="J26" s="16" t="s">
        <v>6</v>
      </c>
    </row>
    <row r="27" spans="1:10" ht="15.75">
      <c r="A27" s="4" t="s">
        <v>38</v>
      </c>
      <c r="B27" s="4" t="s">
        <v>39</v>
      </c>
      <c r="C27" s="11">
        <v>1.677</v>
      </c>
      <c r="D27" s="15">
        <v>0.066968</v>
      </c>
      <c r="E27" s="3">
        <v>39933.21407274895</v>
      </c>
      <c r="F27" s="3">
        <v>258</v>
      </c>
      <c r="G27" s="3">
        <v>243</v>
      </c>
      <c r="H27" s="3">
        <v>15</v>
      </c>
      <c r="I27" s="16" t="s">
        <v>6</v>
      </c>
      <c r="J27" s="16" t="s">
        <v>6</v>
      </c>
    </row>
    <row r="28" spans="1:10" ht="15.75">
      <c r="A28" s="4" t="s">
        <v>40</v>
      </c>
      <c r="B28" s="4" t="s">
        <v>41</v>
      </c>
      <c r="C28" s="11">
        <v>78.129</v>
      </c>
      <c r="D28" s="15">
        <v>2.057252</v>
      </c>
      <c r="E28" s="3">
        <v>26331.47742835567</v>
      </c>
      <c r="F28" s="3">
        <v>12620</v>
      </c>
      <c r="G28" s="3">
        <v>11967</v>
      </c>
      <c r="H28" s="3">
        <f>544+85</f>
        <v>629</v>
      </c>
      <c r="I28" s="3">
        <v>23</v>
      </c>
      <c r="J28" s="3">
        <v>1</v>
      </c>
    </row>
    <row r="29" spans="1:10" ht="15.75">
      <c r="A29" s="4" t="s">
        <v>42</v>
      </c>
      <c r="B29" s="4" t="s">
        <v>43</v>
      </c>
      <c r="C29" s="11">
        <v>9.988</v>
      </c>
      <c r="D29" s="15">
        <v>0.342459</v>
      </c>
      <c r="E29" s="3">
        <v>34287.04445334401</v>
      </c>
      <c r="F29" s="3">
        <v>2671</v>
      </c>
      <c r="G29" s="3">
        <f>2294+198+91</f>
        <v>2583</v>
      </c>
      <c r="H29" s="3">
        <v>75</v>
      </c>
      <c r="I29" s="3">
        <v>12</v>
      </c>
      <c r="J29" s="3">
        <v>1</v>
      </c>
    </row>
    <row r="30" spans="1:10" ht="15.75">
      <c r="A30" s="4" t="s">
        <v>44</v>
      </c>
      <c r="B30" s="4" t="s">
        <v>45</v>
      </c>
      <c r="C30" s="11">
        <v>7.477</v>
      </c>
      <c r="D30" s="15">
        <v>0.266695</v>
      </c>
      <c r="E30" s="3">
        <v>35668.71740002675</v>
      </c>
      <c r="F30" s="3">
        <v>2308</v>
      </c>
      <c r="G30" s="3">
        <v>2237</v>
      </c>
      <c r="H30" s="3">
        <v>61</v>
      </c>
      <c r="I30" s="3">
        <v>10</v>
      </c>
      <c r="J30" s="16" t="s">
        <v>6</v>
      </c>
    </row>
    <row r="31" spans="1:10" ht="15.75">
      <c r="A31" s="4" t="s">
        <v>46</v>
      </c>
      <c r="B31" s="4" t="s">
        <v>47</v>
      </c>
      <c r="C31" s="11">
        <v>2.511</v>
      </c>
      <c r="D31" s="15">
        <v>0.075764</v>
      </c>
      <c r="E31" s="3">
        <v>30172.83950617284</v>
      </c>
      <c r="F31" s="3">
        <v>363</v>
      </c>
      <c r="G31" s="3">
        <v>346</v>
      </c>
      <c r="H31" s="3">
        <v>14</v>
      </c>
      <c r="I31" s="3">
        <v>2</v>
      </c>
      <c r="J31" s="3">
        <v>1</v>
      </c>
    </row>
    <row r="32" spans="1:10" ht="15.75">
      <c r="A32" s="4" t="s">
        <v>48</v>
      </c>
      <c r="B32" s="4" t="s">
        <v>49</v>
      </c>
      <c r="C32" s="11">
        <v>90.434</v>
      </c>
      <c r="D32" s="15">
        <v>2.083833</v>
      </c>
      <c r="E32" s="3">
        <v>23042.58354158834</v>
      </c>
      <c r="F32" s="3">
        <v>10058</v>
      </c>
      <c r="G32" s="3">
        <v>9215</v>
      </c>
      <c r="H32" s="3">
        <v>707</v>
      </c>
      <c r="I32" s="3">
        <v>129</v>
      </c>
      <c r="J32" s="3">
        <v>7</v>
      </c>
    </row>
    <row r="33" spans="1:10" ht="15.75">
      <c r="A33" s="4" t="s">
        <v>50</v>
      </c>
      <c r="B33" s="4" t="s">
        <v>51</v>
      </c>
      <c r="C33" s="11">
        <v>57.587</v>
      </c>
      <c r="D33" s="15">
        <v>1.347539</v>
      </c>
      <c r="E33" s="3">
        <v>23400.05556809697</v>
      </c>
      <c r="F33" s="3">
        <v>5061</v>
      </c>
      <c r="G33" s="3">
        <v>4507</v>
      </c>
      <c r="H33" s="3">
        <v>453</v>
      </c>
      <c r="I33" s="3">
        <v>96</v>
      </c>
      <c r="J33" s="3">
        <v>5</v>
      </c>
    </row>
    <row r="34" spans="1:10" ht="15.75">
      <c r="A34" s="4" t="s">
        <v>52</v>
      </c>
      <c r="B34" s="4" t="s">
        <v>53</v>
      </c>
      <c r="C34" s="11">
        <v>18.197</v>
      </c>
      <c r="D34" s="15">
        <v>0.38371</v>
      </c>
      <c r="E34" s="3">
        <v>21086.4428202451</v>
      </c>
      <c r="F34" s="3">
        <v>3450</v>
      </c>
      <c r="G34" s="3">
        <v>3300</v>
      </c>
      <c r="H34" s="3">
        <v>134</v>
      </c>
      <c r="I34" s="3">
        <v>16</v>
      </c>
      <c r="J34" s="16" t="s">
        <v>6</v>
      </c>
    </row>
    <row r="35" spans="1:10" ht="15.75">
      <c r="A35" s="4" t="s">
        <v>54</v>
      </c>
      <c r="B35" s="4" t="s">
        <v>55</v>
      </c>
      <c r="C35" s="11">
        <v>14.65</v>
      </c>
      <c r="D35" s="15">
        <v>0.352584</v>
      </c>
      <c r="E35" s="3">
        <v>24067.16723549488</v>
      </c>
      <c r="F35" s="3">
        <v>1547</v>
      </c>
      <c r="G35" s="3">
        <v>1408</v>
      </c>
      <c r="H35" s="3">
        <v>120</v>
      </c>
      <c r="I35" s="3">
        <v>17</v>
      </c>
      <c r="J35" s="3">
        <v>2</v>
      </c>
    </row>
    <row r="36" spans="1:10" ht="15.75">
      <c r="A36" s="4"/>
      <c r="B36" s="4"/>
      <c r="C36" s="11"/>
      <c r="D36" s="15"/>
      <c r="E36" s="3"/>
      <c r="F36" s="3"/>
      <c r="G36" s="3"/>
      <c r="H36" s="3"/>
      <c r="I36" s="3"/>
      <c r="J36" s="3"/>
    </row>
    <row r="37" spans="1:10" ht="15.75">
      <c r="A37" s="4" t="s">
        <v>56</v>
      </c>
      <c r="B37" s="4" t="s">
        <v>57</v>
      </c>
      <c r="C37" s="11">
        <v>456.128</v>
      </c>
      <c r="D37" s="15">
        <v>22.091246</v>
      </c>
      <c r="E37" s="3">
        <v>48432.11993124737</v>
      </c>
      <c r="F37" s="3">
        <v>23738</v>
      </c>
      <c r="G37" s="3">
        <f>12479+3709+3234</f>
        <v>19422</v>
      </c>
      <c r="H37" s="3">
        <f>2639+885</f>
        <v>3524</v>
      </c>
      <c r="I37" s="3">
        <v>708</v>
      </c>
      <c r="J37" s="3">
        <v>84</v>
      </c>
    </row>
    <row r="38" spans="1:10" ht="15.75">
      <c r="A38" s="4" t="s">
        <v>58</v>
      </c>
      <c r="B38" s="4" t="s">
        <v>59</v>
      </c>
      <c r="C38" s="11">
        <v>83.012</v>
      </c>
      <c r="D38" s="15">
        <v>5.393011</v>
      </c>
      <c r="E38" s="3">
        <v>64966.64337686117</v>
      </c>
      <c r="F38" s="3">
        <v>7740</v>
      </c>
      <c r="G38" s="3">
        <v>6926</v>
      </c>
      <c r="H38" s="3">
        <v>683</v>
      </c>
      <c r="I38" s="3">
        <v>121</v>
      </c>
      <c r="J38" s="3">
        <v>10</v>
      </c>
    </row>
    <row r="39" spans="1:10" ht="15.75">
      <c r="A39" s="4" t="s">
        <v>60</v>
      </c>
      <c r="B39" s="4" t="s">
        <v>61</v>
      </c>
      <c r="C39" s="11">
        <v>83.012</v>
      </c>
      <c r="D39" s="15">
        <v>5.393011</v>
      </c>
      <c r="E39" s="3">
        <v>64966.64337686117</v>
      </c>
      <c r="F39" s="3">
        <v>7740</v>
      </c>
      <c r="G39" s="3">
        <v>6926</v>
      </c>
      <c r="H39" s="3">
        <v>683</v>
      </c>
      <c r="I39" s="3">
        <v>121</v>
      </c>
      <c r="J39" s="3">
        <v>10</v>
      </c>
    </row>
    <row r="40" spans="1:10" ht="15.75">
      <c r="A40" s="4" t="s">
        <v>62</v>
      </c>
      <c r="B40" s="4" t="s">
        <v>63</v>
      </c>
      <c r="C40" s="11">
        <v>204.329</v>
      </c>
      <c r="D40" s="15">
        <v>9.344103</v>
      </c>
      <c r="E40" s="3">
        <v>45730.67454937869</v>
      </c>
      <c r="F40" s="3">
        <v>7231</v>
      </c>
      <c r="G40" s="3">
        <v>5132</v>
      </c>
      <c r="H40" s="3">
        <v>1718</v>
      </c>
      <c r="I40" s="3">
        <v>343</v>
      </c>
      <c r="J40" s="3">
        <v>38</v>
      </c>
    </row>
    <row r="41" spans="1:10" ht="15.75">
      <c r="A41" s="4" t="s">
        <v>64</v>
      </c>
      <c r="B41" s="4" t="s">
        <v>65</v>
      </c>
      <c r="C41" s="11">
        <v>70.666</v>
      </c>
      <c r="D41" s="15">
        <v>3.542168</v>
      </c>
      <c r="E41" s="3">
        <v>50125.49174992217</v>
      </c>
      <c r="F41" s="3">
        <v>1253</v>
      </c>
      <c r="G41" s="3">
        <v>654</v>
      </c>
      <c r="H41" s="3">
        <v>416</v>
      </c>
      <c r="I41" s="3">
        <v>169</v>
      </c>
      <c r="J41" s="3">
        <v>14</v>
      </c>
    </row>
    <row r="42" spans="1:10" ht="15.75">
      <c r="A42" s="4" t="s">
        <v>66</v>
      </c>
      <c r="B42" s="4" t="s">
        <v>67</v>
      </c>
      <c r="C42" s="11">
        <v>34.82</v>
      </c>
      <c r="D42" s="15">
        <v>1.71847</v>
      </c>
      <c r="E42" s="3">
        <v>49352.95807007467</v>
      </c>
      <c r="F42" s="3">
        <v>522</v>
      </c>
      <c r="G42" s="3">
        <v>402</v>
      </c>
      <c r="H42" s="3">
        <v>47</v>
      </c>
      <c r="I42" s="3">
        <v>53</v>
      </c>
      <c r="J42" s="3">
        <v>20</v>
      </c>
    </row>
    <row r="43" spans="1:10" ht="15.75">
      <c r="A43" s="4" t="s">
        <v>68</v>
      </c>
      <c r="B43" s="4" t="s">
        <v>69</v>
      </c>
      <c r="C43" s="11">
        <v>98.843</v>
      </c>
      <c r="D43" s="15">
        <v>4.083465</v>
      </c>
      <c r="E43" s="3">
        <v>41312.63721254919</v>
      </c>
      <c r="F43" s="3">
        <v>5456</v>
      </c>
      <c r="G43" s="3">
        <v>4076</v>
      </c>
      <c r="H43" s="3">
        <v>1255</v>
      </c>
      <c r="I43" s="3">
        <v>121</v>
      </c>
      <c r="J43" s="3">
        <v>4</v>
      </c>
    </row>
    <row r="44" spans="1:10" ht="15.75">
      <c r="A44" s="4" t="s">
        <v>70</v>
      </c>
      <c r="B44" s="4" t="s">
        <v>71</v>
      </c>
      <c r="C44" s="11">
        <v>168.787</v>
      </c>
      <c r="D44" s="15">
        <v>7.354132</v>
      </c>
      <c r="E44" s="3">
        <v>43570.48824850255</v>
      </c>
      <c r="F44" s="3">
        <v>8767</v>
      </c>
      <c r="G44" s="3">
        <v>7364</v>
      </c>
      <c r="H44" s="3">
        <v>1123</v>
      </c>
      <c r="I44" s="3">
        <v>244</v>
      </c>
      <c r="J44" s="3">
        <v>36</v>
      </c>
    </row>
    <row r="45" spans="1:10" ht="15.75">
      <c r="A45" s="4" t="s">
        <v>72</v>
      </c>
      <c r="B45" s="4" t="s">
        <v>73</v>
      </c>
      <c r="C45" s="11">
        <v>168.787</v>
      </c>
      <c r="D45" s="15">
        <v>7.354132</v>
      </c>
      <c r="E45" s="3">
        <v>43570.48824850255</v>
      </c>
      <c r="F45" s="3">
        <v>8767</v>
      </c>
      <c r="G45" s="3">
        <v>7364</v>
      </c>
      <c r="H45" s="3">
        <v>1123</v>
      </c>
      <c r="I45" s="3">
        <v>244</v>
      </c>
      <c r="J45" s="3">
        <v>36</v>
      </c>
    </row>
    <row r="46" spans="1:10" ht="15.75">
      <c r="A46" s="4"/>
      <c r="B46" s="4"/>
      <c r="C46" s="11"/>
      <c r="D46" s="15"/>
      <c r="E46" s="3"/>
      <c r="F46" s="3"/>
      <c r="G46" s="3"/>
      <c r="H46" s="3"/>
      <c r="I46" s="3"/>
      <c r="J46" s="3"/>
    </row>
    <row r="47" spans="1:10" ht="15.75">
      <c r="A47" s="4" t="s">
        <v>74</v>
      </c>
      <c r="B47" s="4" t="s">
        <v>75</v>
      </c>
      <c r="C47" s="11">
        <v>16473.994</v>
      </c>
      <c r="D47" s="15">
        <v>643.953798</v>
      </c>
      <c r="E47" s="3">
        <v>39089.1120878155</v>
      </c>
      <c r="F47" s="3">
        <v>354498</v>
      </c>
      <c r="G47" s="3">
        <f>120568+60346+54831</f>
        <v>235745</v>
      </c>
      <c r="H47" s="3">
        <f>55863+28126</f>
        <v>83989</v>
      </c>
      <c r="I47" s="3">
        <f>22306+7802</f>
        <v>30108</v>
      </c>
      <c r="J47" s="3">
        <f>3210+1446</f>
        <v>4656</v>
      </c>
    </row>
    <row r="48" spans="1:10" ht="15.75">
      <c r="A48" s="4"/>
      <c r="B48" s="4"/>
      <c r="C48" s="11"/>
      <c r="D48" s="15"/>
      <c r="E48" s="3"/>
      <c r="F48" s="3"/>
      <c r="G48" s="3"/>
      <c r="H48" s="3"/>
      <c r="I48" s="3"/>
      <c r="J48" s="3"/>
    </row>
    <row r="49" spans="1:10" ht="15.75">
      <c r="A49" s="4" t="s">
        <v>76</v>
      </c>
      <c r="B49" s="4" t="s">
        <v>29</v>
      </c>
      <c r="C49" s="11">
        <v>1151.627</v>
      </c>
      <c r="D49" s="15">
        <v>39.802291</v>
      </c>
      <c r="E49" s="3">
        <v>34561.79040609503</v>
      </c>
      <c r="F49" s="3">
        <f>F50+F54</f>
        <v>23118</v>
      </c>
      <c r="G49" s="3">
        <f>G50+G54</f>
        <v>13054</v>
      </c>
      <c r="H49" s="3">
        <f>H50+H54</f>
        <v>6942</v>
      </c>
      <c r="I49" s="3">
        <f>I50+I54</f>
        <v>2883</v>
      </c>
      <c r="J49" s="3">
        <f>J50+J54</f>
        <v>239</v>
      </c>
    </row>
    <row r="50" spans="1:10" ht="15.75">
      <c r="A50" s="4" t="s">
        <v>77</v>
      </c>
      <c r="B50" s="4" t="s">
        <v>78</v>
      </c>
      <c r="C50" s="11">
        <v>597.684</v>
      </c>
      <c r="D50" s="15">
        <v>16.511396</v>
      </c>
      <c r="E50" s="3">
        <v>27625.6282584108</v>
      </c>
      <c r="F50" s="3">
        <v>17328</v>
      </c>
      <c r="G50" s="3">
        <f>5396+2771+3080</f>
        <v>11247</v>
      </c>
      <c r="H50" s="3">
        <f>3125+1475</f>
        <v>4600</v>
      </c>
      <c r="I50" s="3">
        <f>1135+277</f>
        <v>1412</v>
      </c>
      <c r="J50" s="3">
        <v>69</v>
      </c>
    </row>
    <row r="51" spans="1:10" ht="15.75">
      <c r="A51" s="4" t="s">
        <v>79</v>
      </c>
      <c r="B51" s="4" t="s">
        <v>80</v>
      </c>
      <c r="C51" s="11">
        <v>131.353</v>
      </c>
      <c r="D51" s="15">
        <v>3.782683</v>
      </c>
      <c r="E51" s="3">
        <v>28797.84245506384</v>
      </c>
      <c r="F51" s="3">
        <v>4695</v>
      </c>
      <c r="G51" s="3">
        <v>3110</v>
      </c>
      <c r="H51" s="3">
        <v>1256</v>
      </c>
      <c r="I51" s="3">
        <v>327</v>
      </c>
      <c r="J51" s="3">
        <v>2</v>
      </c>
    </row>
    <row r="52" spans="1:10" ht="15.75">
      <c r="A52" s="4" t="s">
        <v>81</v>
      </c>
      <c r="B52" s="4" t="s">
        <v>82</v>
      </c>
      <c r="C52" s="11">
        <v>120.578</v>
      </c>
      <c r="D52" s="15">
        <v>3.749786</v>
      </c>
      <c r="E52" s="3">
        <v>31098.42591517524</v>
      </c>
      <c r="F52" s="3">
        <v>1904</v>
      </c>
      <c r="G52" s="3">
        <v>756</v>
      </c>
      <c r="H52" s="3">
        <v>780</v>
      </c>
      <c r="I52" s="3">
        <v>356</v>
      </c>
      <c r="J52" s="3">
        <v>12</v>
      </c>
    </row>
    <row r="53" spans="1:10" ht="15.75">
      <c r="A53" s="4" t="s">
        <v>83</v>
      </c>
      <c r="B53" s="4" t="s">
        <v>84</v>
      </c>
      <c r="C53" s="11">
        <v>345.753</v>
      </c>
      <c r="D53" s="15">
        <v>8.948927</v>
      </c>
      <c r="E53" s="3">
        <v>25882.42762897213</v>
      </c>
      <c r="F53" s="3">
        <v>10729</v>
      </c>
      <c r="G53" s="3">
        <f>3701+1776+1904</f>
        <v>7381</v>
      </c>
      <c r="H53" s="3">
        <f>1833+731</f>
        <v>2564</v>
      </c>
      <c r="I53" s="3">
        <f>572+157</f>
        <v>729</v>
      </c>
      <c r="J53" s="3">
        <v>55</v>
      </c>
    </row>
    <row r="54" spans="1:10" ht="15.75">
      <c r="A54" s="4" t="s">
        <v>85</v>
      </c>
      <c r="B54" s="4" t="s">
        <v>86</v>
      </c>
      <c r="C54" s="11">
        <v>553.943</v>
      </c>
      <c r="D54" s="15">
        <v>23.290895</v>
      </c>
      <c r="E54" s="3">
        <v>42045.65271156058</v>
      </c>
      <c r="F54" s="3">
        <v>5790</v>
      </c>
      <c r="G54" s="3">
        <v>1807</v>
      </c>
      <c r="H54" s="3">
        <v>2342</v>
      </c>
      <c r="I54" s="3">
        <v>1471</v>
      </c>
      <c r="J54" s="3">
        <v>170</v>
      </c>
    </row>
    <row r="55" spans="1:10" ht="15.75">
      <c r="A55" s="4" t="s">
        <v>87</v>
      </c>
      <c r="B55" s="4" t="s">
        <v>88</v>
      </c>
      <c r="C55" s="11">
        <v>177.141</v>
      </c>
      <c r="D55" s="15">
        <v>9.475216</v>
      </c>
      <c r="E55" s="3">
        <v>53489.68335958361</v>
      </c>
      <c r="F55" s="3">
        <v>597</v>
      </c>
      <c r="G55" s="3">
        <v>73</v>
      </c>
      <c r="H55" s="3">
        <v>162</v>
      </c>
      <c r="I55" s="3">
        <v>239</v>
      </c>
      <c r="J55" s="3">
        <v>123</v>
      </c>
    </row>
    <row r="56" spans="1:10" ht="15.75">
      <c r="A56" s="4" t="s">
        <v>89</v>
      </c>
      <c r="B56" s="4" t="s">
        <v>90</v>
      </c>
      <c r="C56" s="11">
        <v>376.802</v>
      </c>
      <c r="D56" s="15">
        <v>13.815679</v>
      </c>
      <c r="E56" s="3">
        <v>36665.62014002049</v>
      </c>
      <c r="F56" s="3">
        <v>5193</v>
      </c>
      <c r="G56" s="3">
        <v>1734</v>
      </c>
      <c r="H56" s="3">
        <v>2180</v>
      </c>
      <c r="I56" s="3">
        <v>1232</v>
      </c>
      <c r="J56" s="3">
        <v>47</v>
      </c>
    </row>
    <row r="57" spans="1:10" ht="15.75">
      <c r="A57" s="5" t="s">
        <v>6</v>
      </c>
      <c r="B57" s="17" t="s">
        <v>6</v>
      </c>
      <c r="C57" s="17" t="s">
        <v>6</v>
      </c>
      <c r="D57" s="17" t="s">
        <v>6</v>
      </c>
      <c r="E57" s="17" t="s">
        <v>6</v>
      </c>
      <c r="F57" s="17" t="s">
        <v>6</v>
      </c>
      <c r="G57" s="17" t="s">
        <v>6</v>
      </c>
      <c r="H57" s="17" t="s">
        <v>6</v>
      </c>
      <c r="I57" s="17" t="s">
        <v>6</v>
      </c>
      <c r="J57" s="17" t="s">
        <v>6</v>
      </c>
    </row>
    <row r="58" spans="1:10" ht="15.75">
      <c r="A58" s="4" t="s">
        <v>91</v>
      </c>
      <c r="B58" s="4"/>
      <c r="C58" s="4"/>
      <c r="D58" s="4"/>
      <c r="E58" s="4"/>
      <c r="F58" s="4"/>
      <c r="G58" s="4"/>
      <c r="H58" s="4"/>
      <c r="I58" s="4"/>
      <c r="J58" s="4"/>
    </row>
    <row r="59" spans="1:10" ht="15.75">
      <c r="A59" s="4" t="s">
        <v>92</v>
      </c>
      <c r="B59" s="4"/>
      <c r="C59" s="4"/>
      <c r="D59" s="4"/>
      <c r="E59" s="4"/>
      <c r="F59" s="4"/>
      <c r="G59" s="4"/>
      <c r="H59" s="4"/>
      <c r="I59" s="4"/>
      <c r="J59" s="4"/>
    </row>
    <row r="60" spans="1:10" ht="15.75">
      <c r="A60" s="4" t="s">
        <v>93</v>
      </c>
      <c r="B60" s="4"/>
      <c r="C60" s="4"/>
      <c r="D60" s="4"/>
      <c r="E60" s="4"/>
      <c r="F60" s="4"/>
      <c r="G60" s="4"/>
      <c r="H60" s="4"/>
      <c r="I60" s="4"/>
      <c r="J60" s="4"/>
    </row>
    <row r="61" spans="1:10" ht="15.75">
      <c r="A61" s="4" t="s">
        <v>94</v>
      </c>
      <c r="B61" s="4"/>
      <c r="C61" s="4"/>
      <c r="D61" s="4"/>
      <c r="E61" s="4"/>
      <c r="F61" s="4"/>
      <c r="G61" s="4"/>
      <c r="H61" s="4"/>
      <c r="I61" s="4"/>
      <c r="J61" s="4"/>
    </row>
    <row r="62" spans="1:10" ht="15.75">
      <c r="A62" s="4" t="s">
        <v>95</v>
      </c>
      <c r="B62" s="4"/>
      <c r="C62" s="4"/>
      <c r="D62" s="4"/>
      <c r="E62" s="4"/>
      <c r="F62" s="4"/>
      <c r="G62" s="4"/>
      <c r="H62" s="4"/>
      <c r="I62" s="4"/>
      <c r="J62" s="4"/>
    </row>
    <row r="63" spans="1:10" ht="15.75">
      <c r="A63" s="4"/>
      <c r="B63" s="4"/>
      <c r="C63" s="4"/>
      <c r="D63" s="4"/>
      <c r="E63" s="4"/>
      <c r="F63" s="4"/>
      <c r="G63" s="4"/>
      <c r="H63" s="4"/>
      <c r="I63" s="4"/>
      <c r="J63" s="4"/>
    </row>
    <row r="64" spans="1:10" ht="15.75">
      <c r="A64" s="4" t="s">
        <v>96</v>
      </c>
      <c r="B64" s="4"/>
      <c r="C64" s="4"/>
      <c r="D64" s="4"/>
      <c r="E64" s="4"/>
      <c r="F64" s="4"/>
      <c r="G64" s="4"/>
      <c r="H64" s="4"/>
      <c r="I64" s="4"/>
      <c r="J64" s="4"/>
    </row>
    <row r="65" spans="1:10" ht="15.75">
      <c r="A65" s="4" t="s">
        <v>147</v>
      </c>
      <c r="B65" s="4"/>
      <c r="C65" s="4"/>
      <c r="D65" s="4"/>
      <c r="E65" s="4"/>
      <c r="F65" s="4"/>
      <c r="G65" s="4"/>
      <c r="H65" s="4"/>
      <c r="I65" s="4"/>
      <c r="J65" s="4"/>
    </row>
    <row r="66" spans="1:10" ht="15.75">
      <c r="A66" s="4" t="s">
        <v>148</v>
      </c>
      <c r="B66" s="4"/>
      <c r="C66" s="4"/>
      <c r="D66" s="4"/>
      <c r="E66" s="4"/>
      <c r="F66" s="4"/>
      <c r="G66" s="4"/>
      <c r="H66" s="4"/>
      <c r="I66" s="4"/>
      <c r="J66" s="4"/>
    </row>
    <row r="67" spans="1:10" ht="15.75">
      <c r="A67" s="4" t="s">
        <v>149</v>
      </c>
      <c r="B67" s="4"/>
      <c r="C67" s="4"/>
      <c r="D67" s="4"/>
      <c r="E67" s="4"/>
      <c r="F67" s="4"/>
      <c r="G67" s="4"/>
      <c r="H67" s="4"/>
      <c r="I67" s="4"/>
      <c r="J67" s="4"/>
    </row>
    <row r="68" spans="1:10" ht="15.75">
      <c r="A68" s="4"/>
      <c r="B68" s="4"/>
      <c r="C68" s="4"/>
      <c r="D68" s="4"/>
      <c r="E68" s="4"/>
      <c r="F68" s="4"/>
      <c r="G68" s="4"/>
      <c r="H68" s="4"/>
      <c r="I68" s="4"/>
      <c r="J68" s="4"/>
    </row>
    <row r="69" spans="1:10" ht="15.75">
      <c r="A69" s="4" t="s">
        <v>97</v>
      </c>
      <c r="B69" s="4"/>
      <c r="C69" s="4"/>
      <c r="D69" s="4"/>
      <c r="E69" s="4"/>
      <c r="F69" s="4"/>
      <c r="G69" s="4"/>
      <c r="H69" s="4"/>
      <c r="I69" s="4"/>
      <c r="J69" s="4"/>
    </row>
    <row r="70" spans="1:10" ht="15.75">
      <c r="A70" s="4" t="s">
        <v>98</v>
      </c>
      <c r="B70" s="4"/>
      <c r="C70" s="4"/>
      <c r="D70" s="4"/>
      <c r="E70" s="4"/>
      <c r="F70" s="4"/>
      <c r="G70" s="4"/>
      <c r="H70" s="4"/>
      <c r="I70" s="4"/>
      <c r="J70" s="4"/>
    </row>
    <row r="71" spans="1:10" ht="15.75">
      <c r="A71" s="4"/>
      <c r="B71" s="4"/>
      <c r="C71" s="4"/>
      <c r="D71" s="4"/>
      <c r="E71" s="4"/>
      <c r="F71" s="4"/>
      <c r="G71" s="4"/>
      <c r="H71" s="4"/>
      <c r="I71" s="4"/>
      <c r="J71" s="4"/>
    </row>
    <row r="72" spans="1:10" ht="15.75">
      <c r="A72" s="4"/>
      <c r="B72" s="4"/>
      <c r="C72" s="4"/>
      <c r="D72" s="4"/>
      <c r="E72" s="4"/>
      <c r="F72" s="4"/>
      <c r="G72" s="4"/>
      <c r="H72" s="4"/>
      <c r="I72" s="4"/>
      <c r="J72" s="4"/>
    </row>
    <row r="73" spans="1:10" ht="15.75">
      <c r="A73" s="6"/>
      <c r="B73" s="4"/>
      <c r="C73" s="4"/>
      <c r="D73" s="4"/>
      <c r="E73" s="4"/>
      <c r="F73" s="4"/>
      <c r="G73" s="4"/>
      <c r="H73" s="4"/>
      <c r="I73" s="4"/>
      <c r="J73" s="4"/>
    </row>
    <row r="74" spans="1:10" ht="15.75">
      <c r="A74" s="4"/>
      <c r="B74" s="4"/>
      <c r="C74" s="4"/>
      <c r="D74" s="4"/>
      <c r="E74" s="4"/>
      <c r="F74" s="4"/>
      <c r="G74" s="4"/>
      <c r="H74" s="4"/>
      <c r="I74" s="4"/>
      <c r="J74" s="4"/>
    </row>
  </sheetData>
  <printOptions/>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80"/>
  <sheetViews>
    <sheetView showGridLines="0" showOutlineSymbols="0" zoomScale="87" zoomScaleNormal="87" workbookViewId="0" topLeftCell="A1">
      <selection activeCell="A1" sqref="A1"/>
    </sheetView>
  </sheetViews>
  <sheetFormatPr defaultColWidth="8.796875" defaultRowHeight="15.75"/>
  <cols>
    <col min="1" max="1" width="54.69921875" style="0" customWidth="1"/>
    <col min="2" max="2" width="9.69921875" style="0" customWidth="1"/>
    <col min="3" max="3" width="13.69921875" style="0" customWidth="1"/>
    <col min="4" max="5" width="9.69921875" style="0" customWidth="1"/>
    <col min="6" max="6" width="10.69921875" style="0" customWidth="1"/>
    <col min="7" max="7" width="12.69921875" style="0" customWidth="1"/>
    <col min="8" max="16384" width="9.69921875" style="0" customWidth="1"/>
  </cols>
  <sheetData>
    <row r="1" spans="1:10" ht="15.75">
      <c r="A1" t="s">
        <v>204</v>
      </c>
      <c r="B1" s="4"/>
      <c r="C1" s="4"/>
      <c r="D1" s="4"/>
      <c r="E1" s="4"/>
      <c r="F1" s="4"/>
      <c r="G1" s="4"/>
      <c r="H1" s="4"/>
      <c r="I1" s="4"/>
      <c r="J1" s="4"/>
    </row>
    <row r="2" spans="1:10" ht="15.75">
      <c r="A2" s="4"/>
      <c r="B2" s="4"/>
      <c r="C2" s="4"/>
      <c r="D2" s="4"/>
      <c r="E2" s="4"/>
      <c r="F2" s="4"/>
      <c r="G2" s="4"/>
      <c r="H2" s="4"/>
      <c r="I2" s="4"/>
      <c r="J2" s="4"/>
    </row>
    <row r="3" spans="1:10" ht="15.75">
      <c r="A3" s="4" t="s">
        <v>1</v>
      </c>
      <c r="B3" s="4"/>
      <c r="C3" s="4"/>
      <c r="D3" s="4"/>
      <c r="E3" s="4"/>
      <c r="F3" s="4"/>
      <c r="G3" s="4"/>
      <c r="H3" s="4"/>
      <c r="I3" s="4"/>
      <c r="J3" s="4"/>
    </row>
    <row r="4" spans="1:10" ht="15.75">
      <c r="A4" s="4" t="s">
        <v>2</v>
      </c>
      <c r="B4" s="4"/>
      <c r="C4" s="4"/>
      <c r="D4" s="4"/>
      <c r="E4" s="4"/>
      <c r="F4" s="4"/>
      <c r="G4" s="4"/>
      <c r="H4" s="4"/>
      <c r="I4" s="4"/>
      <c r="J4" s="4"/>
    </row>
    <row r="5" spans="1:10" ht="15.75">
      <c r="A5" s="4" t="s">
        <v>3</v>
      </c>
      <c r="B5" s="4"/>
      <c r="C5" s="4"/>
      <c r="D5" s="4"/>
      <c r="E5" s="4"/>
      <c r="F5" s="4"/>
      <c r="G5" s="4"/>
      <c r="H5" s="4"/>
      <c r="I5" s="4"/>
      <c r="J5" s="4"/>
    </row>
    <row r="6" spans="1:10" ht="15.75">
      <c r="A6" s="4" t="s">
        <v>4</v>
      </c>
      <c r="B6" s="4"/>
      <c r="C6" s="4"/>
      <c r="D6" s="4"/>
      <c r="E6" s="4"/>
      <c r="F6" s="4"/>
      <c r="G6" s="4"/>
      <c r="H6" s="4"/>
      <c r="I6" s="4"/>
      <c r="J6" s="4"/>
    </row>
    <row r="7" spans="1:10" ht="15.75">
      <c r="A7" s="4" t="s">
        <v>5</v>
      </c>
      <c r="B7" s="4"/>
      <c r="C7" s="4"/>
      <c r="D7" s="4"/>
      <c r="E7" s="4"/>
      <c r="F7" s="4"/>
      <c r="G7" s="4"/>
      <c r="H7" s="4"/>
      <c r="I7" s="4"/>
      <c r="J7" s="4"/>
    </row>
    <row r="8" spans="1:10" ht="15.75">
      <c r="A8" s="4"/>
      <c r="B8" s="4"/>
      <c r="C8" s="4"/>
      <c r="D8" s="4"/>
      <c r="E8" s="4"/>
      <c r="F8" s="4"/>
      <c r="G8" s="4"/>
      <c r="H8" s="4"/>
      <c r="I8" s="4"/>
      <c r="J8" s="4"/>
    </row>
    <row r="9" spans="1:10" ht="15.75">
      <c r="A9" s="5" t="s">
        <v>6</v>
      </c>
      <c r="B9" s="5" t="s">
        <v>6</v>
      </c>
      <c r="C9" s="7" t="s">
        <v>6</v>
      </c>
      <c r="D9" s="5" t="s">
        <v>6</v>
      </c>
      <c r="E9" s="5" t="s">
        <v>6</v>
      </c>
      <c r="F9" s="7" t="s">
        <v>6</v>
      </c>
      <c r="G9" s="7" t="s">
        <v>6</v>
      </c>
      <c r="H9" s="7" t="s">
        <v>6</v>
      </c>
      <c r="I9" s="7" t="s">
        <v>6</v>
      </c>
      <c r="J9" s="7" t="s">
        <v>6</v>
      </c>
    </row>
    <row r="10" spans="1:10" ht="15.75">
      <c r="A10" s="1"/>
      <c r="B10" s="1"/>
      <c r="C10" s="1">
        <v>1999</v>
      </c>
      <c r="D10" s="1"/>
      <c r="E10" s="1"/>
      <c r="F10" s="8"/>
      <c r="G10" s="8"/>
      <c r="H10" s="8"/>
      <c r="I10" s="8"/>
      <c r="J10" s="1">
        <v>1999</v>
      </c>
    </row>
    <row r="11" spans="1:10" ht="15.75">
      <c r="A11" s="1"/>
      <c r="B11" s="1"/>
      <c r="C11" s="7" t="s">
        <v>6</v>
      </c>
      <c r="D11" s="5" t="s">
        <v>6</v>
      </c>
      <c r="E11" s="5" t="s">
        <v>6</v>
      </c>
      <c r="F11" s="7" t="s">
        <v>6</v>
      </c>
      <c r="G11" s="7" t="s">
        <v>6</v>
      </c>
      <c r="H11" s="7" t="s">
        <v>6</v>
      </c>
      <c r="I11" s="7" t="s">
        <v>6</v>
      </c>
      <c r="J11" s="7" t="s">
        <v>6</v>
      </c>
    </row>
    <row r="12" spans="1:10" ht="15.75">
      <c r="A12" s="1"/>
      <c r="B12" s="1"/>
      <c r="C12" s="8"/>
      <c r="D12" s="1"/>
      <c r="E12" s="9" t="s">
        <v>8</v>
      </c>
      <c r="F12" s="8"/>
      <c r="G12" s="8" t="s">
        <v>7</v>
      </c>
      <c r="H12" s="8"/>
      <c r="I12" s="8"/>
      <c r="J12" s="8"/>
    </row>
    <row r="13" spans="1:10" ht="15.75">
      <c r="A13" s="10" t="s">
        <v>9</v>
      </c>
      <c r="B13" s="1"/>
      <c r="C13" s="8"/>
      <c r="D13" s="1"/>
      <c r="E13" s="9" t="s">
        <v>10</v>
      </c>
      <c r="F13" s="8"/>
      <c r="G13" s="11"/>
      <c r="H13" s="8"/>
      <c r="I13" s="8"/>
      <c r="J13" s="8"/>
    </row>
    <row r="14" spans="1:10" ht="15.75">
      <c r="A14" s="1"/>
      <c r="B14" s="9" t="s">
        <v>11</v>
      </c>
      <c r="C14" s="12" t="s">
        <v>12</v>
      </c>
      <c r="D14" s="9" t="s">
        <v>13</v>
      </c>
      <c r="E14" s="9" t="s">
        <v>14</v>
      </c>
      <c r="F14" s="7" t="s">
        <v>6</v>
      </c>
      <c r="G14" s="7" t="s">
        <v>6</v>
      </c>
      <c r="H14" s="7" t="s">
        <v>6</v>
      </c>
      <c r="I14" s="7" t="s">
        <v>6</v>
      </c>
      <c r="J14" s="7" t="s">
        <v>6</v>
      </c>
    </row>
    <row r="15" spans="1:10" ht="15.75">
      <c r="A15" s="1"/>
      <c r="B15" s="9" t="s">
        <v>15</v>
      </c>
      <c r="C15" s="12" t="s">
        <v>16</v>
      </c>
      <c r="D15" s="9" t="s">
        <v>21</v>
      </c>
      <c r="E15" s="9" t="s">
        <v>22</v>
      </c>
      <c r="F15" s="8"/>
      <c r="G15" s="12" t="s">
        <v>17</v>
      </c>
      <c r="H15" s="12" t="s">
        <v>18</v>
      </c>
      <c r="I15" s="12" t="s">
        <v>19</v>
      </c>
      <c r="J15" s="12" t="s">
        <v>20</v>
      </c>
    </row>
    <row r="16" spans="1:10" ht="15.75">
      <c r="A16" s="1"/>
      <c r="B16" s="1"/>
      <c r="C16" s="12" t="s">
        <v>23</v>
      </c>
      <c r="D16" s="9" t="s">
        <v>144</v>
      </c>
      <c r="E16" s="9" t="s">
        <v>145</v>
      </c>
      <c r="F16" s="12" t="s">
        <v>24</v>
      </c>
      <c r="G16" s="12" t="s">
        <v>25</v>
      </c>
      <c r="H16" s="12" t="s">
        <v>25</v>
      </c>
      <c r="I16" s="12" t="s">
        <v>25</v>
      </c>
      <c r="J16" s="12" t="s">
        <v>26</v>
      </c>
    </row>
    <row r="17" spans="1:10" ht="15.75">
      <c r="A17" s="1"/>
      <c r="B17" s="1"/>
      <c r="C17" s="12" t="s">
        <v>27</v>
      </c>
      <c r="D17" s="9" t="s">
        <v>146</v>
      </c>
      <c r="E17" s="1"/>
      <c r="F17" s="8"/>
      <c r="G17" s="8"/>
      <c r="H17" s="8"/>
      <c r="I17" s="8"/>
      <c r="J17" s="8"/>
    </row>
    <row r="18" spans="1:10" ht="15.75">
      <c r="A18" s="5" t="s">
        <v>6</v>
      </c>
      <c r="B18" s="5" t="s">
        <v>6</v>
      </c>
      <c r="C18" s="7" t="s">
        <v>6</v>
      </c>
      <c r="D18" s="5" t="s">
        <v>6</v>
      </c>
      <c r="E18" s="5" t="s">
        <v>6</v>
      </c>
      <c r="F18" s="7" t="s">
        <v>6</v>
      </c>
      <c r="G18" s="7" t="s">
        <v>6</v>
      </c>
      <c r="H18" s="7" t="s">
        <v>6</v>
      </c>
      <c r="I18" s="7" t="s">
        <v>6</v>
      </c>
      <c r="J18" s="7" t="s">
        <v>6</v>
      </c>
    </row>
    <row r="19" spans="1:10" ht="15.75">
      <c r="A19" s="4" t="s">
        <v>28</v>
      </c>
      <c r="B19" s="1" t="s">
        <v>29</v>
      </c>
      <c r="C19" s="11">
        <v>110705.661</v>
      </c>
      <c r="D19" s="13">
        <v>3554.692909</v>
      </c>
      <c r="E19" s="2">
        <v>32109.40503756172</v>
      </c>
      <c r="F19" s="3">
        <v>7008444</v>
      </c>
      <c r="G19" s="3">
        <v>6035988</v>
      </c>
      <c r="H19" s="3">
        <v>802218</v>
      </c>
      <c r="I19" s="3">
        <v>151940</v>
      </c>
      <c r="J19" s="3">
        <v>18298</v>
      </c>
    </row>
    <row r="20" spans="1:10" ht="15.75">
      <c r="A20" s="4"/>
      <c r="B20" s="1"/>
      <c r="C20" s="11"/>
      <c r="D20" s="13"/>
      <c r="E20" s="2"/>
      <c r="F20" s="3"/>
      <c r="G20" s="3"/>
      <c r="H20" s="3"/>
      <c r="I20" s="3"/>
      <c r="J20" s="3"/>
    </row>
    <row r="21" spans="1:10" ht="15.75">
      <c r="A21" s="4" t="s">
        <v>30</v>
      </c>
      <c r="B21" s="1" t="s">
        <v>29</v>
      </c>
      <c r="C21" s="11">
        <v>1802.996</v>
      </c>
      <c r="D21" s="13">
        <v>65.388233</v>
      </c>
      <c r="E21" s="2">
        <v>36266.43264876905</v>
      </c>
      <c r="F21" s="3">
        <v>73981</v>
      </c>
      <c r="G21" s="3">
        <v>58088</v>
      </c>
      <c r="H21" s="3">
        <v>11828</v>
      </c>
      <c r="I21" s="3">
        <v>3698</v>
      </c>
      <c r="J21" s="3">
        <v>367</v>
      </c>
    </row>
    <row r="22" spans="1:10" ht="15.75">
      <c r="A22" s="4" t="s">
        <v>31</v>
      </c>
      <c r="B22" s="1" t="s">
        <v>29</v>
      </c>
      <c r="C22" s="15">
        <v>1.62863938818811</v>
      </c>
      <c r="D22" s="13">
        <v>1.1867336448725</v>
      </c>
      <c r="E22" s="15">
        <f>E21/E19*100</f>
        <v>112.94644857587495</v>
      </c>
      <c r="F22" s="15">
        <v>1.055598075692693</v>
      </c>
      <c r="G22" s="15">
        <v>0.9623610915064775</v>
      </c>
      <c r="H22" s="15">
        <v>1.474412192197134</v>
      </c>
      <c r="I22" s="15">
        <v>2.433855469264183</v>
      </c>
      <c r="J22" s="15">
        <v>2.005683681276642</v>
      </c>
    </row>
    <row r="23" spans="1:10" ht="15.75">
      <c r="A23" s="4"/>
      <c r="B23" s="4"/>
      <c r="C23" s="11"/>
      <c r="D23" s="14"/>
      <c r="E23" s="3"/>
      <c r="F23" s="3"/>
      <c r="G23" s="3"/>
      <c r="H23" s="3"/>
      <c r="I23" s="3"/>
      <c r="J23" s="3"/>
    </row>
    <row r="24" spans="1:10" ht="15.75">
      <c r="A24" s="4" t="s">
        <v>32</v>
      </c>
      <c r="B24" s="4" t="s">
        <v>33</v>
      </c>
      <c r="C24" s="11">
        <v>192.155</v>
      </c>
      <c r="D24" s="14">
        <v>4.812649</v>
      </c>
      <c r="E24" s="3">
        <v>25045.66105487758</v>
      </c>
      <c r="F24" s="3">
        <v>26926</v>
      </c>
      <c r="G24" s="3">
        <v>25246</v>
      </c>
      <c r="H24" s="3">
        <v>1487</v>
      </c>
      <c r="I24" s="3">
        <v>178</v>
      </c>
      <c r="J24" s="3">
        <v>15</v>
      </c>
    </row>
    <row r="25" spans="1:10" ht="15.75">
      <c r="A25" s="4" t="s">
        <v>34</v>
      </c>
      <c r="B25" s="4" t="s">
        <v>35</v>
      </c>
      <c r="C25" s="11">
        <v>83.833</v>
      </c>
      <c r="D25" s="14">
        <v>2.256428</v>
      </c>
      <c r="E25" s="3">
        <v>26915.74916798874</v>
      </c>
      <c r="F25" s="3">
        <v>13694</v>
      </c>
      <c r="G25" s="3">
        <v>13019</v>
      </c>
      <c r="H25" s="3">
        <v>648</v>
      </c>
      <c r="I25" s="3">
        <v>25</v>
      </c>
      <c r="J25" s="3">
        <v>2</v>
      </c>
    </row>
    <row r="26" spans="1:10" ht="15.75">
      <c r="A26" s="4" t="s">
        <v>36</v>
      </c>
      <c r="B26" s="4" t="s">
        <v>37</v>
      </c>
      <c r="C26" s="11">
        <v>3.258</v>
      </c>
      <c r="D26" s="14">
        <v>0.12192</v>
      </c>
      <c r="E26" s="3">
        <v>37421.73112338858</v>
      </c>
      <c r="F26" s="3">
        <v>431</v>
      </c>
      <c r="G26" s="3">
        <v>392</v>
      </c>
      <c r="H26" s="3">
        <v>35</v>
      </c>
      <c r="I26" s="3">
        <v>4</v>
      </c>
      <c r="J26" s="16" t="s">
        <v>6</v>
      </c>
    </row>
    <row r="27" spans="1:10" ht="15.75">
      <c r="A27" s="4" t="s">
        <v>38</v>
      </c>
      <c r="B27" s="4" t="s">
        <v>39</v>
      </c>
      <c r="C27" s="11">
        <v>1.38</v>
      </c>
      <c r="D27" s="14">
        <v>0.049617</v>
      </c>
      <c r="E27" s="3">
        <v>35954.34782608696</v>
      </c>
      <c r="F27" s="3">
        <v>252</v>
      </c>
      <c r="G27" s="3">
        <v>241</v>
      </c>
      <c r="H27" s="3">
        <v>11</v>
      </c>
      <c r="I27" s="16" t="s">
        <v>6</v>
      </c>
      <c r="J27" s="16" t="s">
        <v>6</v>
      </c>
    </row>
    <row r="28" spans="1:10" ht="15.75">
      <c r="A28" s="4" t="s">
        <v>40</v>
      </c>
      <c r="B28" s="4" t="s">
        <v>41</v>
      </c>
      <c r="C28" s="11">
        <v>79.195</v>
      </c>
      <c r="D28" s="14">
        <v>2.084891</v>
      </c>
      <c r="E28" s="3">
        <v>26326.04331081508</v>
      </c>
      <c r="F28" s="3">
        <v>13011</v>
      </c>
      <c r="G28" s="3">
        <v>12386</v>
      </c>
      <c r="H28" s="3">
        <v>602</v>
      </c>
      <c r="I28" s="3">
        <v>21</v>
      </c>
      <c r="J28" s="3">
        <v>2</v>
      </c>
    </row>
    <row r="29" spans="1:10" ht="15.75">
      <c r="A29" s="4" t="s">
        <v>42</v>
      </c>
      <c r="B29" s="4" t="s">
        <v>43</v>
      </c>
      <c r="C29" s="11">
        <v>9.986</v>
      </c>
      <c r="D29" s="14">
        <v>0.332553</v>
      </c>
      <c r="E29" s="3">
        <v>33301.92269176847</v>
      </c>
      <c r="F29" s="3">
        <v>2541</v>
      </c>
      <c r="G29" s="3">
        <v>2449</v>
      </c>
      <c r="H29" s="3">
        <v>78</v>
      </c>
      <c r="I29" s="3">
        <v>13</v>
      </c>
      <c r="J29" s="3">
        <v>1</v>
      </c>
    </row>
    <row r="30" spans="1:10" ht="15.75">
      <c r="A30" s="4" t="s">
        <v>44</v>
      </c>
      <c r="B30" s="4" t="s">
        <v>45</v>
      </c>
      <c r="C30" s="11">
        <v>7.611</v>
      </c>
      <c r="D30" s="14">
        <v>0.263683</v>
      </c>
      <c r="E30" s="3">
        <v>34644.98751806596</v>
      </c>
      <c r="F30" s="3">
        <v>2181</v>
      </c>
      <c r="G30" s="3">
        <v>2109</v>
      </c>
      <c r="H30" s="3">
        <v>61</v>
      </c>
      <c r="I30" s="3">
        <v>11</v>
      </c>
      <c r="J30" s="16" t="s">
        <v>6</v>
      </c>
    </row>
    <row r="31" spans="1:10" ht="15.75">
      <c r="A31" s="4" t="s">
        <v>46</v>
      </c>
      <c r="B31" s="4" t="s">
        <v>47</v>
      </c>
      <c r="C31" s="11">
        <v>2.375</v>
      </c>
      <c r="D31" s="14">
        <v>0.06887</v>
      </c>
      <c r="E31" s="3">
        <v>28997.8947368421</v>
      </c>
      <c r="F31" s="3">
        <v>360</v>
      </c>
      <c r="G31" s="3">
        <v>340</v>
      </c>
      <c r="H31" s="3">
        <v>17</v>
      </c>
      <c r="I31" s="3">
        <v>2</v>
      </c>
      <c r="J31" s="3">
        <v>1</v>
      </c>
    </row>
    <row r="32" spans="1:10" ht="15.75">
      <c r="A32" s="4" t="s">
        <v>48</v>
      </c>
      <c r="B32" s="4" t="s">
        <v>49</v>
      </c>
      <c r="C32" s="11">
        <v>98.336</v>
      </c>
      <c r="D32" s="14">
        <v>2.223668</v>
      </c>
      <c r="E32" s="3">
        <v>22612.95964855191</v>
      </c>
      <c r="F32" s="3">
        <v>10691</v>
      </c>
      <c r="G32" s="3">
        <v>9778</v>
      </c>
      <c r="H32" s="3">
        <v>761</v>
      </c>
      <c r="I32" s="3">
        <v>140</v>
      </c>
      <c r="J32" s="3">
        <v>12</v>
      </c>
    </row>
    <row r="33" spans="1:10" ht="15.75">
      <c r="A33" s="4" t="s">
        <v>50</v>
      </c>
      <c r="B33" s="4" t="s">
        <v>51</v>
      </c>
      <c r="C33" s="11">
        <v>67.441</v>
      </c>
      <c r="D33" s="14">
        <v>1.577196</v>
      </c>
      <c r="E33" s="3">
        <v>23386.30803220593</v>
      </c>
      <c r="F33" s="3">
        <v>5929</v>
      </c>
      <c r="G33" s="3">
        <v>5276</v>
      </c>
      <c r="H33" s="3">
        <v>534</v>
      </c>
      <c r="I33" s="3">
        <v>111</v>
      </c>
      <c r="J33" s="3">
        <v>8</v>
      </c>
    </row>
    <row r="34" spans="1:10" ht="15.75">
      <c r="A34" s="4" t="s">
        <v>52</v>
      </c>
      <c r="B34" s="4" t="s">
        <v>53</v>
      </c>
      <c r="C34" s="11">
        <v>16.747</v>
      </c>
      <c r="D34" s="14">
        <v>0.326691</v>
      </c>
      <c r="E34" s="3">
        <v>19507.43416731355</v>
      </c>
      <c r="F34" s="3">
        <v>3269</v>
      </c>
      <c r="G34" s="3">
        <v>3140</v>
      </c>
      <c r="H34" s="3">
        <v>113</v>
      </c>
      <c r="I34" s="3">
        <v>16</v>
      </c>
      <c r="J34" s="16" t="s">
        <v>6</v>
      </c>
    </row>
    <row r="35" spans="1:10" ht="15.75">
      <c r="A35" s="4" t="s">
        <v>54</v>
      </c>
      <c r="B35" s="4" t="s">
        <v>55</v>
      </c>
      <c r="C35" s="11">
        <v>14.148</v>
      </c>
      <c r="D35" s="14">
        <v>0.319781</v>
      </c>
      <c r="E35" s="3">
        <v>22602.55866553576</v>
      </c>
      <c r="F35" s="3">
        <v>1493</v>
      </c>
      <c r="G35" s="3">
        <v>1362</v>
      </c>
      <c r="H35" s="3">
        <v>114</v>
      </c>
      <c r="I35" s="3">
        <v>13</v>
      </c>
      <c r="J35" s="3">
        <v>4</v>
      </c>
    </row>
    <row r="36" spans="1:10" ht="15.75">
      <c r="A36" s="4"/>
      <c r="B36" s="4"/>
      <c r="C36" s="11"/>
      <c r="D36" s="14"/>
      <c r="E36" s="3"/>
      <c r="F36" s="3"/>
      <c r="G36" s="3"/>
      <c r="H36" s="3"/>
      <c r="I36" s="3"/>
      <c r="J36" s="3"/>
    </row>
    <row r="37" spans="1:10" ht="15.75">
      <c r="A37" s="4" t="s">
        <v>56</v>
      </c>
      <c r="B37" s="4" t="s">
        <v>57</v>
      </c>
      <c r="C37" s="11">
        <v>456.645</v>
      </c>
      <c r="D37" s="14">
        <v>20.975962</v>
      </c>
      <c r="E37" s="3">
        <v>45934.94289875067</v>
      </c>
      <c r="F37" s="3">
        <v>23699</v>
      </c>
      <c r="G37" s="3">
        <v>19459</v>
      </c>
      <c r="H37" s="3">
        <v>3456</v>
      </c>
      <c r="I37" s="3">
        <v>694</v>
      </c>
      <c r="J37" s="3">
        <v>90</v>
      </c>
    </row>
    <row r="38" spans="1:10" ht="15.75">
      <c r="A38" s="4" t="s">
        <v>58</v>
      </c>
      <c r="B38" s="4" t="s">
        <v>59</v>
      </c>
      <c r="C38" s="11">
        <v>90.012</v>
      </c>
      <c r="D38" s="14">
        <v>5.377469</v>
      </c>
      <c r="E38" s="3">
        <v>59741.6899968893</v>
      </c>
      <c r="F38" s="3">
        <v>7556</v>
      </c>
      <c r="G38" s="3">
        <v>6746</v>
      </c>
      <c r="H38" s="3">
        <v>666</v>
      </c>
      <c r="I38" s="3">
        <v>128</v>
      </c>
      <c r="J38" s="3">
        <v>16</v>
      </c>
    </row>
    <row r="39" spans="1:10" ht="15.75">
      <c r="A39" s="4" t="s">
        <v>60</v>
      </c>
      <c r="B39" s="4" t="s">
        <v>61</v>
      </c>
      <c r="C39" s="11">
        <v>90.012</v>
      </c>
      <c r="D39" s="14">
        <v>5.377469</v>
      </c>
      <c r="E39" s="3">
        <v>59741.6899968893</v>
      </c>
      <c r="F39" s="3">
        <v>7556</v>
      </c>
      <c r="G39" s="3">
        <v>6746</v>
      </c>
      <c r="H39" s="3">
        <v>666</v>
      </c>
      <c r="I39" s="3">
        <v>128</v>
      </c>
      <c r="J39" s="3">
        <v>16</v>
      </c>
    </row>
    <row r="40" spans="1:10" ht="15.75">
      <c r="A40" s="4" t="s">
        <v>62</v>
      </c>
      <c r="B40" s="4" t="s">
        <v>63</v>
      </c>
      <c r="C40" s="11">
        <v>215.949</v>
      </c>
      <c r="D40" s="14">
        <v>9.625175</v>
      </c>
      <c r="E40" s="3">
        <v>44571.5192012929</v>
      </c>
      <c r="F40" s="3">
        <v>7280</v>
      </c>
      <c r="G40" s="3">
        <v>5104</v>
      </c>
      <c r="H40" s="3">
        <v>1759</v>
      </c>
      <c r="I40" s="3">
        <v>377</v>
      </c>
      <c r="J40" s="3">
        <v>40</v>
      </c>
    </row>
    <row r="41" spans="1:10" ht="15.75">
      <c r="A41" s="4" t="s">
        <v>64</v>
      </c>
      <c r="B41" s="4" t="s">
        <v>65</v>
      </c>
      <c r="C41" s="11">
        <v>76.381</v>
      </c>
      <c r="D41" s="14">
        <v>3.697834</v>
      </c>
      <c r="E41" s="3">
        <v>48413.00847069297</v>
      </c>
      <c r="F41" s="3">
        <v>1336</v>
      </c>
      <c r="G41" s="3">
        <v>683</v>
      </c>
      <c r="H41" s="3">
        <v>443</v>
      </c>
      <c r="I41" s="3">
        <v>196</v>
      </c>
      <c r="J41" s="3">
        <v>14</v>
      </c>
    </row>
    <row r="42" spans="1:10" ht="15.75">
      <c r="A42" s="4" t="s">
        <v>66</v>
      </c>
      <c r="B42" s="4" t="s">
        <v>67</v>
      </c>
      <c r="C42" s="11">
        <v>39.928</v>
      </c>
      <c r="D42" s="14">
        <v>1.844895</v>
      </c>
      <c r="E42" s="3">
        <v>46205.54498096574</v>
      </c>
      <c r="F42" s="3">
        <v>529</v>
      </c>
      <c r="G42" s="3">
        <v>397</v>
      </c>
      <c r="H42" s="3">
        <v>54</v>
      </c>
      <c r="I42" s="3">
        <v>57</v>
      </c>
      <c r="J42" s="3">
        <v>21</v>
      </c>
    </row>
    <row r="43" spans="1:10" ht="15.75">
      <c r="A43" s="4" t="s">
        <v>68</v>
      </c>
      <c r="B43" s="4" t="s">
        <v>69</v>
      </c>
      <c r="C43" s="11">
        <v>99.64</v>
      </c>
      <c r="D43" s="14">
        <v>4.082446</v>
      </c>
      <c r="E43" s="3">
        <v>40971.95905258932</v>
      </c>
      <c r="F43" s="3">
        <v>5415</v>
      </c>
      <c r="G43" s="3">
        <v>4024</v>
      </c>
      <c r="H43" s="3">
        <v>1262</v>
      </c>
      <c r="I43" s="3">
        <v>124</v>
      </c>
      <c r="J43" s="3">
        <v>5</v>
      </c>
    </row>
    <row r="44" spans="1:10" ht="15.75">
      <c r="A44" s="4" t="s">
        <v>70</v>
      </c>
      <c r="B44" s="4" t="s">
        <v>71</v>
      </c>
      <c r="C44" s="11">
        <v>150.684</v>
      </c>
      <c r="D44" s="14">
        <v>5.973318</v>
      </c>
      <c r="E44" s="3">
        <v>39641.35541928805</v>
      </c>
      <c r="F44" s="3">
        <v>8863</v>
      </c>
      <c r="G44" s="3">
        <v>7609</v>
      </c>
      <c r="H44" s="3">
        <v>1031</v>
      </c>
      <c r="I44" s="3">
        <v>189</v>
      </c>
      <c r="J44" s="3">
        <v>34</v>
      </c>
    </row>
    <row r="45" spans="1:10" ht="15.75">
      <c r="A45" s="4" t="s">
        <v>72</v>
      </c>
      <c r="B45" s="4" t="s">
        <v>73</v>
      </c>
      <c r="C45" s="11">
        <v>150.684</v>
      </c>
      <c r="D45" s="14">
        <v>5.973318</v>
      </c>
      <c r="E45" s="3">
        <v>39641.35541928805</v>
      </c>
      <c r="F45" s="3">
        <v>8863</v>
      </c>
      <c r="G45" s="3">
        <v>7609</v>
      </c>
      <c r="H45" s="3">
        <v>1031</v>
      </c>
      <c r="I45" s="3">
        <v>189</v>
      </c>
      <c r="J45" s="3">
        <v>34</v>
      </c>
    </row>
    <row r="46" spans="1:10" ht="15.75">
      <c r="A46" s="4"/>
      <c r="B46" s="4"/>
      <c r="C46" s="11"/>
      <c r="D46" s="14"/>
      <c r="E46" s="3"/>
      <c r="F46" s="3"/>
      <c r="G46" s="3"/>
      <c r="H46" s="3"/>
      <c r="I46" s="3"/>
      <c r="J46" s="3"/>
    </row>
    <row r="47" spans="1:10" ht="15.75">
      <c r="A47" s="4" t="s">
        <v>74</v>
      </c>
      <c r="B47" s="4" t="s">
        <v>75</v>
      </c>
      <c r="C47" s="11">
        <v>16659.93</v>
      </c>
      <c r="D47" s="14">
        <v>625.5361310000001</v>
      </c>
      <c r="E47" s="3">
        <v>37547.34449664555</v>
      </c>
      <c r="F47" s="3">
        <v>360244</v>
      </c>
      <c r="G47" s="3">
        <v>240834</v>
      </c>
      <c r="H47" s="3">
        <v>84448</v>
      </c>
      <c r="I47" s="3">
        <v>30226</v>
      </c>
      <c r="J47" s="3">
        <v>4736</v>
      </c>
    </row>
    <row r="48" spans="1:10" ht="15.75">
      <c r="A48" s="4"/>
      <c r="B48" s="4"/>
      <c r="C48" s="11"/>
      <c r="D48" s="14"/>
      <c r="E48" s="3"/>
      <c r="F48" s="3"/>
      <c r="G48" s="3"/>
      <c r="H48" s="3"/>
      <c r="I48" s="3"/>
      <c r="J48" s="3"/>
    </row>
    <row r="49" spans="1:10" ht="15.75">
      <c r="A49" s="4" t="s">
        <v>76</v>
      </c>
      <c r="B49" s="4" t="s">
        <v>29</v>
      </c>
      <c r="C49" s="11">
        <v>1154.196</v>
      </c>
      <c r="D49" s="14">
        <v>39.599622</v>
      </c>
      <c r="E49" s="3">
        <v>34309.26982938773</v>
      </c>
      <c r="F49" s="3">
        <v>23356</v>
      </c>
      <c r="G49" s="3">
        <v>13383</v>
      </c>
      <c r="H49" s="3">
        <v>6885</v>
      </c>
      <c r="I49" s="3">
        <v>2826</v>
      </c>
      <c r="J49" s="3">
        <v>262</v>
      </c>
    </row>
    <row r="50" spans="1:10" ht="15.75">
      <c r="A50" s="4" t="s">
        <v>77</v>
      </c>
      <c r="B50" s="4" t="s">
        <v>78</v>
      </c>
      <c r="C50" s="11">
        <v>595.176</v>
      </c>
      <c r="D50" s="14">
        <v>16.372899</v>
      </c>
      <c r="E50" s="3">
        <v>27509.34009435864</v>
      </c>
      <c r="F50" s="3">
        <v>17473</v>
      </c>
      <c r="G50" s="3">
        <v>11493</v>
      </c>
      <c r="H50" s="3">
        <v>4537</v>
      </c>
      <c r="I50" s="3">
        <v>1364</v>
      </c>
      <c r="J50" s="3">
        <v>79</v>
      </c>
    </row>
    <row r="51" spans="1:10" ht="15.75">
      <c r="A51" s="4" t="s">
        <v>79</v>
      </c>
      <c r="B51" s="4" t="s">
        <v>80</v>
      </c>
      <c r="C51" s="11">
        <v>131.916</v>
      </c>
      <c r="D51" s="14">
        <v>3.750507</v>
      </c>
      <c r="E51" s="3">
        <v>28431.02428818339</v>
      </c>
      <c r="F51" s="3">
        <v>4839</v>
      </c>
      <c r="G51" s="3">
        <v>3250</v>
      </c>
      <c r="H51" s="3">
        <v>1275</v>
      </c>
      <c r="I51" s="3">
        <v>311</v>
      </c>
      <c r="J51" s="3">
        <v>3</v>
      </c>
    </row>
    <row r="52" spans="1:10" ht="15.75">
      <c r="A52" s="4" t="s">
        <v>81</v>
      </c>
      <c r="B52" s="4" t="s">
        <v>82</v>
      </c>
      <c r="C52" s="11">
        <v>117.542</v>
      </c>
      <c r="D52" s="14">
        <v>3.625681</v>
      </c>
      <c r="E52" s="3">
        <v>30845.83382960984</v>
      </c>
      <c r="F52" s="3">
        <v>1886</v>
      </c>
      <c r="G52" s="3">
        <v>770</v>
      </c>
      <c r="H52" s="3">
        <v>746</v>
      </c>
      <c r="I52" s="3">
        <v>360</v>
      </c>
      <c r="J52" s="3">
        <v>10</v>
      </c>
    </row>
    <row r="53" spans="1:10" ht="15.75">
      <c r="A53" s="4" t="s">
        <v>83</v>
      </c>
      <c r="B53" s="4" t="s">
        <v>84</v>
      </c>
      <c r="C53" s="11">
        <v>345.718</v>
      </c>
      <c r="D53" s="14">
        <v>8.996711</v>
      </c>
      <c r="E53" s="3">
        <v>26023.26462608253</v>
      </c>
      <c r="F53" s="3">
        <v>10748</v>
      </c>
      <c r="G53" s="3">
        <v>7473</v>
      </c>
      <c r="H53" s="3">
        <v>2516</v>
      </c>
      <c r="I53" s="3">
        <v>693</v>
      </c>
      <c r="J53" s="3">
        <v>66</v>
      </c>
    </row>
    <row r="54" spans="1:10" ht="15.75">
      <c r="A54" s="4" t="s">
        <v>85</v>
      </c>
      <c r="B54" s="4" t="s">
        <v>86</v>
      </c>
      <c r="C54" s="11">
        <v>559.02</v>
      </c>
      <c r="D54" s="14">
        <v>23.226723</v>
      </c>
      <c r="E54" s="3">
        <v>41549.00182462166</v>
      </c>
      <c r="F54" s="3">
        <v>5883</v>
      </c>
      <c r="G54" s="3">
        <v>1890</v>
      </c>
      <c r="H54" s="3">
        <v>2348</v>
      </c>
      <c r="I54" s="3">
        <v>1462</v>
      </c>
      <c r="J54" s="3">
        <v>183</v>
      </c>
    </row>
    <row r="55" spans="1:10" ht="15.75">
      <c r="A55" s="4" t="s">
        <v>87</v>
      </c>
      <c r="B55" s="4" t="s">
        <v>88</v>
      </c>
      <c r="C55" s="11">
        <v>185.198</v>
      </c>
      <c r="D55" s="14">
        <v>9.742648</v>
      </c>
      <c r="E55" s="3">
        <v>52606.65881920971</v>
      </c>
      <c r="F55" s="3">
        <v>592</v>
      </c>
      <c r="G55" s="3">
        <v>72</v>
      </c>
      <c r="H55" s="3">
        <v>154</v>
      </c>
      <c r="I55" s="3">
        <v>234</v>
      </c>
      <c r="J55" s="3">
        <v>132</v>
      </c>
    </row>
    <row r="56" spans="1:10" ht="15.75">
      <c r="A56" s="4" t="s">
        <v>89</v>
      </c>
      <c r="B56" s="4" t="s">
        <v>90</v>
      </c>
      <c r="C56" s="11">
        <v>373.822</v>
      </c>
      <c r="D56" s="14">
        <v>13.484075</v>
      </c>
      <c r="E56" s="3">
        <v>36070.8438775674</v>
      </c>
      <c r="F56" s="3">
        <v>5291</v>
      </c>
      <c r="G56" s="3">
        <v>1818</v>
      </c>
      <c r="H56" s="3">
        <v>2194</v>
      </c>
      <c r="I56" s="3">
        <v>1228</v>
      </c>
      <c r="J56" s="3">
        <v>51</v>
      </c>
    </row>
    <row r="57" spans="1:10" ht="15.75">
      <c r="A57" s="5" t="s">
        <v>6</v>
      </c>
      <c r="B57" s="17" t="s">
        <v>6</v>
      </c>
      <c r="C57" s="17" t="s">
        <v>6</v>
      </c>
      <c r="D57" s="17" t="s">
        <v>6</v>
      </c>
      <c r="E57" s="17" t="s">
        <v>6</v>
      </c>
      <c r="F57" s="17" t="s">
        <v>6</v>
      </c>
      <c r="G57" s="17" t="s">
        <v>6</v>
      </c>
      <c r="H57" s="17" t="s">
        <v>6</v>
      </c>
      <c r="I57" s="17" t="s">
        <v>6</v>
      </c>
      <c r="J57" s="17" t="s">
        <v>6</v>
      </c>
    </row>
    <row r="58" spans="1:10" ht="15.75">
      <c r="A58" s="4" t="s">
        <v>91</v>
      </c>
      <c r="B58" s="4"/>
      <c r="C58" s="4"/>
      <c r="D58" s="4"/>
      <c r="E58" s="4"/>
      <c r="F58" s="4"/>
      <c r="G58" s="4"/>
      <c r="H58" s="4"/>
      <c r="I58" s="4"/>
      <c r="J58" s="4"/>
    </row>
    <row r="59" spans="1:10" ht="15.75">
      <c r="A59" s="4" t="s">
        <v>92</v>
      </c>
      <c r="B59" s="4"/>
      <c r="C59" s="4"/>
      <c r="D59" s="4"/>
      <c r="E59" s="4"/>
      <c r="F59" s="4"/>
      <c r="G59" s="4"/>
      <c r="H59" s="4"/>
      <c r="I59" s="4"/>
      <c r="J59" s="4"/>
    </row>
    <row r="60" spans="1:10" ht="15.75">
      <c r="A60" s="4" t="s">
        <v>93</v>
      </c>
      <c r="B60" s="4"/>
      <c r="C60" s="4"/>
      <c r="D60" s="4"/>
      <c r="E60" s="4"/>
      <c r="F60" s="4"/>
      <c r="G60" s="4"/>
      <c r="H60" s="4"/>
      <c r="I60" s="4"/>
      <c r="J60" s="4"/>
    </row>
    <row r="61" spans="1:10" ht="15.75">
      <c r="A61" s="4" t="s">
        <v>94</v>
      </c>
      <c r="B61" s="4"/>
      <c r="C61" s="4"/>
      <c r="D61" s="4"/>
      <c r="E61" s="4"/>
      <c r="F61" s="4"/>
      <c r="G61" s="4"/>
      <c r="H61" s="4"/>
      <c r="I61" s="4"/>
      <c r="J61" s="4"/>
    </row>
    <row r="62" spans="1:10" ht="15.75">
      <c r="A62" s="4" t="s">
        <v>95</v>
      </c>
      <c r="B62" s="4"/>
      <c r="C62" s="4"/>
      <c r="D62" s="4"/>
      <c r="E62" s="4"/>
      <c r="F62" s="4"/>
      <c r="G62" s="4"/>
      <c r="H62" s="4"/>
      <c r="I62" s="4"/>
      <c r="J62" s="4"/>
    </row>
    <row r="63" spans="1:10" ht="15.75">
      <c r="A63" s="4"/>
      <c r="B63" s="4"/>
      <c r="C63" s="4"/>
      <c r="D63" s="4"/>
      <c r="E63" s="4"/>
      <c r="F63" s="4"/>
      <c r="G63" s="4"/>
      <c r="H63" s="4"/>
      <c r="I63" s="4"/>
      <c r="J63" s="4"/>
    </row>
    <row r="64" spans="1:10" ht="15.75">
      <c r="A64" s="4" t="s">
        <v>96</v>
      </c>
      <c r="B64" s="4"/>
      <c r="C64" s="4"/>
      <c r="D64" s="4"/>
      <c r="E64" s="4"/>
      <c r="F64" s="4"/>
      <c r="G64" s="4"/>
      <c r="H64" s="4"/>
      <c r="I64" s="4"/>
      <c r="J64" s="4"/>
    </row>
    <row r="65" spans="1:10" ht="15.75">
      <c r="A65" s="4" t="s">
        <v>147</v>
      </c>
      <c r="B65" s="4"/>
      <c r="C65" s="4"/>
      <c r="D65" s="4"/>
      <c r="E65" s="4"/>
      <c r="F65" s="4"/>
      <c r="G65" s="4"/>
      <c r="H65" s="4"/>
      <c r="I65" s="4"/>
      <c r="J65" s="4"/>
    </row>
    <row r="66" spans="1:10" ht="15.75">
      <c r="A66" s="4" t="s">
        <v>148</v>
      </c>
      <c r="B66" s="4"/>
      <c r="C66" s="4"/>
      <c r="D66" s="4"/>
      <c r="E66" s="4"/>
      <c r="F66" s="4"/>
      <c r="G66" s="4"/>
      <c r="H66" s="4"/>
      <c r="I66" s="4"/>
      <c r="J66" s="4"/>
    </row>
    <row r="67" spans="1:10" ht="15.75">
      <c r="A67" s="4" t="s">
        <v>149</v>
      </c>
      <c r="B67" s="4"/>
      <c r="C67" s="4"/>
      <c r="D67" s="4"/>
      <c r="E67" s="4"/>
      <c r="F67" s="4"/>
      <c r="G67" s="4"/>
      <c r="H67" s="4"/>
      <c r="I67" s="4"/>
      <c r="J67" s="4"/>
    </row>
    <row r="68" spans="1:10" ht="15.75">
      <c r="A68" s="4"/>
      <c r="B68" s="4"/>
      <c r="C68" s="4"/>
      <c r="D68" s="4"/>
      <c r="E68" s="4"/>
      <c r="F68" s="4"/>
      <c r="G68" s="4"/>
      <c r="H68" s="4"/>
      <c r="I68" s="4"/>
      <c r="J68" s="4"/>
    </row>
    <row r="69" spans="1:10" ht="15.75">
      <c r="A69" s="4" t="s">
        <v>97</v>
      </c>
      <c r="B69" s="4"/>
      <c r="C69" s="4"/>
      <c r="D69" s="4"/>
      <c r="E69" s="4"/>
      <c r="F69" s="4"/>
      <c r="G69" s="4"/>
      <c r="H69" s="4"/>
      <c r="I69" s="4"/>
      <c r="J69" s="4"/>
    </row>
    <row r="70" spans="1:10" ht="15.75">
      <c r="A70" s="4" t="s">
        <v>98</v>
      </c>
      <c r="B70" s="4"/>
      <c r="C70" s="4"/>
      <c r="D70" s="4"/>
      <c r="E70" s="4"/>
      <c r="F70" s="4"/>
      <c r="G70" s="4"/>
      <c r="H70" s="4"/>
      <c r="I70" s="4"/>
      <c r="J70" s="4"/>
    </row>
    <row r="71" spans="1:10" ht="15.75">
      <c r="A71" s="4"/>
      <c r="B71" s="4"/>
      <c r="C71" s="4"/>
      <c r="D71" s="4"/>
      <c r="E71" s="4"/>
      <c r="F71" s="4"/>
      <c r="G71" s="4"/>
      <c r="H71" s="4"/>
      <c r="I71" s="4"/>
      <c r="J71" s="4"/>
    </row>
    <row r="72" spans="1:10" ht="15.75">
      <c r="A72" s="4"/>
      <c r="B72" s="4"/>
      <c r="C72" s="4"/>
      <c r="D72" s="4"/>
      <c r="E72" s="4"/>
      <c r="F72" s="4"/>
      <c r="G72" s="4"/>
      <c r="H72" s="4"/>
      <c r="I72" s="4"/>
      <c r="J72" s="4"/>
    </row>
    <row r="73" spans="1:10" ht="15.75">
      <c r="A73" s="6"/>
      <c r="B73" s="4"/>
      <c r="C73" s="4"/>
      <c r="D73" s="4"/>
      <c r="E73" s="4"/>
      <c r="F73" s="4"/>
      <c r="G73" s="4"/>
      <c r="H73" s="4"/>
      <c r="I73" s="4"/>
      <c r="J73" s="4"/>
    </row>
    <row r="74" spans="1:10" ht="15.75">
      <c r="A74" s="4"/>
      <c r="B74" s="4"/>
      <c r="C74" s="4"/>
      <c r="D74" s="4"/>
      <c r="E74" s="4"/>
      <c r="F74" s="4"/>
      <c r="G74" s="4"/>
      <c r="H74" s="4"/>
      <c r="I74" s="4"/>
      <c r="J74" s="4"/>
    </row>
    <row r="75" spans="1:10" ht="15.75">
      <c r="A75" s="6"/>
      <c r="B75" s="4"/>
      <c r="C75" s="4"/>
      <c r="D75" s="4"/>
      <c r="E75" s="4"/>
      <c r="F75" s="4"/>
      <c r="G75" s="4"/>
      <c r="H75" s="4"/>
      <c r="I75" s="4"/>
      <c r="J75" s="4"/>
    </row>
    <row r="76" spans="1:10" ht="15.75">
      <c r="A76" s="4"/>
      <c r="B76" s="4"/>
      <c r="C76" s="4"/>
      <c r="D76" s="4"/>
      <c r="E76" s="4"/>
      <c r="F76" s="4"/>
      <c r="G76" s="4"/>
      <c r="H76" s="4"/>
      <c r="I76" s="4"/>
      <c r="J76" s="4"/>
    </row>
    <row r="77" spans="1:10" ht="15.75">
      <c r="A77" s="4"/>
      <c r="B77" s="4"/>
      <c r="C77" s="4"/>
      <c r="D77" s="4"/>
      <c r="E77" s="4"/>
      <c r="F77" s="4"/>
      <c r="G77" s="4"/>
      <c r="H77" s="4"/>
      <c r="I77" s="4"/>
      <c r="J77" s="4"/>
    </row>
    <row r="78" spans="1:10" ht="15.75">
      <c r="A78" s="4"/>
      <c r="B78" s="4"/>
      <c r="C78" s="4"/>
      <c r="D78" s="4"/>
      <c r="E78" s="4"/>
      <c r="F78" s="4"/>
      <c r="G78" s="4"/>
      <c r="H78" s="4"/>
      <c r="I78" s="4"/>
      <c r="J78" s="4"/>
    </row>
    <row r="79" spans="1:10" ht="15.75">
      <c r="A79" s="4"/>
      <c r="B79" s="4"/>
      <c r="C79" s="4"/>
      <c r="D79" s="4"/>
      <c r="E79" s="4"/>
      <c r="F79" s="4"/>
      <c r="G79" s="4"/>
      <c r="H79" s="4"/>
      <c r="I79" s="4"/>
      <c r="J79" s="4"/>
    </row>
    <row r="80" spans="1:10" ht="15.75">
      <c r="A80" s="4"/>
      <c r="B80" s="4"/>
      <c r="C80" s="4"/>
      <c r="D80" s="4"/>
      <c r="E80" s="4"/>
      <c r="F80" s="4"/>
      <c r="G80" s="4"/>
      <c r="H80" s="4"/>
      <c r="I80" s="4"/>
      <c r="J80" s="4"/>
    </row>
  </sheetData>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Natural Resource-Related Industries--Establishments, Employees, and Annual Payroll, by Industry</dc:title>
  <dc:subject/>
  <dc:creator>US Census Bureau</dc:creator>
  <cp:keywords/>
  <dc:description/>
  <cp:lastModifiedBy>mulli320</cp:lastModifiedBy>
  <cp:lastPrinted>2007-06-06T20:46:20Z</cp:lastPrinted>
  <dcterms:created xsi:type="dcterms:W3CDTF">2007-11-13T16:43:53Z</dcterms:created>
  <dcterms:modified xsi:type="dcterms:W3CDTF">2007-11-13T16:43:53Z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