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2120" windowHeight="9090" activeTab="0"/>
  </bookViews>
  <sheets>
    <sheet name="Most Recent Data" sheetId="1" r:id="rId1"/>
    <sheet name="Notes" sheetId="2" r:id="rId2"/>
    <sheet name="2005" sheetId="3" r:id="rId3"/>
    <sheet name="2004" sheetId="4" r:id="rId4"/>
    <sheet name="2003" sheetId="5" r:id="rId5"/>
    <sheet name="2002" sheetId="6" r:id="rId6"/>
  </sheets>
  <definedNames>
    <definedName name="_xlnm.Print_Area" localSheetId="4">'2003'!$B$1:$I$39</definedName>
    <definedName name="_xlnm.Print_Area" localSheetId="3">'2004'!$B$1:$AG$61</definedName>
    <definedName name="_xlnm.Print_Area" localSheetId="2">'2005'!$B$1:$AG$61</definedName>
    <definedName name="_xlnm.Print_Area" localSheetId="0">'Most Recent Data'!$B$1:$AH$33</definedName>
    <definedName name="Title">'2004'!$A$1</definedName>
  </definedNames>
  <calcPr fullCalcOnLoad="1"/>
</workbook>
</file>

<file path=xl/comments4.xml><?xml version="1.0" encoding="utf-8"?>
<comments xmlns="http://schemas.openxmlformats.org/spreadsheetml/2006/main">
  <authors>
    <author>king0005</author>
  </authors>
  <commentList>
    <comment ref="F13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<sst xmlns="http://schemas.openxmlformats.org/spreadsheetml/2006/main" count="698" uniqueCount="276">
  <si>
    <t>[Percent of population involved in activity. See heanote, T. 567]</t>
  </si>
  <si>
    <t>-</t>
  </si>
  <si>
    <t xml:space="preserve">       Sex</t>
  </si>
  <si>
    <t xml:space="preserve">       Age</t>
  </si>
  <si>
    <t xml:space="preserve">    Race and Hispanic</t>
  </si>
  <si>
    <t xml:space="preserve">     or Latino origin</t>
  </si>
  <si>
    <t xml:space="preserve">     TYPE OF MAIN</t>
  </si>
  <si>
    <t xml:space="preserve"> -------------</t>
  </si>
  <si>
    <t xml:space="preserve"> --------</t>
  </si>
  <si>
    <t xml:space="preserve">     ORGANIZATION \1</t>
  </si>
  <si>
    <t>Total,</t>
  </si>
  <si>
    <t>both</t>
  </si>
  <si>
    <t>Men</t>
  </si>
  <si>
    <t>Women</t>
  </si>
  <si>
    <t xml:space="preserve">Total, </t>
  </si>
  <si>
    <t>25 years</t>
  </si>
  <si>
    <t>White</t>
  </si>
  <si>
    <t>Black</t>
  </si>
  <si>
    <t>Hispanic</t>
  </si>
  <si>
    <t>sexes</t>
  </si>
  <si>
    <t>16 years</t>
  </si>
  <si>
    <t>and</t>
  </si>
  <si>
    <t>or</t>
  </si>
  <si>
    <t>and over</t>
  </si>
  <si>
    <t>over</t>
  </si>
  <si>
    <t>Latino</t>
  </si>
  <si>
    <t>Civic and political \2</t>
  </si>
  <si>
    <t>Educational or</t>
  </si>
  <si>
    <t xml:space="preserve"> youth service</t>
  </si>
  <si>
    <t>Environmental</t>
  </si>
  <si>
    <t xml:space="preserve"> or animal care</t>
  </si>
  <si>
    <t>Hospital or other</t>
  </si>
  <si>
    <t xml:space="preserve"> health</t>
  </si>
  <si>
    <t>Public safety</t>
  </si>
  <si>
    <t>Religious</t>
  </si>
  <si>
    <t>Social or commun-</t>
  </si>
  <si>
    <t xml:space="preserve"> ity service</t>
  </si>
  <si>
    <t>Sport and hobby \3</t>
  </si>
  <si>
    <t>Other</t>
  </si>
  <si>
    <t>Not determined</t>
  </si>
  <si>
    <t>\1 Main organization is defined as the organization for which the volunteer worked the most</t>
  </si>
  <si>
    <t>hours during the year.  See headnote for more details.</t>
  </si>
  <si>
    <t>\2 Includes professional and/or international.</t>
  </si>
  <si>
    <t>\3 Includes cultural and/or arts.</t>
  </si>
  <si>
    <t>Source: U.S. Bureau of Labor Statistics, News, USDL 02-686, December 18, 2002.</t>
  </si>
  <si>
    <t>http://www.bls.gov/news.release/volun.nr0.htm</t>
  </si>
  <si>
    <t>Source: U.S. Bureau of Labor Statistics, News, USDL 03-888, December 17, 2003.</t>
  </si>
  <si>
    <t>FOOTNOTES</t>
  </si>
  <si>
    <t>INTERNET LINK</t>
  </si>
  <si>
    <t>http://www.bls.gov/bls/newsrels.htm</t>
  </si>
  <si>
    <t>Less than</t>
  </si>
  <si>
    <t>a high</t>
  </si>
  <si>
    <t>school</t>
  </si>
  <si>
    <t>diploma</t>
  </si>
  <si>
    <t>High school</t>
  </si>
  <si>
    <t>graduate,</t>
  </si>
  <si>
    <t>a bachelor's</t>
  </si>
  <si>
    <t>College</t>
  </si>
  <si>
    <t>graduates</t>
  </si>
  <si>
    <t>Civilian labor force</t>
  </si>
  <si>
    <t>Unemployed</t>
  </si>
  <si>
    <t>Not in the labor force</t>
  </si>
  <si>
    <t>Employment status</t>
  </si>
  <si>
    <t>Not in</t>
  </si>
  <si>
    <t>the</t>
  </si>
  <si>
    <t>labor</t>
  </si>
  <si>
    <t>force</t>
  </si>
  <si>
    <t xml:space="preserve">   Employment status</t>
  </si>
  <si>
    <t>Total, 16 years and over</t>
  </si>
  <si>
    <t>Total</t>
  </si>
  <si>
    <t>Total volunteers (1,000)</t>
  </si>
  <si>
    <t>65 years</t>
  </si>
  <si>
    <t>16 to 19</t>
  </si>
  <si>
    <t>years</t>
  </si>
  <si>
    <t>20 to 24</t>
  </si>
  <si>
    <t>35 to 44</t>
  </si>
  <si>
    <t>45 to 54</t>
  </si>
  <si>
    <t>55 to 64</t>
  </si>
  <si>
    <t>25 to 34</t>
  </si>
  <si>
    <t>No. 567. Volunteers by selected Characteristics, 2000 to 2003</t>
  </si>
  <si>
    <t xml:space="preserve">[Data on volunteers relate to persons who performed unpaid volunteer activities for an </t>
  </si>
  <si>
    <t>organization at any point from September 1, through the survey period in September</t>
  </si>
  <si>
    <t>of the following year.  Detail for the above race and Hispanic-origin groups will not sum to totals because</t>
  </si>
  <si>
    <t>data for the "other races" group are not presented and Hispanics are included in both the</t>
  </si>
  <si>
    <t>white and black population groups.]</t>
  </si>
  <si>
    <t>CHARACTERISTIC</t>
  </si>
  <si>
    <t>Percent of</t>
  </si>
  <si>
    <t>Median</t>
  </si>
  <si>
    <t>Volunteers</t>
  </si>
  <si>
    <t>population</t>
  </si>
  <si>
    <t>annual</t>
  </si>
  <si>
    <t>(1,000)</t>
  </si>
  <si>
    <t>hours \1</t>
  </si>
  <si>
    <t>Age</t>
  </si>
  <si>
    <t xml:space="preserve">59,783 </t>
  </si>
  <si>
    <t xml:space="preserve"> 16 to 24 years</t>
  </si>
  <si>
    <t xml:space="preserve">7,742 </t>
  </si>
  <si>
    <t xml:space="preserve"> 25 to 34 years</t>
  </si>
  <si>
    <t xml:space="preserve">9,574 </t>
  </si>
  <si>
    <t xml:space="preserve"> 35 to 44 years</t>
  </si>
  <si>
    <t xml:space="preserve">14,971 </t>
  </si>
  <si>
    <t xml:space="preserve"> 45 to 54 years</t>
  </si>
  <si>
    <t xml:space="preserve">12,477 </t>
  </si>
  <si>
    <t xml:space="preserve"> 55 to 64 years</t>
  </si>
  <si>
    <t xml:space="preserve">7,331 </t>
  </si>
  <si>
    <t xml:space="preserve"> 65 years and over</t>
  </si>
  <si>
    <t xml:space="preserve">7,687 </t>
  </si>
  <si>
    <t>Sex</t>
  </si>
  <si>
    <t xml:space="preserve">24,706 </t>
  </si>
  <si>
    <t xml:space="preserve">35,076 </t>
  </si>
  <si>
    <t>Race and Hispanic origin</t>
  </si>
  <si>
    <t>White \2</t>
  </si>
  <si>
    <t xml:space="preserve">52,591 </t>
  </si>
  <si>
    <t>Black \2</t>
  </si>
  <si>
    <t xml:space="preserve">4,896 </t>
  </si>
  <si>
    <t>Hispanic origin \2</t>
  </si>
  <si>
    <t xml:space="preserve">4,059 </t>
  </si>
  <si>
    <t>Educational attainment \3</t>
  </si>
  <si>
    <t>Less than a high school diploma</t>
  </si>
  <si>
    <t xml:space="preserve">2,806 </t>
  </si>
  <si>
    <t>High school graduate, no college \4</t>
  </si>
  <si>
    <t xml:space="preserve">12,542 </t>
  </si>
  <si>
    <t>Less than a bachelor's degree \5</t>
  </si>
  <si>
    <t xml:space="preserve">15,066 </t>
  </si>
  <si>
    <t>College graduates</t>
  </si>
  <si>
    <t xml:space="preserve">21,627 </t>
  </si>
  <si>
    <t>Marital status</t>
  </si>
  <si>
    <t>Single, never married</t>
  </si>
  <si>
    <t>Married, spouse present</t>
  </si>
  <si>
    <t>Other marital status \6</t>
  </si>
  <si>
    <t>Presence of own children under</t>
  </si>
  <si>
    <t>18 years \7</t>
  </si>
  <si>
    <t>Without own children under 18</t>
  </si>
  <si>
    <t>(NA)</t>
  </si>
  <si>
    <t>With own children under 18</t>
  </si>
  <si>
    <t xml:space="preserve">42,773 </t>
  </si>
  <si>
    <t xml:space="preserve">  Employed</t>
  </si>
  <si>
    <t xml:space="preserve">40,742 </t>
  </si>
  <si>
    <t xml:space="preserve">    Full time \8</t>
  </si>
  <si>
    <t xml:space="preserve">32,210 </t>
  </si>
  <si>
    <t xml:space="preserve">    Part time \9</t>
  </si>
  <si>
    <t xml:space="preserve">8,532 </t>
  </si>
  <si>
    <t xml:space="preserve">  Unemployed</t>
  </si>
  <si>
    <t xml:space="preserve">2,031 </t>
  </si>
  <si>
    <t xml:space="preserve">17,010 </t>
  </si>
  <si>
    <t>\1 For those reporting annual hours.</t>
  </si>
  <si>
    <t>\2 Beginning in 2003, persons who selected this race group only; persons who selected</t>
  </si>
  <si>
    <t>more than one race group are not included.  Prior to 2003, persons who reported more than</t>
  </si>
  <si>
    <t>one race group were included in the group they identified as the main race.</t>
  </si>
  <si>
    <t>\3 Data refer to persons 25 years and over.</t>
  </si>
  <si>
    <t>\4 Includes high school diploma or equivalent.</t>
  </si>
  <si>
    <t>\5 Includes the categories, some college, no degree; and assiciate degree.</t>
  </si>
  <si>
    <t>\6 Includes divorced, separated, and widowed persons.</t>
  </si>
  <si>
    <t>\7 Own children include sons, daughters, stepchildren, and adopted children.  Not included</t>
  </si>
  <si>
    <t>are nieces, nephews, grandchildren, and other related and unrelated children.</t>
  </si>
  <si>
    <t>\8 Usually work 35 hours or more a week at all jobs.</t>
  </si>
  <si>
    <t>\9 Usually work less than 35 hours a week at all jobs.</t>
  </si>
  <si>
    <t xml:space="preserve">63,791 </t>
  </si>
  <si>
    <t xml:space="preserve">8,671 </t>
  </si>
  <si>
    <t xml:space="preserve">10,337 </t>
  </si>
  <si>
    <t xml:space="preserve">15,165 </t>
  </si>
  <si>
    <t xml:space="preserve">13,302 </t>
  </si>
  <si>
    <t xml:space="preserve">8,170 </t>
  </si>
  <si>
    <t xml:space="preserve">8,146 </t>
  </si>
  <si>
    <t xml:space="preserve">26,805 </t>
  </si>
  <si>
    <t xml:space="preserve">36,987 </t>
  </si>
  <si>
    <t xml:space="preserve">55,572 </t>
  </si>
  <si>
    <t xml:space="preserve">5,145 </t>
  </si>
  <si>
    <t xml:space="preserve">4,364 </t>
  </si>
  <si>
    <t xml:space="preserve">2,793 </t>
  </si>
  <si>
    <t xml:space="preserve">12,882 </t>
  </si>
  <si>
    <t xml:space="preserve">15,966 </t>
  </si>
  <si>
    <t xml:space="preserve">23,481 </t>
  </si>
  <si>
    <t xml:space="preserve">13,670 </t>
  </si>
  <si>
    <t xml:space="preserve">40,486 </t>
  </si>
  <si>
    <t xml:space="preserve">9,635 </t>
  </si>
  <si>
    <t xml:space="preserve">38,907 </t>
  </si>
  <si>
    <t xml:space="preserve">24,884 </t>
  </si>
  <si>
    <t xml:space="preserve">45,499 </t>
  </si>
  <si>
    <t xml:space="preserve">43,138 </t>
  </si>
  <si>
    <t xml:space="preserve">33,599 </t>
  </si>
  <si>
    <t xml:space="preserve">9,539 </t>
  </si>
  <si>
    <t xml:space="preserve">2,361 </t>
  </si>
  <si>
    <t xml:space="preserve">18,293 </t>
  </si>
  <si>
    <t>No. 567. Volunteers by selected Characteristics: 2003</t>
  </si>
  <si>
    <t>Single,</t>
  </si>
  <si>
    <t>never</t>
  </si>
  <si>
    <t>married</t>
  </si>
  <si>
    <t>Married,</t>
  </si>
  <si>
    <t>spouse</t>
  </si>
  <si>
    <t>present</t>
  </si>
  <si>
    <t>marital</t>
  </si>
  <si>
    <t>Without</t>
  </si>
  <si>
    <t>own</t>
  </si>
  <si>
    <t>children</t>
  </si>
  <si>
    <t>under 18</t>
  </si>
  <si>
    <t>With</t>
  </si>
  <si>
    <t xml:space="preserve">own </t>
  </si>
  <si>
    <t>civilian</t>
  </si>
  <si>
    <t>employed</t>
  </si>
  <si>
    <t>Asian \2</t>
  </si>
  <si>
    <t xml:space="preserve">   Educational attainment \4</t>
  </si>
  <si>
    <t>no college \5</t>
  </si>
  <si>
    <t>degree \6</t>
  </si>
  <si>
    <t>status \7</t>
  </si>
  <si>
    <t>Presence of own children under 18 years \8</t>
  </si>
  <si>
    <t>Full time \9</t>
  </si>
  <si>
    <t>Part time \10</t>
  </si>
  <si>
    <t>Civic and political \12</t>
  </si>
  <si>
    <t>Sport and hobby \13</t>
  </si>
  <si>
    <t>\4 Data refer to persons 25 years and over.</t>
  </si>
  <si>
    <t>\5 Includes high school diploma or equivalent.</t>
  </si>
  <si>
    <t>\6 Includes the categories, some college, no degree; and assiciate degree.</t>
  </si>
  <si>
    <t>\7 Includes divorced, separated, and widowed persons.</t>
  </si>
  <si>
    <t>\8 Own children include sons, daughters, stepchildren, and adopted children.  Not included</t>
  </si>
  <si>
    <t>\9 Usually work 35 hours or more a week at all jobs.</t>
  </si>
  <si>
    <t>\11 For those reporting annual hours.</t>
  </si>
  <si>
    <t>\10 Usually work less than 35 hours a week at all jobs.</t>
  </si>
  <si>
    <t>\12 Includes professional and/or international.</t>
  </si>
  <si>
    <t>\13 Includes cultural and/or arts.</t>
  </si>
  <si>
    <t>16 to 24,</t>
  </si>
  <si>
    <t>\3 Persons of Hispanic origin may be of any race.</t>
  </si>
  <si>
    <t>16 and over,</t>
  </si>
  <si>
    <t>Educational or youth</t>
  </si>
  <si>
    <t xml:space="preserve"> service</t>
  </si>
  <si>
    <t>Latino \3</t>
  </si>
  <si>
    <t xml:space="preserve">  Percent of population</t>
  </si>
  <si>
    <t xml:space="preserve">  Median annual hours \11</t>
  </si>
  <si>
    <t>Source: U.S. Bureau of Labor Statistics,</t>
  </si>
  <si>
    <t>News, USDL 04-2503, December 16, 2004.</t>
  </si>
  <si>
    <r>
      <t xml:space="preserve">     TYPE OF MAIN ORGANIZATION </t>
    </r>
    <r>
      <rPr>
        <vertAlign val="superscript"/>
        <sz val="14"/>
        <rFont val="Courier New"/>
        <family val="3"/>
      </rPr>
      <t>\1</t>
    </r>
  </si>
  <si>
    <t xml:space="preserve">    Race and Hispanic or Latino</t>
  </si>
  <si>
    <t>Employed</t>
  </si>
  <si>
    <t xml:space="preserve">25 years </t>
  </si>
  <si>
    <t xml:space="preserve">and over, </t>
  </si>
  <si>
    <t>16 to 24 years old</t>
  </si>
  <si>
    <t>25 years old and over</t>
  </si>
  <si>
    <t>16 years old and over</t>
  </si>
  <si>
    <t>Total, both sexes</t>
  </si>
  <si>
    <t>News, USDL 05-2278, December 9, 2005.</t>
  </si>
  <si>
    <t>[Percent of population involved in activity]</t>
  </si>
  <si>
    <t>Total, employed</t>
  </si>
  <si>
    <t>Total, civilian labor force</t>
  </si>
  <si>
    <t>With own chindren under 18</t>
  </si>
  <si>
    <t>Other marital status \7</t>
  </si>
  <si>
    <t>Less than a bachelor's degree \6</t>
  </si>
  <si>
    <t>High school graduate, no college \5</t>
  </si>
  <si>
    <t>Hispanic or Latino \3</t>
  </si>
  <si>
    <t>65 years and over</t>
  </si>
  <si>
    <t>55 to 64 years</t>
  </si>
  <si>
    <t>45 to 54 years</t>
  </si>
  <si>
    <t>35 to 44 years</t>
  </si>
  <si>
    <t>25 to 34 years</t>
  </si>
  <si>
    <t>25 years and over, total</t>
  </si>
  <si>
    <t>20 to 24 years</t>
  </si>
  <si>
    <t>16 to 19 years</t>
  </si>
  <si>
    <t>16 to 24, total</t>
  </si>
  <si>
    <t>16 and over, total</t>
  </si>
  <si>
    <t>Social or community</t>
  </si>
  <si>
    <t>News, USDL 07-0019, January 10, 2007.</t>
  </si>
  <si>
    <t>Total volunteers</t>
  </si>
  <si>
    <t>Percent</t>
  </si>
  <si>
    <r>
      <t>Table 568.</t>
    </r>
    <r>
      <rPr>
        <b/>
        <sz val="12"/>
        <rFont val="Courier New"/>
        <family val="3"/>
      </rPr>
      <t xml:space="preserve"> Volunteers by selected Characteristics: 2006</t>
    </r>
  </si>
  <si>
    <t xml:space="preserve">who performed unpaid volunteer activities for an organization at any point from September 1, 2005, through </t>
  </si>
  <si>
    <t>September 2006. Data represent the percent of the population involved in the activity</t>
  </si>
  <si>
    <t>HEADNOTE</t>
  </si>
  <si>
    <t>[Back to data]</t>
  </si>
  <si>
    <t>For more information:</t>
  </si>
  <si>
    <r>
      <t>[</t>
    </r>
    <r>
      <rPr>
        <b/>
        <sz val="12"/>
        <rFont val="Courier New"/>
        <family val="3"/>
      </rPr>
      <t>Data are for percent of population involved in activity, except as noted</t>
    </r>
    <r>
      <rPr>
        <sz val="12"/>
        <rFont val="Courier New"/>
        <family val="3"/>
      </rPr>
      <t>. Data on volunteers relate to persons</t>
    </r>
  </si>
  <si>
    <t>[See notes]</t>
  </si>
  <si>
    <t>TYPE OF MAIN ORGANIZATION \1</t>
  </si>
  <si>
    <t>UNIT</t>
  </si>
  <si>
    <t>Volunteers by Type of Main Organization: 2002</t>
  </si>
  <si>
    <t>Volunteers by Type of Main Organization: 2003</t>
  </si>
  <si>
    <t>Volunteers by selected Characteristics, 2004</t>
  </si>
  <si>
    <t>Volunteers by selected Characteristics, 2005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</si>
</sst>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.0"/>
    <numFmt numFmtId="174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vertAlign val="superscript"/>
      <sz val="14"/>
      <name val="Courier New"/>
      <family val="3"/>
    </font>
    <font>
      <sz val="8"/>
      <name val="Tahoma"/>
      <family val="0"/>
    </font>
    <font>
      <u val="single"/>
      <sz val="9"/>
      <color indexed="36"/>
      <name val="Courier New"/>
      <family val="0"/>
    </font>
    <font>
      <b/>
      <sz val="8"/>
      <name val="Courier Ne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NumberForma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5" fillId="0" borderId="0" xfId="16" applyNumberForma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0" fontId="0" fillId="0" borderId="3" xfId="0" applyNumberFormat="1" applyBorder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3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3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3" xfId="0" applyNumberForma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0" fillId="0" borderId="5" xfId="0" applyNumberFormat="1" applyFon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4" xfId="0" applyNumberFormat="1" applyBorder="1" applyAlignment="1">
      <alignment horizontal="right"/>
    </xf>
    <xf numFmtId="174" fontId="0" fillId="0" borderId="5" xfId="0" applyNumberFormat="1" applyFon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4" fillId="0" borderId="3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7" xfId="0" applyNumberFormat="1" applyFont="1" applyFill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3" xfId="0" applyNumberFormat="1" applyBorder="1" applyAlignment="1" quotePrefix="1">
      <alignment horizontal="right"/>
    </xf>
    <xf numFmtId="0" fontId="0" fillId="0" borderId="5" xfId="0" applyNumberFormat="1" applyBorder="1" applyAlignment="1" quotePrefix="1">
      <alignment horizontal="right"/>
    </xf>
    <xf numFmtId="0" fontId="0" fillId="0" borderId="4" xfId="0" applyNumberFormat="1" applyBorder="1" applyAlignment="1" quotePrefix="1">
      <alignment horizontal="right"/>
    </xf>
    <xf numFmtId="0" fontId="0" fillId="0" borderId="0" xfId="0" applyNumberFormat="1" applyFont="1" applyAlignment="1">
      <alignment/>
    </xf>
    <xf numFmtId="3" fontId="4" fillId="0" borderId="9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9" xfId="0" applyNumberForma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174" fontId="0" fillId="0" borderId="9" xfId="0" applyNumberFormat="1" applyFill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174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 quotePrefix="1">
      <alignment horizontal="right"/>
    </xf>
    <xf numFmtId="0" fontId="0" fillId="0" borderId="3" xfId="0" applyNumberFormat="1" applyFont="1" applyBorder="1" applyAlignment="1" quotePrefix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/>
    </xf>
    <xf numFmtId="0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4" fontId="0" fillId="0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9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5" xfId="0" applyNumberFormat="1" applyFont="1" applyBorder="1" applyAlignment="1" quotePrefix="1">
      <alignment horizontal="right"/>
    </xf>
    <xf numFmtId="0" fontId="0" fillId="0" borderId="4" xfId="0" applyNumberFormat="1" applyFont="1" applyBorder="1" applyAlignment="1" quotePrefix="1">
      <alignment horizontal="right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0" fontId="0" fillId="0" borderId="8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8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" xfId="0" applyNumberFormat="1" applyFill="1" applyBorder="1" applyAlignment="1">
      <alignment horizontal="right" vertical="center" wrapText="1"/>
    </xf>
    <xf numFmtId="0" fontId="0" fillId="0" borderId="8" xfId="0" applyNumberForma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1" xfId="0" applyNumberFormat="1" applyFill="1" applyBorder="1" applyAlignment="1">
      <alignment horizontal="right" vertical="center" wrapText="1"/>
    </xf>
    <xf numFmtId="0" fontId="0" fillId="0" borderId="8" xfId="0" applyNumberFormat="1" applyFont="1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bls/newsrel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bls/newsrels.ht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3"/>
  <sheetViews>
    <sheetView showGridLines="0" tabSelected="1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27.8984375" style="117" customWidth="1"/>
    <col min="2" max="2" width="9.296875" style="117" customWidth="1"/>
    <col min="3" max="3" width="9.796875" style="117" customWidth="1"/>
    <col min="4" max="4" width="10" style="117" customWidth="1"/>
    <col min="5" max="5" width="10.19921875" style="117" customWidth="1"/>
    <col min="6" max="6" width="13.09765625" style="117" customWidth="1"/>
    <col min="7" max="7" width="10" style="117" customWidth="1"/>
    <col min="8" max="10" width="11.69921875" style="117" customWidth="1"/>
    <col min="11" max="11" width="9.296875" style="117" customWidth="1"/>
    <col min="12" max="12" width="9.8984375" style="117" customWidth="1"/>
    <col min="13" max="13" width="9.19921875" style="117" customWidth="1"/>
    <col min="14" max="14" width="8.796875" style="117" customWidth="1"/>
    <col min="15" max="15" width="9.3984375" style="117" customWidth="1"/>
    <col min="16" max="16" width="10.19921875" style="117" customWidth="1"/>
    <col min="17" max="17" width="9.8984375" style="117" customWidth="1"/>
    <col min="18" max="18" width="8.5" style="117" customWidth="1"/>
    <col min="19" max="19" width="11.09765625" style="117" customWidth="1"/>
    <col min="20" max="20" width="10.19921875" style="117" customWidth="1"/>
    <col min="21" max="21" width="13.19921875" style="117" customWidth="1"/>
    <col min="22" max="22" width="12.5" style="117" customWidth="1"/>
    <col min="23" max="23" width="9.796875" style="117" customWidth="1"/>
    <col min="24" max="26" width="11.69921875" style="117" customWidth="1"/>
    <col min="27" max="27" width="13.3984375" style="117" customWidth="1"/>
    <col min="28" max="28" width="11.69921875" style="117" customWidth="1"/>
    <col min="29" max="29" width="10.19921875" style="117" customWidth="1"/>
    <col min="30" max="30" width="10.09765625" style="117" customWidth="1"/>
    <col min="31" max="31" width="15" style="117" customWidth="1"/>
    <col min="32" max="32" width="14.69921875" style="117" customWidth="1"/>
    <col min="33" max="33" width="11.296875" style="117" customWidth="1"/>
    <col min="34" max="34" width="13.19921875" style="117" customWidth="1"/>
    <col min="35" max="16384" width="9.69921875" style="117" customWidth="1"/>
  </cols>
  <sheetData>
    <row r="1" spans="1:19" ht="16.5">
      <c r="A1" s="105" t="s">
        <v>262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5.75">
      <c r="A3" s="8" t="s">
        <v>269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34" ht="15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ht="15.75">
      <c r="A5" s="162" t="s">
        <v>270</v>
      </c>
      <c r="B5" s="162" t="s">
        <v>271</v>
      </c>
      <c r="C5" s="165" t="s">
        <v>238</v>
      </c>
      <c r="D5" s="168" t="s">
        <v>107</v>
      </c>
      <c r="E5" s="162"/>
      <c r="F5" s="169" t="s">
        <v>3</v>
      </c>
      <c r="G5" s="157"/>
      <c r="H5" s="157"/>
      <c r="I5" s="157"/>
      <c r="J5" s="157"/>
      <c r="K5" s="157"/>
      <c r="L5" s="157"/>
      <c r="M5" s="157"/>
      <c r="N5" s="157"/>
      <c r="O5" s="162"/>
      <c r="P5" s="169" t="s">
        <v>231</v>
      </c>
      <c r="Q5" s="157"/>
      <c r="R5" s="157"/>
      <c r="S5" s="162"/>
      <c r="T5" s="171" t="s">
        <v>201</v>
      </c>
      <c r="U5" s="157"/>
      <c r="V5" s="157"/>
      <c r="W5" s="162"/>
      <c r="X5" s="171" t="s">
        <v>126</v>
      </c>
      <c r="Y5" s="157"/>
      <c r="Z5" s="162"/>
      <c r="AA5" s="171" t="s">
        <v>205</v>
      </c>
      <c r="AB5" s="162"/>
      <c r="AC5" s="157" t="s">
        <v>67</v>
      </c>
      <c r="AD5" s="157"/>
      <c r="AE5" s="157"/>
      <c r="AF5" s="157"/>
      <c r="AG5" s="157"/>
      <c r="AH5" s="157"/>
    </row>
    <row r="6" spans="1:34" ht="15.75">
      <c r="A6" s="163"/>
      <c r="B6" s="163"/>
      <c r="C6" s="166"/>
      <c r="D6" s="158"/>
      <c r="E6" s="163"/>
      <c r="F6" s="170"/>
      <c r="G6" s="158"/>
      <c r="H6" s="158"/>
      <c r="I6" s="158"/>
      <c r="J6" s="158"/>
      <c r="K6" s="158"/>
      <c r="L6" s="158"/>
      <c r="M6" s="158"/>
      <c r="N6" s="158"/>
      <c r="O6" s="163"/>
      <c r="P6" s="170"/>
      <c r="Q6" s="158"/>
      <c r="R6" s="158"/>
      <c r="S6" s="163"/>
      <c r="T6" s="170"/>
      <c r="U6" s="158"/>
      <c r="V6" s="158"/>
      <c r="W6" s="163"/>
      <c r="X6" s="170"/>
      <c r="Y6" s="158"/>
      <c r="Z6" s="163"/>
      <c r="AA6" s="170"/>
      <c r="AB6" s="163"/>
      <c r="AC6" s="158"/>
      <c r="AD6" s="158"/>
      <c r="AE6" s="158"/>
      <c r="AF6" s="158"/>
      <c r="AG6" s="158"/>
      <c r="AH6" s="158"/>
    </row>
    <row r="7" spans="1:34" ht="15.75">
      <c r="A7" s="163"/>
      <c r="B7" s="163"/>
      <c r="C7" s="166"/>
      <c r="D7" s="159" t="s">
        <v>12</v>
      </c>
      <c r="E7" s="175" t="s">
        <v>13</v>
      </c>
      <c r="F7" s="178" t="s">
        <v>237</v>
      </c>
      <c r="G7" s="179"/>
      <c r="H7" s="179"/>
      <c r="I7" s="179"/>
      <c r="J7" s="179"/>
      <c r="K7" s="179"/>
      <c r="L7" s="179"/>
      <c r="M7" s="179"/>
      <c r="N7" s="179"/>
      <c r="O7" s="180"/>
      <c r="P7" s="181" t="s">
        <v>111</v>
      </c>
      <c r="Q7" s="159" t="s">
        <v>113</v>
      </c>
      <c r="R7" s="159" t="s">
        <v>200</v>
      </c>
      <c r="S7" s="175" t="s">
        <v>247</v>
      </c>
      <c r="T7" s="172" t="s">
        <v>118</v>
      </c>
      <c r="U7" s="189" t="s">
        <v>246</v>
      </c>
      <c r="V7" s="189" t="s">
        <v>245</v>
      </c>
      <c r="W7" s="188" t="s">
        <v>124</v>
      </c>
      <c r="X7" s="172" t="s">
        <v>127</v>
      </c>
      <c r="Y7" s="189" t="s">
        <v>128</v>
      </c>
      <c r="Z7" s="188" t="s">
        <v>244</v>
      </c>
      <c r="AA7" s="172" t="s">
        <v>132</v>
      </c>
      <c r="AB7" s="188" t="s">
        <v>243</v>
      </c>
      <c r="AC7" s="190" t="s">
        <v>59</v>
      </c>
      <c r="AD7" s="157"/>
      <c r="AE7" s="157"/>
      <c r="AF7" s="157"/>
      <c r="AG7" s="162"/>
      <c r="AH7" s="172" t="s">
        <v>61</v>
      </c>
    </row>
    <row r="8" spans="1:34" ht="15.75" customHeight="1">
      <c r="A8" s="163"/>
      <c r="B8" s="163"/>
      <c r="C8" s="166"/>
      <c r="D8" s="160"/>
      <c r="E8" s="176"/>
      <c r="F8" s="182" t="s">
        <v>257</v>
      </c>
      <c r="G8" s="184" t="s">
        <v>235</v>
      </c>
      <c r="H8" s="158"/>
      <c r="I8" s="163"/>
      <c r="J8" s="185" t="s">
        <v>236</v>
      </c>
      <c r="K8" s="158"/>
      <c r="L8" s="158"/>
      <c r="M8" s="158"/>
      <c r="N8" s="158"/>
      <c r="O8" s="163"/>
      <c r="P8" s="173"/>
      <c r="Q8" s="160"/>
      <c r="R8" s="160"/>
      <c r="S8" s="176"/>
      <c r="T8" s="173"/>
      <c r="U8" s="160"/>
      <c r="V8" s="160"/>
      <c r="W8" s="176"/>
      <c r="X8" s="173"/>
      <c r="Y8" s="160"/>
      <c r="Z8" s="176"/>
      <c r="AA8" s="173"/>
      <c r="AB8" s="176"/>
      <c r="AC8" s="191"/>
      <c r="AD8" s="192"/>
      <c r="AE8" s="192"/>
      <c r="AF8" s="192"/>
      <c r="AG8" s="164"/>
      <c r="AH8" s="173"/>
    </row>
    <row r="9" spans="1:34" ht="15.75">
      <c r="A9" s="163"/>
      <c r="B9" s="163"/>
      <c r="C9" s="166"/>
      <c r="D9" s="160"/>
      <c r="E9" s="176"/>
      <c r="F9" s="182"/>
      <c r="G9" s="158"/>
      <c r="H9" s="158"/>
      <c r="I9" s="163"/>
      <c r="J9" s="170"/>
      <c r="K9" s="158"/>
      <c r="L9" s="158"/>
      <c r="M9" s="158"/>
      <c r="N9" s="158"/>
      <c r="O9" s="163"/>
      <c r="P9" s="173"/>
      <c r="Q9" s="160"/>
      <c r="R9" s="160"/>
      <c r="S9" s="176"/>
      <c r="T9" s="173"/>
      <c r="U9" s="160"/>
      <c r="V9" s="160"/>
      <c r="W9" s="176"/>
      <c r="X9" s="173"/>
      <c r="Y9" s="160"/>
      <c r="Z9" s="176"/>
      <c r="AA9" s="173"/>
      <c r="AB9" s="176"/>
      <c r="AC9" s="186" t="s">
        <v>242</v>
      </c>
      <c r="AD9" s="187" t="s">
        <v>232</v>
      </c>
      <c r="AE9" s="157"/>
      <c r="AF9" s="162"/>
      <c r="AG9" s="186" t="s">
        <v>60</v>
      </c>
      <c r="AH9" s="173"/>
    </row>
    <row r="10" spans="1:34" ht="15.75">
      <c r="A10" s="163"/>
      <c r="B10" s="163"/>
      <c r="C10" s="166"/>
      <c r="D10" s="160"/>
      <c r="E10" s="176"/>
      <c r="F10" s="182"/>
      <c r="G10" s="159" t="s">
        <v>256</v>
      </c>
      <c r="H10" s="159" t="s">
        <v>255</v>
      </c>
      <c r="I10" s="175" t="s">
        <v>254</v>
      </c>
      <c r="J10" s="181" t="s">
        <v>253</v>
      </c>
      <c r="K10" s="159" t="s">
        <v>252</v>
      </c>
      <c r="L10" s="159" t="s">
        <v>251</v>
      </c>
      <c r="M10" s="159" t="s">
        <v>250</v>
      </c>
      <c r="N10" s="159" t="s">
        <v>249</v>
      </c>
      <c r="O10" s="175" t="s">
        <v>248</v>
      </c>
      <c r="P10" s="173"/>
      <c r="Q10" s="160"/>
      <c r="R10" s="160"/>
      <c r="S10" s="176"/>
      <c r="T10" s="173"/>
      <c r="U10" s="160"/>
      <c r="V10" s="160"/>
      <c r="W10" s="176"/>
      <c r="X10" s="173"/>
      <c r="Y10" s="160"/>
      <c r="Z10" s="176"/>
      <c r="AA10" s="173"/>
      <c r="AB10" s="176"/>
      <c r="AC10" s="182"/>
      <c r="AD10" s="193" t="s">
        <v>241</v>
      </c>
      <c r="AE10" s="189" t="s">
        <v>206</v>
      </c>
      <c r="AF10" s="188" t="s">
        <v>207</v>
      </c>
      <c r="AG10" s="182"/>
      <c r="AH10" s="173"/>
    </row>
    <row r="11" spans="1:34" ht="15.75">
      <c r="A11" s="163"/>
      <c r="B11" s="163"/>
      <c r="C11" s="166"/>
      <c r="D11" s="160"/>
      <c r="E11" s="176"/>
      <c r="F11" s="182"/>
      <c r="G11" s="160"/>
      <c r="H11" s="160"/>
      <c r="I11" s="176"/>
      <c r="J11" s="173"/>
      <c r="K11" s="160"/>
      <c r="L11" s="160"/>
      <c r="M11" s="160"/>
      <c r="N11" s="160"/>
      <c r="O11" s="176"/>
      <c r="P11" s="173"/>
      <c r="Q11" s="160"/>
      <c r="R11" s="160"/>
      <c r="S11" s="176"/>
      <c r="T11" s="173"/>
      <c r="U11" s="160"/>
      <c r="V11" s="160"/>
      <c r="W11" s="176"/>
      <c r="X11" s="173"/>
      <c r="Y11" s="160"/>
      <c r="Z11" s="176"/>
      <c r="AA11" s="173"/>
      <c r="AB11" s="176"/>
      <c r="AC11" s="182"/>
      <c r="AD11" s="160"/>
      <c r="AE11" s="160"/>
      <c r="AF11" s="176"/>
      <c r="AG11" s="182"/>
      <c r="AH11" s="173"/>
    </row>
    <row r="12" spans="1:34" ht="15.75">
      <c r="A12" s="164"/>
      <c r="B12" s="164"/>
      <c r="C12" s="167"/>
      <c r="D12" s="161"/>
      <c r="E12" s="177"/>
      <c r="F12" s="183"/>
      <c r="G12" s="161"/>
      <c r="H12" s="161"/>
      <c r="I12" s="177"/>
      <c r="J12" s="174"/>
      <c r="K12" s="161"/>
      <c r="L12" s="161"/>
      <c r="M12" s="161"/>
      <c r="N12" s="161"/>
      <c r="O12" s="177"/>
      <c r="P12" s="174"/>
      <c r="Q12" s="161"/>
      <c r="R12" s="161"/>
      <c r="S12" s="177"/>
      <c r="T12" s="174"/>
      <c r="U12" s="161"/>
      <c r="V12" s="161"/>
      <c r="W12" s="177"/>
      <c r="X12" s="174"/>
      <c r="Y12" s="161"/>
      <c r="Z12" s="177"/>
      <c r="AA12" s="174"/>
      <c r="AB12" s="177"/>
      <c r="AC12" s="183"/>
      <c r="AD12" s="161"/>
      <c r="AE12" s="161"/>
      <c r="AF12" s="177"/>
      <c r="AG12" s="183"/>
      <c r="AH12" s="174"/>
    </row>
    <row r="13" spans="1:78" ht="16.5">
      <c r="A13" s="92" t="s">
        <v>260</v>
      </c>
      <c r="B13" s="116">
        <v>1000</v>
      </c>
      <c r="C13" s="96">
        <v>61199</v>
      </c>
      <c r="D13" s="93">
        <v>25546</v>
      </c>
      <c r="E13" s="96">
        <v>35653</v>
      </c>
      <c r="F13" s="106">
        <v>61199</v>
      </c>
      <c r="G13" s="94">
        <v>8044</v>
      </c>
      <c r="H13" s="93">
        <v>4426</v>
      </c>
      <c r="I13" s="96">
        <v>3618</v>
      </c>
      <c r="J13" s="93">
        <v>53155</v>
      </c>
      <c r="K13" s="94">
        <v>9096</v>
      </c>
      <c r="L13" s="94">
        <v>13308</v>
      </c>
      <c r="M13" s="94">
        <v>13415</v>
      </c>
      <c r="N13" s="94">
        <v>8819</v>
      </c>
      <c r="O13" s="96">
        <v>8518</v>
      </c>
      <c r="P13" s="94">
        <v>52850</v>
      </c>
      <c r="Q13" s="94">
        <v>5211</v>
      </c>
      <c r="R13" s="94">
        <v>1881</v>
      </c>
      <c r="S13" s="96">
        <v>4212</v>
      </c>
      <c r="T13" s="94">
        <v>2615</v>
      </c>
      <c r="U13" s="94">
        <v>11537</v>
      </c>
      <c r="V13" s="94">
        <v>15196</v>
      </c>
      <c r="W13" s="96">
        <v>23808</v>
      </c>
      <c r="X13" s="94">
        <v>12982</v>
      </c>
      <c r="Y13" s="94">
        <v>38579</v>
      </c>
      <c r="Z13" s="96">
        <v>9638</v>
      </c>
      <c r="AA13" s="94">
        <v>38627</v>
      </c>
      <c r="AB13" s="96">
        <v>22572</v>
      </c>
      <c r="AC13" s="106">
        <v>43579</v>
      </c>
      <c r="AD13" s="94">
        <v>41861</v>
      </c>
      <c r="AE13" s="94">
        <v>32951</v>
      </c>
      <c r="AF13" s="96">
        <v>8910</v>
      </c>
      <c r="AG13" s="96">
        <v>1718</v>
      </c>
      <c r="AH13" s="93">
        <v>17621</v>
      </c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</row>
    <row r="14" spans="1:34" ht="15.75">
      <c r="A14" s="122" t="s">
        <v>226</v>
      </c>
      <c r="B14" s="122"/>
      <c r="C14" s="107">
        <v>26.7</v>
      </c>
      <c r="D14" s="123">
        <v>23</v>
      </c>
      <c r="E14" s="124">
        <v>30.1</v>
      </c>
      <c r="F14" s="74">
        <v>26.7</v>
      </c>
      <c r="G14" s="73">
        <v>21.7</v>
      </c>
      <c r="H14" s="77">
        <v>26.4</v>
      </c>
      <c r="I14" s="74">
        <v>17.8</v>
      </c>
      <c r="J14" s="77">
        <v>27.6</v>
      </c>
      <c r="K14" s="73">
        <v>23.1</v>
      </c>
      <c r="L14" s="73">
        <v>31.2</v>
      </c>
      <c r="M14" s="73">
        <v>31.2</v>
      </c>
      <c r="N14" s="73">
        <v>27.9</v>
      </c>
      <c r="O14" s="74">
        <v>23.8</v>
      </c>
      <c r="P14" s="73">
        <v>28.3</v>
      </c>
      <c r="Q14" s="73">
        <v>19.2</v>
      </c>
      <c r="R14" s="73">
        <v>18.5</v>
      </c>
      <c r="S14" s="74">
        <v>13.9</v>
      </c>
      <c r="T14" s="73">
        <v>9.3</v>
      </c>
      <c r="U14" s="73">
        <v>19.2</v>
      </c>
      <c r="V14" s="73">
        <v>30.9</v>
      </c>
      <c r="W14" s="74">
        <v>43.3</v>
      </c>
      <c r="X14" s="73">
        <v>20.3</v>
      </c>
      <c r="Y14" s="73">
        <v>32.2</v>
      </c>
      <c r="Z14" s="74">
        <v>21.3</v>
      </c>
      <c r="AA14" s="73">
        <v>23.6</v>
      </c>
      <c r="AB14" s="74">
        <v>34.4</v>
      </c>
      <c r="AC14" s="107">
        <v>28.5</v>
      </c>
      <c r="AD14" s="73">
        <v>28.7</v>
      </c>
      <c r="AE14" s="73">
        <v>27.3</v>
      </c>
      <c r="AF14" s="74">
        <v>35.5</v>
      </c>
      <c r="AG14" s="74">
        <v>23.8</v>
      </c>
      <c r="AH14" s="77">
        <v>23.1</v>
      </c>
    </row>
    <row r="15" spans="1:34" ht="15.75">
      <c r="A15" s="122" t="s">
        <v>227</v>
      </c>
      <c r="B15" s="122"/>
      <c r="C15" s="125">
        <v>52</v>
      </c>
      <c r="D15" s="126">
        <v>52</v>
      </c>
      <c r="E15" s="127">
        <v>50</v>
      </c>
      <c r="F15" s="128">
        <v>52</v>
      </c>
      <c r="G15" s="126">
        <v>40</v>
      </c>
      <c r="H15" s="129">
        <v>40</v>
      </c>
      <c r="I15" s="130">
        <v>40</v>
      </c>
      <c r="J15" s="129">
        <v>52</v>
      </c>
      <c r="K15" s="126">
        <v>36</v>
      </c>
      <c r="L15" s="131">
        <v>48</v>
      </c>
      <c r="M15" s="126">
        <v>52</v>
      </c>
      <c r="N15" s="132">
        <v>63</v>
      </c>
      <c r="O15" s="133">
        <v>104</v>
      </c>
      <c r="P15" s="126">
        <v>52</v>
      </c>
      <c r="Q15" s="131">
        <v>52</v>
      </c>
      <c r="R15" s="126">
        <v>30</v>
      </c>
      <c r="S15" s="127">
        <v>42</v>
      </c>
      <c r="T15" s="126">
        <v>50</v>
      </c>
      <c r="U15" s="126">
        <v>52</v>
      </c>
      <c r="V15" s="126">
        <v>52</v>
      </c>
      <c r="W15" s="133">
        <v>55</v>
      </c>
      <c r="X15" s="126">
        <v>40</v>
      </c>
      <c r="Y15" s="126">
        <v>52</v>
      </c>
      <c r="Z15" s="127">
        <v>50</v>
      </c>
      <c r="AA15" s="134" t="s">
        <v>133</v>
      </c>
      <c r="AB15" s="135" t="s">
        <v>133</v>
      </c>
      <c r="AC15" s="128">
        <v>48</v>
      </c>
      <c r="AD15" s="131">
        <v>48</v>
      </c>
      <c r="AE15" s="131">
        <v>48</v>
      </c>
      <c r="AF15" s="127">
        <v>52</v>
      </c>
      <c r="AG15" s="133">
        <v>48</v>
      </c>
      <c r="AH15" s="126">
        <v>70</v>
      </c>
    </row>
    <row r="16" spans="1:34" ht="15.75">
      <c r="A16" s="136"/>
      <c r="B16" s="137"/>
      <c r="C16" s="130"/>
      <c r="D16" s="129"/>
      <c r="E16" s="130"/>
      <c r="F16" s="138"/>
      <c r="G16" s="139"/>
      <c r="H16" s="129"/>
      <c r="I16" s="130"/>
      <c r="J16" s="129"/>
      <c r="K16" s="129"/>
      <c r="L16" s="129"/>
      <c r="M16" s="129"/>
      <c r="N16" s="129"/>
      <c r="O16" s="130"/>
      <c r="P16" s="129"/>
      <c r="Q16" s="129"/>
      <c r="R16" s="129"/>
      <c r="S16" s="130"/>
      <c r="T16" s="140"/>
      <c r="U16" s="139"/>
      <c r="V16" s="139"/>
      <c r="W16" s="141"/>
      <c r="X16" s="139"/>
      <c r="Y16" s="139"/>
      <c r="Z16" s="141"/>
      <c r="AA16" s="134"/>
      <c r="AB16" s="135"/>
      <c r="AC16" s="142"/>
      <c r="AD16" s="139"/>
      <c r="AE16" s="140"/>
      <c r="AF16" s="143"/>
      <c r="AG16" s="141"/>
      <c r="AH16" s="139"/>
    </row>
    <row r="17" spans="1:34" ht="15.75">
      <c r="A17" s="137" t="s">
        <v>208</v>
      </c>
      <c r="B17" s="137" t="s">
        <v>261</v>
      </c>
      <c r="C17" s="74">
        <v>6.1</v>
      </c>
      <c r="D17" s="73">
        <v>7.9</v>
      </c>
      <c r="E17" s="74">
        <v>4.9</v>
      </c>
      <c r="F17" s="107">
        <v>6.1</v>
      </c>
      <c r="G17" s="73">
        <v>4.5</v>
      </c>
      <c r="H17" s="73">
        <v>4.4</v>
      </c>
      <c r="I17" s="74">
        <v>4.6</v>
      </c>
      <c r="J17" s="77">
        <v>6.4</v>
      </c>
      <c r="K17" s="73">
        <v>5.8</v>
      </c>
      <c r="L17" s="73">
        <v>4.2</v>
      </c>
      <c r="M17" s="73">
        <v>6.7</v>
      </c>
      <c r="N17" s="73">
        <v>7.8</v>
      </c>
      <c r="O17" s="74">
        <v>8.5</v>
      </c>
      <c r="P17" s="73">
        <v>6.3</v>
      </c>
      <c r="Q17" s="73">
        <v>4.6</v>
      </c>
      <c r="R17" s="77">
        <v>5.1</v>
      </c>
      <c r="S17" s="74">
        <v>3.1</v>
      </c>
      <c r="T17" s="78">
        <v>4</v>
      </c>
      <c r="U17" s="78">
        <v>6</v>
      </c>
      <c r="V17" s="78">
        <v>6</v>
      </c>
      <c r="W17" s="74">
        <v>7.1</v>
      </c>
      <c r="X17" s="78">
        <v>5.9</v>
      </c>
      <c r="Y17" s="78">
        <v>6</v>
      </c>
      <c r="Z17" s="74">
        <v>6.9</v>
      </c>
      <c r="AA17" s="134" t="s">
        <v>133</v>
      </c>
      <c r="AB17" s="135" t="s">
        <v>133</v>
      </c>
      <c r="AC17" s="107">
        <v>6.3</v>
      </c>
      <c r="AD17" s="77">
        <v>6.3</v>
      </c>
      <c r="AE17" s="78">
        <v>6.9</v>
      </c>
      <c r="AF17" s="74">
        <v>4.1</v>
      </c>
      <c r="AG17" s="74">
        <v>5.2</v>
      </c>
      <c r="AH17" s="78">
        <v>5.8</v>
      </c>
    </row>
    <row r="18" spans="1:34" ht="15.75">
      <c r="A18" s="137" t="s">
        <v>223</v>
      </c>
      <c r="B18" s="137"/>
      <c r="C18" s="141"/>
      <c r="D18" s="144"/>
      <c r="E18" s="141"/>
      <c r="F18" s="142"/>
      <c r="G18" s="145"/>
      <c r="H18" s="145"/>
      <c r="I18" s="146"/>
      <c r="J18" s="139"/>
      <c r="K18" s="145"/>
      <c r="L18" s="145"/>
      <c r="M18" s="145"/>
      <c r="N18" s="145"/>
      <c r="O18" s="146"/>
      <c r="P18" s="144"/>
      <c r="Q18" s="144"/>
      <c r="R18" s="139"/>
      <c r="S18" s="141"/>
      <c r="T18" s="144"/>
      <c r="U18" s="144"/>
      <c r="V18" s="144"/>
      <c r="W18" s="141"/>
      <c r="X18" s="144"/>
      <c r="Y18" s="144"/>
      <c r="Z18" s="141"/>
      <c r="AA18" s="144"/>
      <c r="AB18" s="141"/>
      <c r="AC18" s="142"/>
      <c r="AD18" s="139"/>
      <c r="AE18" s="139"/>
      <c r="AF18" s="141"/>
      <c r="AG18" s="142"/>
      <c r="AH18" s="139"/>
    </row>
    <row r="19" spans="1:34" ht="15.75">
      <c r="A19" s="137" t="s">
        <v>224</v>
      </c>
      <c r="B19" s="137" t="s">
        <v>261</v>
      </c>
      <c r="C19" s="141">
        <v>26.4</v>
      </c>
      <c r="D19" s="144">
        <v>23.9</v>
      </c>
      <c r="E19" s="141">
        <v>28.2</v>
      </c>
      <c r="F19" s="142">
        <v>26.4</v>
      </c>
      <c r="G19" s="145">
        <v>31.7</v>
      </c>
      <c r="H19" s="145">
        <v>35.6</v>
      </c>
      <c r="I19" s="146">
        <v>27.1</v>
      </c>
      <c r="J19" s="139">
        <v>25.6</v>
      </c>
      <c r="K19" s="145">
        <v>34.3</v>
      </c>
      <c r="L19" s="145">
        <v>39</v>
      </c>
      <c r="M19" s="145">
        <v>26.3</v>
      </c>
      <c r="N19" s="145">
        <v>13</v>
      </c>
      <c r="O19" s="146">
        <v>7.4</v>
      </c>
      <c r="P19" s="144">
        <v>26.4</v>
      </c>
      <c r="Q19" s="144">
        <v>26.1</v>
      </c>
      <c r="R19" s="139">
        <v>25.6</v>
      </c>
      <c r="S19" s="141">
        <v>35.6</v>
      </c>
      <c r="T19" s="144">
        <v>21.2</v>
      </c>
      <c r="U19" s="144">
        <v>23.2</v>
      </c>
      <c r="V19" s="144">
        <v>26.7</v>
      </c>
      <c r="W19" s="141">
        <v>26.6</v>
      </c>
      <c r="X19" s="144">
        <v>28.8</v>
      </c>
      <c r="Y19" s="144">
        <v>26.8</v>
      </c>
      <c r="Z19" s="141">
        <v>21.6</v>
      </c>
      <c r="AA19" s="134" t="s">
        <v>133</v>
      </c>
      <c r="AB19" s="135" t="s">
        <v>133</v>
      </c>
      <c r="AC19" s="142">
        <v>28.1</v>
      </c>
      <c r="AD19" s="139">
        <v>27.8</v>
      </c>
      <c r="AE19" s="139">
        <v>27.2</v>
      </c>
      <c r="AF19" s="141">
        <v>30.4</v>
      </c>
      <c r="AG19" s="142">
        <v>33.4</v>
      </c>
      <c r="AH19" s="139">
        <v>22.3</v>
      </c>
    </row>
    <row r="20" spans="1:34" ht="15.75">
      <c r="A20" s="137" t="s">
        <v>29</v>
      </c>
      <c r="B20" s="137"/>
      <c r="C20" s="141"/>
      <c r="D20" s="144"/>
      <c r="E20" s="141"/>
      <c r="F20" s="142"/>
      <c r="G20" s="145"/>
      <c r="H20" s="145"/>
      <c r="I20" s="146"/>
      <c r="J20" s="139"/>
      <c r="K20" s="145"/>
      <c r="L20" s="145"/>
      <c r="M20" s="145"/>
      <c r="N20" s="145"/>
      <c r="O20" s="146"/>
      <c r="P20" s="144"/>
      <c r="Q20" s="144"/>
      <c r="R20" s="139"/>
      <c r="S20" s="141"/>
      <c r="T20" s="144"/>
      <c r="U20" s="144"/>
      <c r="V20" s="144"/>
      <c r="W20" s="141"/>
      <c r="X20" s="144"/>
      <c r="Y20" s="144"/>
      <c r="Z20" s="141"/>
      <c r="AA20" s="144"/>
      <c r="AB20" s="141"/>
      <c r="AC20" s="142"/>
      <c r="AD20" s="139"/>
      <c r="AE20" s="139"/>
      <c r="AF20" s="141"/>
      <c r="AG20" s="141"/>
      <c r="AH20" s="144"/>
    </row>
    <row r="21" spans="1:34" ht="15.75">
      <c r="A21" s="137" t="s">
        <v>30</v>
      </c>
      <c r="B21" s="137" t="s">
        <v>261</v>
      </c>
      <c r="C21" s="74">
        <v>1.6</v>
      </c>
      <c r="D21" s="73">
        <v>1.6</v>
      </c>
      <c r="E21" s="74">
        <v>1.6</v>
      </c>
      <c r="F21" s="107">
        <v>1.6</v>
      </c>
      <c r="G21" s="73">
        <v>2</v>
      </c>
      <c r="H21" s="73">
        <v>1.9</v>
      </c>
      <c r="I21" s="74">
        <v>2</v>
      </c>
      <c r="J21" s="77">
        <v>1.6</v>
      </c>
      <c r="K21" s="73">
        <v>1.7</v>
      </c>
      <c r="L21" s="73">
        <v>1</v>
      </c>
      <c r="M21" s="73">
        <v>1.9</v>
      </c>
      <c r="N21" s="73">
        <v>2.1</v>
      </c>
      <c r="O21" s="74">
        <v>1.4</v>
      </c>
      <c r="P21" s="73">
        <v>1.8</v>
      </c>
      <c r="Q21" s="73">
        <v>0.4</v>
      </c>
      <c r="R21" s="77">
        <v>0.6</v>
      </c>
      <c r="S21" s="74">
        <v>0.4</v>
      </c>
      <c r="T21" s="78">
        <v>0.8</v>
      </c>
      <c r="U21" s="78">
        <v>1</v>
      </c>
      <c r="V21" s="78">
        <v>1.4</v>
      </c>
      <c r="W21" s="74">
        <v>2.1</v>
      </c>
      <c r="X21" s="73">
        <v>2.2</v>
      </c>
      <c r="Y21" s="78">
        <v>1.4</v>
      </c>
      <c r="Z21" s="74">
        <v>1.9</v>
      </c>
      <c r="AA21" s="134" t="s">
        <v>133</v>
      </c>
      <c r="AB21" s="135" t="s">
        <v>133</v>
      </c>
      <c r="AC21" s="107">
        <v>1.7</v>
      </c>
      <c r="AD21" s="77">
        <v>1.7</v>
      </c>
      <c r="AE21" s="78">
        <v>1.7</v>
      </c>
      <c r="AF21" s="74">
        <v>1.7</v>
      </c>
      <c r="AG21" s="74">
        <v>2.7</v>
      </c>
      <c r="AH21" s="78">
        <v>1.4</v>
      </c>
    </row>
    <row r="22" spans="1:34" ht="15.75">
      <c r="A22" s="137" t="s">
        <v>31</v>
      </c>
      <c r="B22" s="137"/>
      <c r="C22" s="141"/>
      <c r="D22" s="144"/>
      <c r="E22" s="141"/>
      <c r="F22" s="142"/>
      <c r="G22" s="145"/>
      <c r="H22" s="145"/>
      <c r="I22" s="146"/>
      <c r="J22" s="139"/>
      <c r="K22" s="145"/>
      <c r="L22" s="145"/>
      <c r="M22" s="145"/>
      <c r="N22" s="145"/>
      <c r="O22" s="146"/>
      <c r="P22" s="144"/>
      <c r="Q22" s="144"/>
      <c r="R22" s="139"/>
      <c r="S22" s="141"/>
      <c r="T22" s="144"/>
      <c r="U22" s="144"/>
      <c r="V22" s="144"/>
      <c r="W22" s="141"/>
      <c r="X22" s="144"/>
      <c r="Y22" s="144"/>
      <c r="Z22" s="141"/>
      <c r="AA22" s="144"/>
      <c r="AB22" s="141"/>
      <c r="AC22" s="142"/>
      <c r="AD22" s="139"/>
      <c r="AE22" s="139"/>
      <c r="AF22" s="141"/>
      <c r="AG22" s="141"/>
      <c r="AH22" s="144"/>
    </row>
    <row r="23" spans="1:35" ht="15.75">
      <c r="A23" s="137" t="s">
        <v>32</v>
      </c>
      <c r="B23" s="137" t="s">
        <v>261</v>
      </c>
      <c r="C23" s="74">
        <v>8.1</v>
      </c>
      <c r="D23" s="73">
        <v>6.1</v>
      </c>
      <c r="E23" s="74">
        <v>9.6</v>
      </c>
      <c r="F23" s="107">
        <v>8.1</v>
      </c>
      <c r="G23" s="73">
        <v>8</v>
      </c>
      <c r="H23" s="73">
        <v>7.2</v>
      </c>
      <c r="I23" s="74">
        <v>8.9</v>
      </c>
      <c r="J23" s="77">
        <v>8.2</v>
      </c>
      <c r="K23" s="73">
        <v>8.8</v>
      </c>
      <c r="L23" s="73">
        <v>6.1</v>
      </c>
      <c r="M23" s="73">
        <v>7.5</v>
      </c>
      <c r="N23" s="73">
        <v>10.4</v>
      </c>
      <c r="O23" s="74">
        <v>9.4</v>
      </c>
      <c r="P23" s="73">
        <v>8.4</v>
      </c>
      <c r="Q23" s="73">
        <v>5.2</v>
      </c>
      <c r="R23" s="77">
        <v>9.8</v>
      </c>
      <c r="S23" s="74">
        <v>5.5</v>
      </c>
      <c r="T23" s="78">
        <v>6</v>
      </c>
      <c r="U23" s="78">
        <v>8.2</v>
      </c>
      <c r="V23" s="78">
        <v>8.6</v>
      </c>
      <c r="W23" s="74">
        <v>8.1</v>
      </c>
      <c r="X23" s="78">
        <v>9.6</v>
      </c>
      <c r="Y23" s="78">
        <v>7</v>
      </c>
      <c r="Z23" s="74">
        <v>10.5</v>
      </c>
      <c r="AA23" s="134" t="s">
        <v>133</v>
      </c>
      <c r="AB23" s="135" t="s">
        <v>133</v>
      </c>
      <c r="AC23" s="107">
        <v>8.2</v>
      </c>
      <c r="AD23" s="77">
        <v>8.2</v>
      </c>
      <c r="AE23" s="77">
        <v>8.1</v>
      </c>
      <c r="AF23" s="74">
        <v>8.4</v>
      </c>
      <c r="AG23" s="147">
        <v>7.7</v>
      </c>
      <c r="AH23" s="77">
        <v>8</v>
      </c>
      <c r="AI23" s="148"/>
    </row>
    <row r="24" spans="1:34" ht="15.75">
      <c r="A24" s="137" t="s">
        <v>33</v>
      </c>
      <c r="B24" s="137" t="s">
        <v>261</v>
      </c>
      <c r="C24" s="74">
        <v>1.3</v>
      </c>
      <c r="D24" s="73">
        <v>2.3</v>
      </c>
      <c r="E24" s="74">
        <v>0.6</v>
      </c>
      <c r="F24" s="107">
        <v>1.3</v>
      </c>
      <c r="G24" s="73">
        <v>1.3</v>
      </c>
      <c r="H24" s="73">
        <v>0.8</v>
      </c>
      <c r="I24" s="74">
        <v>2</v>
      </c>
      <c r="J24" s="77">
        <v>1.3</v>
      </c>
      <c r="K24" s="73">
        <v>1.5</v>
      </c>
      <c r="L24" s="73">
        <v>1.3</v>
      </c>
      <c r="M24" s="73">
        <v>1.3</v>
      </c>
      <c r="N24" s="73">
        <v>1.6</v>
      </c>
      <c r="O24" s="74">
        <v>1</v>
      </c>
      <c r="P24" s="73">
        <v>1.4</v>
      </c>
      <c r="Q24" s="73">
        <v>0.6</v>
      </c>
      <c r="R24" s="77">
        <v>0.2</v>
      </c>
      <c r="S24" s="74">
        <v>0.7</v>
      </c>
      <c r="T24" s="78">
        <v>1.9</v>
      </c>
      <c r="U24" s="78">
        <v>2.2</v>
      </c>
      <c r="V24" s="78">
        <v>1.6</v>
      </c>
      <c r="W24" s="74">
        <v>0.7</v>
      </c>
      <c r="X24" s="73">
        <v>1.6</v>
      </c>
      <c r="Y24" s="73">
        <v>1.3</v>
      </c>
      <c r="Z24" s="74">
        <v>1</v>
      </c>
      <c r="AA24" s="134" t="s">
        <v>133</v>
      </c>
      <c r="AB24" s="135" t="s">
        <v>133</v>
      </c>
      <c r="AC24" s="149">
        <v>1.6</v>
      </c>
      <c r="AD24" s="78">
        <v>1.6</v>
      </c>
      <c r="AE24" s="78">
        <v>1.7</v>
      </c>
      <c r="AF24" s="74">
        <v>1</v>
      </c>
      <c r="AG24" s="74">
        <v>1.6</v>
      </c>
      <c r="AH24" s="78">
        <v>0.8</v>
      </c>
    </row>
    <row r="25" spans="1:34" ht="15.75">
      <c r="A25" s="137" t="s">
        <v>34</v>
      </c>
      <c r="B25" s="137" t="s">
        <v>261</v>
      </c>
      <c r="C25" s="74">
        <v>35</v>
      </c>
      <c r="D25" s="73">
        <v>34.9</v>
      </c>
      <c r="E25" s="74">
        <v>35.1</v>
      </c>
      <c r="F25" s="107">
        <v>35</v>
      </c>
      <c r="G25" s="73">
        <v>30.1</v>
      </c>
      <c r="H25" s="73">
        <v>30</v>
      </c>
      <c r="I25" s="74">
        <v>30.1</v>
      </c>
      <c r="J25" s="77">
        <v>35.8</v>
      </c>
      <c r="K25" s="73">
        <v>28.4</v>
      </c>
      <c r="L25" s="73">
        <v>31.4</v>
      </c>
      <c r="M25" s="73">
        <v>35.9</v>
      </c>
      <c r="N25" s="73">
        <v>41.2</v>
      </c>
      <c r="O25" s="74">
        <v>44.7</v>
      </c>
      <c r="P25" s="73">
        <v>34.2</v>
      </c>
      <c r="Q25" s="73">
        <v>43.3</v>
      </c>
      <c r="R25" s="77">
        <v>39.8</v>
      </c>
      <c r="S25" s="74">
        <v>35.1</v>
      </c>
      <c r="T25" s="78">
        <v>43.1</v>
      </c>
      <c r="U25" s="78">
        <v>39.8</v>
      </c>
      <c r="V25" s="78">
        <v>35.4</v>
      </c>
      <c r="W25" s="74">
        <v>33.2</v>
      </c>
      <c r="X25" s="78">
        <v>27.1</v>
      </c>
      <c r="Y25" s="78">
        <v>38.6</v>
      </c>
      <c r="Z25" s="74">
        <v>31.6</v>
      </c>
      <c r="AA25" s="134" t="s">
        <v>133</v>
      </c>
      <c r="AB25" s="135" t="s">
        <v>133</v>
      </c>
      <c r="AC25" s="149">
        <v>33.3</v>
      </c>
      <c r="AD25" s="78">
        <v>33.6</v>
      </c>
      <c r="AE25" s="78">
        <v>33.3</v>
      </c>
      <c r="AF25" s="74">
        <v>34.5</v>
      </c>
      <c r="AG25" s="74">
        <v>27.7</v>
      </c>
      <c r="AH25" s="78">
        <v>39.2</v>
      </c>
    </row>
    <row r="26" spans="1:34" ht="15.75">
      <c r="A26" s="137" t="s">
        <v>258</v>
      </c>
      <c r="B26" s="137"/>
      <c r="C26" s="141"/>
      <c r="D26" s="144"/>
      <c r="E26" s="141"/>
      <c r="F26" s="142"/>
      <c r="G26" s="144"/>
      <c r="H26" s="144"/>
      <c r="I26" s="146"/>
      <c r="J26" s="139"/>
      <c r="K26" s="145"/>
      <c r="L26" s="145"/>
      <c r="M26" s="144"/>
      <c r="N26" s="145"/>
      <c r="O26" s="146"/>
      <c r="P26" s="144"/>
      <c r="Q26" s="144"/>
      <c r="R26" s="139"/>
      <c r="S26" s="141"/>
      <c r="T26" s="144"/>
      <c r="U26" s="144"/>
      <c r="W26" s="150"/>
      <c r="X26" s="144"/>
      <c r="Y26" s="144"/>
      <c r="Z26" s="141"/>
      <c r="AA26" s="144"/>
      <c r="AB26" s="141"/>
      <c r="AC26" s="142"/>
      <c r="AD26" s="139"/>
      <c r="AE26" s="139"/>
      <c r="AF26" s="141"/>
      <c r="AG26" s="141"/>
      <c r="AH26" s="144"/>
    </row>
    <row r="27" spans="1:34" ht="15.75">
      <c r="A27" s="137" t="s">
        <v>224</v>
      </c>
      <c r="B27" s="137" t="s">
        <v>261</v>
      </c>
      <c r="C27" s="74">
        <v>12.7</v>
      </c>
      <c r="D27" s="73">
        <v>13.5</v>
      </c>
      <c r="E27" s="74">
        <v>12.1</v>
      </c>
      <c r="F27" s="107">
        <v>12.7</v>
      </c>
      <c r="G27" s="73">
        <v>13.3</v>
      </c>
      <c r="H27" s="73">
        <v>11.9</v>
      </c>
      <c r="I27" s="74">
        <v>15</v>
      </c>
      <c r="J27" s="77">
        <v>12.6</v>
      </c>
      <c r="K27" s="73">
        <v>11.6</v>
      </c>
      <c r="L27" s="73">
        <v>9.9</v>
      </c>
      <c r="M27" s="73">
        <v>12.3</v>
      </c>
      <c r="N27" s="73">
        <v>13.9</v>
      </c>
      <c r="O27" s="74">
        <v>16.9</v>
      </c>
      <c r="P27" s="73">
        <v>12.8</v>
      </c>
      <c r="Q27" s="73">
        <v>11.9</v>
      </c>
      <c r="R27" s="77">
        <v>9.8</v>
      </c>
      <c r="S27" s="74">
        <v>10.4</v>
      </c>
      <c r="T27" s="78">
        <v>14.4</v>
      </c>
      <c r="U27" s="78">
        <v>12.4</v>
      </c>
      <c r="V27" s="78">
        <v>12.5</v>
      </c>
      <c r="W27" s="74">
        <v>12.6</v>
      </c>
      <c r="X27" s="78">
        <v>14.9</v>
      </c>
      <c r="Y27" s="78">
        <v>10.9</v>
      </c>
      <c r="Z27" s="74">
        <v>16.7</v>
      </c>
      <c r="AA27" s="134" t="s">
        <v>133</v>
      </c>
      <c r="AB27" s="135" t="s">
        <v>133</v>
      </c>
      <c r="AC27" s="107">
        <v>12.2</v>
      </c>
      <c r="AD27" s="78">
        <v>12.2</v>
      </c>
      <c r="AE27" s="78">
        <v>12.3</v>
      </c>
      <c r="AF27" s="74">
        <v>11.7</v>
      </c>
      <c r="AG27" s="74">
        <v>14.1</v>
      </c>
      <c r="AH27" s="78">
        <v>13.8</v>
      </c>
    </row>
    <row r="28" spans="1:34" ht="15.75">
      <c r="A28" s="137" t="s">
        <v>209</v>
      </c>
      <c r="B28" s="137" t="s">
        <v>261</v>
      </c>
      <c r="C28" s="74">
        <v>3.7</v>
      </c>
      <c r="D28" s="73">
        <v>4.6</v>
      </c>
      <c r="E28" s="74">
        <v>3.1</v>
      </c>
      <c r="F28" s="107">
        <v>3.7</v>
      </c>
      <c r="G28" s="73">
        <v>3.2</v>
      </c>
      <c r="H28" s="73">
        <v>3.3</v>
      </c>
      <c r="I28" s="74">
        <v>3.2</v>
      </c>
      <c r="J28" s="77">
        <v>3.8</v>
      </c>
      <c r="K28" s="73">
        <v>3.1</v>
      </c>
      <c r="L28" s="73">
        <v>3.1</v>
      </c>
      <c r="M28" s="73">
        <v>3.7</v>
      </c>
      <c r="N28" s="73">
        <v>4.7</v>
      </c>
      <c r="O28" s="74">
        <v>4.5</v>
      </c>
      <c r="P28" s="73">
        <v>3.9</v>
      </c>
      <c r="Q28" s="73">
        <v>1.8</v>
      </c>
      <c r="R28" s="77">
        <v>3.1</v>
      </c>
      <c r="S28" s="74">
        <v>3.9</v>
      </c>
      <c r="T28" s="78">
        <v>3.1</v>
      </c>
      <c r="U28" s="78">
        <v>3</v>
      </c>
      <c r="V28" s="78">
        <v>3.6</v>
      </c>
      <c r="W28" s="74">
        <v>4.3</v>
      </c>
      <c r="X28" s="78">
        <v>4</v>
      </c>
      <c r="Y28" s="78">
        <v>3.6</v>
      </c>
      <c r="Z28" s="74">
        <v>3.3</v>
      </c>
      <c r="AA28" s="134" t="s">
        <v>133</v>
      </c>
      <c r="AB28" s="135" t="s">
        <v>133</v>
      </c>
      <c r="AC28" s="107">
        <v>3.8</v>
      </c>
      <c r="AD28" s="78">
        <v>3.8</v>
      </c>
      <c r="AE28" s="78">
        <v>3.8</v>
      </c>
      <c r="AF28" s="74">
        <v>3.8</v>
      </c>
      <c r="AG28" s="74">
        <v>3</v>
      </c>
      <c r="AH28" s="78">
        <v>3.5</v>
      </c>
    </row>
    <row r="29" spans="1:34" ht="15.75">
      <c r="A29" s="137" t="s">
        <v>38</v>
      </c>
      <c r="B29" s="137" t="s">
        <v>261</v>
      </c>
      <c r="C29" s="74">
        <v>3.4</v>
      </c>
      <c r="D29" s="73">
        <v>3.6</v>
      </c>
      <c r="E29" s="74">
        <v>3.4</v>
      </c>
      <c r="F29" s="107">
        <v>3.4</v>
      </c>
      <c r="G29" s="73">
        <v>4.2</v>
      </c>
      <c r="H29" s="73">
        <v>3.3</v>
      </c>
      <c r="I29" s="74">
        <v>5.2</v>
      </c>
      <c r="J29" s="77">
        <v>3.3</v>
      </c>
      <c r="K29" s="73">
        <v>3.5</v>
      </c>
      <c r="L29" s="73">
        <v>2.7</v>
      </c>
      <c r="M29" s="73">
        <v>2.7</v>
      </c>
      <c r="N29" s="73">
        <v>3.7</v>
      </c>
      <c r="O29" s="74">
        <v>4.6</v>
      </c>
      <c r="P29" s="73">
        <v>3.4</v>
      </c>
      <c r="Q29" s="73">
        <v>3.7</v>
      </c>
      <c r="R29" s="77">
        <v>4</v>
      </c>
      <c r="S29" s="74">
        <v>3.5</v>
      </c>
      <c r="T29" s="78">
        <v>4.4</v>
      </c>
      <c r="U29" s="78">
        <v>3</v>
      </c>
      <c r="V29" s="78">
        <v>3.4</v>
      </c>
      <c r="W29" s="74">
        <v>3.4</v>
      </c>
      <c r="X29" s="78">
        <v>4.4</v>
      </c>
      <c r="Y29" s="78">
        <v>2.8</v>
      </c>
      <c r="Z29" s="74">
        <v>4.8</v>
      </c>
      <c r="AA29" s="134" t="s">
        <v>133</v>
      </c>
      <c r="AB29" s="135" t="s">
        <v>133</v>
      </c>
      <c r="AC29" s="107">
        <v>3.4</v>
      </c>
      <c r="AD29" s="78">
        <v>3.3</v>
      </c>
      <c r="AE29" s="78">
        <v>3.4</v>
      </c>
      <c r="AF29" s="74">
        <v>3.1</v>
      </c>
      <c r="AG29" s="74">
        <v>3.7</v>
      </c>
      <c r="AH29" s="78">
        <v>3.7</v>
      </c>
    </row>
    <row r="30" spans="1:34" ht="15.75">
      <c r="A30" s="151" t="s">
        <v>39</v>
      </c>
      <c r="B30" s="152" t="s">
        <v>261</v>
      </c>
      <c r="C30" s="84">
        <v>1.5</v>
      </c>
      <c r="D30" s="83">
        <v>1.7</v>
      </c>
      <c r="E30" s="84">
        <v>1.4</v>
      </c>
      <c r="F30" s="111">
        <v>1.5</v>
      </c>
      <c r="G30" s="83">
        <v>1.8</v>
      </c>
      <c r="H30" s="83">
        <v>1.6</v>
      </c>
      <c r="I30" s="84">
        <v>1.9</v>
      </c>
      <c r="J30" s="83">
        <v>1.5</v>
      </c>
      <c r="K30" s="83">
        <v>1.4</v>
      </c>
      <c r="L30" s="83">
        <v>1.2</v>
      </c>
      <c r="M30" s="83">
        <v>1.7</v>
      </c>
      <c r="N30" s="83">
        <v>1.5</v>
      </c>
      <c r="O30" s="84">
        <v>1.6</v>
      </c>
      <c r="P30" s="87">
        <v>1.4</v>
      </c>
      <c r="Q30" s="83">
        <v>2.5</v>
      </c>
      <c r="R30" s="83">
        <v>1.9</v>
      </c>
      <c r="S30" s="84">
        <v>1.7</v>
      </c>
      <c r="T30" s="83">
        <v>1.2</v>
      </c>
      <c r="U30" s="83">
        <v>1.2</v>
      </c>
      <c r="V30" s="83">
        <v>1</v>
      </c>
      <c r="W30" s="84">
        <v>1.9</v>
      </c>
      <c r="X30" s="83">
        <v>1.5</v>
      </c>
      <c r="Y30" s="83">
        <v>1.5</v>
      </c>
      <c r="Z30" s="84">
        <v>1.7</v>
      </c>
      <c r="AA30" s="153" t="s">
        <v>133</v>
      </c>
      <c r="AB30" s="154" t="s">
        <v>133</v>
      </c>
      <c r="AC30" s="111">
        <v>1.5</v>
      </c>
      <c r="AD30" s="83">
        <v>1.5</v>
      </c>
      <c r="AE30" s="83">
        <v>1.5</v>
      </c>
      <c r="AF30" s="84">
        <v>1.5</v>
      </c>
      <c r="AG30" s="84">
        <v>0.9</v>
      </c>
      <c r="AH30" s="83">
        <v>1.5</v>
      </c>
    </row>
    <row r="31" spans="1:19" ht="15.75">
      <c r="A31" s="155"/>
      <c r="B31" s="10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</row>
    <row r="32" spans="1:19" ht="15.75">
      <c r="A32" s="105" t="s">
        <v>228</v>
      </c>
      <c r="B32" s="105"/>
      <c r="C32" s="15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ht="15.75">
      <c r="A33" s="105" t="s">
        <v>259</v>
      </c>
      <c r="B33" s="105"/>
      <c r="C33" s="156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 ht="15.75">
      <c r="A34" s="105"/>
      <c r="B34" s="105"/>
      <c r="C34" s="15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ht="15.75">
      <c r="A35" s="105"/>
      <c r="B35" s="105"/>
      <c r="C35" s="156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ht="15.75">
      <c r="A36" s="105"/>
      <c r="B36" s="105"/>
      <c r="C36" s="156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15.75">
      <c r="A37" s="105"/>
      <c r="B37" s="105"/>
      <c r="C37" s="156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15.75">
      <c r="A38" s="105"/>
      <c r="B38" s="105"/>
      <c r="C38" s="156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ht="15.75">
      <c r="A39" s="105"/>
      <c r="B39" s="105"/>
      <c r="C39" s="15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ht="15.75">
      <c r="A40" s="105"/>
      <c r="B40" s="105"/>
      <c r="C40" s="156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5.75">
      <c r="A41" s="105"/>
      <c r="B41" s="105"/>
      <c r="C41" s="156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5.75">
      <c r="A42" s="105"/>
      <c r="B42" s="105"/>
      <c r="C42" s="156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5.75">
      <c r="A43" s="105"/>
      <c r="B43" s="105"/>
      <c r="C43" s="156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</sheetData>
  <mergeCells count="46">
    <mergeCell ref="B5:B12"/>
    <mergeCell ref="O10:O12"/>
    <mergeCell ref="AD10:AD12"/>
    <mergeCell ref="AE10:AE12"/>
    <mergeCell ref="U7:U12"/>
    <mergeCell ref="V7:V12"/>
    <mergeCell ref="X7:X12"/>
    <mergeCell ref="Q7:Q12"/>
    <mergeCell ref="R7:R12"/>
    <mergeCell ref="S7:S12"/>
    <mergeCell ref="AF10:AF12"/>
    <mergeCell ref="Y7:Y12"/>
    <mergeCell ref="Z7:Z12"/>
    <mergeCell ref="AA7:AA12"/>
    <mergeCell ref="AB7:AB12"/>
    <mergeCell ref="AC7:AG8"/>
    <mergeCell ref="AH7:AH12"/>
    <mergeCell ref="F8:F12"/>
    <mergeCell ref="G8:I9"/>
    <mergeCell ref="J8:O9"/>
    <mergeCell ref="AC9:AC12"/>
    <mergeCell ref="AD9:AF9"/>
    <mergeCell ref="AG9:AG12"/>
    <mergeCell ref="G10:G12"/>
    <mergeCell ref="H10:H12"/>
    <mergeCell ref="W7:W12"/>
    <mergeCell ref="T7:T12"/>
    <mergeCell ref="D7:D12"/>
    <mergeCell ref="E7:E12"/>
    <mergeCell ref="F7:O7"/>
    <mergeCell ref="P7:P12"/>
    <mergeCell ref="I10:I12"/>
    <mergeCell ref="J10:J12"/>
    <mergeCell ref="K10:K12"/>
    <mergeCell ref="L10:L12"/>
    <mergeCell ref="M10:M12"/>
    <mergeCell ref="AC5:AH6"/>
    <mergeCell ref="N10:N12"/>
    <mergeCell ref="A5:A12"/>
    <mergeCell ref="C5:C12"/>
    <mergeCell ref="D5:E6"/>
    <mergeCell ref="F5:O6"/>
    <mergeCell ref="P5:S6"/>
    <mergeCell ref="T5:W6"/>
    <mergeCell ref="X5:Z6"/>
    <mergeCell ref="AA5:AB6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6384" width="8.796875" style="117" customWidth="1"/>
  </cols>
  <sheetData>
    <row r="1" ht="16.5">
      <c r="A1" s="105" t="s">
        <v>262</v>
      </c>
    </row>
    <row r="3" ht="15.75">
      <c r="A3" s="119" t="s">
        <v>266</v>
      </c>
    </row>
    <row r="5" ht="15.75">
      <c r="A5" s="117" t="s">
        <v>265</v>
      </c>
    </row>
    <row r="6" ht="16.5">
      <c r="A6" s="105" t="s">
        <v>268</v>
      </c>
    </row>
    <row r="7" ht="15.75">
      <c r="A7" s="105" t="s">
        <v>263</v>
      </c>
    </row>
    <row r="8" ht="15.75">
      <c r="A8" s="105" t="s">
        <v>264</v>
      </c>
    </row>
    <row r="10" ht="15.75">
      <c r="A10" s="105" t="s">
        <v>47</v>
      </c>
    </row>
    <row r="11" ht="15.75">
      <c r="A11" s="105" t="s">
        <v>40</v>
      </c>
    </row>
    <row r="12" ht="15.75">
      <c r="A12" s="105" t="s">
        <v>41</v>
      </c>
    </row>
    <row r="13" ht="15.75">
      <c r="A13" s="105" t="s">
        <v>146</v>
      </c>
    </row>
    <row r="14" ht="15.75">
      <c r="A14" s="118" t="s">
        <v>147</v>
      </c>
    </row>
    <row r="15" ht="15.75">
      <c r="A15" s="118" t="s">
        <v>148</v>
      </c>
    </row>
    <row r="16" ht="15.75">
      <c r="A16" s="118" t="s">
        <v>221</v>
      </c>
    </row>
    <row r="17" ht="15.75">
      <c r="A17" s="105" t="s">
        <v>210</v>
      </c>
    </row>
    <row r="18" ht="15.75">
      <c r="A18" s="105" t="s">
        <v>211</v>
      </c>
    </row>
    <row r="19" ht="15.75">
      <c r="A19" s="105" t="s">
        <v>212</v>
      </c>
    </row>
    <row r="20" ht="15.75">
      <c r="A20" s="105" t="s">
        <v>213</v>
      </c>
    </row>
    <row r="21" ht="15.75">
      <c r="A21" s="105" t="s">
        <v>214</v>
      </c>
    </row>
    <row r="22" ht="15.75">
      <c r="A22" s="105" t="s">
        <v>154</v>
      </c>
    </row>
    <row r="23" ht="15.75">
      <c r="A23" s="105" t="s">
        <v>215</v>
      </c>
    </row>
    <row r="24" ht="15.75">
      <c r="A24" s="105" t="s">
        <v>217</v>
      </c>
    </row>
    <row r="25" ht="15.75">
      <c r="A25" s="105" t="s">
        <v>216</v>
      </c>
    </row>
    <row r="26" ht="15.75">
      <c r="A26" s="105" t="s">
        <v>218</v>
      </c>
    </row>
    <row r="27" ht="15.75">
      <c r="A27" s="105" t="s">
        <v>219</v>
      </c>
    </row>
    <row r="28" ht="15.75">
      <c r="A28" s="105"/>
    </row>
    <row r="29" ht="15.75">
      <c r="A29" s="105" t="s">
        <v>228</v>
      </c>
    </row>
    <row r="30" ht="15.75">
      <c r="A30" s="105" t="s">
        <v>259</v>
      </c>
    </row>
    <row r="31" ht="15.75">
      <c r="A31" s="105"/>
    </row>
    <row r="32" ht="15.75">
      <c r="A32" s="105" t="s">
        <v>267</v>
      </c>
    </row>
    <row r="33" ht="15.75">
      <c r="A33" s="8" t="s">
        <v>49</v>
      </c>
    </row>
  </sheetData>
  <hyperlinks>
    <hyperlink ref="A3" location="'Most Recent Data'!A1" display="[Back to data]"/>
    <hyperlink ref="A33" r:id="rId1" display="http://www.bls.gov/bls/newsrels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1" style="0" customWidth="1"/>
    <col min="2" max="4" width="11.69921875" style="0" customWidth="1"/>
    <col min="5" max="5" width="13.09765625" style="0" customWidth="1"/>
    <col min="6" max="19" width="11.69921875" style="0" customWidth="1"/>
    <col min="20" max="20" width="15" style="0" customWidth="1"/>
    <col min="21" max="21" width="13.69921875" style="0" customWidth="1"/>
    <col min="22" max="25" width="11.69921875" style="0" customWidth="1"/>
    <col min="26" max="26" width="13.3984375" style="0" customWidth="1"/>
    <col min="27" max="27" width="11.69921875" style="0" customWidth="1"/>
    <col min="28" max="28" width="12.5" style="0" customWidth="1"/>
    <col min="29" max="29" width="11.69921875" style="0" customWidth="1"/>
    <col min="30" max="30" width="15" style="0" customWidth="1"/>
    <col min="31" max="31" width="14.69921875" style="0" customWidth="1"/>
    <col min="32" max="33" width="11.69921875" style="0" customWidth="1"/>
    <col min="34" max="16384" width="9.69921875" style="0" customWidth="1"/>
  </cols>
  <sheetData>
    <row r="1" spans="1:18" ht="16.5">
      <c r="A1" s="7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>
      <c r="A3" s="7" t="s">
        <v>240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3" ht="15.7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.75">
      <c r="A5" s="194" t="s">
        <v>230</v>
      </c>
      <c r="B5" s="236">
        <v>2005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</row>
    <row r="6" spans="1:33" ht="15.75">
      <c r="A6" s="195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</row>
    <row r="7" spans="1:33" ht="15.75">
      <c r="A7" s="195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</row>
    <row r="8" spans="1:33" ht="15.75">
      <c r="A8" s="195"/>
      <c r="B8" s="194" t="s">
        <v>238</v>
      </c>
      <c r="C8" s="197" t="s">
        <v>107</v>
      </c>
      <c r="D8" s="198"/>
      <c r="E8" s="201" t="s">
        <v>3</v>
      </c>
      <c r="F8" s="202"/>
      <c r="G8" s="202"/>
      <c r="H8" s="202"/>
      <c r="I8" s="202"/>
      <c r="J8" s="202"/>
      <c r="K8" s="202"/>
      <c r="L8" s="202"/>
      <c r="M8" s="202"/>
      <c r="N8" s="198"/>
      <c r="O8" s="215" t="s">
        <v>231</v>
      </c>
      <c r="P8" s="202"/>
      <c r="Q8" s="202"/>
      <c r="R8" s="198"/>
      <c r="S8" s="226" t="s">
        <v>201</v>
      </c>
      <c r="T8" s="202"/>
      <c r="U8" s="202"/>
      <c r="V8" s="198"/>
      <c r="W8" s="226" t="s">
        <v>126</v>
      </c>
      <c r="X8" s="202"/>
      <c r="Y8" s="198"/>
      <c r="Z8" s="226" t="s">
        <v>205</v>
      </c>
      <c r="AA8" s="202"/>
      <c r="AB8" s="202" t="s">
        <v>67</v>
      </c>
      <c r="AC8" s="202"/>
      <c r="AD8" s="202"/>
      <c r="AE8" s="202"/>
      <c r="AF8" s="202"/>
      <c r="AG8" s="202"/>
    </row>
    <row r="9" spans="1:33" ht="15.75">
      <c r="A9" s="195"/>
      <c r="B9" s="195"/>
      <c r="C9" s="199"/>
      <c r="D9" s="195"/>
      <c r="E9" s="203"/>
      <c r="F9" s="199"/>
      <c r="G9" s="199"/>
      <c r="H9" s="199"/>
      <c r="I9" s="199"/>
      <c r="J9" s="199"/>
      <c r="K9" s="199"/>
      <c r="L9" s="199"/>
      <c r="M9" s="199"/>
      <c r="N9" s="195"/>
      <c r="O9" s="203"/>
      <c r="P9" s="199"/>
      <c r="Q9" s="199"/>
      <c r="R9" s="195"/>
      <c r="S9" s="203"/>
      <c r="T9" s="199"/>
      <c r="U9" s="199"/>
      <c r="V9" s="195"/>
      <c r="W9" s="203"/>
      <c r="X9" s="199"/>
      <c r="Y9" s="195"/>
      <c r="Z9" s="203"/>
      <c r="AA9" s="199"/>
      <c r="AB9" s="199"/>
      <c r="AC9" s="199"/>
      <c r="AD9" s="199"/>
      <c r="AE9" s="199"/>
      <c r="AF9" s="199"/>
      <c r="AG9" s="199"/>
    </row>
    <row r="10" spans="1:33" ht="15.75">
      <c r="A10" s="195"/>
      <c r="B10" s="195"/>
      <c r="C10" s="200"/>
      <c r="D10" s="196"/>
      <c r="E10" s="204"/>
      <c r="F10" s="200"/>
      <c r="G10" s="200"/>
      <c r="H10" s="200"/>
      <c r="I10" s="200"/>
      <c r="J10" s="200"/>
      <c r="K10" s="200"/>
      <c r="L10" s="200"/>
      <c r="M10" s="200"/>
      <c r="N10" s="196"/>
      <c r="O10" s="204"/>
      <c r="P10" s="200"/>
      <c r="Q10" s="200"/>
      <c r="R10" s="196"/>
      <c r="S10" s="204"/>
      <c r="T10" s="200"/>
      <c r="U10" s="200"/>
      <c r="V10" s="196"/>
      <c r="W10" s="204"/>
      <c r="X10" s="200"/>
      <c r="Y10" s="196"/>
      <c r="Z10" s="204"/>
      <c r="AA10" s="200"/>
      <c r="AB10" s="200"/>
      <c r="AC10" s="200"/>
      <c r="AD10" s="200"/>
      <c r="AE10" s="200"/>
      <c r="AF10" s="200"/>
      <c r="AG10" s="200"/>
    </row>
    <row r="11" spans="1:33" ht="15.75">
      <c r="A11" s="195"/>
      <c r="B11" s="195"/>
      <c r="C11" s="235" t="s">
        <v>12</v>
      </c>
      <c r="D11" s="238" t="s">
        <v>13</v>
      </c>
      <c r="E11" s="215" t="s">
        <v>237</v>
      </c>
      <c r="F11" s="216"/>
      <c r="G11" s="216"/>
      <c r="H11" s="216"/>
      <c r="I11" s="216"/>
      <c r="J11" s="216"/>
      <c r="K11" s="216"/>
      <c r="L11" s="216"/>
      <c r="M11" s="216"/>
      <c r="N11" s="217"/>
      <c r="O11" s="209" t="s">
        <v>111</v>
      </c>
      <c r="P11" s="206" t="s">
        <v>113</v>
      </c>
      <c r="Q11" s="206" t="s">
        <v>200</v>
      </c>
      <c r="R11" s="212" t="s">
        <v>247</v>
      </c>
      <c r="S11" s="227" t="s">
        <v>118</v>
      </c>
      <c r="T11" s="232" t="s">
        <v>246</v>
      </c>
      <c r="U11" s="232" t="s">
        <v>245</v>
      </c>
      <c r="V11" s="231" t="s">
        <v>124</v>
      </c>
      <c r="W11" s="227" t="s">
        <v>127</v>
      </c>
      <c r="X11" s="232" t="s">
        <v>128</v>
      </c>
      <c r="Y11" s="231" t="s">
        <v>244</v>
      </c>
      <c r="Z11" s="227" t="s">
        <v>132</v>
      </c>
      <c r="AA11" s="231" t="s">
        <v>243</v>
      </c>
      <c r="AB11" s="221" t="s">
        <v>59</v>
      </c>
      <c r="AC11" s="202"/>
      <c r="AD11" s="202"/>
      <c r="AE11" s="202"/>
      <c r="AF11" s="198"/>
      <c r="AG11" s="227" t="s">
        <v>61</v>
      </c>
    </row>
    <row r="12" spans="1:33" ht="15.75">
      <c r="A12" s="195"/>
      <c r="B12" s="195"/>
      <c r="C12" s="207"/>
      <c r="D12" s="213"/>
      <c r="E12" s="218"/>
      <c r="F12" s="219"/>
      <c r="G12" s="219"/>
      <c r="H12" s="219"/>
      <c r="I12" s="219"/>
      <c r="J12" s="219"/>
      <c r="K12" s="219"/>
      <c r="L12" s="219"/>
      <c r="M12" s="219"/>
      <c r="N12" s="220"/>
      <c r="O12" s="210"/>
      <c r="P12" s="207"/>
      <c r="Q12" s="207"/>
      <c r="R12" s="213"/>
      <c r="S12" s="210"/>
      <c r="T12" s="207"/>
      <c r="U12" s="207"/>
      <c r="V12" s="213"/>
      <c r="W12" s="210"/>
      <c r="X12" s="207"/>
      <c r="Y12" s="213"/>
      <c r="Z12" s="210"/>
      <c r="AA12" s="213"/>
      <c r="AB12" s="203"/>
      <c r="AC12" s="222"/>
      <c r="AD12" s="222"/>
      <c r="AE12" s="222"/>
      <c r="AF12" s="195"/>
      <c r="AG12" s="210"/>
    </row>
    <row r="13" spans="1:33" ht="15.75" customHeight="1">
      <c r="A13" s="195"/>
      <c r="B13" s="195"/>
      <c r="C13" s="207"/>
      <c r="D13" s="213"/>
      <c r="E13" s="237" t="s">
        <v>257</v>
      </c>
      <c r="F13" s="223" t="s">
        <v>235</v>
      </c>
      <c r="G13" s="222"/>
      <c r="H13" s="195"/>
      <c r="I13" s="224" t="s">
        <v>236</v>
      </c>
      <c r="J13" s="222"/>
      <c r="K13" s="222"/>
      <c r="L13" s="222"/>
      <c r="M13" s="222"/>
      <c r="N13" s="195"/>
      <c r="O13" s="210"/>
      <c r="P13" s="207"/>
      <c r="Q13" s="207"/>
      <c r="R13" s="213"/>
      <c r="S13" s="210"/>
      <c r="T13" s="207"/>
      <c r="U13" s="207"/>
      <c r="V13" s="213"/>
      <c r="W13" s="210"/>
      <c r="X13" s="207"/>
      <c r="Y13" s="213"/>
      <c r="Z13" s="210"/>
      <c r="AA13" s="213"/>
      <c r="AB13" s="204"/>
      <c r="AC13" s="200"/>
      <c r="AD13" s="200"/>
      <c r="AE13" s="200"/>
      <c r="AF13" s="196"/>
      <c r="AG13" s="210"/>
    </row>
    <row r="14" spans="1:33" ht="15.75">
      <c r="A14" s="195"/>
      <c r="B14" s="195"/>
      <c r="C14" s="207"/>
      <c r="D14" s="213"/>
      <c r="E14" s="229"/>
      <c r="F14" s="222"/>
      <c r="G14" s="222"/>
      <c r="H14" s="195"/>
      <c r="I14" s="203"/>
      <c r="J14" s="222"/>
      <c r="K14" s="222"/>
      <c r="L14" s="222"/>
      <c r="M14" s="222"/>
      <c r="N14" s="195"/>
      <c r="O14" s="210"/>
      <c r="P14" s="207"/>
      <c r="Q14" s="207"/>
      <c r="R14" s="213"/>
      <c r="S14" s="210"/>
      <c r="T14" s="207"/>
      <c r="U14" s="207"/>
      <c r="V14" s="213"/>
      <c r="W14" s="210"/>
      <c r="X14" s="207"/>
      <c r="Y14" s="213"/>
      <c r="Z14" s="210"/>
      <c r="AA14" s="213"/>
      <c r="AB14" s="234" t="s">
        <v>242</v>
      </c>
      <c r="AC14" s="225" t="s">
        <v>232</v>
      </c>
      <c r="AD14" s="202"/>
      <c r="AE14" s="198"/>
      <c r="AF14" s="228" t="s">
        <v>60</v>
      </c>
      <c r="AG14" s="210"/>
    </row>
    <row r="15" spans="1:33" ht="15.75">
      <c r="A15" s="195"/>
      <c r="B15" s="195"/>
      <c r="C15" s="207"/>
      <c r="D15" s="213"/>
      <c r="E15" s="229"/>
      <c r="F15" s="200"/>
      <c r="G15" s="200"/>
      <c r="H15" s="196"/>
      <c r="I15" s="204"/>
      <c r="J15" s="200"/>
      <c r="K15" s="200"/>
      <c r="L15" s="200"/>
      <c r="M15" s="200"/>
      <c r="N15" s="196"/>
      <c r="O15" s="210"/>
      <c r="P15" s="207"/>
      <c r="Q15" s="207"/>
      <c r="R15" s="213"/>
      <c r="S15" s="210"/>
      <c r="T15" s="207"/>
      <c r="U15" s="207"/>
      <c r="V15" s="213"/>
      <c r="W15" s="210"/>
      <c r="X15" s="207"/>
      <c r="Y15" s="213"/>
      <c r="Z15" s="210"/>
      <c r="AA15" s="213"/>
      <c r="AB15" s="229"/>
      <c r="AC15" s="200"/>
      <c r="AD15" s="200"/>
      <c r="AE15" s="196"/>
      <c r="AF15" s="229"/>
      <c r="AG15" s="210"/>
    </row>
    <row r="16" spans="1:33" ht="15.75">
      <c r="A16" s="195"/>
      <c r="B16" s="195"/>
      <c r="C16" s="207"/>
      <c r="D16" s="213"/>
      <c r="E16" s="229"/>
      <c r="F16" s="206" t="s">
        <v>256</v>
      </c>
      <c r="G16" s="206" t="s">
        <v>255</v>
      </c>
      <c r="H16" s="212" t="s">
        <v>254</v>
      </c>
      <c r="I16" s="209" t="s">
        <v>253</v>
      </c>
      <c r="J16" s="206" t="s">
        <v>252</v>
      </c>
      <c r="K16" s="206" t="s">
        <v>251</v>
      </c>
      <c r="L16" s="206" t="s">
        <v>250</v>
      </c>
      <c r="M16" s="206" t="s">
        <v>249</v>
      </c>
      <c r="N16" s="212" t="s">
        <v>248</v>
      </c>
      <c r="O16" s="210"/>
      <c r="P16" s="207"/>
      <c r="Q16" s="207"/>
      <c r="R16" s="213"/>
      <c r="S16" s="210"/>
      <c r="T16" s="207"/>
      <c r="U16" s="207"/>
      <c r="V16" s="213"/>
      <c r="W16" s="210"/>
      <c r="X16" s="207"/>
      <c r="Y16" s="213"/>
      <c r="Z16" s="210"/>
      <c r="AA16" s="213"/>
      <c r="AB16" s="229"/>
      <c r="AC16" s="233" t="s">
        <v>241</v>
      </c>
      <c r="AD16" s="232" t="s">
        <v>206</v>
      </c>
      <c r="AE16" s="231" t="s">
        <v>207</v>
      </c>
      <c r="AF16" s="229"/>
      <c r="AG16" s="210"/>
    </row>
    <row r="17" spans="1:33" ht="15.75">
      <c r="A17" s="195"/>
      <c r="B17" s="195"/>
      <c r="C17" s="207"/>
      <c r="D17" s="213"/>
      <c r="E17" s="229"/>
      <c r="F17" s="207"/>
      <c r="G17" s="207"/>
      <c r="H17" s="213"/>
      <c r="I17" s="210"/>
      <c r="J17" s="207"/>
      <c r="K17" s="207"/>
      <c r="L17" s="207"/>
      <c r="M17" s="207"/>
      <c r="N17" s="213"/>
      <c r="O17" s="210"/>
      <c r="P17" s="207"/>
      <c r="Q17" s="207"/>
      <c r="R17" s="213"/>
      <c r="S17" s="210"/>
      <c r="T17" s="207"/>
      <c r="U17" s="207"/>
      <c r="V17" s="213"/>
      <c r="W17" s="210"/>
      <c r="X17" s="207"/>
      <c r="Y17" s="213"/>
      <c r="Z17" s="210"/>
      <c r="AA17" s="213"/>
      <c r="AB17" s="229"/>
      <c r="AC17" s="207"/>
      <c r="AD17" s="207"/>
      <c r="AE17" s="213"/>
      <c r="AF17" s="229"/>
      <c r="AG17" s="210"/>
    </row>
    <row r="18" spans="1:33" ht="15.75">
      <c r="A18" s="195"/>
      <c r="B18" s="195"/>
      <c r="C18" s="207"/>
      <c r="D18" s="213"/>
      <c r="E18" s="229"/>
      <c r="F18" s="207"/>
      <c r="G18" s="207"/>
      <c r="H18" s="213"/>
      <c r="I18" s="210"/>
      <c r="J18" s="207"/>
      <c r="K18" s="207"/>
      <c r="L18" s="207"/>
      <c r="M18" s="207"/>
      <c r="N18" s="213"/>
      <c r="O18" s="210"/>
      <c r="P18" s="207"/>
      <c r="Q18" s="207"/>
      <c r="R18" s="213"/>
      <c r="S18" s="210"/>
      <c r="T18" s="207"/>
      <c r="U18" s="207"/>
      <c r="V18" s="213"/>
      <c r="W18" s="210"/>
      <c r="X18" s="207"/>
      <c r="Y18" s="213"/>
      <c r="Z18" s="210"/>
      <c r="AA18" s="213"/>
      <c r="AB18" s="229"/>
      <c r="AC18" s="207"/>
      <c r="AD18" s="207"/>
      <c r="AE18" s="213"/>
      <c r="AF18" s="229"/>
      <c r="AG18" s="210"/>
    </row>
    <row r="19" spans="1:33" ht="15.75">
      <c r="A19" s="205"/>
      <c r="B19" s="196"/>
      <c r="C19" s="208"/>
      <c r="D19" s="214"/>
      <c r="E19" s="230"/>
      <c r="F19" s="208"/>
      <c r="G19" s="208"/>
      <c r="H19" s="214"/>
      <c r="I19" s="211"/>
      <c r="J19" s="208"/>
      <c r="K19" s="208"/>
      <c r="L19" s="208"/>
      <c r="M19" s="208"/>
      <c r="N19" s="214"/>
      <c r="O19" s="211"/>
      <c r="P19" s="208"/>
      <c r="Q19" s="208"/>
      <c r="R19" s="214"/>
      <c r="S19" s="211"/>
      <c r="T19" s="208"/>
      <c r="U19" s="208"/>
      <c r="V19" s="214"/>
      <c r="W19" s="211"/>
      <c r="X19" s="208"/>
      <c r="Y19" s="214"/>
      <c r="Z19" s="211"/>
      <c r="AA19" s="214"/>
      <c r="AB19" s="230"/>
      <c r="AC19" s="208"/>
      <c r="AD19" s="208"/>
      <c r="AE19" s="214"/>
      <c r="AF19" s="230"/>
      <c r="AG19" s="211"/>
    </row>
    <row r="20" spans="1:77" ht="16.5">
      <c r="A20" s="92" t="s">
        <v>70</v>
      </c>
      <c r="B20" s="96">
        <v>65357</v>
      </c>
      <c r="C20" s="94">
        <v>27370</v>
      </c>
      <c r="D20" s="95">
        <v>37987</v>
      </c>
      <c r="E20" s="106">
        <v>65357</v>
      </c>
      <c r="F20" s="94">
        <v>8955</v>
      </c>
      <c r="G20" s="93">
        <v>5000</v>
      </c>
      <c r="H20" s="96">
        <v>3956</v>
      </c>
      <c r="I20" s="93">
        <v>56401</v>
      </c>
      <c r="J20" s="94">
        <v>9881</v>
      </c>
      <c r="K20" s="94">
        <v>14809</v>
      </c>
      <c r="L20" s="94">
        <v>13826</v>
      </c>
      <c r="M20" s="94">
        <v>9173</v>
      </c>
      <c r="N20" s="95">
        <v>8712</v>
      </c>
      <c r="O20" s="94">
        <v>56170</v>
      </c>
      <c r="P20" s="94">
        <v>5879</v>
      </c>
      <c r="Q20" s="94">
        <v>2055</v>
      </c>
      <c r="R20" s="95">
        <v>4511</v>
      </c>
      <c r="S20" s="94">
        <v>2837</v>
      </c>
      <c r="T20" s="94">
        <v>12594</v>
      </c>
      <c r="U20" s="94">
        <v>16452</v>
      </c>
      <c r="V20" s="95">
        <v>24517</v>
      </c>
      <c r="W20" s="94">
        <v>14445</v>
      </c>
      <c r="X20" s="94">
        <v>40611</v>
      </c>
      <c r="Y20" s="95">
        <v>10301</v>
      </c>
      <c r="Z20" s="94">
        <v>41058</v>
      </c>
      <c r="AA20" s="95">
        <v>24299</v>
      </c>
      <c r="AB20" s="106">
        <v>46872</v>
      </c>
      <c r="AC20" s="94">
        <v>44894</v>
      </c>
      <c r="AD20" s="94">
        <v>35225</v>
      </c>
      <c r="AE20" s="95">
        <v>9669</v>
      </c>
      <c r="AF20" s="95">
        <v>1978</v>
      </c>
      <c r="AG20" s="93">
        <v>18485</v>
      </c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</row>
    <row r="21" spans="1:33" ht="15.75">
      <c r="A21" s="42" t="s">
        <v>226</v>
      </c>
      <c r="B21" s="76">
        <v>28.8</v>
      </c>
      <c r="C21" s="73">
        <v>25</v>
      </c>
      <c r="D21" s="74">
        <v>32.4</v>
      </c>
      <c r="E21" s="107">
        <v>28.8</v>
      </c>
      <c r="F21" s="73">
        <v>24.4</v>
      </c>
      <c r="G21" s="91">
        <v>30.4</v>
      </c>
      <c r="H21" s="79">
        <v>19.5</v>
      </c>
      <c r="I21" s="91">
        <v>29.7</v>
      </c>
      <c r="J21" s="73">
        <v>25.3</v>
      </c>
      <c r="K21" s="73">
        <v>34.5</v>
      </c>
      <c r="L21" s="73">
        <v>32.7</v>
      </c>
      <c r="M21" s="73">
        <v>30.2</v>
      </c>
      <c r="N21" s="74">
        <v>24.8</v>
      </c>
      <c r="O21" s="73">
        <v>30.4</v>
      </c>
      <c r="P21" s="73">
        <v>22.1</v>
      </c>
      <c r="Q21" s="73">
        <v>20.7</v>
      </c>
      <c r="R21" s="74">
        <v>15.4</v>
      </c>
      <c r="S21" s="73">
        <v>10</v>
      </c>
      <c r="T21" s="73">
        <v>21.2</v>
      </c>
      <c r="U21" s="73">
        <v>33.7</v>
      </c>
      <c r="V21" s="74">
        <v>45.8</v>
      </c>
      <c r="W21" s="73">
        <v>23</v>
      </c>
      <c r="X21" s="73">
        <v>34.1</v>
      </c>
      <c r="Y21" s="74">
        <v>23.1</v>
      </c>
      <c r="Z21" s="73">
        <v>25.5</v>
      </c>
      <c r="AA21" s="74">
        <v>37</v>
      </c>
      <c r="AB21" s="107">
        <v>31.1</v>
      </c>
      <c r="AC21" s="73">
        <v>31.3</v>
      </c>
      <c r="AD21" s="73">
        <v>29.8</v>
      </c>
      <c r="AE21" s="74">
        <v>38.2</v>
      </c>
      <c r="AF21" s="74">
        <v>26.4</v>
      </c>
      <c r="AG21" s="77">
        <v>24.4</v>
      </c>
    </row>
    <row r="22" spans="1:33" ht="15.75">
      <c r="A22" s="42" t="s">
        <v>227</v>
      </c>
      <c r="B22" s="14">
        <v>50</v>
      </c>
      <c r="C22" s="61">
        <v>52</v>
      </c>
      <c r="D22" s="65">
        <v>50</v>
      </c>
      <c r="E22" s="108">
        <v>50</v>
      </c>
      <c r="F22" s="61">
        <v>36</v>
      </c>
      <c r="G22" s="37">
        <v>36</v>
      </c>
      <c r="H22" s="44">
        <v>40</v>
      </c>
      <c r="I22" s="37">
        <v>52</v>
      </c>
      <c r="J22" s="61">
        <v>36</v>
      </c>
      <c r="K22" s="62">
        <v>48</v>
      </c>
      <c r="L22" s="61">
        <v>50</v>
      </c>
      <c r="M22" s="63">
        <v>56</v>
      </c>
      <c r="N22" s="64">
        <v>96</v>
      </c>
      <c r="O22" s="61">
        <v>50</v>
      </c>
      <c r="P22" s="62">
        <v>52</v>
      </c>
      <c r="Q22" s="61">
        <v>40</v>
      </c>
      <c r="R22" s="65">
        <v>40</v>
      </c>
      <c r="S22" s="61">
        <v>48</v>
      </c>
      <c r="T22" s="61">
        <v>48</v>
      </c>
      <c r="U22" s="61">
        <v>50</v>
      </c>
      <c r="V22" s="64">
        <v>55</v>
      </c>
      <c r="W22" s="61">
        <v>40</v>
      </c>
      <c r="X22" s="61">
        <v>52</v>
      </c>
      <c r="Y22" s="65">
        <v>52</v>
      </c>
      <c r="Z22" s="101" t="s">
        <v>133</v>
      </c>
      <c r="AA22" s="102" t="s">
        <v>133</v>
      </c>
      <c r="AB22" s="108">
        <v>48</v>
      </c>
      <c r="AC22" s="62">
        <v>48</v>
      </c>
      <c r="AD22" s="62">
        <v>45</v>
      </c>
      <c r="AE22" s="65">
        <v>51</v>
      </c>
      <c r="AF22" s="64">
        <v>42</v>
      </c>
      <c r="AG22" s="61">
        <v>62</v>
      </c>
    </row>
    <row r="23" spans="1:33" ht="15.75">
      <c r="A23" s="39"/>
      <c r="B23" s="14"/>
      <c r="C23" s="36"/>
      <c r="D23" s="14"/>
      <c r="E23" s="109"/>
      <c r="F23" s="41"/>
      <c r="G23" s="37"/>
      <c r="H23" s="44"/>
      <c r="I23" s="37"/>
      <c r="J23" s="37"/>
      <c r="K23" s="37"/>
      <c r="L23" s="37"/>
      <c r="M23" s="36"/>
      <c r="N23" s="14"/>
      <c r="O23" s="36"/>
      <c r="P23" s="36"/>
      <c r="Q23" s="36"/>
      <c r="R23" s="14"/>
      <c r="S23" s="22"/>
      <c r="T23" s="41"/>
      <c r="U23" s="41"/>
      <c r="V23" s="70"/>
      <c r="W23" s="41"/>
      <c r="X23" s="41"/>
      <c r="Y23" s="70"/>
      <c r="Z23" s="101"/>
      <c r="AA23" s="102"/>
      <c r="AB23" s="110"/>
      <c r="AC23" s="41"/>
      <c r="AD23" s="21"/>
      <c r="AE23" s="28"/>
      <c r="AF23" s="70"/>
      <c r="AG23" s="41"/>
    </row>
    <row r="24" spans="1:33" ht="15.75">
      <c r="A24" s="72" t="s">
        <v>208</v>
      </c>
      <c r="B24" s="74">
        <v>6.4</v>
      </c>
      <c r="C24" s="73">
        <v>8.2</v>
      </c>
      <c r="D24" s="74">
        <v>5</v>
      </c>
      <c r="E24" s="107">
        <v>6.4</v>
      </c>
      <c r="F24" s="75">
        <v>4.2</v>
      </c>
      <c r="G24" s="75">
        <v>3.4</v>
      </c>
      <c r="H24" s="76">
        <v>5.3</v>
      </c>
      <c r="I24" s="77">
        <v>6.7</v>
      </c>
      <c r="J24" s="75">
        <v>6.8</v>
      </c>
      <c r="K24" s="75">
        <v>4.8</v>
      </c>
      <c r="L24" s="75">
        <v>6.8</v>
      </c>
      <c r="M24" s="75">
        <v>8</v>
      </c>
      <c r="N24" s="76">
        <v>8.2</v>
      </c>
      <c r="O24" s="73">
        <v>6.5</v>
      </c>
      <c r="P24" s="73">
        <v>5.2</v>
      </c>
      <c r="Q24" s="77">
        <v>6</v>
      </c>
      <c r="R24" s="74">
        <v>5.8</v>
      </c>
      <c r="S24" s="78">
        <v>5.2</v>
      </c>
      <c r="T24" s="78">
        <v>6.3</v>
      </c>
      <c r="U24" s="78">
        <v>6.5</v>
      </c>
      <c r="V24" s="79">
        <v>7.3</v>
      </c>
      <c r="W24" s="78">
        <v>6.1</v>
      </c>
      <c r="X24" s="78">
        <v>6.2</v>
      </c>
      <c r="Y24" s="79">
        <v>7.2</v>
      </c>
      <c r="Z24" s="101" t="s">
        <v>133</v>
      </c>
      <c r="AA24" s="102" t="s">
        <v>133</v>
      </c>
      <c r="AB24" s="112">
        <v>6.6</v>
      </c>
      <c r="AC24" s="91">
        <v>6.7</v>
      </c>
      <c r="AD24" s="82">
        <v>7.2</v>
      </c>
      <c r="AE24" s="79">
        <v>4.8</v>
      </c>
      <c r="AF24" s="79">
        <v>4.4</v>
      </c>
      <c r="AG24" s="82">
        <v>5.9</v>
      </c>
    </row>
    <row r="25" spans="1:33" ht="15.75">
      <c r="A25" s="72" t="s">
        <v>223</v>
      </c>
      <c r="B25" s="70"/>
      <c r="C25" s="32"/>
      <c r="D25" s="70"/>
      <c r="E25" s="110"/>
      <c r="F25" s="5"/>
      <c r="G25" s="5"/>
      <c r="H25" s="71"/>
      <c r="I25" s="41"/>
      <c r="J25" s="5"/>
      <c r="K25" s="5"/>
      <c r="L25" s="5"/>
      <c r="M25" s="5"/>
      <c r="N25" s="71"/>
      <c r="O25" s="32"/>
      <c r="P25" s="32"/>
      <c r="Q25" s="41"/>
      <c r="R25" s="70"/>
      <c r="S25" s="32"/>
      <c r="T25" s="32"/>
      <c r="U25" s="32"/>
      <c r="V25" s="70"/>
      <c r="W25" s="32"/>
      <c r="X25" s="32"/>
      <c r="Y25" s="70"/>
      <c r="Z25" s="32"/>
      <c r="AA25" s="70"/>
      <c r="AB25" s="110"/>
      <c r="AC25" s="41"/>
      <c r="AD25" s="41"/>
      <c r="AE25" s="70"/>
      <c r="AF25" s="70"/>
      <c r="AG25" s="32"/>
    </row>
    <row r="26" spans="1:33" ht="15.75">
      <c r="A26" s="72" t="s">
        <v>224</v>
      </c>
      <c r="B26" s="74">
        <v>26.2</v>
      </c>
      <c r="C26" s="73">
        <v>24.4</v>
      </c>
      <c r="D26" s="74">
        <v>27.6</v>
      </c>
      <c r="E26" s="107">
        <v>26.2</v>
      </c>
      <c r="F26" s="75">
        <v>32.4</v>
      </c>
      <c r="G26" s="75">
        <v>36.5</v>
      </c>
      <c r="H26" s="76">
        <v>27.3</v>
      </c>
      <c r="I26" s="77">
        <v>25.2</v>
      </c>
      <c r="J26" s="75">
        <v>33.6</v>
      </c>
      <c r="K26" s="75">
        <v>37.9</v>
      </c>
      <c r="L26" s="75">
        <v>25.6</v>
      </c>
      <c r="M26" s="75">
        <v>13.5</v>
      </c>
      <c r="N26" s="76">
        <v>6.2</v>
      </c>
      <c r="O26" s="73">
        <v>26.3</v>
      </c>
      <c r="P26" s="73">
        <v>23.8</v>
      </c>
      <c r="Q26" s="77">
        <v>28.6</v>
      </c>
      <c r="R26" s="74">
        <v>31.9</v>
      </c>
      <c r="S26" s="78">
        <v>20.9</v>
      </c>
      <c r="T26" s="78">
        <v>23.7</v>
      </c>
      <c r="U26" s="78">
        <v>26.1</v>
      </c>
      <c r="V26" s="79">
        <v>26</v>
      </c>
      <c r="W26" s="78">
        <v>29.3</v>
      </c>
      <c r="X26" s="78">
        <v>26.8</v>
      </c>
      <c r="Y26" s="79">
        <v>19.8</v>
      </c>
      <c r="Z26" s="101" t="s">
        <v>133</v>
      </c>
      <c r="AA26" s="102" t="s">
        <v>133</v>
      </c>
      <c r="AB26" s="112">
        <v>27.7</v>
      </c>
      <c r="AC26" s="82">
        <v>27.4</v>
      </c>
      <c r="AD26" s="82">
        <v>26.5</v>
      </c>
      <c r="AE26" s="79">
        <v>30.5</v>
      </c>
      <c r="AF26" s="79">
        <v>34</v>
      </c>
      <c r="AG26" s="82">
        <v>22.6</v>
      </c>
    </row>
    <row r="27" spans="1:33" ht="15.75">
      <c r="A27" s="12" t="s">
        <v>29</v>
      </c>
      <c r="B27" s="70"/>
      <c r="C27" s="32"/>
      <c r="D27" s="70"/>
      <c r="E27" s="110"/>
      <c r="F27" s="5"/>
      <c r="G27" s="5"/>
      <c r="H27" s="71"/>
      <c r="I27" s="41"/>
      <c r="J27" s="5"/>
      <c r="K27" s="5"/>
      <c r="L27" s="5"/>
      <c r="M27" s="5"/>
      <c r="N27" s="71"/>
      <c r="O27" s="32"/>
      <c r="P27" s="32"/>
      <c r="Q27" s="41"/>
      <c r="R27" s="70"/>
      <c r="S27" s="32"/>
      <c r="T27" s="32"/>
      <c r="U27" s="32"/>
      <c r="V27" s="70"/>
      <c r="W27" s="32"/>
      <c r="X27" s="32"/>
      <c r="Y27" s="70"/>
      <c r="Z27" s="32"/>
      <c r="AA27" s="70"/>
      <c r="AB27" s="110"/>
      <c r="AC27" s="41"/>
      <c r="AD27" s="41"/>
      <c r="AE27" s="70"/>
      <c r="AF27" s="70"/>
      <c r="AG27" s="32"/>
    </row>
    <row r="28" spans="1:33" ht="15.75">
      <c r="A28" s="12" t="s">
        <v>30</v>
      </c>
      <c r="B28" s="74">
        <v>1.8</v>
      </c>
      <c r="C28" s="73">
        <v>1.8</v>
      </c>
      <c r="D28" s="74">
        <v>1.8</v>
      </c>
      <c r="E28" s="107">
        <v>1.8</v>
      </c>
      <c r="F28" s="75">
        <v>2.5</v>
      </c>
      <c r="G28" s="75">
        <v>2.1</v>
      </c>
      <c r="H28" s="76">
        <v>2.9</v>
      </c>
      <c r="I28" s="77">
        <v>1.7</v>
      </c>
      <c r="J28" s="75">
        <v>2.1</v>
      </c>
      <c r="K28" s="75">
        <v>1.3</v>
      </c>
      <c r="L28" s="75">
        <v>2.1</v>
      </c>
      <c r="M28" s="75">
        <v>2.1</v>
      </c>
      <c r="N28" s="76">
        <v>0.9</v>
      </c>
      <c r="O28" s="73">
        <v>2</v>
      </c>
      <c r="P28" s="73">
        <v>0.5</v>
      </c>
      <c r="Q28" s="77">
        <v>0.5</v>
      </c>
      <c r="R28" s="74">
        <v>0.9</v>
      </c>
      <c r="S28" s="78">
        <v>0.4</v>
      </c>
      <c r="T28" s="78">
        <v>1.3</v>
      </c>
      <c r="U28" s="78">
        <v>1.8</v>
      </c>
      <c r="V28" s="79">
        <v>2</v>
      </c>
      <c r="W28" s="81">
        <v>2.7</v>
      </c>
      <c r="X28" s="78">
        <v>1.4</v>
      </c>
      <c r="Y28" s="79">
        <v>2</v>
      </c>
      <c r="Z28" s="101" t="s">
        <v>133</v>
      </c>
      <c r="AA28" s="102" t="s">
        <v>133</v>
      </c>
      <c r="AB28" s="112">
        <v>1.9</v>
      </c>
      <c r="AC28" s="91">
        <v>1.9</v>
      </c>
      <c r="AD28" s="82">
        <v>1.9</v>
      </c>
      <c r="AE28" s="79">
        <v>2</v>
      </c>
      <c r="AF28" s="79">
        <v>1.5</v>
      </c>
      <c r="AG28" s="82">
        <v>1.5</v>
      </c>
    </row>
    <row r="29" spans="1:33" ht="15.75">
      <c r="A29" s="12" t="s">
        <v>31</v>
      </c>
      <c r="B29" s="70"/>
      <c r="C29" s="32"/>
      <c r="D29" s="70"/>
      <c r="E29" s="110"/>
      <c r="F29" s="5"/>
      <c r="G29" s="5"/>
      <c r="H29" s="71"/>
      <c r="I29" s="41"/>
      <c r="J29" s="5"/>
      <c r="K29" s="5"/>
      <c r="L29" s="5"/>
      <c r="M29" s="5"/>
      <c r="N29" s="71"/>
      <c r="O29" s="32"/>
      <c r="P29" s="32"/>
      <c r="Q29" s="41"/>
      <c r="R29" s="70"/>
      <c r="S29" s="32"/>
      <c r="T29" s="32"/>
      <c r="U29" s="32"/>
      <c r="V29" s="70"/>
      <c r="W29" s="32"/>
      <c r="X29" s="32"/>
      <c r="Y29" s="70"/>
      <c r="Z29" s="32"/>
      <c r="AA29" s="70"/>
      <c r="AB29" s="110"/>
      <c r="AC29" s="41"/>
      <c r="AD29" s="41"/>
      <c r="AE29" s="70"/>
      <c r="AF29" s="70"/>
      <c r="AG29" s="32"/>
    </row>
    <row r="30" spans="1:33" ht="15.75">
      <c r="A30" s="12" t="s">
        <v>32</v>
      </c>
      <c r="B30" s="74">
        <v>7.7</v>
      </c>
      <c r="C30" s="73">
        <v>5.5</v>
      </c>
      <c r="D30" s="74">
        <v>9.2</v>
      </c>
      <c r="E30" s="107">
        <v>7.7</v>
      </c>
      <c r="F30" s="75">
        <v>8.2</v>
      </c>
      <c r="G30" s="75">
        <v>7.6</v>
      </c>
      <c r="H30" s="76">
        <v>9</v>
      </c>
      <c r="I30" s="77">
        <v>7.6</v>
      </c>
      <c r="J30" s="75">
        <v>6.6</v>
      </c>
      <c r="K30" s="75">
        <v>5.8</v>
      </c>
      <c r="L30" s="75">
        <v>7.7</v>
      </c>
      <c r="M30" s="75">
        <v>8.9</v>
      </c>
      <c r="N30" s="76">
        <v>10.1</v>
      </c>
      <c r="O30" s="73">
        <v>8</v>
      </c>
      <c r="P30" s="73">
        <v>4.8</v>
      </c>
      <c r="Q30" s="77">
        <v>8.8</v>
      </c>
      <c r="R30" s="74">
        <v>5.7</v>
      </c>
      <c r="S30" s="78">
        <v>5.7</v>
      </c>
      <c r="T30" s="78">
        <v>7.9</v>
      </c>
      <c r="U30" s="78">
        <v>7.9</v>
      </c>
      <c r="V30" s="79">
        <v>7.4</v>
      </c>
      <c r="W30" s="78">
        <v>8.5</v>
      </c>
      <c r="X30" s="78">
        <v>6.7</v>
      </c>
      <c r="Y30" s="79">
        <v>10.3</v>
      </c>
      <c r="Z30" s="101" t="s">
        <v>133</v>
      </c>
      <c r="AA30" s="102" t="s">
        <v>133</v>
      </c>
      <c r="AB30" s="113">
        <v>7.5</v>
      </c>
      <c r="AC30" s="76">
        <v>7.6</v>
      </c>
      <c r="AD30" s="81">
        <v>7.6</v>
      </c>
      <c r="AE30" s="91">
        <v>7.6</v>
      </c>
      <c r="AF30" s="82">
        <v>5.8</v>
      </c>
      <c r="AG30" s="79">
        <v>8</v>
      </c>
    </row>
    <row r="31" spans="1:33" ht="15.75">
      <c r="A31" s="12" t="s">
        <v>33</v>
      </c>
      <c r="B31" s="74">
        <v>1.3</v>
      </c>
      <c r="C31" s="73">
        <v>2.4</v>
      </c>
      <c r="D31" s="74">
        <v>0.5</v>
      </c>
      <c r="E31" s="107">
        <v>1.3</v>
      </c>
      <c r="F31" s="75">
        <v>1.5</v>
      </c>
      <c r="G31" s="75">
        <v>1</v>
      </c>
      <c r="H31" s="76">
        <v>2.3</v>
      </c>
      <c r="I31" s="77">
        <v>1.2</v>
      </c>
      <c r="J31" s="75">
        <v>1.7</v>
      </c>
      <c r="K31" s="75">
        <v>1.1</v>
      </c>
      <c r="L31" s="75">
        <v>1.3</v>
      </c>
      <c r="M31" s="75">
        <v>1.4</v>
      </c>
      <c r="N31" s="76">
        <v>0.8</v>
      </c>
      <c r="O31" s="73">
        <v>1.4</v>
      </c>
      <c r="P31" s="73">
        <v>0.5</v>
      </c>
      <c r="Q31" s="77">
        <v>0.5</v>
      </c>
      <c r="R31" s="74">
        <v>1</v>
      </c>
      <c r="S31" s="78">
        <v>1.5</v>
      </c>
      <c r="T31" s="78">
        <v>2.1</v>
      </c>
      <c r="U31" s="78">
        <v>1.3</v>
      </c>
      <c r="V31" s="79">
        <v>0.7</v>
      </c>
      <c r="W31" s="81">
        <v>1.6</v>
      </c>
      <c r="X31" s="81">
        <v>1.3</v>
      </c>
      <c r="Y31" s="79">
        <v>0.8</v>
      </c>
      <c r="Z31" s="101" t="s">
        <v>133</v>
      </c>
      <c r="AA31" s="102" t="s">
        <v>133</v>
      </c>
      <c r="AB31" s="114">
        <v>1.5</v>
      </c>
      <c r="AC31" s="82">
        <v>1.5</v>
      </c>
      <c r="AD31" s="82">
        <v>1.7</v>
      </c>
      <c r="AE31" s="79">
        <v>1</v>
      </c>
      <c r="AF31" s="79">
        <v>1.6</v>
      </c>
      <c r="AG31" s="82">
        <v>0.6</v>
      </c>
    </row>
    <row r="32" spans="1:33" ht="15.75">
      <c r="A32" s="12" t="s">
        <v>34</v>
      </c>
      <c r="B32" s="74">
        <v>34.8</v>
      </c>
      <c r="C32" s="73">
        <v>34</v>
      </c>
      <c r="D32" s="74">
        <v>35.4</v>
      </c>
      <c r="E32" s="107">
        <v>34.8</v>
      </c>
      <c r="F32" s="75">
        <v>27.5</v>
      </c>
      <c r="G32" s="75">
        <v>27.7</v>
      </c>
      <c r="H32" s="76">
        <v>27.3</v>
      </c>
      <c r="I32" s="77">
        <v>36</v>
      </c>
      <c r="J32" s="75">
        <v>29.1</v>
      </c>
      <c r="K32" s="75">
        <v>31.2</v>
      </c>
      <c r="L32" s="75">
        <v>36.8</v>
      </c>
      <c r="M32" s="75">
        <v>41.2</v>
      </c>
      <c r="N32" s="76">
        <v>45</v>
      </c>
      <c r="O32" s="73">
        <v>33.8</v>
      </c>
      <c r="P32" s="73">
        <v>45.5</v>
      </c>
      <c r="Q32" s="77">
        <v>33.6</v>
      </c>
      <c r="R32" s="74">
        <v>37.1</v>
      </c>
      <c r="S32" s="78">
        <v>45.5</v>
      </c>
      <c r="T32" s="78">
        <v>38.9</v>
      </c>
      <c r="U32" s="78">
        <v>35.8</v>
      </c>
      <c r="V32" s="79">
        <v>33.5</v>
      </c>
      <c r="W32" s="78">
        <v>26.1</v>
      </c>
      <c r="X32" s="78">
        <v>38.1</v>
      </c>
      <c r="Y32" s="79">
        <v>34</v>
      </c>
      <c r="Z32" s="101" t="s">
        <v>133</v>
      </c>
      <c r="AA32" s="102" t="s">
        <v>133</v>
      </c>
      <c r="AB32" s="114">
        <v>33.5</v>
      </c>
      <c r="AC32" s="82">
        <v>33.6</v>
      </c>
      <c r="AD32" s="82">
        <v>33.4</v>
      </c>
      <c r="AE32" s="79">
        <v>34.6</v>
      </c>
      <c r="AF32" s="79">
        <v>29.3</v>
      </c>
      <c r="AG32" s="82">
        <v>38.2</v>
      </c>
    </row>
    <row r="33" spans="1:33" ht="15.75">
      <c r="A33" s="72" t="s">
        <v>258</v>
      </c>
      <c r="B33" s="70"/>
      <c r="C33" s="32"/>
      <c r="D33" s="70"/>
      <c r="E33" s="110"/>
      <c r="F33" s="32"/>
      <c r="G33" s="32"/>
      <c r="H33" s="71"/>
      <c r="I33" s="41"/>
      <c r="J33" s="5"/>
      <c r="K33" s="5"/>
      <c r="L33" s="32"/>
      <c r="M33" s="5"/>
      <c r="N33" s="71"/>
      <c r="O33" s="32"/>
      <c r="P33" s="32"/>
      <c r="Q33" s="41"/>
      <c r="R33" s="70"/>
      <c r="S33" s="32"/>
      <c r="T33" s="32"/>
      <c r="W33" s="32"/>
      <c r="X33" s="32"/>
      <c r="Y33" s="70"/>
      <c r="Z33" s="32"/>
      <c r="AA33" s="70"/>
      <c r="AB33" s="110"/>
      <c r="AC33" s="41"/>
      <c r="AD33" s="41"/>
      <c r="AE33" s="70"/>
      <c r="AF33" s="70"/>
      <c r="AG33" s="32"/>
    </row>
    <row r="34" spans="1:33" ht="15.75">
      <c r="A34" s="72" t="s">
        <v>224</v>
      </c>
      <c r="B34" s="74">
        <v>13.4</v>
      </c>
      <c r="C34" s="73">
        <v>14.2</v>
      </c>
      <c r="D34" s="74">
        <v>12.8</v>
      </c>
      <c r="E34" s="107">
        <v>13.4</v>
      </c>
      <c r="F34" s="75">
        <v>14.9</v>
      </c>
      <c r="G34" s="75">
        <v>13.6</v>
      </c>
      <c r="H34" s="76">
        <v>16.6</v>
      </c>
      <c r="I34" s="77">
        <v>13.2</v>
      </c>
      <c r="J34" s="75">
        <v>13.1</v>
      </c>
      <c r="K34" s="75">
        <v>10.5</v>
      </c>
      <c r="L34" s="75">
        <v>11.4</v>
      </c>
      <c r="M34" s="75">
        <v>15.5</v>
      </c>
      <c r="N34" s="76">
        <v>18</v>
      </c>
      <c r="O34" s="73">
        <v>13.5</v>
      </c>
      <c r="P34" s="73">
        <v>12.3</v>
      </c>
      <c r="Q34" s="77">
        <v>13.3</v>
      </c>
      <c r="R34" s="74">
        <v>9.5</v>
      </c>
      <c r="S34" s="78">
        <v>13.5</v>
      </c>
      <c r="T34" s="78">
        <v>12.2</v>
      </c>
      <c r="U34" s="78">
        <v>12.6</v>
      </c>
      <c r="V34" s="79">
        <v>13.9</v>
      </c>
      <c r="W34" s="78">
        <v>15.4</v>
      </c>
      <c r="X34" s="78">
        <v>12.1</v>
      </c>
      <c r="Y34" s="79">
        <v>15.7</v>
      </c>
      <c r="Z34" s="101" t="s">
        <v>133</v>
      </c>
      <c r="AA34" s="102" t="s">
        <v>133</v>
      </c>
      <c r="AB34" s="112">
        <v>13.1</v>
      </c>
      <c r="AC34" s="82">
        <v>12.9</v>
      </c>
      <c r="AD34" s="82">
        <v>13.2</v>
      </c>
      <c r="AE34" s="79">
        <v>11.9</v>
      </c>
      <c r="AF34" s="79">
        <v>16.7</v>
      </c>
      <c r="AG34" s="82">
        <v>14.2</v>
      </c>
    </row>
    <row r="35" spans="1:33" ht="15.75">
      <c r="A35" s="72" t="s">
        <v>209</v>
      </c>
      <c r="B35" s="74">
        <v>3.3</v>
      </c>
      <c r="C35" s="73">
        <v>4.1</v>
      </c>
      <c r="D35" s="74">
        <v>2.7</v>
      </c>
      <c r="E35" s="107">
        <v>3.3</v>
      </c>
      <c r="F35" s="75">
        <v>2.8</v>
      </c>
      <c r="G35" s="75">
        <v>2.8</v>
      </c>
      <c r="H35" s="76">
        <v>2.7</v>
      </c>
      <c r="I35" s="77">
        <v>3.4</v>
      </c>
      <c r="J35" s="75">
        <v>3</v>
      </c>
      <c r="K35" s="75">
        <v>3</v>
      </c>
      <c r="L35" s="75">
        <v>3.6</v>
      </c>
      <c r="M35" s="75">
        <v>3.8</v>
      </c>
      <c r="N35" s="76">
        <v>3.7</v>
      </c>
      <c r="O35" s="73">
        <v>3.4</v>
      </c>
      <c r="P35" s="73">
        <v>2</v>
      </c>
      <c r="Q35" s="77">
        <v>3.8</v>
      </c>
      <c r="R35" s="74">
        <v>2.3</v>
      </c>
      <c r="S35" s="78">
        <v>1.2</v>
      </c>
      <c r="T35" s="78">
        <v>2.9</v>
      </c>
      <c r="U35" s="78">
        <v>3.3</v>
      </c>
      <c r="V35" s="79">
        <v>3.9</v>
      </c>
      <c r="W35" s="78">
        <v>3.6</v>
      </c>
      <c r="X35" s="78">
        <v>3.1</v>
      </c>
      <c r="Y35" s="79">
        <v>3.6</v>
      </c>
      <c r="Z35" s="101" t="s">
        <v>133</v>
      </c>
      <c r="AA35" s="102" t="s">
        <v>133</v>
      </c>
      <c r="AB35" s="112">
        <v>3.4</v>
      </c>
      <c r="AC35" s="82">
        <v>3.4</v>
      </c>
      <c r="AD35" s="82">
        <v>3.5</v>
      </c>
      <c r="AE35" s="79">
        <v>2.9</v>
      </c>
      <c r="AF35" s="79">
        <v>2.5</v>
      </c>
      <c r="AG35" s="82">
        <v>3.1</v>
      </c>
    </row>
    <row r="36" spans="1:33" ht="15.75">
      <c r="A36" s="12" t="s">
        <v>38</v>
      </c>
      <c r="B36" s="74">
        <v>3.5</v>
      </c>
      <c r="C36" s="73">
        <v>3.8</v>
      </c>
      <c r="D36" s="74">
        <v>3.3</v>
      </c>
      <c r="E36" s="107">
        <v>3.5</v>
      </c>
      <c r="F36" s="75">
        <v>3.6</v>
      </c>
      <c r="G36" s="75">
        <v>2.9</v>
      </c>
      <c r="H36" s="76">
        <v>4.5</v>
      </c>
      <c r="I36" s="77">
        <v>3.5</v>
      </c>
      <c r="J36" s="75">
        <v>3.1</v>
      </c>
      <c r="K36" s="75">
        <v>3.1</v>
      </c>
      <c r="L36" s="75">
        <v>3.1</v>
      </c>
      <c r="M36" s="75">
        <v>4</v>
      </c>
      <c r="N36" s="76">
        <v>4.7</v>
      </c>
      <c r="O36" s="73">
        <v>3.6</v>
      </c>
      <c r="P36" s="73">
        <v>2.9</v>
      </c>
      <c r="Q36" s="77">
        <v>2.5</v>
      </c>
      <c r="R36" s="74">
        <v>3.9</v>
      </c>
      <c r="S36" s="78">
        <v>5</v>
      </c>
      <c r="T36" s="78">
        <v>3.3</v>
      </c>
      <c r="U36" s="78">
        <v>3.4</v>
      </c>
      <c r="V36" s="79">
        <v>3.5</v>
      </c>
      <c r="W36" s="78">
        <v>4.1</v>
      </c>
      <c r="X36" s="78">
        <v>2.9</v>
      </c>
      <c r="Y36" s="79">
        <v>5.1</v>
      </c>
      <c r="Z36" s="101" t="s">
        <v>133</v>
      </c>
      <c r="AA36" s="102" t="s">
        <v>133</v>
      </c>
      <c r="AB36" s="112">
        <v>3.4</v>
      </c>
      <c r="AC36" s="82">
        <v>3.4</v>
      </c>
      <c r="AD36" s="82">
        <v>3.5</v>
      </c>
      <c r="AE36" s="79">
        <v>3.1</v>
      </c>
      <c r="AF36" s="79">
        <v>3.4</v>
      </c>
      <c r="AG36" s="82">
        <v>3.9</v>
      </c>
    </row>
    <row r="37" spans="1:33" ht="15.75">
      <c r="A37" s="20" t="s">
        <v>39</v>
      </c>
      <c r="B37" s="84">
        <v>1.7</v>
      </c>
      <c r="C37" s="83">
        <v>1.6</v>
      </c>
      <c r="D37" s="84">
        <v>1.7</v>
      </c>
      <c r="E37" s="111">
        <v>1.7</v>
      </c>
      <c r="F37" s="85">
        <v>2.3</v>
      </c>
      <c r="G37" s="85">
        <v>2.5</v>
      </c>
      <c r="H37" s="86">
        <v>2.1</v>
      </c>
      <c r="I37" s="83">
        <v>1.5</v>
      </c>
      <c r="J37" s="85">
        <v>1</v>
      </c>
      <c r="K37" s="85">
        <v>1.3</v>
      </c>
      <c r="L37" s="85">
        <v>1.7</v>
      </c>
      <c r="M37" s="85">
        <v>1.7</v>
      </c>
      <c r="N37" s="86">
        <v>2.3</v>
      </c>
      <c r="O37" s="87">
        <v>1.5</v>
      </c>
      <c r="P37" s="83">
        <v>2.5</v>
      </c>
      <c r="Q37" s="83">
        <v>2.4</v>
      </c>
      <c r="R37" s="84">
        <v>1.9</v>
      </c>
      <c r="S37" s="88">
        <v>1</v>
      </c>
      <c r="T37" s="88">
        <v>1.4</v>
      </c>
      <c r="U37" s="88">
        <v>1.3</v>
      </c>
      <c r="V37" s="89">
        <v>1.8</v>
      </c>
      <c r="W37" s="88">
        <v>2.5</v>
      </c>
      <c r="X37" s="88">
        <v>1.4</v>
      </c>
      <c r="Y37" s="89">
        <v>1.6</v>
      </c>
      <c r="Z37" s="103" t="s">
        <v>133</v>
      </c>
      <c r="AA37" s="104" t="s">
        <v>133</v>
      </c>
      <c r="AB37" s="115">
        <v>1.5</v>
      </c>
      <c r="AC37" s="88">
        <v>1.6</v>
      </c>
      <c r="AD37" s="88">
        <v>1.6</v>
      </c>
      <c r="AE37" s="89">
        <v>1.5</v>
      </c>
      <c r="AF37" s="89">
        <v>0.8</v>
      </c>
      <c r="AG37" s="88">
        <v>2</v>
      </c>
    </row>
    <row r="38" spans="1:18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>
      <c r="A39" s="1" t="s">
        <v>47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1" t="s">
        <v>40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1" t="s">
        <v>41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 t="s">
        <v>146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48" t="s">
        <v>147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48" t="s">
        <v>148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48" t="s">
        <v>221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6" t="s">
        <v>210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6" t="s">
        <v>211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6" t="s">
        <v>212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6" t="s">
        <v>213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6" t="s">
        <v>214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154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6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6" t="s">
        <v>217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6" t="s">
        <v>216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6" t="s">
        <v>218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6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6" t="s">
        <v>228</v>
      </c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6" t="s">
        <v>239</v>
      </c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6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6" t="s">
        <v>48</v>
      </c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8" t="s">
        <v>49</v>
      </c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</sheetData>
  <mergeCells count="46">
    <mergeCell ref="C11:C19"/>
    <mergeCell ref="B5:AG7"/>
    <mergeCell ref="G16:G19"/>
    <mergeCell ref="F16:F19"/>
    <mergeCell ref="E13:E19"/>
    <mergeCell ref="D11:D19"/>
    <mergeCell ref="Q11:Q19"/>
    <mergeCell ref="P11:P19"/>
    <mergeCell ref="O11:O19"/>
    <mergeCell ref="N16:N19"/>
    <mergeCell ref="U11:U19"/>
    <mergeCell ref="T11:T19"/>
    <mergeCell ref="S11:S19"/>
    <mergeCell ref="R11:R19"/>
    <mergeCell ref="Y11:Y19"/>
    <mergeCell ref="X11:X19"/>
    <mergeCell ref="W11:W19"/>
    <mergeCell ref="V11:V19"/>
    <mergeCell ref="AC16:AC19"/>
    <mergeCell ref="AB14:AB19"/>
    <mergeCell ref="AA11:AA19"/>
    <mergeCell ref="Z11:Z19"/>
    <mergeCell ref="AG11:AG19"/>
    <mergeCell ref="AF14:AF19"/>
    <mergeCell ref="AE16:AE19"/>
    <mergeCell ref="AD16:AD19"/>
    <mergeCell ref="AB8:AG10"/>
    <mergeCell ref="E11:N12"/>
    <mergeCell ref="AB11:AF13"/>
    <mergeCell ref="F13:H15"/>
    <mergeCell ref="I13:N15"/>
    <mergeCell ref="AC14:AE15"/>
    <mergeCell ref="O8:R10"/>
    <mergeCell ref="S8:V10"/>
    <mergeCell ref="W8:Y10"/>
    <mergeCell ref="Z8:AA10"/>
    <mergeCell ref="B8:B19"/>
    <mergeCell ref="C8:D10"/>
    <mergeCell ref="E8:N10"/>
    <mergeCell ref="A5:A19"/>
    <mergeCell ref="M16:M19"/>
    <mergeCell ref="L16:L19"/>
    <mergeCell ref="K16:K19"/>
    <mergeCell ref="J16:J19"/>
    <mergeCell ref="I16:I19"/>
    <mergeCell ref="H16:H19"/>
  </mergeCells>
  <hyperlinks>
    <hyperlink ref="A62" r:id="rId1" display="http://www.bls.gov/bls/newsrels.htm"/>
  </hyperlinks>
  <printOptions/>
  <pageMargins left="0.75" right="0.75" top="1" bottom="1" header="0.5" footer="0.5"/>
  <pageSetup fitToHeight="1" fitToWidth="1" horizontalDpi="600" verticalDpi="600" orientation="landscape" paperSize="5" scale="4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9" width="12.69921875" style="0" customWidth="1"/>
    <col min="20" max="20" width="14" style="0" customWidth="1"/>
    <col min="21" max="30" width="12.69921875" style="0" customWidth="1"/>
    <col min="31" max="31" width="14.5" style="0" customWidth="1"/>
    <col min="32" max="33" width="12.69921875" style="0" customWidth="1"/>
    <col min="34" max="16384" width="9.69921875" style="0" customWidth="1"/>
  </cols>
  <sheetData>
    <row r="1" spans="1:18" ht="16.5">
      <c r="A1" s="7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3" ht="15.7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18" ht="15.75">
      <c r="A5" s="194" t="s">
        <v>230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.5">
      <c r="A6" s="195"/>
      <c r="B6" s="1"/>
      <c r="C6" s="7">
        <v>2004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2004</v>
      </c>
      <c r="P6" s="7"/>
      <c r="Q6" s="7"/>
      <c r="R6" s="7"/>
    </row>
    <row r="7" spans="1:33" ht="15.75">
      <c r="A7" s="19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15.75">
      <c r="A8" s="195"/>
      <c r="B8" s="197" t="s">
        <v>238</v>
      </c>
      <c r="C8" s="197" t="s">
        <v>107</v>
      </c>
      <c r="D8" s="198"/>
      <c r="E8" s="201" t="s">
        <v>3</v>
      </c>
      <c r="F8" s="202"/>
      <c r="G8" s="202"/>
      <c r="H8" s="202"/>
      <c r="I8" s="202"/>
      <c r="J8" s="202"/>
      <c r="K8" s="202"/>
      <c r="L8" s="202"/>
      <c r="M8" s="202"/>
      <c r="N8" s="198"/>
      <c r="O8" s="215" t="s">
        <v>231</v>
      </c>
      <c r="P8" s="202"/>
      <c r="Q8" s="202"/>
      <c r="R8" s="198"/>
      <c r="S8" s="226" t="s">
        <v>201</v>
      </c>
      <c r="T8" s="202"/>
      <c r="U8" s="202"/>
      <c r="V8" s="198"/>
      <c r="W8" s="226" t="s">
        <v>126</v>
      </c>
      <c r="X8" s="202"/>
      <c r="Y8" s="198"/>
      <c r="Z8" s="226" t="s">
        <v>205</v>
      </c>
      <c r="AA8" s="202"/>
      <c r="AB8" s="202" t="s">
        <v>67</v>
      </c>
      <c r="AC8" s="202"/>
      <c r="AD8" s="202"/>
      <c r="AE8" s="202"/>
      <c r="AF8" s="202"/>
      <c r="AG8" s="202"/>
    </row>
    <row r="9" spans="1:33" ht="15.75">
      <c r="A9" s="195"/>
      <c r="B9" s="199"/>
      <c r="C9" s="199"/>
      <c r="D9" s="195"/>
      <c r="E9" s="203"/>
      <c r="F9" s="199"/>
      <c r="G9" s="199"/>
      <c r="H9" s="199"/>
      <c r="I9" s="199"/>
      <c r="J9" s="199"/>
      <c r="K9" s="199"/>
      <c r="L9" s="199"/>
      <c r="M9" s="199"/>
      <c r="N9" s="195"/>
      <c r="O9" s="203"/>
      <c r="P9" s="199"/>
      <c r="Q9" s="199"/>
      <c r="R9" s="195"/>
      <c r="S9" s="203"/>
      <c r="T9" s="199"/>
      <c r="U9" s="199"/>
      <c r="V9" s="195"/>
      <c r="W9" s="203"/>
      <c r="X9" s="199"/>
      <c r="Y9" s="195"/>
      <c r="Z9" s="203"/>
      <c r="AA9" s="199"/>
      <c r="AB9" s="199"/>
      <c r="AC9" s="199"/>
      <c r="AD9" s="199"/>
      <c r="AE9" s="199"/>
      <c r="AF9" s="199"/>
      <c r="AG9" s="199"/>
    </row>
    <row r="10" spans="1:33" ht="15.75">
      <c r="A10" s="195"/>
      <c r="B10" s="199"/>
      <c r="C10" s="200"/>
      <c r="D10" s="196"/>
      <c r="E10" s="204"/>
      <c r="F10" s="200"/>
      <c r="G10" s="200"/>
      <c r="H10" s="200"/>
      <c r="I10" s="200"/>
      <c r="J10" s="200"/>
      <c r="K10" s="200"/>
      <c r="L10" s="200"/>
      <c r="M10" s="200"/>
      <c r="N10" s="196"/>
      <c r="O10" s="204"/>
      <c r="P10" s="200"/>
      <c r="Q10" s="200"/>
      <c r="R10" s="196"/>
      <c r="S10" s="204"/>
      <c r="T10" s="200"/>
      <c r="U10" s="200"/>
      <c r="V10" s="196"/>
      <c r="W10" s="204"/>
      <c r="X10" s="200"/>
      <c r="Y10" s="196"/>
      <c r="Z10" s="204"/>
      <c r="AA10" s="200"/>
      <c r="AB10" s="200"/>
      <c r="AC10" s="200"/>
      <c r="AD10" s="200"/>
      <c r="AE10" s="200"/>
      <c r="AF10" s="200"/>
      <c r="AG10" s="200"/>
    </row>
    <row r="11" spans="1:32" ht="15.75">
      <c r="A11" s="195"/>
      <c r="B11" s="199"/>
      <c r="C11" s="3"/>
      <c r="D11" s="36"/>
      <c r="E11" s="215" t="s">
        <v>237</v>
      </c>
      <c r="F11" s="216"/>
      <c r="G11" s="216"/>
      <c r="H11" s="216"/>
      <c r="I11" s="216"/>
      <c r="J11" s="216"/>
      <c r="K11" s="216"/>
      <c r="L11" s="216"/>
      <c r="M11" s="216"/>
      <c r="N11" s="217"/>
      <c r="O11" s="3"/>
      <c r="P11" s="3"/>
      <c r="Q11" s="3"/>
      <c r="R11" s="14"/>
      <c r="V11" s="98"/>
      <c r="W11" s="29"/>
      <c r="X11" s="34"/>
      <c r="Y11" s="34"/>
      <c r="Z11" s="29"/>
      <c r="AA11" s="98"/>
      <c r="AB11" s="221" t="s">
        <v>59</v>
      </c>
      <c r="AC11" s="202"/>
      <c r="AD11" s="202"/>
      <c r="AE11" s="202"/>
      <c r="AF11" s="198"/>
    </row>
    <row r="12" spans="1:32" ht="15.75">
      <c r="A12" s="195"/>
      <c r="B12" s="199"/>
      <c r="E12" s="239"/>
      <c r="F12" s="240"/>
      <c r="G12" s="240"/>
      <c r="H12" s="240"/>
      <c r="I12" s="240"/>
      <c r="J12" s="240"/>
      <c r="K12" s="240"/>
      <c r="L12" s="240"/>
      <c r="M12" s="240"/>
      <c r="N12" s="241"/>
      <c r="R12" s="26"/>
      <c r="V12" s="34"/>
      <c r="W12" s="30"/>
      <c r="X12" s="34"/>
      <c r="Y12" s="34"/>
      <c r="Z12" s="30"/>
      <c r="AA12" s="34"/>
      <c r="AB12" s="203"/>
      <c r="AC12" s="222"/>
      <c r="AD12" s="222"/>
      <c r="AE12" s="222"/>
      <c r="AF12" s="195"/>
    </row>
    <row r="13" spans="1:32" ht="15.75" customHeight="1">
      <c r="A13" s="195"/>
      <c r="B13" s="199"/>
      <c r="C13" s="3"/>
      <c r="D13" s="14"/>
      <c r="F13" s="197" t="s">
        <v>235</v>
      </c>
      <c r="G13" s="202"/>
      <c r="H13" s="198"/>
      <c r="I13" s="215" t="s">
        <v>236</v>
      </c>
      <c r="J13" s="202"/>
      <c r="K13" s="202"/>
      <c r="L13" s="202"/>
      <c r="M13" s="202"/>
      <c r="N13" s="198"/>
      <c r="O13" s="3"/>
      <c r="P13" s="3"/>
      <c r="Q13" s="3"/>
      <c r="R13" s="26"/>
      <c r="W13" s="30"/>
      <c r="Z13" s="30"/>
      <c r="AB13" s="204"/>
      <c r="AC13" s="200"/>
      <c r="AD13" s="200"/>
      <c r="AE13" s="200"/>
      <c r="AF13" s="196"/>
    </row>
    <row r="14" spans="1:33" ht="15.75">
      <c r="A14" s="195"/>
      <c r="B14" s="199"/>
      <c r="C14" s="3"/>
      <c r="D14" s="14"/>
      <c r="F14" s="199"/>
      <c r="G14" s="199"/>
      <c r="H14" s="195"/>
      <c r="I14" s="203"/>
      <c r="J14" s="222"/>
      <c r="K14" s="222"/>
      <c r="L14" s="222"/>
      <c r="M14" s="222"/>
      <c r="N14" s="195"/>
      <c r="O14" s="3"/>
      <c r="P14" s="3"/>
      <c r="Q14" s="3"/>
      <c r="R14" s="26"/>
      <c r="W14" s="30"/>
      <c r="Z14" s="30"/>
      <c r="AB14" s="100"/>
      <c r="AC14" s="225" t="s">
        <v>232</v>
      </c>
      <c r="AD14" s="202"/>
      <c r="AE14" s="198"/>
      <c r="AG14" s="30"/>
    </row>
    <row r="15" spans="1:33" ht="15.75">
      <c r="A15" s="195"/>
      <c r="B15" s="199"/>
      <c r="C15" s="3"/>
      <c r="D15" s="14"/>
      <c r="E15" s="37"/>
      <c r="F15" s="199"/>
      <c r="G15" s="199"/>
      <c r="H15" s="195"/>
      <c r="I15" s="204"/>
      <c r="J15" s="200"/>
      <c r="K15" s="200"/>
      <c r="L15" s="200"/>
      <c r="M15" s="200"/>
      <c r="N15" s="196"/>
      <c r="O15" s="3"/>
      <c r="P15" s="3"/>
      <c r="Q15" s="3"/>
      <c r="R15" s="14"/>
      <c r="S15" s="21" t="s">
        <v>50</v>
      </c>
      <c r="W15" s="30"/>
      <c r="Z15" s="67" t="s">
        <v>192</v>
      </c>
      <c r="AA15" s="66" t="s">
        <v>196</v>
      </c>
      <c r="AB15" s="67" t="s">
        <v>10</v>
      </c>
      <c r="AC15" s="199"/>
      <c r="AD15" s="199"/>
      <c r="AE15" s="195"/>
      <c r="AF15" s="26"/>
      <c r="AG15" s="22" t="s">
        <v>63</v>
      </c>
    </row>
    <row r="16" spans="1:33" ht="15.75">
      <c r="A16" s="195"/>
      <c r="B16" s="199"/>
      <c r="C16" s="3"/>
      <c r="D16" s="14"/>
      <c r="E16" s="37"/>
      <c r="G16" s="40"/>
      <c r="H16" s="14"/>
      <c r="I16" s="37" t="s">
        <v>233</v>
      </c>
      <c r="J16" s="40"/>
      <c r="K16" s="36"/>
      <c r="L16" s="40"/>
      <c r="M16" s="36"/>
      <c r="N16" s="14"/>
      <c r="O16" s="3"/>
      <c r="P16" s="3"/>
      <c r="Q16" s="3"/>
      <c r="R16" s="14" t="s">
        <v>18</v>
      </c>
      <c r="S16" s="21" t="s">
        <v>51</v>
      </c>
      <c r="T16" s="21" t="s">
        <v>54</v>
      </c>
      <c r="U16" s="21" t="s">
        <v>50</v>
      </c>
      <c r="W16" s="67" t="s">
        <v>185</v>
      </c>
      <c r="X16" s="22" t="s">
        <v>188</v>
      </c>
      <c r="Y16" s="22" t="s">
        <v>38</v>
      </c>
      <c r="Z16" s="67" t="s">
        <v>193</v>
      </c>
      <c r="AA16" s="66" t="s">
        <v>197</v>
      </c>
      <c r="AB16" s="67" t="s">
        <v>198</v>
      </c>
      <c r="AC16" s="22"/>
      <c r="AD16" s="34"/>
      <c r="AE16" s="26"/>
      <c r="AF16" s="26"/>
      <c r="AG16" s="21" t="s">
        <v>64</v>
      </c>
    </row>
    <row r="17" spans="1:33" ht="15.75">
      <c r="A17" s="195"/>
      <c r="B17" s="199"/>
      <c r="C17" s="3"/>
      <c r="D17" s="14"/>
      <c r="E17" t="s">
        <v>222</v>
      </c>
      <c r="F17" s="37" t="s">
        <v>220</v>
      </c>
      <c r="G17" s="36" t="s">
        <v>72</v>
      </c>
      <c r="H17" s="44" t="s">
        <v>74</v>
      </c>
      <c r="I17" s="22" t="s">
        <v>234</v>
      </c>
      <c r="J17" s="37" t="s">
        <v>78</v>
      </c>
      <c r="K17" s="37" t="s">
        <v>75</v>
      </c>
      <c r="L17" s="37" t="s">
        <v>76</v>
      </c>
      <c r="M17" s="37" t="s">
        <v>77</v>
      </c>
      <c r="N17" s="44" t="s">
        <v>71</v>
      </c>
      <c r="O17" s="3"/>
      <c r="P17" s="3"/>
      <c r="Q17" s="3"/>
      <c r="R17" s="14" t="s">
        <v>22</v>
      </c>
      <c r="S17" s="21" t="s">
        <v>52</v>
      </c>
      <c r="T17" s="21" t="s">
        <v>55</v>
      </c>
      <c r="U17" s="21" t="s">
        <v>56</v>
      </c>
      <c r="V17" s="21" t="s">
        <v>57</v>
      </c>
      <c r="W17" s="67" t="s">
        <v>186</v>
      </c>
      <c r="X17" s="22" t="s">
        <v>189</v>
      </c>
      <c r="Y17" s="22" t="s">
        <v>191</v>
      </c>
      <c r="Z17" s="67" t="s">
        <v>194</v>
      </c>
      <c r="AA17" s="66" t="s">
        <v>194</v>
      </c>
      <c r="AB17" s="68" t="s">
        <v>65</v>
      </c>
      <c r="AC17" s="41" t="s">
        <v>10</v>
      </c>
      <c r="AD17" s="34"/>
      <c r="AE17" s="26"/>
      <c r="AF17" s="26"/>
      <c r="AG17" s="32" t="s">
        <v>65</v>
      </c>
    </row>
    <row r="18" spans="1:33" ht="15.75">
      <c r="A18" s="195"/>
      <c r="B18" s="199"/>
      <c r="C18" s="3" t="s">
        <v>12</v>
      </c>
      <c r="D18" s="14" t="s">
        <v>13</v>
      </c>
      <c r="E18" s="37" t="s">
        <v>69</v>
      </c>
      <c r="F18" s="41" t="s">
        <v>69</v>
      </c>
      <c r="G18" s="37" t="s">
        <v>73</v>
      </c>
      <c r="H18" s="44" t="s">
        <v>73</v>
      </c>
      <c r="I18" s="37" t="s">
        <v>69</v>
      </c>
      <c r="J18" s="37" t="s">
        <v>73</v>
      </c>
      <c r="K18" s="37" t="s">
        <v>73</v>
      </c>
      <c r="L18" s="37" t="s">
        <v>73</v>
      </c>
      <c r="M18" s="37" t="s">
        <v>73</v>
      </c>
      <c r="N18" s="44" t="s">
        <v>23</v>
      </c>
      <c r="O18" s="35" t="s">
        <v>111</v>
      </c>
      <c r="P18" s="35" t="s">
        <v>113</v>
      </c>
      <c r="Q18" s="35" t="s">
        <v>200</v>
      </c>
      <c r="R18" s="44" t="s">
        <v>225</v>
      </c>
      <c r="S18" s="22" t="s">
        <v>53</v>
      </c>
      <c r="T18" s="22" t="s">
        <v>202</v>
      </c>
      <c r="U18" s="22" t="s">
        <v>203</v>
      </c>
      <c r="V18" s="21" t="s">
        <v>58</v>
      </c>
      <c r="W18" s="99" t="s">
        <v>187</v>
      </c>
      <c r="X18" s="21" t="s">
        <v>190</v>
      </c>
      <c r="Y18" s="22" t="s">
        <v>204</v>
      </c>
      <c r="Z18" s="67" t="s">
        <v>195</v>
      </c>
      <c r="AA18" s="66" t="s">
        <v>195</v>
      </c>
      <c r="AB18" s="67" t="s">
        <v>66</v>
      </c>
      <c r="AC18" s="41" t="s">
        <v>199</v>
      </c>
      <c r="AD18" s="22" t="s">
        <v>206</v>
      </c>
      <c r="AE18" s="66" t="s">
        <v>207</v>
      </c>
      <c r="AF18" s="28" t="s">
        <v>60</v>
      </c>
      <c r="AG18" s="41" t="s">
        <v>66</v>
      </c>
    </row>
    <row r="19" spans="1:33" ht="15.75">
      <c r="A19" s="13"/>
      <c r="B19" s="200"/>
      <c r="C19" s="10"/>
      <c r="D19" s="13"/>
      <c r="E19" s="10"/>
      <c r="F19" s="23"/>
      <c r="G19" s="43"/>
      <c r="H19" s="45"/>
      <c r="I19" s="43"/>
      <c r="J19" s="43"/>
      <c r="K19" s="43"/>
      <c r="L19" s="43"/>
      <c r="M19" s="43"/>
      <c r="N19" s="45"/>
      <c r="O19" s="10"/>
      <c r="P19" s="10"/>
      <c r="Q19" s="10"/>
      <c r="R19" s="13"/>
      <c r="S19" s="24"/>
      <c r="T19" s="23"/>
      <c r="U19" s="23"/>
      <c r="V19" s="27"/>
      <c r="W19" s="23"/>
      <c r="X19" s="23"/>
      <c r="Y19" s="23"/>
      <c r="Z19" s="25"/>
      <c r="AA19" s="27"/>
      <c r="AB19" s="23"/>
      <c r="AC19" s="23"/>
      <c r="AD19" s="31"/>
      <c r="AE19" s="33"/>
      <c r="AF19" s="27"/>
      <c r="AG19" s="69"/>
    </row>
    <row r="20" spans="1:77" ht="16.5">
      <c r="A20" s="92" t="s">
        <v>70</v>
      </c>
      <c r="B20" s="93">
        <v>64542</v>
      </c>
      <c r="C20" s="94">
        <v>27011</v>
      </c>
      <c r="D20" s="95">
        <v>37530</v>
      </c>
      <c r="E20" s="94">
        <v>64542</v>
      </c>
      <c r="F20" s="94">
        <v>8821</v>
      </c>
      <c r="G20" s="93">
        <v>4774</v>
      </c>
      <c r="H20" s="96">
        <v>4047</v>
      </c>
      <c r="I20" s="93">
        <v>55720</v>
      </c>
      <c r="J20" s="94">
        <v>10046</v>
      </c>
      <c r="K20" s="94">
        <v>14783</v>
      </c>
      <c r="L20" s="94">
        <v>13584</v>
      </c>
      <c r="M20" s="94">
        <v>8784</v>
      </c>
      <c r="N20" s="95">
        <v>8524</v>
      </c>
      <c r="O20" s="94">
        <v>55892</v>
      </c>
      <c r="P20" s="94">
        <v>5435</v>
      </c>
      <c r="Q20" s="94">
        <v>1832</v>
      </c>
      <c r="R20" s="95">
        <v>4102</v>
      </c>
      <c r="S20" s="94">
        <v>2718</v>
      </c>
      <c r="T20" s="94">
        <v>12709</v>
      </c>
      <c r="U20" s="94">
        <v>16414</v>
      </c>
      <c r="V20" s="95">
        <v>23880</v>
      </c>
      <c r="W20" s="94">
        <v>14126</v>
      </c>
      <c r="X20" s="94">
        <v>40346</v>
      </c>
      <c r="Y20" s="95">
        <v>10070</v>
      </c>
      <c r="Z20" s="94">
        <v>40082</v>
      </c>
      <c r="AA20" s="95">
        <v>24460</v>
      </c>
      <c r="AB20" s="94">
        <v>45896</v>
      </c>
      <c r="AC20" s="94">
        <v>43886</v>
      </c>
      <c r="AD20" s="94">
        <v>34237</v>
      </c>
      <c r="AE20" s="95">
        <v>9649</v>
      </c>
      <c r="AF20" s="95">
        <v>2010</v>
      </c>
      <c r="AG20" s="93">
        <v>18646</v>
      </c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</row>
    <row r="21" spans="1:33" ht="15.75">
      <c r="A21" s="42" t="s">
        <v>226</v>
      </c>
      <c r="B21" s="80">
        <v>28.8</v>
      </c>
      <c r="C21" s="73">
        <v>25</v>
      </c>
      <c r="D21" s="74">
        <v>32.4</v>
      </c>
      <c r="E21" s="73">
        <v>28.8</v>
      </c>
      <c r="F21" s="73">
        <v>24.2</v>
      </c>
      <c r="G21" s="91">
        <v>29.4</v>
      </c>
      <c r="H21" s="79">
        <v>20</v>
      </c>
      <c r="I21" s="91">
        <v>29.7</v>
      </c>
      <c r="J21" s="73">
        <v>25.8</v>
      </c>
      <c r="K21" s="73">
        <v>34.2</v>
      </c>
      <c r="L21" s="73">
        <v>32.8</v>
      </c>
      <c r="M21" s="73">
        <v>30.1</v>
      </c>
      <c r="N21" s="74">
        <v>24.6</v>
      </c>
      <c r="O21" s="73">
        <v>30.5</v>
      </c>
      <c r="P21" s="73">
        <v>20.8</v>
      </c>
      <c r="Q21" s="73">
        <v>19.3</v>
      </c>
      <c r="R21" s="74">
        <v>14.5</v>
      </c>
      <c r="S21" s="73">
        <v>9.6</v>
      </c>
      <c r="T21" s="73">
        <v>21.6</v>
      </c>
      <c r="U21" s="73">
        <v>34.2</v>
      </c>
      <c r="V21" s="74">
        <v>45.7</v>
      </c>
      <c r="W21" s="73">
        <v>23.2</v>
      </c>
      <c r="X21" s="73">
        <v>33.9</v>
      </c>
      <c r="Y21" s="74">
        <v>22.9</v>
      </c>
      <c r="Z21" s="73">
        <v>25.4</v>
      </c>
      <c r="AA21" s="74">
        <v>36.9</v>
      </c>
      <c r="AB21" s="73">
        <v>30.9</v>
      </c>
      <c r="AC21" s="73">
        <v>31.2</v>
      </c>
      <c r="AD21" s="73">
        <v>29.6</v>
      </c>
      <c r="AE21" s="74">
        <v>38.5</v>
      </c>
      <c r="AF21" s="74">
        <v>25.6</v>
      </c>
      <c r="AG21" s="77">
        <v>24.7</v>
      </c>
    </row>
    <row r="22" spans="1:33" ht="15.75">
      <c r="A22" s="42" t="s">
        <v>227</v>
      </c>
      <c r="B22" s="36">
        <v>52</v>
      </c>
      <c r="C22" s="61">
        <f>52</f>
        <v>52</v>
      </c>
      <c r="D22" s="65">
        <f>50</f>
        <v>50</v>
      </c>
      <c r="E22" s="61">
        <f>52</f>
        <v>52</v>
      </c>
      <c r="F22" s="61">
        <f>36</f>
        <v>36</v>
      </c>
      <c r="G22" s="37">
        <v>39</v>
      </c>
      <c r="H22" s="44">
        <v>36</v>
      </c>
      <c r="I22" s="37">
        <v>52</v>
      </c>
      <c r="J22" s="61">
        <v>40</v>
      </c>
      <c r="K22" s="62">
        <v>51</v>
      </c>
      <c r="L22" s="61">
        <v>52</v>
      </c>
      <c r="M22" s="63">
        <v>60</v>
      </c>
      <c r="N22" s="64">
        <v>96</v>
      </c>
      <c r="O22" s="61">
        <f>52</f>
        <v>52</v>
      </c>
      <c r="P22" s="62">
        <v>56</v>
      </c>
      <c r="Q22" s="61">
        <v>40</v>
      </c>
      <c r="R22" s="65">
        <v>48</v>
      </c>
      <c r="S22" s="61">
        <v>40</v>
      </c>
      <c r="T22" s="61">
        <f>50</f>
        <v>50</v>
      </c>
      <c r="U22" s="61">
        <f>52</f>
        <v>52</v>
      </c>
      <c r="V22" s="64">
        <v>60</v>
      </c>
      <c r="W22" s="61">
        <v>40</v>
      </c>
      <c r="X22" s="61">
        <f>52</f>
        <v>52</v>
      </c>
      <c r="Y22" s="65">
        <f>52</f>
        <v>52</v>
      </c>
      <c r="Z22" s="36" t="s">
        <v>133</v>
      </c>
      <c r="AA22" s="14" t="s">
        <v>133</v>
      </c>
      <c r="AB22" s="62">
        <v>48</v>
      </c>
      <c r="AC22" s="62">
        <v>48</v>
      </c>
      <c r="AD22" s="62">
        <v>48</v>
      </c>
      <c r="AE22" s="65">
        <f>50</f>
        <v>50</v>
      </c>
      <c r="AF22" s="64">
        <v>46</v>
      </c>
      <c r="AG22" s="61">
        <v>64</v>
      </c>
    </row>
    <row r="23" spans="1:33" ht="15.75">
      <c r="A23" s="39"/>
      <c r="B23" s="36"/>
      <c r="C23" s="36"/>
      <c r="D23" s="14"/>
      <c r="E23" s="36"/>
      <c r="F23" s="41"/>
      <c r="G23" s="37"/>
      <c r="H23" s="44"/>
      <c r="I23" s="37"/>
      <c r="J23" s="37"/>
      <c r="K23" s="37"/>
      <c r="L23" s="37"/>
      <c r="M23" s="36"/>
      <c r="N23" s="14"/>
      <c r="O23" s="36"/>
      <c r="P23" s="36"/>
      <c r="Q23" s="36"/>
      <c r="R23" s="14"/>
      <c r="S23" s="22"/>
      <c r="T23" s="41"/>
      <c r="U23" s="41"/>
      <c r="V23" s="70"/>
      <c r="W23" s="41"/>
      <c r="X23" s="41"/>
      <c r="Y23" s="70"/>
      <c r="Z23" s="41"/>
      <c r="AA23" s="70"/>
      <c r="AB23" s="41"/>
      <c r="AC23" s="41"/>
      <c r="AD23" s="21"/>
      <c r="AE23" s="28"/>
      <c r="AF23" s="70"/>
      <c r="AG23" s="41"/>
    </row>
    <row r="24" spans="1:33" ht="15.75">
      <c r="A24" s="72" t="s">
        <v>208</v>
      </c>
      <c r="B24" s="73">
        <v>7</v>
      </c>
      <c r="C24" s="73">
        <v>9</v>
      </c>
      <c r="D24" s="74">
        <v>5.5</v>
      </c>
      <c r="E24" s="73">
        <v>7</v>
      </c>
      <c r="F24" s="75">
        <v>5.5</v>
      </c>
      <c r="G24" s="75">
        <v>4.4</v>
      </c>
      <c r="H24" s="76">
        <v>6.7</v>
      </c>
      <c r="I24" s="77">
        <v>7.2</v>
      </c>
      <c r="J24" s="75">
        <v>5.5</v>
      </c>
      <c r="K24" s="75">
        <v>5.3</v>
      </c>
      <c r="L24" s="75">
        <v>8.1</v>
      </c>
      <c r="M24" s="75">
        <v>9.3</v>
      </c>
      <c r="N24" s="76">
        <v>8.7</v>
      </c>
      <c r="O24" s="73">
        <v>7.2</v>
      </c>
      <c r="P24" s="73">
        <v>5.2</v>
      </c>
      <c r="Q24" s="77">
        <v>4.3</v>
      </c>
      <c r="R24" s="74">
        <v>5.4</v>
      </c>
      <c r="S24" s="78">
        <v>5.5</v>
      </c>
      <c r="T24" s="78">
        <v>6.8</v>
      </c>
      <c r="U24" s="78">
        <v>6.6</v>
      </c>
      <c r="V24" s="79">
        <v>8</v>
      </c>
      <c r="W24" s="78">
        <v>6.7</v>
      </c>
      <c r="X24" s="78">
        <v>6.8</v>
      </c>
      <c r="Y24" s="79">
        <v>7.8</v>
      </c>
      <c r="Z24" s="80" t="s">
        <v>133</v>
      </c>
      <c r="AA24" s="76" t="s">
        <v>133</v>
      </c>
      <c r="AB24" s="81">
        <v>7.2</v>
      </c>
      <c r="AC24" s="91">
        <v>7.2</v>
      </c>
      <c r="AD24" s="82">
        <v>7.9</v>
      </c>
      <c r="AE24" s="79">
        <v>4.9</v>
      </c>
      <c r="AF24" s="79">
        <v>7.1</v>
      </c>
      <c r="AG24" s="82">
        <v>6.3</v>
      </c>
    </row>
    <row r="25" spans="1:33" ht="15.75">
      <c r="A25" s="72" t="s">
        <v>223</v>
      </c>
      <c r="B25" s="32"/>
      <c r="C25" s="32"/>
      <c r="D25" s="70"/>
      <c r="E25" s="32"/>
      <c r="F25" s="5"/>
      <c r="G25" s="5"/>
      <c r="H25" s="71"/>
      <c r="I25" s="41"/>
      <c r="J25" s="5"/>
      <c r="K25" s="5"/>
      <c r="L25" s="5"/>
      <c r="M25" s="5"/>
      <c r="N25" s="71"/>
      <c r="O25" s="32"/>
      <c r="P25" s="32"/>
      <c r="Q25" s="41"/>
      <c r="R25" s="70"/>
      <c r="S25" s="32"/>
      <c r="T25" s="32"/>
      <c r="U25" s="32"/>
      <c r="V25" s="70"/>
      <c r="W25" s="32"/>
      <c r="X25" s="32"/>
      <c r="Y25" s="70"/>
      <c r="Z25" s="32"/>
      <c r="AA25" s="70"/>
      <c r="AB25" s="32"/>
      <c r="AC25" s="41"/>
      <c r="AD25" s="41"/>
      <c r="AE25" s="70"/>
      <c r="AF25" s="70"/>
      <c r="AG25" s="32"/>
    </row>
    <row r="26" spans="1:33" ht="15.75">
      <c r="A26" s="72" t="s">
        <v>224</v>
      </c>
      <c r="B26" s="73">
        <v>27</v>
      </c>
      <c r="C26" s="73">
        <v>24.8</v>
      </c>
      <c r="D26" s="74">
        <v>28.5</v>
      </c>
      <c r="E26" s="73">
        <v>27</v>
      </c>
      <c r="F26" s="75">
        <v>32.4</v>
      </c>
      <c r="G26" s="75">
        <v>34.9</v>
      </c>
      <c r="H26" s="76">
        <v>29.5</v>
      </c>
      <c r="I26" s="77">
        <v>26.1</v>
      </c>
      <c r="J26" s="75">
        <v>34.1</v>
      </c>
      <c r="K26" s="75">
        <v>39.8</v>
      </c>
      <c r="L26" s="75">
        <v>26</v>
      </c>
      <c r="M26" s="75">
        <v>13.2</v>
      </c>
      <c r="N26" s="76">
        <v>6.4</v>
      </c>
      <c r="O26" s="73">
        <v>26.8</v>
      </c>
      <c r="P26" s="73">
        <v>27.1</v>
      </c>
      <c r="Q26" s="77">
        <v>29</v>
      </c>
      <c r="R26" s="74">
        <v>35.2</v>
      </c>
      <c r="S26" s="78">
        <v>23.9</v>
      </c>
      <c r="T26" s="78">
        <v>23.5</v>
      </c>
      <c r="U26" s="78">
        <v>27.3</v>
      </c>
      <c r="V26" s="79">
        <v>26.9</v>
      </c>
      <c r="W26" s="78">
        <v>28.9</v>
      </c>
      <c r="X26" s="78">
        <v>27.7</v>
      </c>
      <c r="Y26" s="79">
        <v>21.3</v>
      </c>
      <c r="Z26" s="80" t="s">
        <v>133</v>
      </c>
      <c r="AA26" s="76" t="s">
        <v>133</v>
      </c>
      <c r="AB26" s="81">
        <v>28.8</v>
      </c>
      <c r="AC26" s="82">
        <v>28.4</v>
      </c>
      <c r="AD26" s="82">
        <v>27.6</v>
      </c>
      <c r="AE26" s="79">
        <v>31.2</v>
      </c>
      <c r="AF26" s="79">
        <v>36.3</v>
      </c>
      <c r="AG26" s="82">
        <v>22.5</v>
      </c>
    </row>
    <row r="27" spans="1:33" ht="15.75">
      <c r="A27" s="12" t="s">
        <v>29</v>
      </c>
      <c r="B27" s="32"/>
      <c r="C27" s="32"/>
      <c r="D27" s="70"/>
      <c r="E27" s="32"/>
      <c r="F27" s="5"/>
      <c r="G27" s="5"/>
      <c r="H27" s="71"/>
      <c r="I27" s="41"/>
      <c r="J27" s="5"/>
      <c r="K27" s="5"/>
      <c r="L27" s="5"/>
      <c r="M27" s="5"/>
      <c r="N27" s="71"/>
      <c r="O27" s="32"/>
      <c r="P27" s="32"/>
      <c r="Q27" s="41"/>
      <c r="R27" s="70"/>
      <c r="S27" s="32"/>
      <c r="T27" s="32"/>
      <c r="U27" s="32"/>
      <c r="V27" s="70"/>
      <c r="W27" s="32"/>
      <c r="X27" s="32"/>
      <c r="Y27" s="70"/>
      <c r="Z27" s="32"/>
      <c r="AA27" s="70"/>
      <c r="AB27" s="32"/>
      <c r="AC27" s="41"/>
      <c r="AD27" s="41"/>
      <c r="AE27" s="70"/>
      <c r="AF27" s="70"/>
      <c r="AG27" s="32"/>
    </row>
    <row r="28" spans="1:33" ht="15.75">
      <c r="A28" s="12" t="s">
        <v>30</v>
      </c>
      <c r="B28" s="73">
        <v>1.7</v>
      </c>
      <c r="C28" s="73">
        <v>1.7</v>
      </c>
      <c r="D28" s="74">
        <v>1.6</v>
      </c>
      <c r="E28" s="73">
        <v>1.7</v>
      </c>
      <c r="F28" s="75">
        <v>1.5</v>
      </c>
      <c r="G28" s="75">
        <v>1.4</v>
      </c>
      <c r="H28" s="76">
        <v>1.7</v>
      </c>
      <c r="I28" s="77">
        <v>1.7</v>
      </c>
      <c r="J28" s="75">
        <v>2.4</v>
      </c>
      <c r="K28" s="75">
        <v>1.4</v>
      </c>
      <c r="L28" s="75">
        <v>1.5</v>
      </c>
      <c r="M28" s="75">
        <v>2</v>
      </c>
      <c r="N28" s="76">
        <v>1.4</v>
      </c>
      <c r="O28" s="73">
        <v>1.8</v>
      </c>
      <c r="P28" s="73">
        <v>0.2</v>
      </c>
      <c r="Q28" s="77">
        <v>0.7</v>
      </c>
      <c r="R28" s="74">
        <v>1.1</v>
      </c>
      <c r="S28" s="78">
        <v>0.6</v>
      </c>
      <c r="T28" s="78">
        <v>1.3</v>
      </c>
      <c r="U28" s="78">
        <v>1.7</v>
      </c>
      <c r="V28" s="79">
        <v>2</v>
      </c>
      <c r="W28" s="81">
        <v>2.3</v>
      </c>
      <c r="X28" s="78">
        <v>1.4</v>
      </c>
      <c r="Y28" s="79">
        <v>1.7</v>
      </c>
      <c r="Z28" s="80" t="s">
        <v>133</v>
      </c>
      <c r="AA28" s="76" t="s">
        <v>133</v>
      </c>
      <c r="AB28" s="81">
        <v>1.8</v>
      </c>
      <c r="AC28" s="91">
        <v>1.7</v>
      </c>
      <c r="AD28" s="82">
        <v>1.8</v>
      </c>
      <c r="AE28" s="79">
        <v>1.5</v>
      </c>
      <c r="AF28" s="79">
        <v>2.2</v>
      </c>
      <c r="AG28" s="82">
        <v>1.4</v>
      </c>
    </row>
    <row r="29" spans="1:33" ht="15.75">
      <c r="A29" s="12" t="s">
        <v>31</v>
      </c>
      <c r="B29" s="32"/>
      <c r="C29" s="32"/>
      <c r="D29" s="70"/>
      <c r="E29" s="32"/>
      <c r="F29" s="5"/>
      <c r="G29" s="5"/>
      <c r="H29" s="71"/>
      <c r="I29" s="41"/>
      <c r="J29" s="5"/>
      <c r="K29" s="5"/>
      <c r="L29" s="5"/>
      <c r="M29" s="5"/>
      <c r="N29" s="71"/>
      <c r="O29" s="32"/>
      <c r="P29" s="32"/>
      <c r="Q29" s="41"/>
      <c r="R29" s="70"/>
      <c r="S29" s="32"/>
      <c r="T29" s="32"/>
      <c r="U29" s="32"/>
      <c r="V29" s="70"/>
      <c r="W29" s="32"/>
      <c r="X29" s="32"/>
      <c r="Y29" s="70"/>
      <c r="Z29" s="32"/>
      <c r="AA29" s="70"/>
      <c r="AB29" s="32"/>
      <c r="AC29" s="41"/>
      <c r="AD29" s="41"/>
      <c r="AE29" s="70"/>
      <c r="AF29" s="70"/>
      <c r="AG29" s="32"/>
    </row>
    <row r="30" spans="1:33" ht="15.75">
      <c r="A30" s="12" t="s">
        <v>32</v>
      </c>
      <c r="B30" s="73">
        <v>7.5</v>
      </c>
      <c r="C30" s="73">
        <v>5.4</v>
      </c>
      <c r="D30" s="74">
        <v>9.1</v>
      </c>
      <c r="E30" s="73">
        <v>7.5</v>
      </c>
      <c r="F30" s="75">
        <v>8.6</v>
      </c>
      <c r="G30" s="75">
        <v>6.9</v>
      </c>
      <c r="H30" s="76">
        <v>10.7</v>
      </c>
      <c r="I30" s="77">
        <v>7.4</v>
      </c>
      <c r="J30" s="75">
        <v>6.4</v>
      </c>
      <c r="K30" s="75">
        <v>5.5</v>
      </c>
      <c r="L30" s="75">
        <v>6.9</v>
      </c>
      <c r="M30" s="75">
        <v>8.9</v>
      </c>
      <c r="N30" s="76">
        <v>10.9</v>
      </c>
      <c r="O30" s="73">
        <v>7.9</v>
      </c>
      <c r="P30" s="73">
        <v>5</v>
      </c>
      <c r="Q30" s="77">
        <v>6.8</v>
      </c>
      <c r="R30" s="74">
        <v>6.3</v>
      </c>
      <c r="S30" s="78">
        <v>4.4</v>
      </c>
      <c r="T30" s="78">
        <v>7.6</v>
      </c>
      <c r="U30" s="78">
        <v>7.6</v>
      </c>
      <c r="V30" s="79">
        <v>7.5</v>
      </c>
      <c r="W30" s="78">
        <v>8.8</v>
      </c>
      <c r="X30" s="78">
        <v>6.4</v>
      </c>
      <c r="Y30" s="79">
        <v>10.5</v>
      </c>
      <c r="Z30" s="80" t="s">
        <v>133</v>
      </c>
      <c r="AA30" s="76" t="s">
        <v>133</v>
      </c>
      <c r="AB30" s="81">
        <v>7.2</v>
      </c>
      <c r="AC30" s="91">
        <v>7.3</v>
      </c>
      <c r="AD30" s="82">
        <v>7.2</v>
      </c>
      <c r="AE30" s="79">
        <v>7.4</v>
      </c>
      <c r="AF30" s="79">
        <v>4.9</v>
      </c>
      <c r="AG30" s="82">
        <v>8.5</v>
      </c>
    </row>
    <row r="31" spans="1:33" ht="15.75">
      <c r="A31" s="12" t="s">
        <v>33</v>
      </c>
      <c r="B31" s="73">
        <v>1.5</v>
      </c>
      <c r="C31" s="73">
        <v>2.7</v>
      </c>
      <c r="D31" s="74">
        <v>0.7</v>
      </c>
      <c r="E31" s="73">
        <v>1.5</v>
      </c>
      <c r="F31" s="75">
        <v>1.7</v>
      </c>
      <c r="G31" s="75">
        <v>1.2</v>
      </c>
      <c r="H31" s="76">
        <v>2.3</v>
      </c>
      <c r="I31" s="77">
        <v>1.5</v>
      </c>
      <c r="J31" s="75">
        <v>2.2</v>
      </c>
      <c r="K31" s="75">
        <v>1.4</v>
      </c>
      <c r="L31" s="75">
        <v>1.4</v>
      </c>
      <c r="M31" s="75">
        <v>1.5</v>
      </c>
      <c r="N31" s="76">
        <v>1.1</v>
      </c>
      <c r="O31" s="73">
        <v>1.6</v>
      </c>
      <c r="P31" s="73">
        <v>0.6</v>
      </c>
      <c r="Q31" s="77">
        <v>0.4</v>
      </c>
      <c r="R31" s="74">
        <v>1.1</v>
      </c>
      <c r="S31" s="78">
        <v>1.9</v>
      </c>
      <c r="T31" s="78">
        <v>2.3</v>
      </c>
      <c r="U31" s="78">
        <v>1.7</v>
      </c>
      <c r="V31" s="79">
        <v>0.9</v>
      </c>
      <c r="W31" s="81">
        <v>1.7</v>
      </c>
      <c r="X31" s="81">
        <v>1.6</v>
      </c>
      <c r="Y31" s="79">
        <v>1</v>
      </c>
      <c r="Z31" s="80" t="s">
        <v>133</v>
      </c>
      <c r="AA31" s="76" t="s">
        <v>133</v>
      </c>
      <c r="AB31" s="82">
        <v>1.7</v>
      </c>
      <c r="AC31" s="82">
        <v>1.7</v>
      </c>
      <c r="AD31" s="82">
        <v>2</v>
      </c>
      <c r="AE31" s="79">
        <v>0.8</v>
      </c>
      <c r="AF31" s="79">
        <v>1.8</v>
      </c>
      <c r="AG31" s="82">
        <v>1.1</v>
      </c>
    </row>
    <row r="32" spans="1:33" ht="15.75">
      <c r="A32" s="12" t="s">
        <v>34</v>
      </c>
      <c r="B32" s="73">
        <v>34.4</v>
      </c>
      <c r="C32" s="73">
        <v>33.3</v>
      </c>
      <c r="D32" s="74">
        <v>35.2</v>
      </c>
      <c r="E32" s="73">
        <v>34.4</v>
      </c>
      <c r="F32" s="75">
        <v>28.5</v>
      </c>
      <c r="G32" s="75">
        <v>31.3</v>
      </c>
      <c r="H32" s="76">
        <v>25.2</v>
      </c>
      <c r="I32" s="77">
        <v>35.3</v>
      </c>
      <c r="J32" s="75">
        <v>30.4</v>
      </c>
      <c r="K32" s="75">
        <v>30.5</v>
      </c>
      <c r="L32" s="75">
        <v>35.3</v>
      </c>
      <c r="M32" s="75">
        <v>39.6</v>
      </c>
      <c r="N32" s="76">
        <v>45.2</v>
      </c>
      <c r="O32" s="73">
        <v>33.5</v>
      </c>
      <c r="P32" s="73">
        <v>45.6</v>
      </c>
      <c r="Q32" s="77">
        <v>34.2</v>
      </c>
      <c r="R32" s="74">
        <v>31.8</v>
      </c>
      <c r="S32" s="78">
        <v>46</v>
      </c>
      <c r="T32" s="78">
        <v>38.5</v>
      </c>
      <c r="U32" s="78">
        <v>34.9</v>
      </c>
      <c r="V32" s="79">
        <v>32.8</v>
      </c>
      <c r="W32" s="78">
        <v>27.2</v>
      </c>
      <c r="X32" s="78">
        <v>37.3</v>
      </c>
      <c r="Y32" s="79">
        <v>32.7</v>
      </c>
      <c r="Z32" s="80" t="s">
        <v>133</v>
      </c>
      <c r="AA32" s="76" t="s">
        <v>133</v>
      </c>
      <c r="AB32" s="82">
        <v>32.8</v>
      </c>
      <c r="AC32" s="82">
        <v>33.1</v>
      </c>
      <c r="AD32" s="82">
        <v>32.7</v>
      </c>
      <c r="AE32" s="79">
        <v>34.6</v>
      </c>
      <c r="AF32" s="79">
        <v>24.8</v>
      </c>
      <c r="AG32" s="82">
        <v>38.4</v>
      </c>
    </row>
    <row r="33" spans="1:33" ht="15.75">
      <c r="A33" s="12" t="s">
        <v>35</v>
      </c>
      <c r="B33" s="32"/>
      <c r="C33" s="32"/>
      <c r="D33" s="70"/>
      <c r="E33" s="32"/>
      <c r="F33" s="32"/>
      <c r="G33" s="32"/>
      <c r="H33" s="71"/>
      <c r="I33" s="41"/>
      <c r="J33" s="5"/>
      <c r="K33" s="5"/>
      <c r="L33" s="32"/>
      <c r="M33" s="5"/>
      <c r="N33" s="71"/>
      <c r="O33" s="32"/>
      <c r="P33" s="32"/>
      <c r="Q33" s="41"/>
      <c r="R33" s="70"/>
      <c r="S33" s="32"/>
      <c r="T33" s="32"/>
      <c r="W33" s="32"/>
      <c r="X33" s="32"/>
      <c r="Y33" s="70"/>
      <c r="Z33" s="32"/>
      <c r="AA33" s="70"/>
      <c r="AB33" s="32"/>
      <c r="AC33" s="41"/>
      <c r="AD33" s="41"/>
      <c r="AE33" s="70"/>
      <c r="AF33" s="70"/>
      <c r="AG33" s="32"/>
    </row>
    <row r="34" spans="1:33" ht="15.75">
      <c r="A34" s="12" t="s">
        <v>36</v>
      </c>
      <c r="B34" s="73">
        <v>12.4</v>
      </c>
      <c r="C34" s="73">
        <v>12.9</v>
      </c>
      <c r="D34" s="74">
        <v>12.1</v>
      </c>
      <c r="E34" s="73">
        <v>12.4</v>
      </c>
      <c r="F34" s="75">
        <v>13</v>
      </c>
      <c r="G34" s="75">
        <v>11.5</v>
      </c>
      <c r="H34" s="76">
        <v>14.7</v>
      </c>
      <c r="I34" s="77">
        <v>12.4</v>
      </c>
      <c r="J34" s="75">
        <v>11.1</v>
      </c>
      <c r="K34" s="75">
        <v>9</v>
      </c>
      <c r="L34" s="75">
        <v>12.3</v>
      </c>
      <c r="M34" s="75">
        <v>15</v>
      </c>
      <c r="N34" s="76">
        <v>16.9</v>
      </c>
      <c r="O34" s="73">
        <v>12.5</v>
      </c>
      <c r="P34" s="73">
        <v>10.7</v>
      </c>
      <c r="Q34" s="77">
        <v>15.2</v>
      </c>
      <c r="R34" s="74">
        <v>10.6</v>
      </c>
      <c r="S34" s="78">
        <v>11</v>
      </c>
      <c r="T34" s="78">
        <v>12.3</v>
      </c>
      <c r="U34" s="78">
        <v>12.3</v>
      </c>
      <c r="V34" s="79">
        <v>12.6</v>
      </c>
      <c r="W34" s="78">
        <v>14.3</v>
      </c>
      <c r="X34" s="78">
        <v>11.1</v>
      </c>
      <c r="Y34" s="79">
        <v>15.1</v>
      </c>
      <c r="Z34" s="80" t="s">
        <v>133</v>
      </c>
      <c r="AA34" s="76" t="s">
        <v>133</v>
      </c>
      <c r="AB34" s="81">
        <v>12</v>
      </c>
      <c r="AC34" s="82">
        <v>11.9</v>
      </c>
      <c r="AD34" s="82">
        <v>12</v>
      </c>
      <c r="AE34" s="79">
        <v>11.5</v>
      </c>
      <c r="AF34" s="79">
        <v>15.4</v>
      </c>
      <c r="AG34" s="82">
        <v>13.5</v>
      </c>
    </row>
    <row r="35" spans="1:33" ht="15.75">
      <c r="A35" s="72" t="s">
        <v>209</v>
      </c>
      <c r="B35" s="73">
        <v>3.6</v>
      </c>
      <c r="C35" s="73">
        <v>4.7</v>
      </c>
      <c r="D35" s="74">
        <v>2.9</v>
      </c>
      <c r="E35" s="73">
        <v>3.6</v>
      </c>
      <c r="F35" s="75">
        <v>3.4</v>
      </c>
      <c r="G35" s="75">
        <v>3.5</v>
      </c>
      <c r="H35" s="76">
        <v>3.3</v>
      </c>
      <c r="I35" s="77">
        <v>3.7</v>
      </c>
      <c r="J35" s="75">
        <v>2.8</v>
      </c>
      <c r="K35" s="75">
        <v>3.4</v>
      </c>
      <c r="L35" s="75">
        <v>4.2</v>
      </c>
      <c r="M35" s="75">
        <v>4.3</v>
      </c>
      <c r="N35" s="76">
        <v>3.6</v>
      </c>
      <c r="O35" s="73">
        <v>3.7</v>
      </c>
      <c r="P35" s="73">
        <v>1.6</v>
      </c>
      <c r="Q35" s="77">
        <v>5.1</v>
      </c>
      <c r="R35" s="74">
        <v>2.7</v>
      </c>
      <c r="S35" s="78">
        <v>1.4</v>
      </c>
      <c r="T35" s="78">
        <v>3</v>
      </c>
      <c r="U35" s="78">
        <v>3.3</v>
      </c>
      <c r="V35" s="79">
        <v>4.5</v>
      </c>
      <c r="W35" s="78">
        <v>4</v>
      </c>
      <c r="X35" s="78">
        <v>3.5</v>
      </c>
      <c r="Y35" s="79">
        <v>3.7</v>
      </c>
      <c r="Z35" s="80" t="s">
        <v>133</v>
      </c>
      <c r="AA35" s="76" t="s">
        <v>133</v>
      </c>
      <c r="AB35" s="81">
        <v>3.9</v>
      </c>
      <c r="AC35" s="82">
        <v>4</v>
      </c>
      <c r="AD35" s="82">
        <v>4</v>
      </c>
      <c r="AE35" s="79">
        <v>3.8</v>
      </c>
      <c r="AF35" s="79">
        <v>2.9</v>
      </c>
      <c r="AG35" s="82">
        <v>2.8</v>
      </c>
    </row>
    <row r="36" spans="1:33" ht="15.75">
      <c r="A36" s="12" t="s">
        <v>38</v>
      </c>
      <c r="B36" s="73">
        <v>3.3</v>
      </c>
      <c r="C36" s="73">
        <v>3.9</v>
      </c>
      <c r="D36" s="74">
        <v>2.9</v>
      </c>
      <c r="E36" s="73">
        <v>3.3</v>
      </c>
      <c r="F36" s="75">
        <v>3.2</v>
      </c>
      <c r="G36" s="75">
        <v>2.6</v>
      </c>
      <c r="H36" s="76">
        <v>4</v>
      </c>
      <c r="I36" s="77">
        <v>3.3</v>
      </c>
      <c r="J36" s="75">
        <v>3.8</v>
      </c>
      <c r="K36" s="75">
        <v>2.4</v>
      </c>
      <c r="L36" s="75">
        <v>2.9</v>
      </c>
      <c r="M36" s="75">
        <v>4.2</v>
      </c>
      <c r="N36" s="76">
        <v>4.3</v>
      </c>
      <c r="O36" s="73">
        <v>3.4</v>
      </c>
      <c r="P36" s="73">
        <v>1.9</v>
      </c>
      <c r="Q36" s="77">
        <v>2.1</v>
      </c>
      <c r="R36" s="74">
        <v>4.3</v>
      </c>
      <c r="S36" s="78">
        <v>4.1</v>
      </c>
      <c r="T36" s="78">
        <v>3.3</v>
      </c>
      <c r="U36" s="78">
        <v>3.3</v>
      </c>
      <c r="V36" s="79">
        <v>3.3</v>
      </c>
      <c r="W36" s="78">
        <v>4.1</v>
      </c>
      <c r="X36" s="78">
        <v>2.8</v>
      </c>
      <c r="Y36" s="79">
        <v>4.4</v>
      </c>
      <c r="Z36" s="80" t="s">
        <v>133</v>
      </c>
      <c r="AA36" s="76" t="s">
        <v>133</v>
      </c>
      <c r="AB36" s="81">
        <v>3.1</v>
      </c>
      <c r="AC36" s="82">
        <v>3.1</v>
      </c>
      <c r="AD36" s="82">
        <v>3.1</v>
      </c>
      <c r="AE36" s="79">
        <v>3.3</v>
      </c>
      <c r="AF36" s="79">
        <v>3</v>
      </c>
      <c r="AG36" s="82">
        <v>3.8</v>
      </c>
    </row>
    <row r="37" spans="1:33" ht="15.75">
      <c r="A37" s="20" t="s">
        <v>39</v>
      </c>
      <c r="B37" s="83">
        <v>1.6</v>
      </c>
      <c r="C37" s="83">
        <v>1.6</v>
      </c>
      <c r="D37" s="84">
        <v>1.6</v>
      </c>
      <c r="E37" s="83">
        <v>1.6</v>
      </c>
      <c r="F37" s="85">
        <v>2.2</v>
      </c>
      <c r="G37" s="85">
        <v>2.4</v>
      </c>
      <c r="H37" s="86">
        <v>1.9</v>
      </c>
      <c r="I37" s="83">
        <v>1.5</v>
      </c>
      <c r="J37" s="85">
        <v>1.4</v>
      </c>
      <c r="K37" s="85">
        <v>1.4</v>
      </c>
      <c r="L37" s="85">
        <v>1.3</v>
      </c>
      <c r="M37" s="85">
        <v>1.9</v>
      </c>
      <c r="N37" s="86">
        <v>1.6</v>
      </c>
      <c r="O37" s="87">
        <v>1.5</v>
      </c>
      <c r="P37" s="83">
        <v>2.1</v>
      </c>
      <c r="Q37" s="83">
        <v>2.1</v>
      </c>
      <c r="R37" s="84">
        <v>1.5</v>
      </c>
      <c r="S37" s="88">
        <v>1</v>
      </c>
      <c r="T37" s="88">
        <v>1.5</v>
      </c>
      <c r="U37" s="88">
        <v>1.3</v>
      </c>
      <c r="V37" s="89">
        <v>1.7</v>
      </c>
      <c r="W37" s="88">
        <v>2.1</v>
      </c>
      <c r="X37" s="88">
        <v>1.4</v>
      </c>
      <c r="Y37" s="89">
        <v>1.6</v>
      </c>
      <c r="Z37" s="90" t="s">
        <v>133</v>
      </c>
      <c r="AA37" s="86" t="s">
        <v>133</v>
      </c>
      <c r="AB37" s="88">
        <v>1.6</v>
      </c>
      <c r="AC37" s="88">
        <v>1.6</v>
      </c>
      <c r="AD37" s="88">
        <v>1.7</v>
      </c>
      <c r="AE37" s="89">
        <v>1.1</v>
      </c>
      <c r="AF37" s="89">
        <v>1.5</v>
      </c>
      <c r="AG37" s="88">
        <v>1.6</v>
      </c>
    </row>
    <row r="38" spans="1:18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>
      <c r="A39" s="1" t="s">
        <v>47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1" t="s">
        <v>40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1" t="s">
        <v>41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 t="s">
        <v>146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48" t="s">
        <v>147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48" t="s">
        <v>148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48" t="s">
        <v>221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6" t="s">
        <v>210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6" t="s">
        <v>211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6" t="s">
        <v>212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6" t="s">
        <v>213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6" t="s">
        <v>214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154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6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6" t="s">
        <v>217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6" t="s">
        <v>216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6" t="s">
        <v>218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6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6" t="s">
        <v>228</v>
      </c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6" t="s">
        <v>229</v>
      </c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6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6" t="s">
        <v>48</v>
      </c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8" t="s">
        <v>49</v>
      </c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</sheetData>
  <mergeCells count="14">
    <mergeCell ref="AB11:AF13"/>
    <mergeCell ref="AB8:AG10"/>
    <mergeCell ref="AC14:AE15"/>
    <mergeCell ref="I13:N15"/>
    <mergeCell ref="E11:N12"/>
    <mergeCell ref="S8:V10"/>
    <mergeCell ref="O8:R10"/>
    <mergeCell ref="W8:Y10"/>
    <mergeCell ref="Z8:AA10"/>
    <mergeCell ref="A5:A18"/>
    <mergeCell ref="E8:N10"/>
    <mergeCell ref="C8:D10"/>
    <mergeCell ref="F13:H15"/>
    <mergeCell ref="B8:B19"/>
  </mergeCells>
  <printOptions/>
  <pageMargins left="0.75" right="0.75" top="1" bottom="1" header="0.5" footer="0.5"/>
  <pageSetup fitToWidth="2" fitToHeight="1" horizontalDpi="600" verticalDpi="600" orientation="landscape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3" width="9.69921875" style="0" customWidth="1"/>
    <col min="4" max="4" width="10.69921875" style="0" customWidth="1"/>
    <col min="5" max="6" width="11.69921875" style="0" customWidth="1"/>
    <col min="7" max="8" width="9.69921875" style="0" customWidth="1"/>
    <col min="9" max="9" width="12.69921875" style="0" customWidth="1"/>
    <col min="10" max="16384" width="9.69921875" style="0" customWidth="1"/>
  </cols>
  <sheetData>
    <row r="1" spans="1:9" ht="16.5">
      <c r="A1" s="7" t="s">
        <v>273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19"/>
      <c r="B5" s="2"/>
      <c r="C5" s="2"/>
      <c r="D5" s="2"/>
      <c r="E5" s="2"/>
      <c r="F5" s="2"/>
      <c r="G5" s="2"/>
      <c r="H5" s="2"/>
      <c r="I5" s="2"/>
    </row>
    <row r="6" spans="1:9" ht="16.5">
      <c r="A6" s="12"/>
      <c r="B6" s="1"/>
      <c r="C6" s="7">
        <v>2003</v>
      </c>
      <c r="D6" s="7"/>
      <c r="E6" s="7"/>
      <c r="F6" s="7"/>
      <c r="G6" s="7">
        <v>2003</v>
      </c>
      <c r="H6" s="7"/>
      <c r="I6" s="7"/>
    </row>
    <row r="7" spans="1:9" ht="15.75">
      <c r="A7" s="12"/>
      <c r="B7" s="10"/>
      <c r="C7" s="10"/>
      <c r="D7" s="10"/>
      <c r="E7" s="10"/>
      <c r="F7" s="10"/>
      <c r="G7" s="10"/>
      <c r="H7" s="10"/>
      <c r="I7" s="10"/>
    </row>
    <row r="8" spans="1:9" ht="15.75">
      <c r="A8" s="12"/>
      <c r="B8" s="1"/>
      <c r="C8" s="1" t="s">
        <v>2</v>
      </c>
      <c r="D8" s="11"/>
      <c r="E8" s="1" t="s">
        <v>3</v>
      </c>
      <c r="F8" s="11"/>
      <c r="G8" s="1" t="s">
        <v>4</v>
      </c>
      <c r="H8" s="1"/>
      <c r="I8" s="1"/>
    </row>
    <row r="9" spans="1:9" ht="15.75">
      <c r="A9" s="12"/>
      <c r="B9" s="1"/>
      <c r="C9" s="1"/>
      <c r="D9" s="12"/>
      <c r="E9" s="1"/>
      <c r="F9" s="12"/>
      <c r="G9" s="1" t="s">
        <v>5</v>
      </c>
      <c r="H9" s="1"/>
      <c r="I9" s="1"/>
    </row>
    <row r="10" spans="1:9" ht="15.75">
      <c r="A10" s="12" t="s">
        <v>6</v>
      </c>
      <c r="B10" s="1"/>
      <c r="C10" s="10"/>
      <c r="D10" s="13"/>
      <c r="E10" s="9"/>
      <c r="F10" s="13"/>
      <c r="G10" s="9"/>
      <c r="H10" s="10"/>
      <c r="I10" s="10"/>
    </row>
    <row r="11" spans="1:9" ht="15.75">
      <c r="A11" s="12" t="s">
        <v>9</v>
      </c>
      <c r="B11" s="3" t="s">
        <v>10</v>
      </c>
      <c r="C11" s="3"/>
      <c r="D11" s="14"/>
      <c r="E11" s="3"/>
      <c r="F11" s="14"/>
      <c r="G11" s="3"/>
      <c r="H11" s="3"/>
      <c r="I11" s="3"/>
    </row>
    <row r="12" spans="1:9" ht="15.75">
      <c r="A12" s="12"/>
      <c r="B12" s="3" t="s">
        <v>11</v>
      </c>
      <c r="C12" s="3" t="s">
        <v>12</v>
      </c>
      <c r="D12" s="14" t="s">
        <v>13</v>
      </c>
      <c r="E12" s="3" t="s">
        <v>14</v>
      </c>
      <c r="F12" s="14" t="s">
        <v>15</v>
      </c>
      <c r="G12" s="3" t="s">
        <v>16</v>
      </c>
      <c r="H12" s="3" t="s">
        <v>17</v>
      </c>
      <c r="I12" s="3" t="s">
        <v>18</v>
      </c>
    </row>
    <row r="13" spans="1:9" ht="15.75">
      <c r="A13" s="12"/>
      <c r="B13" s="3" t="s">
        <v>19</v>
      </c>
      <c r="C13" s="3"/>
      <c r="D13" s="14"/>
      <c r="E13" s="3" t="s">
        <v>20</v>
      </c>
      <c r="F13" s="14" t="s">
        <v>21</v>
      </c>
      <c r="G13" s="3"/>
      <c r="H13" s="3"/>
      <c r="I13" s="3" t="s">
        <v>22</v>
      </c>
    </row>
    <row r="14" spans="1:9" ht="15.75">
      <c r="A14" s="12"/>
      <c r="B14" s="3"/>
      <c r="C14" s="3"/>
      <c r="D14" s="14"/>
      <c r="E14" s="3" t="s">
        <v>23</v>
      </c>
      <c r="F14" s="14" t="s">
        <v>24</v>
      </c>
      <c r="G14" s="3"/>
      <c r="H14" s="3"/>
      <c r="I14" s="3" t="s">
        <v>25</v>
      </c>
    </row>
    <row r="15" spans="1:9" ht="15.75">
      <c r="A15" s="13"/>
      <c r="B15" s="10"/>
      <c r="C15" s="10"/>
      <c r="D15" s="13"/>
      <c r="E15" s="10"/>
      <c r="F15" s="13"/>
      <c r="G15" s="10"/>
      <c r="H15" s="10"/>
      <c r="I15" s="10"/>
    </row>
    <row r="16" spans="1:9" ht="15.75">
      <c r="A16" s="12" t="s">
        <v>26</v>
      </c>
      <c r="B16" s="4">
        <v>6.4</v>
      </c>
      <c r="C16" s="4">
        <v>8.1</v>
      </c>
      <c r="D16" s="15">
        <v>5.2</v>
      </c>
      <c r="E16" s="4">
        <v>6.4</v>
      </c>
      <c r="F16" s="15">
        <v>6.7</v>
      </c>
      <c r="G16" s="4">
        <v>6.5</v>
      </c>
      <c r="H16" s="4">
        <v>5</v>
      </c>
      <c r="I16" s="4">
        <v>5.8</v>
      </c>
    </row>
    <row r="17" spans="1:9" ht="15.75">
      <c r="A17" s="12" t="s">
        <v>27</v>
      </c>
      <c r="B17" s="5"/>
      <c r="C17" s="4"/>
      <c r="D17" s="15"/>
      <c r="E17" s="4"/>
      <c r="F17" s="15"/>
      <c r="G17" s="4"/>
      <c r="H17" s="4"/>
      <c r="I17" s="4"/>
    </row>
    <row r="18" spans="1:9" ht="15.75">
      <c r="A18" s="12" t="s">
        <v>28</v>
      </c>
      <c r="B18" s="4">
        <v>27.4</v>
      </c>
      <c r="C18" s="4">
        <v>24.7</v>
      </c>
      <c r="D18" s="15">
        <v>29.3</v>
      </c>
      <c r="E18" s="4">
        <v>27.4</v>
      </c>
      <c r="F18" s="15">
        <v>26.7</v>
      </c>
      <c r="G18" s="4">
        <v>27.3</v>
      </c>
      <c r="H18" s="4">
        <v>27.4</v>
      </c>
      <c r="I18" s="4">
        <v>38.5</v>
      </c>
    </row>
    <row r="19" spans="1:9" ht="15.75">
      <c r="A19" s="12" t="s">
        <v>29</v>
      </c>
      <c r="B19" s="5"/>
      <c r="C19" s="4"/>
      <c r="D19" s="15"/>
      <c r="E19" s="4"/>
      <c r="F19" s="15"/>
      <c r="G19" s="4"/>
      <c r="H19" s="4"/>
      <c r="I19" s="4"/>
    </row>
    <row r="20" spans="1:9" ht="15.75">
      <c r="A20" s="12" t="s">
        <v>30</v>
      </c>
      <c r="B20" s="4">
        <v>1.7</v>
      </c>
      <c r="C20" s="4">
        <v>1.9</v>
      </c>
      <c r="D20" s="15">
        <v>1.5</v>
      </c>
      <c r="E20" s="4">
        <v>1.7</v>
      </c>
      <c r="F20" s="15">
        <v>1.6</v>
      </c>
      <c r="G20" s="4">
        <v>1.7</v>
      </c>
      <c r="H20" s="4">
        <v>0.4</v>
      </c>
      <c r="I20" s="4">
        <v>0.7</v>
      </c>
    </row>
    <row r="21" spans="1:9" ht="15.75">
      <c r="A21" s="12" t="s">
        <v>31</v>
      </c>
      <c r="B21" s="5"/>
      <c r="C21" s="4"/>
      <c r="D21" s="15"/>
      <c r="E21" s="4"/>
      <c r="F21" s="15"/>
      <c r="G21" s="4"/>
      <c r="H21" s="4"/>
      <c r="I21" s="4"/>
    </row>
    <row r="22" spans="1:9" ht="15.75">
      <c r="A22" s="12" t="s">
        <v>32</v>
      </c>
      <c r="B22" s="4">
        <v>8.2</v>
      </c>
      <c r="C22" s="4">
        <v>6.3</v>
      </c>
      <c r="D22" s="15">
        <v>9.6</v>
      </c>
      <c r="E22" s="4">
        <v>8.2</v>
      </c>
      <c r="F22" s="15">
        <v>8.1</v>
      </c>
      <c r="G22" s="4">
        <v>8.4</v>
      </c>
      <c r="H22" s="4">
        <v>5.9</v>
      </c>
      <c r="I22" s="4">
        <v>5.5</v>
      </c>
    </row>
    <row r="23" spans="1:9" ht="15.75">
      <c r="A23" s="12" t="s">
        <v>33</v>
      </c>
      <c r="B23" s="4">
        <v>1.2</v>
      </c>
      <c r="C23" s="4">
        <v>2.1</v>
      </c>
      <c r="D23" s="15">
        <v>0.5</v>
      </c>
      <c r="E23" s="4">
        <v>1.2</v>
      </c>
      <c r="F23" s="15">
        <v>1.2</v>
      </c>
      <c r="G23" s="4">
        <v>1.3</v>
      </c>
      <c r="H23" s="4">
        <v>0.5</v>
      </c>
      <c r="I23" s="4">
        <v>0.6</v>
      </c>
    </row>
    <row r="24" spans="1:9" ht="15.75">
      <c r="A24" s="12" t="s">
        <v>34</v>
      </c>
      <c r="B24" s="4">
        <v>34.6</v>
      </c>
      <c r="C24" s="4">
        <v>33.9</v>
      </c>
      <c r="D24" s="15">
        <v>35.1</v>
      </c>
      <c r="E24" s="4">
        <v>34.6</v>
      </c>
      <c r="F24" s="15">
        <v>35.4</v>
      </c>
      <c r="G24" s="4">
        <v>33.7</v>
      </c>
      <c r="H24" s="4">
        <v>44.7</v>
      </c>
      <c r="I24" s="4">
        <v>32.4</v>
      </c>
    </row>
    <row r="25" spans="1:9" ht="15.75">
      <c r="A25" s="12" t="s">
        <v>35</v>
      </c>
      <c r="B25" s="5"/>
      <c r="C25" s="5"/>
      <c r="D25" s="15"/>
      <c r="E25" s="4"/>
      <c r="F25" s="15"/>
      <c r="G25" s="4"/>
      <c r="H25" s="4"/>
      <c r="I25" s="4"/>
    </row>
    <row r="26" spans="1:9" ht="15.75">
      <c r="A26" s="12" t="s">
        <v>36</v>
      </c>
      <c r="B26" s="4">
        <v>11.8</v>
      </c>
      <c r="C26" s="5">
        <v>12.6</v>
      </c>
      <c r="D26" s="15">
        <v>11.2</v>
      </c>
      <c r="E26" s="4">
        <v>11.8</v>
      </c>
      <c r="F26" s="15">
        <v>11.5</v>
      </c>
      <c r="G26" s="4">
        <v>11.9</v>
      </c>
      <c r="H26" s="4">
        <v>10.5</v>
      </c>
      <c r="I26" s="4">
        <v>9.6</v>
      </c>
    </row>
    <row r="27" spans="1:9" ht="15.75">
      <c r="A27" s="12" t="s">
        <v>37</v>
      </c>
      <c r="B27" s="4">
        <v>4.1</v>
      </c>
      <c r="C27" s="5">
        <v>5.5</v>
      </c>
      <c r="D27" s="15">
        <v>3.2</v>
      </c>
      <c r="E27" s="4">
        <v>4.1</v>
      </c>
      <c r="F27" s="15">
        <v>4.2</v>
      </c>
      <c r="G27" s="4">
        <v>4.3</v>
      </c>
      <c r="H27" s="4">
        <v>1.7</v>
      </c>
      <c r="I27" s="4">
        <v>1.9</v>
      </c>
    </row>
    <row r="28" spans="1:9" ht="15.75">
      <c r="A28" s="12" t="s">
        <v>38</v>
      </c>
      <c r="B28" s="4">
        <v>3.1</v>
      </c>
      <c r="C28" s="5">
        <v>3.4</v>
      </c>
      <c r="D28" s="15">
        <v>3</v>
      </c>
      <c r="E28" s="4">
        <v>3.1</v>
      </c>
      <c r="F28" s="15">
        <v>3.2</v>
      </c>
      <c r="G28" s="4">
        <v>3.3</v>
      </c>
      <c r="H28" s="4">
        <v>1.8</v>
      </c>
      <c r="I28" s="4">
        <v>3.5</v>
      </c>
    </row>
    <row r="29" spans="1:9" ht="15.75">
      <c r="A29" s="20" t="s">
        <v>39</v>
      </c>
      <c r="B29" s="16">
        <v>1.5</v>
      </c>
      <c r="C29" s="17">
        <v>1.5</v>
      </c>
      <c r="D29" s="18">
        <v>1.5</v>
      </c>
      <c r="E29" s="16">
        <v>1.5</v>
      </c>
      <c r="F29" s="18">
        <v>1.5</v>
      </c>
      <c r="G29" s="16">
        <v>1.5</v>
      </c>
      <c r="H29" s="16">
        <v>2.1</v>
      </c>
      <c r="I29" s="16">
        <v>1.7</v>
      </c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9" ht="15.75">
      <c r="A32" s="1" t="s">
        <v>40</v>
      </c>
      <c r="B32" s="1"/>
      <c r="C32" s="1"/>
      <c r="D32" s="1"/>
      <c r="E32" s="1"/>
      <c r="F32" s="1"/>
      <c r="G32" s="1"/>
      <c r="H32" s="1"/>
      <c r="I32" s="1"/>
    </row>
    <row r="33" spans="1:9" ht="15.75">
      <c r="A33" s="1" t="s">
        <v>41</v>
      </c>
      <c r="B33" s="1"/>
      <c r="C33" s="1"/>
      <c r="D33" s="1"/>
      <c r="E33" s="1"/>
      <c r="F33" s="1"/>
      <c r="G33" s="1"/>
      <c r="H33" s="1"/>
      <c r="I33" s="1"/>
    </row>
    <row r="34" spans="1:9" ht="15.75">
      <c r="A34" s="1" t="s">
        <v>42</v>
      </c>
      <c r="B34" s="1"/>
      <c r="C34" s="1"/>
      <c r="D34" s="1"/>
      <c r="E34" s="1"/>
      <c r="F34" s="1"/>
      <c r="G34" s="1"/>
      <c r="H34" s="1"/>
      <c r="I34" s="1"/>
    </row>
    <row r="35" spans="1:9" ht="15.75">
      <c r="A35" s="1" t="s">
        <v>43</v>
      </c>
      <c r="B35" s="3"/>
      <c r="C35" s="1"/>
      <c r="D35" s="1"/>
      <c r="E35" s="1"/>
      <c r="F35" s="1"/>
      <c r="G35" s="1"/>
      <c r="H35" s="1"/>
      <c r="I35" s="1"/>
    </row>
    <row r="36" spans="1:9" ht="15.75">
      <c r="A36" s="1"/>
      <c r="B36" s="3"/>
      <c r="C36" s="1"/>
      <c r="D36" s="1"/>
      <c r="E36" s="1"/>
      <c r="F36" s="1"/>
      <c r="G36" s="1"/>
      <c r="H36" s="1"/>
      <c r="I36" s="1"/>
    </row>
    <row r="37" spans="1:9" ht="15.75">
      <c r="A37" s="6" t="s">
        <v>46</v>
      </c>
      <c r="B37" s="3"/>
      <c r="C37" s="1"/>
      <c r="D37" s="1"/>
      <c r="E37" s="1"/>
      <c r="F37" s="1"/>
      <c r="G37" s="1"/>
      <c r="H37" s="1"/>
      <c r="I37" s="1"/>
    </row>
    <row r="38" spans="1:9" ht="15.75">
      <c r="A38" s="6"/>
      <c r="B38" s="3"/>
      <c r="C38" s="1"/>
      <c r="D38" s="1"/>
      <c r="E38" s="1"/>
      <c r="F38" s="1"/>
      <c r="G38" s="1"/>
      <c r="H38" s="1"/>
      <c r="I38" s="1"/>
    </row>
    <row r="39" spans="1:9" ht="15.75">
      <c r="A39" s="6" t="s">
        <v>48</v>
      </c>
      <c r="B39" s="3"/>
      <c r="C39" s="1"/>
      <c r="D39" s="1"/>
      <c r="E39" s="1"/>
      <c r="F39" s="1"/>
      <c r="G39" s="1"/>
      <c r="H39" s="1"/>
      <c r="I39" s="1"/>
    </row>
    <row r="40" spans="1:9" ht="15.75">
      <c r="A40" s="8" t="s">
        <v>49</v>
      </c>
      <c r="B40" s="3"/>
      <c r="C40" s="1"/>
      <c r="D40" s="1"/>
      <c r="E40" s="1"/>
      <c r="F40" s="1"/>
      <c r="G40" s="1"/>
      <c r="H40" s="1"/>
      <c r="I40" s="1"/>
    </row>
    <row r="41" spans="1:9" ht="15.75">
      <c r="A41" s="1"/>
      <c r="B41" s="3"/>
      <c r="C41" s="1"/>
      <c r="D41" s="1"/>
      <c r="E41" s="1"/>
      <c r="F41" s="1"/>
      <c r="G41" s="1"/>
      <c r="H41" s="1"/>
      <c r="I41" s="1"/>
    </row>
    <row r="42" spans="1:9" ht="15.75">
      <c r="A42" s="1"/>
      <c r="B42" s="3"/>
      <c r="C42" s="1"/>
      <c r="D42" s="1"/>
      <c r="E42" s="1"/>
      <c r="F42" s="1"/>
      <c r="G42" s="1"/>
      <c r="H42" s="1"/>
      <c r="I42" s="1"/>
    </row>
    <row r="43" spans="1:9" ht="15.75">
      <c r="A43" s="1"/>
      <c r="B43" s="3"/>
      <c r="C43" s="1"/>
      <c r="D43" s="1"/>
      <c r="E43" s="1"/>
      <c r="F43" s="1"/>
      <c r="G43" s="1"/>
      <c r="H43" s="1"/>
      <c r="I43" s="1"/>
    </row>
    <row r="44" spans="1:9" ht="16.5">
      <c r="A44" s="7" t="s">
        <v>184</v>
      </c>
      <c r="B44" s="3"/>
      <c r="C44" s="1"/>
      <c r="D44" s="1"/>
      <c r="E44" s="1"/>
      <c r="F44" s="1"/>
      <c r="G44" s="1"/>
      <c r="H44" s="1"/>
      <c r="I44" s="1"/>
    </row>
    <row r="45" spans="1:9" ht="15.75">
      <c r="A45" s="46"/>
      <c r="B45" s="3"/>
      <c r="C45" s="1"/>
      <c r="D45" s="1"/>
      <c r="E45" s="1"/>
      <c r="F45" s="1"/>
      <c r="G45" s="1"/>
      <c r="H45" s="1"/>
      <c r="I45" s="1"/>
    </row>
    <row r="46" spans="1:9" ht="15.75">
      <c r="A46" s="1" t="s">
        <v>80</v>
      </c>
      <c r="B46" s="3"/>
      <c r="C46" s="1"/>
      <c r="D46" s="1"/>
      <c r="E46" s="1"/>
      <c r="F46" s="1"/>
      <c r="G46" s="1"/>
      <c r="H46" s="1"/>
      <c r="I46" s="1"/>
    </row>
    <row r="47" spans="1:9" ht="15.75">
      <c r="A47" s="1" t="s">
        <v>81</v>
      </c>
      <c r="B47" s="3"/>
      <c r="C47" s="1"/>
      <c r="D47" s="1"/>
      <c r="E47" s="1"/>
      <c r="F47" s="1"/>
      <c r="G47" s="1"/>
      <c r="H47" s="1"/>
      <c r="I47" s="1"/>
    </row>
    <row r="48" spans="1:9" ht="15.75">
      <c r="A48" s="1" t="s">
        <v>82</v>
      </c>
      <c r="B48" s="3"/>
      <c r="C48" s="1"/>
      <c r="D48" s="1"/>
      <c r="E48" s="1"/>
      <c r="F48" s="1"/>
      <c r="G48" s="1"/>
      <c r="H48" s="1"/>
      <c r="I48" s="1"/>
    </row>
    <row r="49" spans="1:9" ht="15.75">
      <c r="A49" s="1" t="s">
        <v>83</v>
      </c>
      <c r="B49" s="3"/>
      <c r="C49" s="1"/>
      <c r="D49" s="1"/>
      <c r="E49" s="1"/>
      <c r="F49" s="1"/>
      <c r="G49" s="1"/>
      <c r="H49" s="1"/>
      <c r="I49" s="1"/>
    </row>
    <row r="50" spans="1:9" ht="15.75">
      <c r="A50" s="1" t="s">
        <v>84</v>
      </c>
      <c r="B50" s="3"/>
      <c r="C50" s="1"/>
      <c r="D50" s="1"/>
      <c r="E50" s="1"/>
      <c r="F50" s="1"/>
      <c r="G50" s="1"/>
      <c r="H50" s="1"/>
      <c r="I50" s="1"/>
    </row>
    <row r="51" ht="15.75">
      <c r="A51" s="46"/>
    </row>
    <row r="52" ht="15.75">
      <c r="A52" s="46"/>
    </row>
    <row r="53" ht="15.75">
      <c r="A53" s="46"/>
    </row>
    <row r="54" spans="1:4" ht="15.75">
      <c r="A54" s="47"/>
      <c r="B54" s="47"/>
      <c r="C54" s="47"/>
      <c r="D54" s="47"/>
    </row>
    <row r="55" spans="1:4" ht="15.75">
      <c r="A55" s="19"/>
      <c r="B55" s="2"/>
      <c r="C55" s="2"/>
      <c r="D55" s="19"/>
    </row>
    <row r="56" spans="1:4" ht="16.5">
      <c r="A56" s="49"/>
      <c r="B56" s="50"/>
      <c r="C56" s="50">
        <v>2003</v>
      </c>
      <c r="D56" s="49"/>
    </row>
    <row r="57" spans="1:4" ht="15.75">
      <c r="A57" s="49"/>
      <c r="B57" s="10"/>
      <c r="C57" s="10"/>
      <c r="D57" s="13"/>
    </row>
    <row r="58" spans="1:4" ht="15.75">
      <c r="A58" s="12" t="s">
        <v>85</v>
      </c>
      <c r="B58" s="1" t="s">
        <v>69</v>
      </c>
      <c r="C58" s="1" t="s">
        <v>86</v>
      </c>
      <c r="D58" s="12" t="s">
        <v>87</v>
      </c>
    </row>
    <row r="59" spans="1:4" ht="15.75">
      <c r="A59" s="49"/>
      <c r="B59" s="1" t="s">
        <v>88</v>
      </c>
      <c r="C59" s="1" t="s">
        <v>89</v>
      </c>
      <c r="D59" s="12" t="s">
        <v>90</v>
      </c>
    </row>
    <row r="60" spans="1:4" ht="15.75">
      <c r="A60" s="49"/>
      <c r="B60" s="1" t="s">
        <v>91</v>
      </c>
      <c r="C60" s="46"/>
      <c r="D60" s="12" t="s">
        <v>92</v>
      </c>
    </row>
    <row r="61" spans="1:4" ht="15.75">
      <c r="A61" s="13"/>
      <c r="B61" s="10"/>
      <c r="C61" s="10"/>
      <c r="D61" s="13"/>
    </row>
    <row r="62" spans="1:4" ht="15.75">
      <c r="A62" s="52" t="s">
        <v>93</v>
      </c>
      <c r="B62" s="46"/>
      <c r="C62" s="46"/>
      <c r="D62" s="49"/>
    </row>
    <row r="63" spans="1:4" ht="15.75">
      <c r="A63" s="12" t="s">
        <v>68</v>
      </c>
      <c r="B63" s="3" t="s">
        <v>157</v>
      </c>
      <c r="C63" s="54">
        <f>28.8</f>
        <v>28.8</v>
      </c>
      <c r="D63" s="49">
        <f>52</f>
        <v>52</v>
      </c>
    </row>
    <row r="64" spans="1:4" ht="15.75">
      <c r="A64" s="12" t="s">
        <v>95</v>
      </c>
      <c r="B64" s="3" t="s">
        <v>158</v>
      </c>
      <c r="C64" s="54">
        <f>24.1</f>
        <v>24.1</v>
      </c>
      <c r="D64" s="49">
        <f>40</f>
        <v>40</v>
      </c>
    </row>
    <row r="65" spans="1:4" ht="15.75">
      <c r="A65" s="12" t="s">
        <v>97</v>
      </c>
      <c r="B65" s="3" t="s">
        <v>159</v>
      </c>
      <c r="C65" s="54">
        <f>26.5</f>
        <v>26.5</v>
      </c>
      <c r="D65" s="49">
        <f>36</f>
        <v>36</v>
      </c>
    </row>
    <row r="66" spans="1:4" ht="15.75">
      <c r="A66" s="12" t="s">
        <v>99</v>
      </c>
      <c r="B66" s="3" t="s">
        <v>160</v>
      </c>
      <c r="C66" s="54">
        <f>34.7</f>
        <v>34.7</v>
      </c>
      <c r="D66" s="49">
        <f>50</f>
        <v>50</v>
      </c>
    </row>
    <row r="67" spans="1:4" ht="15.75">
      <c r="A67" s="12" t="s">
        <v>101</v>
      </c>
      <c r="B67" s="3" t="s">
        <v>161</v>
      </c>
      <c r="C67" s="54">
        <f>32.7</f>
        <v>32.7</v>
      </c>
      <c r="D67" s="49">
        <f>52</f>
        <v>52</v>
      </c>
    </row>
    <row r="68" spans="1:4" ht="15.75">
      <c r="A68" s="12" t="s">
        <v>103</v>
      </c>
      <c r="B68" s="3" t="s">
        <v>162</v>
      </c>
      <c r="C68" s="54">
        <f>29.2</f>
        <v>29.2</v>
      </c>
      <c r="D68" s="49">
        <f>60</f>
        <v>60</v>
      </c>
    </row>
    <row r="69" spans="1:4" ht="15.75">
      <c r="A69" s="12" t="s">
        <v>105</v>
      </c>
      <c r="B69" s="3" t="s">
        <v>163</v>
      </c>
      <c r="C69" s="54">
        <f>23.7</f>
        <v>23.7</v>
      </c>
      <c r="D69" s="49">
        <f>88</f>
        <v>88</v>
      </c>
    </row>
    <row r="70" spans="1:4" ht="15.75">
      <c r="A70" s="49"/>
      <c r="B70" s="46"/>
      <c r="C70" s="54"/>
      <c r="D70" s="49"/>
    </row>
    <row r="71" spans="1:4" ht="15.75">
      <c r="A71" s="52" t="s">
        <v>107</v>
      </c>
      <c r="B71" s="46"/>
      <c r="C71" s="54"/>
      <c r="D71" s="49"/>
    </row>
    <row r="72" spans="1:4" ht="15.75">
      <c r="A72" s="12" t="s">
        <v>12</v>
      </c>
      <c r="B72" s="3" t="s">
        <v>164</v>
      </c>
      <c r="C72" s="54">
        <f>25.1</f>
        <v>25.1</v>
      </c>
      <c r="D72" s="49">
        <f>52</f>
        <v>52</v>
      </c>
    </row>
    <row r="73" spans="1:4" ht="15.75">
      <c r="A73" s="12" t="s">
        <v>13</v>
      </c>
      <c r="B73" s="3" t="s">
        <v>165</v>
      </c>
      <c r="C73" s="54">
        <f>32.2</f>
        <v>32.2</v>
      </c>
      <c r="D73" s="49">
        <f>52</f>
        <v>52</v>
      </c>
    </row>
    <row r="74" spans="1:4" ht="15.75">
      <c r="A74" s="49"/>
      <c r="B74" s="46"/>
      <c r="C74" s="54"/>
      <c r="D74" s="49"/>
    </row>
    <row r="75" spans="1:4" ht="15.75">
      <c r="A75" s="52" t="s">
        <v>110</v>
      </c>
      <c r="B75" s="46"/>
      <c r="C75" s="54"/>
      <c r="D75" s="49"/>
    </row>
    <row r="76" spans="1:4" ht="15.75">
      <c r="A76" s="12" t="s">
        <v>111</v>
      </c>
      <c r="B76" s="3" t="s">
        <v>166</v>
      </c>
      <c r="C76" s="54">
        <f>30.6</f>
        <v>30.6</v>
      </c>
      <c r="D76" s="49">
        <f>52</f>
        <v>52</v>
      </c>
    </row>
    <row r="77" spans="1:4" ht="15.75">
      <c r="A77" s="12" t="s">
        <v>113</v>
      </c>
      <c r="B77" s="3" t="s">
        <v>167</v>
      </c>
      <c r="C77" s="54">
        <f>20</f>
        <v>20</v>
      </c>
      <c r="D77" s="49">
        <f>52</f>
        <v>52</v>
      </c>
    </row>
    <row r="78" spans="1:4" ht="15.75">
      <c r="A78" s="12" t="s">
        <v>115</v>
      </c>
      <c r="B78" s="3" t="s">
        <v>168</v>
      </c>
      <c r="C78" s="54">
        <f>15.7</f>
        <v>15.7</v>
      </c>
      <c r="D78" s="49">
        <f>40</f>
        <v>40</v>
      </c>
    </row>
    <row r="79" spans="1:4" ht="15.75">
      <c r="A79" s="49"/>
      <c r="B79" s="46"/>
      <c r="C79" s="54"/>
      <c r="D79" s="49"/>
    </row>
    <row r="80" spans="1:4" ht="15.75">
      <c r="A80" s="52" t="s">
        <v>117</v>
      </c>
      <c r="B80" s="46"/>
      <c r="C80" s="54"/>
      <c r="D80" s="49"/>
    </row>
    <row r="81" spans="1:4" ht="15.75">
      <c r="A81" s="12" t="s">
        <v>118</v>
      </c>
      <c r="B81" s="3" t="s">
        <v>169</v>
      </c>
      <c r="C81" s="54">
        <f>9.9</f>
        <v>9.9</v>
      </c>
      <c r="D81" s="49">
        <f>48</f>
        <v>48</v>
      </c>
    </row>
    <row r="82" spans="1:4" ht="15.75">
      <c r="A82" s="12" t="s">
        <v>120</v>
      </c>
      <c r="B82" s="3" t="s">
        <v>170</v>
      </c>
      <c r="C82" s="54">
        <f>21.7</f>
        <v>21.7</v>
      </c>
      <c r="D82" s="49">
        <f>48</f>
        <v>48</v>
      </c>
    </row>
    <row r="83" spans="1:4" ht="15.75">
      <c r="A83" s="12" t="s">
        <v>122</v>
      </c>
      <c r="B83" s="3" t="s">
        <v>171</v>
      </c>
      <c r="C83" s="54">
        <f>34.1</f>
        <v>34.1</v>
      </c>
      <c r="D83" s="49">
        <f>52</f>
        <v>52</v>
      </c>
    </row>
    <row r="84" spans="1:4" ht="15.75">
      <c r="A84" s="12" t="s">
        <v>124</v>
      </c>
      <c r="B84" s="3" t="s">
        <v>172</v>
      </c>
      <c r="C84" s="54">
        <f>45.6</f>
        <v>45.6</v>
      </c>
      <c r="D84" s="49">
        <f>60</f>
        <v>60</v>
      </c>
    </row>
    <row r="85" spans="1:4" ht="15.75">
      <c r="A85" s="49"/>
      <c r="B85" s="46"/>
      <c r="C85" s="54"/>
      <c r="D85" s="49"/>
    </row>
    <row r="86" spans="1:4" ht="15.75">
      <c r="A86" s="52" t="s">
        <v>126</v>
      </c>
      <c r="B86" s="46"/>
      <c r="C86" s="54"/>
      <c r="D86" s="49"/>
    </row>
    <row r="87" spans="1:4" ht="15.75">
      <c r="A87" s="12" t="s">
        <v>127</v>
      </c>
      <c r="B87" s="3" t="s">
        <v>173</v>
      </c>
      <c r="C87" s="54">
        <f>22.8</f>
        <v>22.8</v>
      </c>
      <c r="D87" s="49">
        <v>42</v>
      </c>
    </row>
    <row r="88" spans="1:4" ht="15.75">
      <c r="A88" s="12" t="s">
        <v>128</v>
      </c>
      <c r="B88" s="3" t="s">
        <v>174</v>
      </c>
      <c r="C88" s="54">
        <f>34</f>
        <v>34</v>
      </c>
      <c r="D88" s="49">
        <v>52</v>
      </c>
    </row>
    <row r="89" spans="1:4" ht="15.75">
      <c r="A89" s="12" t="s">
        <v>129</v>
      </c>
      <c r="B89" s="3" t="s">
        <v>175</v>
      </c>
      <c r="C89" s="54">
        <f>22.5</f>
        <v>22.5</v>
      </c>
      <c r="D89" s="49">
        <v>52</v>
      </c>
    </row>
    <row r="90" spans="1:4" ht="15.75">
      <c r="A90" s="49"/>
      <c r="B90" s="46"/>
      <c r="C90" s="54"/>
      <c r="D90" s="49"/>
    </row>
    <row r="91" spans="1:4" ht="15.75">
      <c r="A91" s="52" t="s">
        <v>130</v>
      </c>
      <c r="B91" s="46"/>
      <c r="C91" s="54"/>
      <c r="D91" s="49"/>
    </row>
    <row r="92" spans="1:4" ht="15.75">
      <c r="A92" s="52" t="s">
        <v>131</v>
      </c>
      <c r="B92" s="46"/>
      <c r="C92" s="54"/>
      <c r="D92" s="49"/>
    </row>
    <row r="93" spans="1:4" ht="15.75">
      <c r="A93" s="12" t="s">
        <v>132</v>
      </c>
      <c r="B93" s="3" t="s">
        <v>176</v>
      </c>
      <c r="C93" s="54">
        <f>25</f>
        <v>25</v>
      </c>
      <c r="D93" s="49">
        <v>104</v>
      </c>
    </row>
    <row r="94" spans="1:4" ht="15.75">
      <c r="A94" s="12" t="s">
        <v>134</v>
      </c>
      <c r="B94" s="3" t="s">
        <v>177</v>
      </c>
      <c r="C94" s="54">
        <f>37.5</f>
        <v>37.5</v>
      </c>
      <c r="D94" s="49">
        <v>100</v>
      </c>
    </row>
    <row r="95" spans="1:4" ht="15.75">
      <c r="A95" s="49"/>
      <c r="B95" s="46"/>
      <c r="C95" s="54"/>
      <c r="D95" s="49"/>
    </row>
    <row r="96" spans="1:4" ht="15.75">
      <c r="A96" s="52" t="s">
        <v>62</v>
      </c>
      <c r="B96" s="46"/>
      <c r="C96" s="54"/>
      <c r="D96" s="49"/>
    </row>
    <row r="97" spans="1:4" ht="15.75">
      <c r="A97" s="12" t="s">
        <v>59</v>
      </c>
      <c r="B97" s="3" t="s">
        <v>178</v>
      </c>
      <c r="C97" s="54">
        <f>30.9</f>
        <v>30.9</v>
      </c>
      <c r="D97" s="49">
        <f>48</f>
        <v>48</v>
      </c>
    </row>
    <row r="98" spans="1:4" ht="15.75">
      <c r="A98" s="12" t="s">
        <v>136</v>
      </c>
      <c r="B98" s="3" t="s">
        <v>179</v>
      </c>
      <c r="C98" s="54">
        <f>31.2</f>
        <v>31.2</v>
      </c>
      <c r="D98" s="49">
        <f>48</f>
        <v>48</v>
      </c>
    </row>
    <row r="99" spans="1:4" ht="15.75">
      <c r="A99" s="12" t="s">
        <v>138</v>
      </c>
      <c r="B99" s="3" t="s">
        <v>180</v>
      </c>
      <c r="C99" s="54">
        <f>29.6</f>
        <v>29.6</v>
      </c>
      <c r="D99" s="49">
        <f>48</f>
        <v>48</v>
      </c>
    </row>
    <row r="100" spans="1:4" ht="15.75">
      <c r="A100" s="12" t="s">
        <v>140</v>
      </c>
      <c r="B100" s="3" t="s">
        <v>181</v>
      </c>
      <c r="C100" s="54">
        <f>38.4</f>
        <v>38.4</v>
      </c>
      <c r="D100" s="49">
        <f>52</f>
        <v>52</v>
      </c>
    </row>
    <row r="101" spans="1:4" ht="15.75">
      <c r="A101" s="12" t="s">
        <v>142</v>
      </c>
      <c r="B101" s="3" t="s">
        <v>182</v>
      </c>
      <c r="C101" s="54">
        <f>26.7</f>
        <v>26.7</v>
      </c>
      <c r="D101" s="49">
        <f>48</f>
        <v>48</v>
      </c>
    </row>
    <row r="102" spans="1:4" ht="15.75">
      <c r="A102" s="20" t="s">
        <v>61</v>
      </c>
      <c r="B102" s="38" t="s">
        <v>183</v>
      </c>
      <c r="C102" s="57">
        <f>24.6</f>
        <v>24.6</v>
      </c>
      <c r="D102" s="58">
        <f>66</f>
        <v>66</v>
      </c>
    </row>
    <row r="103" ht="15.75">
      <c r="A103" s="46"/>
    </row>
    <row r="104" ht="15.75">
      <c r="A104" s="59" t="s">
        <v>47</v>
      </c>
    </row>
    <row r="105" ht="15.75">
      <c r="A105" s="1" t="s">
        <v>145</v>
      </c>
    </row>
    <row r="106" ht="15.75">
      <c r="A106" s="1" t="s">
        <v>146</v>
      </c>
    </row>
    <row r="107" ht="15.75">
      <c r="A107" s="48" t="s">
        <v>147</v>
      </c>
    </row>
    <row r="108" ht="15.75">
      <c r="A108" s="48" t="s">
        <v>148</v>
      </c>
    </row>
    <row r="109" ht="15.75">
      <c r="A109" s="1" t="s">
        <v>149</v>
      </c>
    </row>
    <row r="110" ht="15.75">
      <c r="A110" s="1" t="s">
        <v>150</v>
      </c>
    </row>
    <row r="111" ht="15.75">
      <c r="A111" s="1" t="s">
        <v>151</v>
      </c>
    </row>
    <row r="112" ht="15.75">
      <c r="A112" s="1" t="s">
        <v>152</v>
      </c>
    </row>
    <row r="113" ht="15.75">
      <c r="A113" s="1" t="s">
        <v>153</v>
      </c>
    </row>
    <row r="114" ht="15.75">
      <c r="A114" s="1" t="s">
        <v>154</v>
      </c>
    </row>
    <row r="115" ht="15.75">
      <c r="A115" s="1" t="s">
        <v>155</v>
      </c>
    </row>
    <row r="116" ht="15.75">
      <c r="A116" s="1" t="s">
        <v>156</v>
      </c>
    </row>
    <row r="117" ht="15.75">
      <c r="A117" s="46"/>
    </row>
    <row r="118" ht="15.75">
      <c r="A118" s="1" t="s">
        <v>46</v>
      </c>
    </row>
    <row r="119" ht="15.75">
      <c r="A119" s="1"/>
    </row>
    <row r="120" ht="15.75">
      <c r="A120" s="1" t="s">
        <v>48</v>
      </c>
    </row>
    <row r="121" ht="15.75">
      <c r="A121" s="60" t="s">
        <v>49</v>
      </c>
    </row>
  </sheetData>
  <printOptions/>
  <pageMargins left="0.5" right="0.5" top="0.5" bottom="0.5" header="0.5" footer="0.5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1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9.5" style="0" customWidth="1"/>
    <col min="2" max="16384" width="9.69921875" style="0" customWidth="1"/>
  </cols>
  <sheetData>
    <row r="1" spans="1:9" ht="15.75">
      <c r="A1" s="6" t="s">
        <v>272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</row>
    <row r="6" spans="1:9" ht="15.75">
      <c r="A6" s="1"/>
      <c r="B6" s="1"/>
      <c r="C6" s="1">
        <v>2002</v>
      </c>
      <c r="D6" s="1"/>
      <c r="E6" s="1"/>
      <c r="F6" s="1"/>
      <c r="G6" s="1">
        <v>2002</v>
      </c>
      <c r="H6" s="1"/>
      <c r="I6" s="1"/>
    </row>
    <row r="7" spans="1:9" ht="15.75">
      <c r="A7" s="1"/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1:9" ht="15.75">
      <c r="A8" s="1"/>
      <c r="B8" s="1"/>
      <c r="C8" s="1" t="s">
        <v>2</v>
      </c>
      <c r="D8" s="1"/>
      <c r="E8" s="1" t="s">
        <v>3</v>
      </c>
      <c r="F8" s="1"/>
      <c r="G8" s="1" t="s">
        <v>4</v>
      </c>
      <c r="H8" s="1"/>
      <c r="I8" s="1"/>
    </row>
    <row r="9" spans="1:9" ht="15.75">
      <c r="A9" s="1"/>
      <c r="B9" s="1"/>
      <c r="C9" s="1"/>
      <c r="D9" s="1"/>
      <c r="E9" s="1"/>
      <c r="F9" s="1"/>
      <c r="G9" s="1" t="s">
        <v>5</v>
      </c>
      <c r="H9" s="1"/>
      <c r="I9" s="1"/>
    </row>
    <row r="10" spans="1:9" ht="15.75">
      <c r="A10" s="1" t="s">
        <v>6</v>
      </c>
      <c r="B10" s="1"/>
      <c r="C10" s="2" t="s">
        <v>1</v>
      </c>
      <c r="D10" s="2" t="s">
        <v>1</v>
      </c>
      <c r="E10" s="1" t="s">
        <v>7</v>
      </c>
      <c r="F10" s="2" t="s">
        <v>1</v>
      </c>
      <c r="G10" s="1" t="s">
        <v>8</v>
      </c>
      <c r="H10" s="2" t="s">
        <v>1</v>
      </c>
      <c r="I10" s="2" t="s">
        <v>1</v>
      </c>
    </row>
    <row r="11" spans="1:9" ht="15.75">
      <c r="A11" s="1" t="s">
        <v>9</v>
      </c>
      <c r="B11" s="3" t="s">
        <v>10</v>
      </c>
      <c r="C11" s="3"/>
      <c r="D11" s="3"/>
      <c r="E11" s="3"/>
      <c r="F11" s="3"/>
      <c r="G11" s="3"/>
      <c r="H11" s="3"/>
      <c r="I11" s="3"/>
    </row>
    <row r="12" spans="1:9" ht="15.75">
      <c r="A12" s="1"/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</row>
    <row r="13" spans="1:9" ht="15.75">
      <c r="A13" s="1"/>
      <c r="B13" s="3" t="s">
        <v>19</v>
      </c>
      <c r="C13" s="3"/>
      <c r="D13" s="3"/>
      <c r="E13" s="3" t="s">
        <v>20</v>
      </c>
      <c r="F13" s="3" t="s">
        <v>21</v>
      </c>
      <c r="G13" s="3"/>
      <c r="H13" s="3"/>
      <c r="I13" s="3" t="s">
        <v>22</v>
      </c>
    </row>
    <row r="14" spans="1:9" ht="15.75">
      <c r="A14" s="1"/>
      <c r="B14" s="3"/>
      <c r="C14" s="3"/>
      <c r="D14" s="3"/>
      <c r="E14" s="3" t="s">
        <v>23</v>
      </c>
      <c r="F14" s="3" t="s">
        <v>24</v>
      </c>
      <c r="G14" s="3"/>
      <c r="H14" s="3"/>
      <c r="I14" s="3" t="s">
        <v>25</v>
      </c>
    </row>
    <row r="15" spans="1:9" ht="15.75">
      <c r="A15" s="2" t="s">
        <v>1</v>
      </c>
      <c r="B15" s="2" t="s">
        <v>1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  <c r="I15" s="2" t="s">
        <v>1</v>
      </c>
    </row>
    <row r="16" spans="1:9" ht="15.75">
      <c r="A16" s="1" t="s">
        <v>26</v>
      </c>
      <c r="B16" s="4">
        <v>6.1</v>
      </c>
      <c r="C16" s="4">
        <v>7.6</v>
      </c>
      <c r="D16" s="4">
        <v>5.1</v>
      </c>
      <c r="E16" s="4">
        <v>6.1</v>
      </c>
      <c r="F16" s="4">
        <v>6.3</v>
      </c>
      <c r="G16" s="4">
        <v>6.4</v>
      </c>
      <c r="H16" s="4">
        <v>3.5</v>
      </c>
      <c r="I16" s="4">
        <v>4.2</v>
      </c>
    </row>
    <row r="17" spans="1:9" ht="15.75">
      <c r="A17" s="1" t="s">
        <v>27</v>
      </c>
      <c r="B17" s="5"/>
      <c r="C17" s="4"/>
      <c r="D17" s="4"/>
      <c r="E17" s="4"/>
      <c r="F17" s="4"/>
      <c r="G17" s="4"/>
      <c r="H17" s="4"/>
      <c r="I17" s="4"/>
    </row>
    <row r="18" spans="1:9" ht="15.75">
      <c r="A18" s="1" t="s">
        <v>28</v>
      </c>
      <c r="B18" s="4">
        <v>27.2</v>
      </c>
      <c r="C18" s="4">
        <v>25.5</v>
      </c>
      <c r="D18" s="4">
        <v>28.5</v>
      </c>
      <c r="E18" s="4">
        <v>27.2</v>
      </c>
      <c r="F18" s="4">
        <v>26.7</v>
      </c>
      <c r="G18" s="4">
        <v>27.2</v>
      </c>
      <c r="H18" s="4">
        <v>27.4</v>
      </c>
      <c r="I18" s="4">
        <v>32.9</v>
      </c>
    </row>
    <row r="19" spans="1:9" ht="15.75">
      <c r="A19" s="1" t="s">
        <v>29</v>
      </c>
      <c r="B19" s="5"/>
      <c r="C19" s="4"/>
      <c r="D19" s="4"/>
      <c r="E19" s="4"/>
      <c r="F19" s="4"/>
      <c r="G19" s="4"/>
      <c r="H19" s="4"/>
      <c r="I19" s="4"/>
    </row>
    <row r="20" spans="1:9" ht="15.75">
      <c r="A20" s="1" t="s">
        <v>30</v>
      </c>
      <c r="B20" s="4">
        <v>1.6</v>
      </c>
      <c r="C20" s="4">
        <v>1.7</v>
      </c>
      <c r="D20" s="4">
        <v>1.6</v>
      </c>
      <c r="E20" s="4">
        <v>1.6</v>
      </c>
      <c r="F20" s="4">
        <v>1.6</v>
      </c>
      <c r="G20" s="4">
        <v>1.8</v>
      </c>
      <c r="H20" s="4">
        <v>0.3</v>
      </c>
      <c r="I20" s="4">
        <v>0.6</v>
      </c>
    </row>
    <row r="21" spans="1:9" ht="15.75">
      <c r="A21" s="1" t="s">
        <v>31</v>
      </c>
      <c r="B21" s="5"/>
      <c r="C21" s="4"/>
      <c r="D21" s="4"/>
      <c r="E21" s="4"/>
      <c r="F21" s="4"/>
      <c r="G21" s="4"/>
      <c r="H21" s="4"/>
      <c r="I21" s="4"/>
    </row>
    <row r="22" spans="1:9" ht="15.75">
      <c r="A22" s="1" t="s">
        <v>32</v>
      </c>
      <c r="B22" s="4">
        <v>8.6</v>
      </c>
      <c r="C22" s="4">
        <v>6.7</v>
      </c>
      <c r="D22" s="4">
        <v>10</v>
      </c>
      <c r="E22" s="4">
        <v>8.6</v>
      </c>
      <c r="F22" s="4">
        <v>8.6</v>
      </c>
      <c r="G22" s="4">
        <v>8.8</v>
      </c>
      <c r="H22" s="4">
        <v>6.7</v>
      </c>
      <c r="I22" s="4">
        <v>6.4</v>
      </c>
    </row>
    <row r="23" spans="1:9" ht="15.75">
      <c r="A23" s="1" t="s">
        <v>33</v>
      </c>
      <c r="B23" s="4">
        <v>1.4</v>
      </c>
      <c r="C23" s="4">
        <v>2.3</v>
      </c>
      <c r="D23" s="4">
        <v>0.8</v>
      </c>
      <c r="E23" s="4">
        <v>1.4</v>
      </c>
      <c r="F23" s="4">
        <v>1.4</v>
      </c>
      <c r="G23" s="4">
        <v>1.5</v>
      </c>
      <c r="H23" s="4">
        <v>0.6</v>
      </c>
      <c r="I23" s="4">
        <v>1.1</v>
      </c>
    </row>
    <row r="24" spans="1:9" ht="15.75">
      <c r="A24" s="1" t="s">
        <v>34</v>
      </c>
      <c r="B24" s="4">
        <v>33.9</v>
      </c>
      <c r="C24" s="4">
        <v>33</v>
      </c>
      <c r="D24" s="4">
        <v>34.5</v>
      </c>
      <c r="E24" s="4">
        <v>33.9</v>
      </c>
      <c r="F24" s="4">
        <v>34.4</v>
      </c>
      <c r="G24" s="4">
        <v>32.9</v>
      </c>
      <c r="H24" s="4">
        <v>45.3</v>
      </c>
      <c r="I24" s="4">
        <v>36.6</v>
      </c>
    </row>
    <row r="25" spans="1:9" ht="15.75">
      <c r="A25" s="1" t="s">
        <v>35</v>
      </c>
      <c r="B25" s="5"/>
      <c r="C25" s="5"/>
      <c r="D25" s="4"/>
      <c r="E25" s="4"/>
      <c r="F25" s="4"/>
      <c r="G25" s="4"/>
      <c r="H25" s="4"/>
      <c r="I25" s="4"/>
    </row>
    <row r="26" spans="1:9" ht="15.75">
      <c r="A26" s="1" t="s">
        <v>36</v>
      </c>
      <c r="B26" s="4">
        <v>12.1</v>
      </c>
      <c r="C26" s="5">
        <v>12.7</v>
      </c>
      <c r="D26" s="4">
        <v>11.7</v>
      </c>
      <c r="E26" s="4">
        <v>12.1</v>
      </c>
      <c r="F26" s="4">
        <v>12</v>
      </c>
      <c r="G26" s="4">
        <v>12.2</v>
      </c>
      <c r="H26" s="4">
        <v>10</v>
      </c>
      <c r="I26" s="4">
        <v>10.7</v>
      </c>
    </row>
    <row r="27" spans="1:9" ht="15.75">
      <c r="A27" s="1" t="s">
        <v>37</v>
      </c>
      <c r="B27" s="4">
        <v>4</v>
      </c>
      <c r="C27" s="5">
        <v>5</v>
      </c>
      <c r="D27" s="4">
        <v>3.2</v>
      </c>
      <c r="E27" s="4">
        <v>4</v>
      </c>
      <c r="F27" s="4">
        <v>4.1</v>
      </c>
      <c r="G27" s="4">
        <v>4.1</v>
      </c>
      <c r="H27" s="4">
        <v>1.6</v>
      </c>
      <c r="I27" s="4">
        <v>2.8</v>
      </c>
    </row>
    <row r="28" spans="1:9" ht="15.75">
      <c r="A28" s="1" t="s">
        <v>38</v>
      </c>
      <c r="B28" s="4">
        <v>3.5</v>
      </c>
      <c r="C28" s="5">
        <v>3.9</v>
      </c>
      <c r="D28" s="4">
        <v>3.3</v>
      </c>
      <c r="E28" s="4">
        <v>3.5</v>
      </c>
      <c r="F28" s="4">
        <v>3.5</v>
      </c>
      <c r="G28" s="4">
        <v>3.6</v>
      </c>
      <c r="H28" s="4">
        <v>2.9</v>
      </c>
      <c r="I28" s="4">
        <v>3.3</v>
      </c>
    </row>
    <row r="29" spans="1:9" ht="15.75">
      <c r="A29" s="1" t="s">
        <v>39</v>
      </c>
      <c r="B29" s="4">
        <v>1.5</v>
      </c>
      <c r="C29" s="5">
        <v>1.6</v>
      </c>
      <c r="D29" s="4">
        <v>1.4</v>
      </c>
      <c r="E29" s="4">
        <v>1.5</v>
      </c>
      <c r="F29" s="4">
        <v>1.5</v>
      </c>
      <c r="G29" s="4">
        <v>1.4</v>
      </c>
      <c r="H29" s="4">
        <v>1.7</v>
      </c>
      <c r="I29" s="4">
        <v>1.3</v>
      </c>
    </row>
    <row r="30" spans="1:9" ht="15.75">
      <c r="A30" s="2" t="s">
        <v>1</v>
      </c>
      <c r="B30" s="2" t="s">
        <v>1</v>
      </c>
      <c r="C30" s="2" t="s">
        <v>1</v>
      </c>
      <c r="D30" s="2" t="s">
        <v>1</v>
      </c>
      <c r="E30" s="2" t="s">
        <v>1</v>
      </c>
      <c r="F30" s="2" t="s">
        <v>1</v>
      </c>
      <c r="G30" s="2" t="s">
        <v>1</v>
      </c>
      <c r="H30" s="2" t="s">
        <v>1</v>
      </c>
      <c r="I30" s="2" t="s">
        <v>1</v>
      </c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 t="s">
        <v>40</v>
      </c>
      <c r="B32" s="1"/>
      <c r="C32" s="1"/>
      <c r="D32" s="1"/>
      <c r="E32" s="1"/>
      <c r="F32" s="1"/>
      <c r="G32" s="1"/>
      <c r="H32" s="1"/>
      <c r="I32" s="1"/>
    </row>
    <row r="33" spans="1:9" ht="15.75">
      <c r="A33" s="1" t="s">
        <v>41</v>
      </c>
      <c r="B33" s="1"/>
      <c r="C33" s="1"/>
      <c r="D33" s="1"/>
      <c r="E33" s="1"/>
      <c r="F33" s="1"/>
      <c r="G33" s="1"/>
      <c r="H33" s="1"/>
      <c r="I33" s="1"/>
    </row>
    <row r="34" spans="1:9" ht="15.75">
      <c r="A34" s="1" t="s">
        <v>42</v>
      </c>
      <c r="B34" s="1"/>
      <c r="C34" s="1"/>
      <c r="D34" s="1"/>
      <c r="E34" s="1"/>
      <c r="F34" s="1"/>
      <c r="G34" s="1"/>
      <c r="H34" s="1"/>
      <c r="I34" s="1"/>
    </row>
    <row r="35" spans="1:9" ht="15.75">
      <c r="A35" s="1" t="s">
        <v>43</v>
      </c>
      <c r="B35" s="3"/>
      <c r="C35" s="1"/>
      <c r="D35" s="1"/>
      <c r="E35" s="1"/>
      <c r="F35" s="1"/>
      <c r="G35" s="1"/>
      <c r="H35" s="1"/>
      <c r="I35" s="1"/>
    </row>
    <row r="36" spans="1:9" ht="15.75">
      <c r="A36" s="1"/>
      <c r="B36" s="3"/>
      <c r="C36" s="1"/>
      <c r="D36" s="1"/>
      <c r="E36" s="1"/>
      <c r="F36" s="1"/>
      <c r="G36" s="1"/>
      <c r="H36" s="1"/>
      <c r="I36" s="1"/>
    </row>
    <row r="37" spans="1:9" ht="15.75">
      <c r="A37" s="1" t="s">
        <v>44</v>
      </c>
      <c r="B37" s="3"/>
      <c r="C37" s="1"/>
      <c r="D37" s="1"/>
      <c r="E37" s="1"/>
      <c r="F37" s="1"/>
      <c r="G37" s="1"/>
      <c r="H37" s="1"/>
      <c r="I37" s="1"/>
    </row>
    <row r="38" spans="1:9" ht="15.75">
      <c r="A38" s="1" t="s">
        <v>45</v>
      </c>
      <c r="B38" s="3"/>
      <c r="C38" s="1"/>
      <c r="D38" s="1"/>
      <c r="E38" s="1"/>
      <c r="F38" s="1"/>
      <c r="G38" s="1"/>
      <c r="H38" s="1"/>
      <c r="I38" s="1"/>
    </row>
    <row r="44" spans="1:4" ht="16.5">
      <c r="A44" s="7" t="s">
        <v>79</v>
      </c>
      <c r="B44" s="46"/>
      <c r="C44" s="46"/>
      <c r="D44" s="46"/>
    </row>
    <row r="45" spans="1:4" ht="15.75">
      <c r="A45" s="46"/>
      <c r="B45" s="46"/>
      <c r="C45" s="46"/>
      <c r="D45" s="46"/>
    </row>
    <row r="46" spans="1:4" ht="15.75">
      <c r="A46" s="1" t="s">
        <v>80</v>
      </c>
      <c r="B46" s="46"/>
      <c r="C46" s="46"/>
      <c r="D46" s="46"/>
    </row>
    <row r="47" spans="1:4" ht="15.75">
      <c r="A47" s="1" t="s">
        <v>81</v>
      </c>
      <c r="B47" s="46"/>
      <c r="C47" s="46"/>
      <c r="D47" s="46"/>
    </row>
    <row r="48" spans="1:4" ht="15.75">
      <c r="A48" s="1" t="s">
        <v>82</v>
      </c>
      <c r="B48" s="46"/>
      <c r="C48" s="46"/>
      <c r="D48" s="46"/>
    </row>
    <row r="49" spans="1:4" ht="15.75">
      <c r="A49" s="1" t="s">
        <v>83</v>
      </c>
      <c r="B49" s="46"/>
      <c r="C49" s="46"/>
      <c r="D49" s="46"/>
    </row>
    <row r="50" spans="1:4" ht="15.75">
      <c r="A50" s="1" t="s">
        <v>84</v>
      </c>
      <c r="B50" s="46"/>
      <c r="C50" s="46"/>
      <c r="D50" s="46"/>
    </row>
    <row r="51" spans="1:4" ht="15.75">
      <c r="A51" s="46"/>
      <c r="B51" s="46"/>
      <c r="C51" s="46"/>
      <c r="D51" s="46"/>
    </row>
    <row r="52" spans="1:4" ht="15.75">
      <c r="A52" s="46"/>
      <c r="B52" s="46"/>
      <c r="C52" s="46"/>
      <c r="D52" s="46"/>
    </row>
    <row r="53" spans="1:4" ht="15.75">
      <c r="A53" s="46"/>
      <c r="B53" s="46"/>
      <c r="C53" s="46"/>
      <c r="D53" s="46"/>
    </row>
    <row r="54" spans="1:4" ht="15.75">
      <c r="A54" s="47"/>
      <c r="B54" s="47"/>
      <c r="C54" s="47"/>
      <c r="D54" s="47"/>
    </row>
    <row r="55" spans="1:4" ht="15.75">
      <c r="A55" s="19"/>
      <c r="B55" s="2"/>
      <c r="C55" s="2"/>
      <c r="D55" s="19"/>
    </row>
    <row r="56" spans="1:4" ht="16.5">
      <c r="A56" s="49"/>
      <c r="B56" s="46"/>
      <c r="C56" s="50">
        <v>2002</v>
      </c>
      <c r="D56" s="51"/>
    </row>
    <row r="57" spans="1:4" ht="15.75">
      <c r="A57" s="49"/>
      <c r="B57" s="10"/>
      <c r="C57" s="10"/>
      <c r="D57" s="13"/>
    </row>
    <row r="58" spans="1:4" ht="15.75">
      <c r="A58" s="12" t="s">
        <v>85</v>
      </c>
      <c r="B58" s="1" t="s">
        <v>69</v>
      </c>
      <c r="C58" s="1" t="s">
        <v>86</v>
      </c>
      <c r="D58" s="12" t="s">
        <v>87</v>
      </c>
    </row>
    <row r="59" spans="1:4" ht="15.75">
      <c r="A59" s="49"/>
      <c r="B59" s="1" t="s">
        <v>88</v>
      </c>
      <c r="C59" s="1" t="s">
        <v>89</v>
      </c>
      <c r="D59" s="12" t="s">
        <v>90</v>
      </c>
    </row>
    <row r="60" spans="1:4" ht="15.75">
      <c r="A60" s="49"/>
      <c r="B60" s="1" t="s">
        <v>91</v>
      </c>
      <c r="C60" s="46"/>
      <c r="D60" s="12" t="s">
        <v>92</v>
      </c>
    </row>
    <row r="61" spans="1:4" ht="15.75">
      <c r="A61" s="13"/>
      <c r="B61" s="10"/>
      <c r="C61" s="10"/>
      <c r="D61" s="13"/>
    </row>
    <row r="62" spans="1:4" ht="15.75">
      <c r="A62" s="52" t="s">
        <v>93</v>
      </c>
      <c r="B62" s="46"/>
      <c r="C62" s="46"/>
      <c r="D62" s="49"/>
    </row>
    <row r="63" spans="1:4" ht="15.75">
      <c r="A63" s="12" t="s">
        <v>68</v>
      </c>
      <c r="B63" s="53" t="s">
        <v>94</v>
      </c>
      <c r="C63" s="54">
        <f>27.4</f>
        <v>27.4</v>
      </c>
      <c r="D63" s="49">
        <f>52</f>
        <v>52</v>
      </c>
    </row>
    <row r="64" spans="1:4" ht="15.75">
      <c r="A64" s="12" t="s">
        <v>95</v>
      </c>
      <c r="B64" s="53" t="s">
        <v>96</v>
      </c>
      <c r="C64" s="54">
        <f>21.9</f>
        <v>21.9</v>
      </c>
      <c r="D64" s="49">
        <f>40</f>
        <v>40</v>
      </c>
    </row>
    <row r="65" spans="1:4" ht="15.75">
      <c r="A65" s="12" t="s">
        <v>97</v>
      </c>
      <c r="B65" s="53" t="s">
        <v>98</v>
      </c>
      <c r="C65" s="54">
        <f>24.8</f>
        <v>24.8</v>
      </c>
      <c r="D65" s="49">
        <f>33</f>
        <v>33</v>
      </c>
    </row>
    <row r="66" spans="1:4" ht="15.75">
      <c r="A66" s="12" t="s">
        <v>99</v>
      </c>
      <c r="B66" s="53" t="s">
        <v>100</v>
      </c>
      <c r="C66" s="54">
        <f>34.1</f>
        <v>34.1</v>
      </c>
      <c r="D66" s="49">
        <f>52</f>
        <v>52</v>
      </c>
    </row>
    <row r="67" spans="1:4" ht="15.75">
      <c r="A67" s="12" t="s">
        <v>101</v>
      </c>
      <c r="B67" s="53" t="s">
        <v>102</v>
      </c>
      <c r="C67" s="54">
        <f>31.3</f>
        <v>31.3</v>
      </c>
      <c r="D67" s="49">
        <f>52</f>
        <v>52</v>
      </c>
    </row>
    <row r="68" spans="1:4" ht="15.75">
      <c r="A68" s="12" t="s">
        <v>103</v>
      </c>
      <c r="B68" s="53" t="s">
        <v>104</v>
      </c>
      <c r="C68" s="54">
        <f>27.5</f>
        <v>27.5</v>
      </c>
      <c r="D68" s="49">
        <f>60</f>
        <v>60</v>
      </c>
    </row>
    <row r="69" spans="1:4" ht="15.75">
      <c r="A69" s="12" t="s">
        <v>105</v>
      </c>
      <c r="B69" s="53" t="s">
        <v>106</v>
      </c>
      <c r="C69" s="54">
        <f>22.7</f>
        <v>22.7</v>
      </c>
      <c r="D69" s="49">
        <f>96</f>
        <v>96</v>
      </c>
    </row>
    <row r="70" spans="1:4" ht="15.75">
      <c r="A70" s="49"/>
      <c r="B70" s="46"/>
      <c r="C70" s="54"/>
      <c r="D70" s="49"/>
    </row>
    <row r="71" spans="1:4" ht="15.75">
      <c r="A71" s="52" t="s">
        <v>107</v>
      </c>
      <c r="B71" s="46"/>
      <c r="C71" s="54"/>
      <c r="D71" s="49"/>
    </row>
    <row r="72" spans="1:4" ht="15.75">
      <c r="A72" s="12" t="s">
        <v>12</v>
      </c>
      <c r="B72" s="53" t="s">
        <v>108</v>
      </c>
      <c r="C72" s="54">
        <f>23.6</f>
        <v>23.6</v>
      </c>
      <c r="D72" s="49">
        <f>52</f>
        <v>52</v>
      </c>
    </row>
    <row r="73" spans="1:4" ht="15.75">
      <c r="A73" s="12" t="s">
        <v>13</v>
      </c>
      <c r="B73" s="53" t="s">
        <v>109</v>
      </c>
      <c r="C73" s="54">
        <f>31</f>
        <v>31</v>
      </c>
      <c r="D73" s="49">
        <f>50</f>
        <v>50</v>
      </c>
    </row>
    <row r="74" spans="1:4" ht="15.75">
      <c r="A74" s="49"/>
      <c r="B74" s="46"/>
      <c r="C74" s="54"/>
      <c r="D74" s="49"/>
    </row>
    <row r="75" spans="1:4" ht="15.75">
      <c r="A75" s="52" t="s">
        <v>110</v>
      </c>
      <c r="B75" s="46"/>
      <c r="C75" s="54"/>
      <c r="D75" s="49"/>
    </row>
    <row r="76" spans="1:4" ht="15.75">
      <c r="A76" s="12" t="s">
        <v>111</v>
      </c>
      <c r="B76" s="53" t="s">
        <v>112</v>
      </c>
      <c r="C76" s="54">
        <f>29.2</f>
        <v>29.2</v>
      </c>
      <c r="D76" s="49">
        <f>52</f>
        <v>52</v>
      </c>
    </row>
    <row r="77" spans="1:4" ht="15.75">
      <c r="A77" s="12" t="s">
        <v>113</v>
      </c>
      <c r="B77" s="53" t="s">
        <v>114</v>
      </c>
      <c r="C77" s="54">
        <f>19.1</f>
        <v>19.1</v>
      </c>
      <c r="D77" s="49">
        <f>52</f>
        <v>52</v>
      </c>
    </row>
    <row r="78" spans="1:4" ht="15.75">
      <c r="A78" s="12" t="s">
        <v>115</v>
      </c>
      <c r="B78" s="53" t="s">
        <v>116</v>
      </c>
      <c r="C78" s="54">
        <f>15.5</f>
        <v>15.5</v>
      </c>
      <c r="D78" s="49">
        <f>40</f>
        <v>40</v>
      </c>
    </row>
    <row r="79" spans="1:4" ht="15.75">
      <c r="A79" s="49"/>
      <c r="B79" s="46"/>
      <c r="C79" s="54"/>
      <c r="D79" s="49"/>
    </row>
    <row r="80" spans="1:4" ht="15.75">
      <c r="A80" s="52" t="s">
        <v>117</v>
      </c>
      <c r="B80" s="46"/>
      <c r="C80" s="54"/>
      <c r="D80" s="49"/>
    </row>
    <row r="81" spans="1:4" ht="15.75">
      <c r="A81" s="12" t="s">
        <v>118</v>
      </c>
      <c r="B81" s="53" t="s">
        <v>119</v>
      </c>
      <c r="C81" s="54">
        <f>10.1</f>
        <v>10.1</v>
      </c>
      <c r="D81" s="49">
        <f>48</f>
        <v>48</v>
      </c>
    </row>
    <row r="82" spans="1:4" ht="15.75">
      <c r="A82" s="12" t="s">
        <v>120</v>
      </c>
      <c r="B82" s="53" t="s">
        <v>121</v>
      </c>
      <c r="C82" s="54">
        <f>21.2</f>
        <v>21.2</v>
      </c>
      <c r="D82" s="49">
        <f>49</f>
        <v>49</v>
      </c>
    </row>
    <row r="83" spans="1:4" ht="15.75">
      <c r="A83" s="12" t="s">
        <v>122</v>
      </c>
      <c r="B83" s="53" t="s">
        <v>123</v>
      </c>
      <c r="C83" s="54">
        <f>32.8</f>
        <v>32.8</v>
      </c>
      <c r="D83" s="49">
        <f>52</f>
        <v>52</v>
      </c>
    </row>
    <row r="84" spans="1:4" ht="15.75">
      <c r="A84" s="12" t="s">
        <v>124</v>
      </c>
      <c r="B84" s="53" t="s">
        <v>125</v>
      </c>
      <c r="C84" s="54">
        <f>43.3</f>
        <v>43.3</v>
      </c>
      <c r="D84" s="49">
        <f>60</f>
        <v>60</v>
      </c>
    </row>
    <row r="85" spans="1:4" ht="15.75">
      <c r="A85" s="49"/>
      <c r="B85" s="46"/>
      <c r="C85" s="54"/>
      <c r="D85" s="49"/>
    </row>
    <row r="86" spans="1:4" ht="15.75">
      <c r="A86" s="52" t="s">
        <v>126</v>
      </c>
      <c r="B86" s="46"/>
      <c r="C86" s="54"/>
      <c r="D86" s="49"/>
    </row>
    <row r="87" spans="1:4" ht="15.75">
      <c r="A87" s="12" t="s">
        <v>127</v>
      </c>
      <c r="B87" s="55">
        <v>12177</v>
      </c>
      <c r="C87" s="54">
        <v>21.2</v>
      </c>
      <c r="D87" s="49">
        <v>40</v>
      </c>
    </row>
    <row r="88" spans="1:4" ht="15.75">
      <c r="A88" s="12" t="s">
        <v>128</v>
      </c>
      <c r="B88" s="55">
        <v>37823</v>
      </c>
      <c r="C88" s="54">
        <v>32.7</v>
      </c>
      <c r="D88" s="49">
        <v>53</v>
      </c>
    </row>
    <row r="89" spans="1:4" ht="15.75">
      <c r="A89" s="12" t="s">
        <v>129</v>
      </c>
      <c r="B89" s="55">
        <v>9163</v>
      </c>
      <c r="C89" s="54">
        <v>22.1</v>
      </c>
      <c r="D89" s="49">
        <v>52</v>
      </c>
    </row>
    <row r="90" spans="1:4" ht="15.75">
      <c r="A90" s="49"/>
      <c r="B90" s="46"/>
      <c r="C90" s="54"/>
      <c r="D90" s="49"/>
    </row>
    <row r="91" spans="1:4" ht="15.75">
      <c r="A91" s="52" t="s">
        <v>130</v>
      </c>
      <c r="B91" s="46"/>
      <c r="C91" s="54"/>
      <c r="D91" s="49"/>
    </row>
    <row r="92" spans="1:4" ht="15.75">
      <c r="A92" s="52" t="s">
        <v>131</v>
      </c>
      <c r="B92" s="46"/>
      <c r="C92" s="54"/>
      <c r="D92" s="49"/>
    </row>
    <row r="93" spans="1:4" ht="15.75">
      <c r="A93" s="12" t="s">
        <v>132</v>
      </c>
      <c r="B93" s="55">
        <v>35371</v>
      </c>
      <c r="C93" s="54">
        <v>23.7</v>
      </c>
      <c r="D93" s="14" t="s">
        <v>133</v>
      </c>
    </row>
    <row r="94" spans="1:4" ht="15.75">
      <c r="A94" s="12" t="s">
        <v>134</v>
      </c>
      <c r="B94" s="55">
        <v>23793</v>
      </c>
      <c r="C94" s="54">
        <v>36.5</v>
      </c>
      <c r="D94" s="14" t="s">
        <v>133</v>
      </c>
    </row>
    <row r="95" spans="1:4" ht="15.75">
      <c r="A95" s="49"/>
      <c r="B95" s="46"/>
      <c r="C95" s="54"/>
      <c r="D95" s="49"/>
    </row>
    <row r="96" spans="1:4" ht="15.75">
      <c r="A96" s="52" t="s">
        <v>62</v>
      </c>
      <c r="B96" s="46"/>
      <c r="C96" s="54"/>
      <c r="D96" s="49"/>
    </row>
    <row r="97" spans="1:4" ht="15.75">
      <c r="A97" s="12" t="s">
        <v>59</v>
      </c>
      <c r="B97" s="53" t="s">
        <v>135</v>
      </c>
      <c r="C97" s="54">
        <f>29.3</f>
        <v>29.3</v>
      </c>
      <c r="D97" s="49">
        <f>48</f>
        <v>48</v>
      </c>
    </row>
    <row r="98" spans="1:4" ht="15.75">
      <c r="A98" s="12" t="s">
        <v>136</v>
      </c>
      <c r="B98" s="53" t="s">
        <v>137</v>
      </c>
      <c r="C98" s="54">
        <f>29.5</f>
        <v>29.5</v>
      </c>
      <c r="D98" s="49">
        <f>48</f>
        <v>48</v>
      </c>
    </row>
    <row r="99" spans="1:4" ht="15.75">
      <c r="A99" s="12" t="s">
        <v>138</v>
      </c>
      <c r="B99" s="53" t="s">
        <v>139</v>
      </c>
      <c r="C99" s="54">
        <f>28.3</f>
        <v>28.3</v>
      </c>
      <c r="D99" s="49">
        <f>46</f>
        <v>46</v>
      </c>
    </row>
    <row r="100" spans="1:4" ht="15.75">
      <c r="A100" s="12" t="s">
        <v>140</v>
      </c>
      <c r="B100" s="53" t="s">
        <v>141</v>
      </c>
      <c r="C100" s="54">
        <f>35.4</f>
        <v>35.4</v>
      </c>
      <c r="D100" s="49">
        <f>52</f>
        <v>52</v>
      </c>
    </row>
    <row r="101" spans="1:4" ht="15.75">
      <c r="A101" s="12" t="s">
        <v>142</v>
      </c>
      <c r="B101" s="53" t="s">
        <v>143</v>
      </c>
      <c r="C101" s="54">
        <f>25.1</f>
        <v>25.1</v>
      </c>
      <c r="D101" s="49">
        <f>50</f>
        <v>50</v>
      </c>
    </row>
    <row r="102" spans="1:4" ht="15.75">
      <c r="A102" s="20" t="s">
        <v>61</v>
      </c>
      <c r="B102" s="56" t="s">
        <v>144</v>
      </c>
      <c r="C102" s="57">
        <f>23.7</f>
        <v>23.7</v>
      </c>
      <c r="D102" s="58">
        <f>72</f>
        <v>72</v>
      </c>
    </row>
    <row r="103" spans="1:4" ht="15.75">
      <c r="A103" s="46"/>
      <c r="B103" s="46"/>
      <c r="C103" s="46"/>
      <c r="D103" s="46"/>
    </row>
    <row r="104" spans="1:4" ht="15.75">
      <c r="A104" s="59" t="s">
        <v>47</v>
      </c>
      <c r="B104" s="46"/>
      <c r="C104" s="46"/>
      <c r="D104" s="46"/>
    </row>
    <row r="105" spans="1:4" ht="15.75">
      <c r="A105" s="1" t="s">
        <v>145</v>
      </c>
      <c r="B105" s="46"/>
      <c r="C105" s="46"/>
      <c r="D105" s="46"/>
    </row>
    <row r="106" spans="1:4" ht="15.75">
      <c r="A106" s="1" t="s">
        <v>146</v>
      </c>
      <c r="B106" s="46"/>
      <c r="C106" s="46"/>
      <c r="D106" s="46"/>
    </row>
    <row r="107" spans="1:4" ht="15.75">
      <c r="A107" s="48" t="s">
        <v>147</v>
      </c>
      <c r="B107" s="46"/>
      <c r="C107" s="46"/>
      <c r="D107" s="46"/>
    </row>
    <row r="108" spans="1:4" ht="15.75">
      <c r="A108" s="48" t="s">
        <v>148</v>
      </c>
      <c r="B108" s="46"/>
      <c r="C108" s="46"/>
      <c r="D108" s="46"/>
    </row>
    <row r="109" spans="1:4" ht="15.75">
      <c r="A109" s="1" t="s">
        <v>149</v>
      </c>
      <c r="B109" s="46"/>
      <c r="C109" s="46"/>
      <c r="D109" s="46"/>
    </row>
    <row r="110" spans="1:4" ht="15.75">
      <c r="A110" s="1" t="s">
        <v>150</v>
      </c>
      <c r="B110" s="46"/>
      <c r="C110" s="46"/>
      <c r="D110" s="46"/>
    </row>
    <row r="111" spans="1:4" ht="15.75">
      <c r="A111" s="1" t="s">
        <v>151</v>
      </c>
      <c r="B111" s="46"/>
      <c r="C111" s="46"/>
      <c r="D111" s="46"/>
    </row>
    <row r="112" spans="1:4" ht="15.75">
      <c r="A112" s="1" t="s">
        <v>152</v>
      </c>
      <c r="B112" s="46"/>
      <c r="C112" s="46"/>
      <c r="D112" s="46"/>
    </row>
    <row r="113" spans="1:4" ht="15.75">
      <c r="A113" s="1" t="s">
        <v>153</v>
      </c>
      <c r="B113" s="46"/>
      <c r="C113" s="46"/>
      <c r="D113" s="46"/>
    </row>
    <row r="114" spans="1:4" ht="15.75">
      <c r="A114" s="1" t="s">
        <v>154</v>
      </c>
      <c r="B114" s="46"/>
      <c r="C114" s="46"/>
      <c r="D114" s="46"/>
    </row>
    <row r="115" spans="1:4" ht="15.75">
      <c r="A115" s="1" t="s">
        <v>155</v>
      </c>
      <c r="B115" s="46"/>
      <c r="C115" s="46"/>
      <c r="D115" s="46"/>
    </row>
    <row r="116" spans="1:4" ht="15.75">
      <c r="A116" s="1" t="s">
        <v>156</v>
      </c>
      <c r="B116" s="46"/>
      <c r="C116" s="46"/>
      <c r="D116" s="46"/>
    </row>
    <row r="117" spans="1:4" ht="15.75">
      <c r="A117" s="46"/>
      <c r="B117" s="46"/>
      <c r="C117" s="46"/>
      <c r="D117" s="46"/>
    </row>
    <row r="118" spans="1:4" ht="15.75">
      <c r="A118" s="1" t="s">
        <v>46</v>
      </c>
      <c r="B118" s="46"/>
      <c r="C118" s="46"/>
      <c r="D118" s="46"/>
    </row>
    <row r="119" spans="1:4" ht="15.75">
      <c r="A119" s="1"/>
      <c r="B119" s="46"/>
      <c r="C119" s="46"/>
      <c r="D119" s="46"/>
    </row>
    <row r="120" spans="1:4" ht="15.75">
      <c r="A120" s="1" t="s">
        <v>48</v>
      </c>
      <c r="B120" s="46"/>
      <c r="C120" s="46"/>
      <c r="D120" s="46"/>
    </row>
    <row r="121" spans="1:5" ht="15.75">
      <c r="A121" s="60" t="s">
        <v>49</v>
      </c>
      <c r="B121" s="46"/>
      <c r="C121" s="46"/>
      <c r="D121" s="46"/>
      <c r="E121" s="46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Volunteers by Selected Characteristics</dc:title>
  <dc:subject/>
  <dc:creator>US Census Bureau</dc:creator>
  <cp:keywords/>
  <dc:description/>
  <cp:lastModifiedBy>mulli320</cp:lastModifiedBy>
  <cp:lastPrinted>2007-05-01T20:31:30Z</cp:lastPrinted>
  <dcterms:created xsi:type="dcterms:W3CDTF">2007-11-13T16:51:38Z</dcterms:created>
  <dcterms:modified xsi:type="dcterms:W3CDTF">2007-11-13T16:51:38Z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