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9090" tabRatio="601" activeTab="1"/>
  </bookViews>
  <sheets>
    <sheet name="Data" sheetId="1" r:id="rId1"/>
    <sheet name="Notes" sheetId="2" r:id="rId2"/>
  </sheets>
  <definedNames>
    <definedName name="_xlnm.Print_Area" localSheetId="0">'Data'!$A$1:$M$74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<sst xmlns="http://schemas.openxmlformats.org/spreadsheetml/2006/main" count="118" uniqueCount="106">
  <si>
    <t>$del</t>
  </si>
  <si>
    <t>Drugs</t>
  </si>
  <si>
    <t>Health</t>
  </si>
  <si>
    <t>Percent</t>
  </si>
  <si>
    <t>and</t>
  </si>
  <si>
    <t xml:space="preserve"> Amount </t>
  </si>
  <si>
    <t>of total</t>
  </si>
  <si>
    <t>Medical</t>
  </si>
  <si>
    <t>medical</t>
  </si>
  <si>
    <t>insurance</t>
  </si>
  <si>
    <t>services</t>
  </si>
  <si>
    <t>supplies \1</t>
  </si>
  <si>
    <t xml:space="preserve">supplies </t>
  </si>
  <si>
    <t>supplies \3</t>
  </si>
  <si>
    <t>1985</t>
  </si>
  <si>
    <t>1986</t>
  </si>
  <si>
    <t xml:space="preserve">1987 </t>
  </si>
  <si>
    <t xml:space="preserve">1988 </t>
  </si>
  <si>
    <t xml:space="preserve">1989 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</si>
  <si>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</si>
  <si>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</si>
  <si>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</si>
  <si>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</si>
  <si>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</si>
  <si>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</si>
  <si>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</si>
  <si>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</si>
  <si>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</si>
  <si>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</si>
  <si>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Age of reference person:</t>
  </si>
  <si>
    <t xml:space="preserve">  Under 25 years old</t>
  </si>
  <si>
    <t xml:space="preserve">  25 to 34 years old</t>
  </si>
  <si>
    <t xml:space="preserve">  35 to 44 years old</t>
  </si>
  <si>
    <t xml:space="preserve">  45 to 54 years old</t>
  </si>
  <si>
    <t xml:space="preserve">  55 to 64 years old</t>
  </si>
  <si>
    <t xml:space="preserve">  65 to 74 years old</t>
  </si>
  <si>
    <t xml:space="preserve">  75 years old and over</t>
  </si>
  <si>
    <t>Race of reference person:</t>
  </si>
  <si>
    <t xml:space="preserve">  White and other</t>
  </si>
  <si>
    <t xml:space="preserve">  Black</t>
  </si>
  <si>
    <t>Origin of reference person:</t>
  </si>
  <si>
    <t xml:space="preserve">  Hispanic</t>
  </si>
  <si>
    <t xml:space="preserve">  Non-Hispanic</t>
  </si>
  <si>
    <t>Region of residence:</t>
  </si>
  <si>
    <t xml:space="preserve">  Northeast</t>
  </si>
  <si>
    <t xml:space="preserve">  Midwest</t>
  </si>
  <si>
    <t xml:space="preserve">  South</t>
  </si>
  <si>
    <t xml:space="preserve">  West</t>
  </si>
  <si>
    <t>Size of consumer unit:</t>
  </si>
  <si>
    <t xml:space="preserve">  One person</t>
  </si>
  <si>
    <t xml:space="preserve">  Two or more persons</t>
  </si>
  <si>
    <t xml:space="preserve">    Two persons</t>
  </si>
  <si>
    <t xml:space="preserve">    Three persons</t>
  </si>
  <si>
    <t xml:space="preserve">    Four persons</t>
  </si>
  <si>
    <t xml:space="preserve">    Five persons or more</t>
  </si>
  <si>
    <t>Income before taxes:</t>
  </si>
  <si>
    <t>\1 Includes prescription and nonprescription drugs.</t>
  </si>
  <si>
    <t>Source: Bureau of Labor Statistics,</t>
  </si>
  <si>
    <t xml:space="preserve">Consumer Expenditure Survey, annual. </t>
  </si>
  <si>
    <t>http://www.bls.gov/cex/</t>
  </si>
  <si>
    <t>Medicare, Medicare supplemental insurance, and other health insurance.</t>
  </si>
  <si>
    <t>Medical services includes hospital room and services, physicians' services,</t>
  </si>
  <si>
    <t>service of a practitioner other than physician, eye and dental care,</t>
  </si>
  <si>
    <t>lab tests, X-rays, nursing, therapy services, care in convalescent or nursing home,</t>
  </si>
  <si>
    <t>and other medical care.</t>
  </si>
  <si>
    <t>Drugs includes prescription and nonprescription drugs, internal</t>
  </si>
  <si>
    <t>and respiratory over-the-counter drugs.</t>
  </si>
  <si>
    <t>Medical supplies includes topicals and dressings, antiseptics, bandages,</t>
  </si>
  <si>
    <t>cotton, first aid kits, contraceptives, syringes, ice</t>
  </si>
  <si>
    <t>bags, thermometers, sunlamps, vaporizers, heating pads, medical appliances</t>
  </si>
  <si>
    <t>such as braces, canes, crutches, and walkers,</t>
  </si>
  <si>
    <t>eyeglasses, and hearing aids, rental and repair of medical equipment.</t>
  </si>
  <si>
    <t>Please complete:</t>
  </si>
  <si>
    <t>Contact: John Rogers</t>
  </si>
  <si>
    <t>Email address: Rogers_John@bls.gov</t>
  </si>
  <si>
    <t>Phone: (202)691-5136</t>
  </si>
  <si>
    <t>ditures</t>
  </si>
  <si>
    <t>Fax:  (202) 691-7006</t>
  </si>
  <si>
    <t>Please contact Richard Kersey if you have any questions.</t>
  </si>
  <si>
    <t>Email: Richard.Patrick.Kersey@census.gov</t>
  </si>
  <si>
    <t>Phone: (301) 763-4428</t>
  </si>
  <si>
    <t>Fax: (301) 457-4707</t>
  </si>
  <si>
    <t>Drugs and</t>
  </si>
  <si>
    <t>Item</t>
  </si>
  <si>
    <t xml:space="preserve">has implemented multiple imputation of income data, starting with the publication of the 2004 tables. </t>
  </si>
  <si>
    <t xml:space="preserve">Because of income imputation, data for 2004 are not strictly, comparable to data from previous years,  </t>
  </si>
  <si>
    <t>especially for income tables. For more information go to \&lt;http://www.bls.gov/cex/csxann04.pdf\&gt;, page 4.</t>
  </si>
  <si>
    <t>For composition of regions, see map, inside front cover]</t>
  </si>
  <si>
    <t>FOOTNOTE</t>
  </si>
  <si>
    <r>
      <t>Table 133.</t>
    </r>
    <r>
      <rPr>
        <b/>
        <sz val="12"/>
        <color indexed="8"/>
        <rFont val="Courier New"/>
        <family val="3"/>
      </rPr>
      <t xml:space="preserve"> Average Annual Expenditures Per Consumer Unit for Health Care: 1990 to 2005</t>
    </r>
  </si>
  <si>
    <t>and headnote, Table 664. Consumer Expenditures Survey (CE)</t>
  </si>
  <si>
    <r>
      <t>[</t>
    </r>
    <r>
      <rPr>
        <b/>
        <sz val="12"/>
        <color indexed="8"/>
        <rFont val="Courier New"/>
        <family val="3"/>
      </rPr>
      <t>In dollars, except percent</t>
    </r>
    <r>
      <rPr>
        <sz val="12"/>
        <color indexed="8"/>
        <rFont val="Courier New"/>
        <family val="3"/>
      </rPr>
      <t>. See text, Section 13,</t>
    </r>
  </si>
  <si>
    <t xml:space="preserve"> expen-</t>
  </si>
  <si>
    <t>Health care,  total</t>
  </si>
  <si>
    <t>Percent distribution</t>
  </si>
  <si>
    <t xml:space="preserve">  Quintiles of income:</t>
  </si>
  <si>
    <t xml:space="preserve">    Lowest 20 percent</t>
  </si>
  <si>
    <t xml:space="preserve">    Second 20 percent</t>
  </si>
  <si>
    <t xml:space="preserve">    Third 20 percent</t>
  </si>
  <si>
    <t xml:space="preserve">    Fourth 20 percent</t>
  </si>
  <si>
    <t xml:space="preserve">    Highest 20 percent</t>
  </si>
  <si>
    <t>HEADNOTE</t>
  </si>
  <si>
    <t>For more information:</t>
  </si>
  <si>
    <t>[See notes]</t>
  </si>
  <si>
    <t>Back data</t>
  </si>
  <si>
    <t>Consumer Expenditure Survey, annual.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</si>
</sst>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3"/>
    </font>
    <font>
      <sz val="12"/>
      <name val="Courier New"/>
      <family val="3"/>
    </font>
    <font>
      <u val="single"/>
      <sz val="12"/>
      <color indexed="12"/>
      <name val="Arial"/>
      <family val="0"/>
    </font>
    <font>
      <b/>
      <sz val="12"/>
      <color indexed="8"/>
      <name val="Courier New"/>
      <family val="3"/>
    </font>
    <font>
      <u val="single"/>
      <sz val="9"/>
      <color indexed="36"/>
      <name val="Arial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172" fontId="0" fillId="0" borderId="0" xfId="0" applyFont="1" applyAlignment="1">
      <alignment/>
    </xf>
    <xf numFmtId="0" fontId="4" fillId="0" borderId="0" xfId="0" applyNumberFormat="1" applyFont="1" applyAlignment="1">
      <alignment/>
    </xf>
    <xf numFmtId="172" fontId="5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172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4" fillId="0" borderId="1" xfId="0" applyFont="1" applyBorder="1" applyAlignment="1">
      <alignment horizontal="fill"/>
    </xf>
    <xf numFmtId="0" fontId="7" fillId="0" borderId="0" xfId="0" applyNumberFormat="1" applyFont="1" applyAlignment="1">
      <alignment horizontal="center"/>
    </xf>
    <xf numFmtId="172" fontId="5" fillId="0" borderId="2" xfId="0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172" fontId="4" fillId="0" borderId="0" xfId="0" applyFont="1" applyBorder="1" applyAlignment="1">
      <alignment horizontal="fill"/>
    </xf>
    <xf numFmtId="3" fontId="5" fillId="0" borderId="0" xfId="0" applyNumberFormat="1" applyFont="1" applyAlignment="1">
      <alignment/>
    </xf>
    <xf numFmtId="172" fontId="5" fillId="0" borderId="1" xfId="0" applyFont="1" applyBorder="1" applyAlignment="1">
      <alignment/>
    </xf>
    <xf numFmtId="0" fontId="4" fillId="0" borderId="1" xfId="0" applyNumberFormat="1" applyFont="1" applyBorder="1" applyAlignment="1">
      <alignment/>
    </xf>
    <xf numFmtId="172" fontId="5" fillId="0" borderId="3" xfId="0" applyFont="1" applyBorder="1" applyAlignment="1">
      <alignment/>
    </xf>
    <xf numFmtId="3" fontId="4" fillId="0" borderId="2" xfId="0" applyNumberFormat="1" applyFont="1" applyBorder="1" applyAlignment="1" quotePrefix="1">
      <alignment/>
    </xf>
    <xf numFmtId="0" fontId="4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Continuous"/>
    </xf>
    <xf numFmtId="172" fontId="5" fillId="0" borderId="3" xfId="0" applyFont="1" applyBorder="1" applyAlignment="1">
      <alignment horizontal="centerContinuous"/>
    </xf>
    <xf numFmtId="3" fontId="4" fillId="0" borderId="4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4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2" fontId="5" fillId="0" borderId="4" xfId="0" applyFont="1" applyBorder="1" applyAlignment="1">
      <alignment/>
    </xf>
    <xf numFmtId="3" fontId="4" fillId="0" borderId="5" xfId="0" applyNumberFormat="1" applyFont="1" applyBorder="1" applyAlignment="1" quotePrefix="1">
      <alignment/>
    </xf>
    <xf numFmtId="3" fontId="4" fillId="0" borderId="2" xfId="0" applyNumberFormat="1" applyFont="1" applyFill="1" applyBorder="1" applyAlignment="1">
      <alignment/>
    </xf>
    <xf numFmtId="0" fontId="4" fillId="0" borderId="0" xfId="0" applyNumberFormat="1" applyFont="1" applyBorder="1" applyAlignment="1" quotePrefix="1">
      <alignment/>
    </xf>
    <xf numFmtId="172" fontId="5" fillId="0" borderId="6" xfId="0" applyFont="1" applyBorder="1" applyAlignment="1">
      <alignment/>
    </xf>
    <xf numFmtId="172" fontId="4" fillId="0" borderId="4" xfId="0" applyFont="1" applyBorder="1" applyAlignment="1">
      <alignment horizontal="fill"/>
    </xf>
    <xf numFmtId="0" fontId="4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172" fontId="4" fillId="0" borderId="6" xfId="0" applyFont="1" applyBorder="1" applyAlignment="1">
      <alignment horizontal="fill"/>
    </xf>
    <xf numFmtId="172" fontId="5" fillId="0" borderId="4" xfId="0" applyFont="1" applyFill="1" applyBorder="1" applyAlignment="1">
      <alignment/>
    </xf>
    <xf numFmtId="172" fontId="5" fillId="0" borderId="4" xfId="0" applyNumberFormat="1" applyFont="1" applyFill="1" applyBorder="1" applyAlignment="1">
      <alignment/>
    </xf>
    <xf numFmtId="172" fontId="5" fillId="0" borderId="7" xfId="0" applyFont="1" applyBorder="1" applyAlignment="1">
      <alignment/>
    </xf>
    <xf numFmtId="172" fontId="5" fillId="0" borderId="7" xfId="0" applyFont="1" applyFill="1" applyBorder="1" applyAlignment="1">
      <alignment/>
    </xf>
    <xf numFmtId="172" fontId="5" fillId="0" borderId="5" xfId="0" applyFont="1" applyBorder="1" applyAlignment="1">
      <alignment/>
    </xf>
    <xf numFmtId="172" fontId="5" fillId="0" borderId="0" xfId="0" applyFont="1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4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172" fontId="4" fillId="0" borderId="1" xfId="0" applyFont="1" applyBorder="1" applyAlignment="1">
      <alignment horizontal="left"/>
    </xf>
    <xf numFmtId="0" fontId="9" fillId="0" borderId="0" xfId="16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5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172" fontId="5" fillId="0" borderId="2" xfId="0" applyNumberFormat="1" applyFont="1" applyFill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172" fontId="5" fillId="0" borderId="9" xfId="0" applyFont="1" applyBorder="1" applyAlignment="1">
      <alignment/>
    </xf>
    <xf numFmtId="3" fontId="0" fillId="0" borderId="4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2" fontId="4" fillId="0" borderId="0" xfId="0" applyFont="1" applyBorder="1" applyAlignment="1">
      <alignment horizontal="right"/>
    </xf>
    <xf numFmtId="172" fontId="5" fillId="0" borderId="0" xfId="0" applyFont="1" applyAlignment="1">
      <alignment horizontal="right"/>
    </xf>
    <xf numFmtId="172" fontId="4" fillId="0" borderId="2" xfId="0" applyFont="1" applyBorder="1" applyAlignment="1">
      <alignment horizontal="right"/>
    </xf>
    <xf numFmtId="0" fontId="4" fillId="0" borderId="8" xfId="0" applyNumberFormat="1" applyFont="1" applyBorder="1" applyAlignment="1">
      <alignment horizontal="left"/>
    </xf>
    <xf numFmtId="0" fontId="4" fillId="0" borderId="0" xfId="0" applyNumberFormat="1" applyFont="1" applyAlignment="1">
      <alignment wrapText="1"/>
    </xf>
    <xf numFmtId="172" fontId="5" fillId="0" borderId="0" xfId="0" applyFont="1" applyAlignment="1">
      <alignment wrapText="1"/>
    </xf>
    <xf numFmtId="0" fontId="9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ex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1"/>
  <sheetViews>
    <sheetView showGridLines="0" zoomScale="75" zoomScaleNormal="75" workbookViewId="0" topLeftCell="A1">
      <pane xSplit="1" ySplit="17" topLeftCell="B6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3" sqref="A3"/>
    </sheetView>
  </sheetViews>
  <sheetFormatPr defaultColWidth="11.21484375" defaultRowHeight="15"/>
  <cols>
    <col min="1" max="1" width="49.10546875" style="2" customWidth="1"/>
    <col min="2" max="5" width="11.21484375" style="2" customWidth="1"/>
    <col min="6" max="6" width="13.5546875" style="2" customWidth="1"/>
    <col min="7" max="10" width="11.21484375" style="2" customWidth="1"/>
    <col min="11" max="11" width="13.99609375" style="2" customWidth="1"/>
    <col min="12" max="12" width="11.21484375" style="2" hidden="1" customWidth="1"/>
    <col min="13" max="13" width="14.3359375" style="2" hidden="1" customWidth="1"/>
    <col min="14" max="16384" width="11.21484375" style="2" customWidth="1"/>
  </cols>
  <sheetData>
    <row r="1" spans="1:15" ht="49.5">
      <c r="A1" s="64" t="s">
        <v>89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66" t="s">
        <v>103</v>
      </c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4"/>
      <c r="B5" s="53" t="s">
        <v>93</v>
      </c>
      <c r="C5" s="15"/>
      <c r="D5" s="54"/>
      <c r="E5" s="14"/>
      <c r="F5" s="14"/>
      <c r="G5" s="14"/>
      <c r="H5" s="14"/>
      <c r="I5" s="63" t="s">
        <v>94</v>
      </c>
      <c r="J5" s="20"/>
      <c r="K5" s="21"/>
      <c r="L5" s="14"/>
      <c r="M5" s="14"/>
      <c r="N5" s="1"/>
      <c r="O5" s="1"/>
    </row>
    <row r="6" spans="1:15" ht="15.75">
      <c r="A6" s="1"/>
      <c r="B6" s="34"/>
      <c r="C6" s="43"/>
      <c r="D6" s="34"/>
      <c r="E6" s="18"/>
      <c r="F6" s="18"/>
      <c r="G6" s="18"/>
      <c r="H6" s="18"/>
      <c r="I6" s="32"/>
      <c r="J6" s="14"/>
      <c r="K6" s="13"/>
      <c r="L6" s="14"/>
      <c r="M6" s="14"/>
      <c r="N6" s="1"/>
      <c r="O6" s="1"/>
    </row>
    <row r="7" spans="1:15" ht="15.75">
      <c r="A7" s="3" t="s">
        <v>83</v>
      </c>
      <c r="B7" s="33"/>
      <c r="C7" s="11"/>
      <c r="D7" s="33"/>
      <c r="E7" s="11"/>
      <c r="F7" s="11"/>
      <c r="G7" s="11"/>
      <c r="H7" s="11"/>
      <c r="I7" s="33"/>
      <c r="J7" s="11"/>
      <c r="K7" s="11"/>
      <c r="L7" s="11"/>
      <c r="M7" s="11"/>
      <c r="N7" s="1"/>
      <c r="O7" s="1"/>
    </row>
    <row r="8" spans="1:15" ht="15.75">
      <c r="A8" s="1"/>
      <c r="B8" s="33"/>
      <c r="C8" s="60" t="s">
        <v>3</v>
      </c>
      <c r="D8" s="34"/>
      <c r="E8" s="18"/>
      <c r="F8" s="19" t="s">
        <v>1</v>
      </c>
      <c r="G8" s="18"/>
      <c r="H8" s="18"/>
      <c r="I8" s="34"/>
      <c r="J8" s="18"/>
      <c r="L8" s="14"/>
      <c r="M8" s="14"/>
      <c r="N8" s="1"/>
      <c r="O8" s="1"/>
    </row>
    <row r="9" spans="1:15" ht="15.75">
      <c r="A9" s="1"/>
      <c r="B9" s="34"/>
      <c r="C9" s="60" t="s">
        <v>6</v>
      </c>
      <c r="D9" s="34"/>
      <c r="E9" s="1"/>
      <c r="F9" s="3" t="s">
        <v>4</v>
      </c>
      <c r="G9" s="1"/>
      <c r="H9" s="1"/>
      <c r="I9" s="34"/>
      <c r="J9" s="1"/>
      <c r="K9" s="19" t="s">
        <v>82</v>
      </c>
      <c r="L9" s="1"/>
      <c r="M9" s="1"/>
      <c r="N9" s="1"/>
      <c r="O9" s="1"/>
    </row>
    <row r="10" spans="1:15" ht="15.75">
      <c r="A10" s="1"/>
      <c r="B10" s="45" t="s">
        <v>5</v>
      </c>
      <c r="C10" s="61" t="s">
        <v>92</v>
      </c>
      <c r="D10" s="35" t="s">
        <v>2</v>
      </c>
      <c r="E10" s="19" t="s">
        <v>7</v>
      </c>
      <c r="F10" s="19" t="s">
        <v>8</v>
      </c>
      <c r="G10" s="18"/>
      <c r="H10" s="19" t="s">
        <v>7</v>
      </c>
      <c r="I10" s="35" t="s">
        <v>2</v>
      </c>
      <c r="J10" s="19" t="s">
        <v>7</v>
      </c>
      <c r="K10" s="3" t="s">
        <v>8</v>
      </c>
      <c r="L10" s="1"/>
      <c r="M10" s="3" t="s">
        <v>7</v>
      </c>
      <c r="N10" s="1"/>
      <c r="O10" s="1"/>
    </row>
    <row r="11" spans="1:15" ht="15.75">
      <c r="A11" s="9"/>
      <c r="B11" s="44"/>
      <c r="C11" s="62" t="s">
        <v>76</v>
      </c>
      <c r="D11" s="36" t="s">
        <v>9</v>
      </c>
      <c r="E11" s="17" t="s">
        <v>10</v>
      </c>
      <c r="F11" s="46" t="s">
        <v>11</v>
      </c>
      <c r="G11" s="17" t="s">
        <v>1</v>
      </c>
      <c r="H11" s="17" t="s">
        <v>12</v>
      </c>
      <c r="I11" s="36" t="s">
        <v>9</v>
      </c>
      <c r="J11" s="17" t="s">
        <v>10</v>
      </c>
      <c r="K11" s="17" t="s">
        <v>11</v>
      </c>
      <c r="L11" s="17" t="s">
        <v>1</v>
      </c>
      <c r="M11" s="17" t="s">
        <v>13</v>
      </c>
      <c r="N11" s="1"/>
      <c r="O11" s="1"/>
    </row>
    <row r="12" spans="1:15" ht="15.75" hidden="1">
      <c r="A12" s="47" t="s">
        <v>0</v>
      </c>
      <c r="B12" s="37"/>
      <c r="C12" s="6"/>
      <c r="D12" s="6"/>
      <c r="E12" s="6"/>
      <c r="F12" s="6"/>
      <c r="G12" s="6"/>
      <c r="H12" s="6"/>
      <c r="I12" s="37"/>
      <c r="J12" s="6"/>
      <c r="K12" s="6"/>
      <c r="L12" s="11"/>
      <c r="M12" s="11"/>
      <c r="N12" s="1"/>
      <c r="O12" s="1"/>
    </row>
    <row r="13" spans="1:15" ht="15.75" hidden="1">
      <c r="A13" s="1" t="s">
        <v>14</v>
      </c>
      <c r="B13" s="22">
        <v>1108</v>
      </c>
      <c r="C13" s="43">
        <v>4.7</v>
      </c>
      <c r="D13" s="23">
        <v>375</v>
      </c>
      <c r="E13" s="23">
        <v>496</v>
      </c>
      <c r="F13" s="23">
        <v>238</v>
      </c>
      <c r="G13" s="23">
        <v>178</v>
      </c>
      <c r="H13" s="23">
        <v>60</v>
      </c>
      <c r="I13" s="28">
        <v>33.8</v>
      </c>
      <c r="J13" s="2">
        <v>44.8</v>
      </c>
      <c r="K13" s="43">
        <v>21.5</v>
      </c>
      <c r="L13" s="43">
        <f aca="true" t="shared" si="0" ref="L13:M28">(G13/$B13)*100</f>
        <v>16.064981949458485</v>
      </c>
      <c r="M13" s="43">
        <f t="shared" si="0"/>
        <v>5.415162454873646</v>
      </c>
      <c r="N13" s="1"/>
      <c r="O13" s="1"/>
    </row>
    <row r="14" spans="1:15" ht="15.75" hidden="1">
      <c r="A14" s="1" t="s">
        <v>15</v>
      </c>
      <c r="B14" s="22">
        <v>1135</v>
      </c>
      <c r="C14" s="43">
        <v>4.8</v>
      </c>
      <c r="D14" s="23">
        <v>371</v>
      </c>
      <c r="E14" s="23">
        <v>502</v>
      </c>
      <c r="F14" s="23">
        <v>261</v>
      </c>
      <c r="G14" s="23">
        <v>192</v>
      </c>
      <c r="H14" s="23">
        <v>69</v>
      </c>
      <c r="I14" s="28">
        <v>32.7</v>
      </c>
      <c r="J14" s="2">
        <v>44.2</v>
      </c>
      <c r="K14" s="43">
        <v>23</v>
      </c>
      <c r="L14" s="43">
        <f t="shared" si="0"/>
        <v>16.916299559471366</v>
      </c>
      <c r="M14" s="43">
        <f t="shared" si="0"/>
        <v>6.079295154185022</v>
      </c>
      <c r="N14" s="1"/>
      <c r="O14" s="1"/>
    </row>
    <row r="15" spans="1:15" ht="15.75" hidden="1">
      <c r="A15" s="1" t="s">
        <v>16</v>
      </c>
      <c r="B15" s="22">
        <v>1135</v>
      </c>
      <c r="C15" s="43">
        <v>4.6</v>
      </c>
      <c r="D15" s="1">
        <v>392</v>
      </c>
      <c r="E15" s="1">
        <v>467</v>
      </c>
      <c r="F15" s="1">
        <v>276</v>
      </c>
      <c r="G15" s="23">
        <v>203</v>
      </c>
      <c r="H15" s="23">
        <v>73</v>
      </c>
      <c r="I15" s="28">
        <v>34.5</v>
      </c>
      <c r="J15" s="2">
        <v>41.1</v>
      </c>
      <c r="K15" s="43">
        <v>24.3</v>
      </c>
      <c r="L15" s="43">
        <f t="shared" si="0"/>
        <v>17.885462555066077</v>
      </c>
      <c r="M15" s="43">
        <f t="shared" si="0"/>
        <v>6.431718061674009</v>
      </c>
      <c r="N15" s="1"/>
      <c r="O15" s="1"/>
    </row>
    <row r="16" spans="1:15" ht="15.75" hidden="1">
      <c r="A16" s="1" t="s">
        <v>17</v>
      </c>
      <c r="B16" s="22">
        <v>1298</v>
      </c>
      <c r="C16" s="43">
        <v>5</v>
      </c>
      <c r="D16" s="1">
        <v>474</v>
      </c>
      <c r="E16" s="1">
        <v>529</v>
      </c>
      <c r="F16" s="1">
        <v>294</v>
      </c>
      <c r="G16" s="23">
        <v>223</v>
      </c>
      <c r="H16" s="23">
        <v>71</v>
      </c>
      <c r="I16" s="28">
        <v>36.5</v>
      </c>
      <c r="J16" s="2">
        <v>40.8</v>
      </c>
      <c r="K16" s="43">
        <v>22.7</v>
      </c>
      <c r="L16" s="43">
        <f t="shared" si="0"/>
        <v>17.180277349768875</v>
      </c>
      <c r="M16" s="43">
        <f t="shared" si="0"/>
        <v>5.469953775038521</v>
      </c>
      <c r="N16" s="1"/>
      <c r="O16" s="1"/>
    </row>
    <row r="17" spans="1:15" ht="15.75" hidden="1">
      <c r="A17" s="1" t="s">
        <v>18</v>
      </c>
      <c r="B17" s="22">
        <v>1407</v>
      </c>
      <c r="C17" s="43">
        <v>5.05933117583603</v>
      </c>
      <c r="D17" s="1">
        <v>537</v>
      </c>
      <c r="E17" s="1">
        <v>542</v>
      </c>
      <c r="F17" s="1">
        <v>327</v>
      </c>
      <c r="G17" s="23">
        <v>240</v>
      </c>
      <c r="H17" s="23">
        <v>87</v>
      </c>
      <c r="I17" s="28" t="e">
        <f>(D17/#REF!)*100</f>
        <v>#REF!</v>
      </c>
      <c r="J17" s="2" t="e">
        <f>(E17/#REF!)*100</f>
        <v>#REF!</v>
      </c>
      <c r="K17" s="43" t="e">
        <f>(F17/#REF!)*100</f>
        <v>#REF!</v>
      </c>
      <c r="L17" s="43">
        <f t="shared" si="0"/>
        <v>17.057569296375267</v>
      </c>
      <c r="M17" s="43">
        <f t="shared" si="0"/>
        <v>6.183368869936034</v>
      </c>
      <c r="N17" s="1"/>
      <c r="O17" s="1"/>
    </row>
    <row r="18" spans="1:15" ht="15.75">
      <c r="A18" s="1" t="s">
        <v>19</v>
      </c>
      <c r="B18" s="22">
        <v>1480</v>
      </c>
      <c r="C18" s="40">
        <v>5.21696217702422</v>
      </c>
      <c r="D18" s="1">
        <v>581</v>
      </c>
      <c r="E18" s="1">
        <v>562</v>
      </c>
      <c r="F18" s="1">
        <v>337</v>
      </c>
      <c r="G18" s="23">
        <v>252</v>
      </c>
      <c r="H18" s="23">
        <v>85</v>
      </c>
      <c r="I18" s="28">
        <v>39.2567567567568</v>
      </c>
      <c r="J18" s="2">
        <v>37.972972972973</v>
      </c>
      <c r="K18" s="43">
        <v>22.7702702702703</v>
      </c>
      <c r="L18" s="43">
        <f t="shared" si="0"/>
        <v>17.027027027027028</v>
      </c>
      <c r="M18" s="43">
        <f t="shared" si="0"/>
        <v>5.743243243243244</v>
      </c>
      <c r="N18" s="1"/>
      <c r="O18" s="1"/>
    </row>
    <row r="19" spans="1:15" ht="15.75">
      <c r="A19" s="10" t="s">
        <v>20</v>
      </c>
      <c r="B19" s="22">
        <v>1554</v>
      </c>
      <c r="C19" s="40">
        <v>5.2475180657797</v>
      </c>
      <c r="D19" s="24">
        <v>656</v>
      </c>
      <c r="E19" s="24">
        <v>555</v>
      </c>
      <c r="F19" s="1">
        <v>344</v>
      </c>
      <c r="G19" s="23">
        <v>252</v>
      </c>
      <c r="H19" s="23">
        <v>92</v>
      </c>
      <c r="I19" s="28">
        <f>((D19/B19)*100)</f>
        <v>42.21364221364222</v>
      </c>
      <c r="J19" s="2">
        <f>((E19/B19)*100)</f>
        <v>35.714285714285715</v>
      </c>
      <c r="K19" s="2">
        <f>((F19/B19)*100)</f>
        <v>22.136422136422137</v>
      </c>
      <c r="L19" s="2">
        <f t="shared" si="0"/>
        <v>16.216216216216218</v>
      </c>
      <c r="M19" s="2">
        <f t="shared" si="0"/>
        <v>5.9202059202059205</v>
      </c>
      <c r="N19" s="1"/>
      <c r="O19" s="1"/>
    </row>
    <row r="20" spans="1:15" ht="15.75">
      <c r="A20" s="1" t="s">
        <v>21</v>
      </c>
      <c r="B20" s="22">
        <v>1634</v>
      </c>
      <c r="C20" s="40">
        <v>5.47477048850767</v>
      </c>
      <c r="D20" s="1">
        <v>725</v>
      </c>
      <c r="E20" s="1">
        <v>533</v>
      </c>
      <c r="F20" s="1">
        <v>375</v>
      </c>
      <c r="G20" s="23">
        <v>278</v>
      </c>
      <c r="H20" s="23">
        <v>97</v>
      </c>
      <c r="I20" s="28">
        <f>((D20/B20)*100)</f>
        <v>44.36964504283966</v>
      </c>
      <c r="J20" s="2">
        <f>((E20/B20)*100)</f>
        <v>32.61933904528764</v>
      </c>
      <c r="K20" s="2">
        <f>((F20/B20)*100)</f>
        <v>22.94981640146879</v>
      </c>
      <c r="L20" s="2">
        <f t="shared" si="0"/>
        <v>17.01346389228886</v>
      </c>
      <c r="M20" s="2">
        <f t="shared" si="0"/>
        <v>5.936352509179926</v>
      </c>
      <c r="N20" s="1"/>
      <c r="O20" s="1"/>
    </row>
    <row r="21" spans="1:15" ht="15.75">
      <c r="A21" s="1" t="s">
        <v>22</v>
      </c>
      <c r="B21" s="22">
        <v>1776</v>
      </c>
      <c r="C21" s="40">
        <v>5.78652417568096</v>
      </c>
      <c r="D21" s="24">
        <v>800</v>
      </c>
      <c r="E21" s="24">
        <v>574</v>
      </c>
      <c r="F21" s="1">
        <v>402</v>
      </c>
      <c r="G21" s="23">
        <v>301</v>
      </c>
      <c r="H21" s="23">
        <v>101</v>
      </c>
      <c r="I21" s="28">
        <f>((D21/B21)*100)</f>
        <v>45.04504504504504</v>
      </c>
      <c r="J21" s="2">
        <f>((E21/B21)*100)</f>
        <v>32.31981981981982</v>
      </c>
      <c r="K21" s="2">
        <f>((F21/B21)*100)</f>
        <v>22.635135135135133</v>
      </c>
      <c r="L21" s="2">
        <f t="shared" si="0"/>
        <v>16.9481981981982</v>
      </c>
      <c r="M21" s="2">
        <f t="shared" si="0"/>
        <v>5.686936936936937</v>
      </c>
      <c r="N21" s="1"/>
      <c r="O21" s="1"/>
    </row>
    <row r="22" spans="1:15" ht="15.75">
      <c r="A22" s="1" t="s">
        <v>23</v>
      </c>
      <c r="B22" s="22">
        <v>1755</v>
      </c>
      <c r="C22" s="40">
        <v>5.5</v>
      </c>
      <c r="D22" s="24">
        <v>815</v>
      </c>
      <c r="E22" s="24">
        <v>571</v>
      </c>
      <c r="F22" s="24">
        <v>369</v>
      </c>
      <c r="G22" s="23">
        <v>286</v>
      </c>
      <c r="H22" s="23">
        <v>83</v>
      </c>
      <c r="I22" s="28">
        <f aca="true" t="shared" si="1" ref="I22:K25">(D22/$B22)*100</f>
        <v>46.438746438746435</v>
      </c>
      <c r="J22" s="2">
        <f t="shared" si="1"/>
        <v>32.535612535612536</v>
      </c>
      <c r="K22" s="2">
        <f t="shared" si="1"/>
        <v>21.025641025641026</v>
      </c>
      <c r="L22" s="2">
        <f t="shared" si="0"/>
        <v>16.296296296296298</v>
      </c>
      <c r="M22" s="2">
        <f t="shared" si="0"/>
        <v>4.72934472934473</v>
      </c>
      <c r="N22" s="1"/>
      <c r="O22" s="1"/>
    </row>
    <row r="23" spans="1:15" ht="15.75">
      <c r="A23" s="1" t="s">
        <v>24</v>
      </c>
      <c r="B23" s="22">
        <v>1732</v>
      </c>
      <c r="C23" s="40">
        <v>5.366050128574527</v>
      </c>
      <c r="D23" s="24">
        <v>860</v>
      </c>
      <c r="E23" s="24">
        <v>512</v>
      </c>
      <c r="F23" s="24">
        <v>360</v>
      </c>
      <c r="G23" s="23">
        <v>280</v>
      </c>
      <c r="H23" s="23">
        <v>80</v>
      </c>
      <c r="I23" s="28">
        <f t="shared" si="1"/>
        <v>49.65357967667436</v>
      </c>
      <c r="J23" s="2">
        <f t="shared" si="1"/>
        <v>29.561200923787528</v>
      </c>
      <c r="K23" s="2">
        <f t="shared" si="1"/>
        <v>20.785219399538107</v>
      </c>
      <c r="L23" s="2">
        <f t="shared" si="0"/>
        <v>16.166281755196305</v>
      </c>
      <c r="M23" s="2">
        <f t="shared" si="0"/>
        <v>4.618937644341801</v>
      </c>
      <c r="N23" s="1"/>
      <c r="O23" s="1"/>
    </row>
    <row r="24" spans="1:15" ht="15.75">
      <c r="A24" s="1" t="s">
        <v>25</v>
      </c>
      <c r="B24" s="22">
        <v>1770</v>
      </c>
      <c r="C24" s="40">
        <v>5.237151226440217</v>
      </c>
      <c r="D24" s="24">
        <v>827</v>
      </c>
      <c r="E24" s="24">
        <v>543</v>
      </c>
      <c r="F24" s="24">
        <f>G24+H24</f>
        <v>400</v>
      </c>
      <c r="G24" s="24">
        <v>303</v>
      </c>
      <c r="H24" s="24">
        <v>97</v>
      </c>
      <c r="I24" s="28">
        <f t="shared" si="1"/>
        <v>46.72316384180791</v>
      </c>
      <c r="J24" s="2">
        <f t="shared" si="1"/>
        <v>30.677966101694913</v>
      </c>
      <c r="K24" s="2">
        <f t="shared" si="1"/>
        <v>22.598870056497177</v>
      </c>
      <c r="L24" s="2">
        <f t="shared" si="0"/>
        <v>17.11864406779661</v>
      </c>
      <c r="M24" s="2">
        <f t="shared" si="0"/>
        <v>5.480225988700565</v>
      </c>
      <c r="N24" s="1"/>
      <c r="O24" s="1"/>
    </row>
    <row r="25" spans="1:15" ht="15.75">
      <c r="A25" s="1" t="s">
        <v>26</v>
      </c>
      <c r="B25" s="22">
        <v>1841</v>
      </c>
      <c r="C25" s="40">
        <v>5.287343117263562</v>
      </c>
      <c r="D25" s="1">
        <v>881</v>
      </c>
      <c r="E25" s="1">
        <v>531</v>
      </c>
      <c r="F25" s="24">
        <f>G25+H25</f>
        <v>428</v>
      </c>
      <c r="G25" s="1">
        <v>320</v>
      </c>
      <c r="H25" s="1">
        <v>108</v>
      </c>
      <c r="I25" s="28">
        <f t="shared" si="1"/>
        <v>47.85442694187941</v>
      </c>
      <c r="J25" s="2">
        <f t="shared" si="1"/>
        <v>28.843020097772946</v>
      </c>
      <c r="K25" s="2">
        <f t="shared" si="1"/>
        <v>23.24823465507876</v>
      </c>
      <c r="L25" s="2">
        <f t="shared" si="0"/>
        <v>17.381857686040195</v>
      </c>
      <c r="M25" s="2">
        <f t="shared" si="0"/>
        <v>5.8663769690385665</v>
      </c>
      <c r="N25" s="1"/>
      <c r="O25" s="1"/>
    </row>
    <row r="26" spans="1:15" ht="15.75">
      <c r="A26" s="1" t="s">
        <v>27</v>
      </c>
      <c r="B26" s="22">
        <v>1903</v>
      </c>
      <c r="C26" s="40">
        <v>5.3552835232869</v>
      </c>
      <c r="D26" s="1">
        <v>913</v>
      </c>
      <c r="E26" s="1">
        <v>542</v>
      </c>
      <c r="F26" s="1">
        <v>448</v>
      </c>
      <c r="G26" s="1">
        <v>346</v>
      </c>
      <c r="H26" s="1">
        <v>102</v>
      </c>
      <c r="I26" s="28">
        <v>47.97687861271676</v>
      </c>
      <c r="J26" s="2">
        <v>28.48134524435103</v>
      </c>
      <c r="K26" s="2">
        <v>23.54177614293221</v>
      </c>
      <c r="L26" s="2">
        <f t="shared" si="0"/>
        <v>18.181818181818183</v>
      </c>
      <c r="M26" s="2">
        <f t="shared" si="0"/>
        <v>5.359957961114031</v>
      </c>
      <c r="N26" s="1"/>
      <c r="O26" s="1"/>
    </row>
    <row r="27" spans="1:15" ht="15.75">
      <c r="A27" s="10" t="s">
        <v>28</v>
      </c>
      <c r="B27" s="22">
        <v>1959</v>
      </c>
      <c r="C27" s="40">
        <v>5.290733789</v>
      </c>
      <c r="D27" s="1">
        <v>923</v>
      </c>
      <c r="E27" s="1">
        <v>558</v>
      </c>
      <c r="F27" s="1">
        <f>G27+H27</f>
        <v>479</v>
      </c>
      <c r="G27" s="1">
        <v>370</v>
      </c>
      <c r="H27" s="1">
        <v>109</v>
      </c>
      <c r="I27" s="28">
        <f>(D27/$B27)*100</f>
        <v>47.11587544665646</v>
      </c>
      <c r="J27" s="2">
        <f>(E27/$B27)*100</f>
        <v>28.483920367534456</v>
      </c>
      <c r="K27" s="2">
        <f>(F27/$B27)*100</f>
        <v>24.451250638080655</v>
      </c>
      <c r="L27" s="2">
        <f t="shared" si="0"/>
        <v>18.887187340479837</v>
      </c>
      <c r="M27" s="2">
        <f t="shared" si="0"/>
        <v>5.564063297600817</v>
      </c>
      <c r="N27" s="1"/>
      <c r="O27" s="1"/>
    </row>
    <row r="28" spans="1:15" ht="15.75">
      <c r="A28" s="10">
        <v>2000</v>
      </c>
      <c r="B28" s="22">
        <v>2066</v>
      </c>
      <c r="C28" s="40">
        <v>5.4</v>
      </c>
      <c r="D28" s="1">
        <v>983</v>
      </c>
      <c r="E28" s="1">
        <v>568</v>
      </c>
      <c r="F28" s="1">
        <v>515</v>
      </c>
      <c r="G28" s="1">
        <v>416</v>
      </c>
      <c r="H28" s="1">
        <v>99</v>
      </c>
      <c r="I28" s="28">
        <v>47.6</v>
      </c>
      <c r="J28" s="2">
        <v>27.5</v>
      </c>
      <c r="K28" s="2">
        <v>24.9</v>
      </c>
      <c r="L28" s="2">
        <f t="shared" si="0"/>
        <v>20.135527589545017</v>
      </c>
      <c r="M28" s="2">
        <f t="shared" si="0"/>
        <v>4.791868344627299</v>
      </c>
      <c r="N28" s="1"/>
      <c r="O28" s="1"/>
    </row>
    <row r="29" spans="1:15" ht="15.75">
      <c r="A29" s="10">
        <v>2001</v>
      </c>
      <c r="B29" s="22">
        <v>2182</v>
      </c>
      <c r="C29" s="40">
        <v>5.5</v>
      </c>
      <c r="D29" s="24">
        <v>1061</v>
      </c>
      <c r="E29" s="24">
        <v>573</v>
      </c>
      <c r="F29" s="24">
        <v>549</v>
      </c>
      <c r="G29" s="1">
        <v>449</v>
      </c>
      <c r="H29" s="1">
        <v>100</v>
      </c>
      <c r="I29" s="28">
        <v>48.625</v>
      </c>
      <c r="J29" s="2">
        <v>26.26</v>
      </c>
      <c r="K29" s="2">
        <v>25.16</v>
      </c>
      <c r="L29" s="2">
        <v>20.577</v>
      </c>
      <c r="M29" s="2">
        <v>4.58</v>
      </c>
      <c r="N29" s="1"/>
      <c r="O29" s="1"/>
    </row>
    <row r="30" spans="1:15" ht="15.75">
      <c r="A30" s="10">
        <v>2002</v>
      </c>
      <c r="B30" s="25">
        <v>2350</v>
      </c>
      <c r="C30" s="41">
        <v>5.8</v>
      </c>
      <c r="D30" s="27">
        <v>1168</v>
      </c>
      <c r="E30" s="27">
        <v>590</v>
      </c>
      <c r="F30" s="27">
        <f>487+105</f>
        <v>592</v>
      </c>
      <c r="G30" s="26">
        <v>487</v>
      </c>
      <c r="H30" s="26">
        <v>105</v>
      </c>
      <c r="I30" s="38">
        <v>49.7</v>
      </c>
      <c r="J30" s="4">
        <v>25.1</v>
      </c>
      <c r="K30" s="4">
        <v>25.2</v>
      </c>
      <c r="L30" s="4">
        <v>20.7</v>
      </c>
      <c r="M30" s="4">
        <v>4.5</v>
      </c>
      <c r="N30" s="1"/>
      <c r="O30" s="1"/>
    </row>
    <row r="31" spans="1:15" ht="15.75">
      <c r="A31" s="10">
        <v>2003</v>
      </c>
      <c r="B31" s="22">
        <v>2416</v>
      </c>
      <c r="C31" s="40">
        <v>5.919102334811475</v>
      </c>
      <c r="D31" s="24">
        <v>1252</v>
      </c>
      <c r="E31" s="24">
        <v>591</v>
      </c>
      <c r="F31" s="27">
        <v>574</v>
      </c>
      <c r="G31" s="1">
        <v>467</v>
      </c>
      <c r="H31" s="1">
        <v>107</v>
      </c>
      <c r="I31" s="28">
        <v>51.82119205298014</v>
      </c>
      <c r="J31" s="2">
        <v>24.461920529801322</v>
      </c>
      <c r="K31" s="2">
        <v>23.758278145695364</v>
      </c>
      <c r="N31" s="1"/>
      <c r="O31" s="1"/>
    </row>
    <row r="32" spans="1:15" ht="15.75">
      <c r="A32" s="10">
        <v>2004</v>
      </c>
      <c r="B32" s="22">
        <v>2574</v>
      </c>
      <c r="C32" s="40">
        <v>5.931558935361217</v>
      </c>
      <c r="D32" s="24">
        <v>1332</v>
      </c>
      <c r="E32" s="24">
        <v>648</v>
      </c>
      <c r="F32" s="27">
        <v>594</v>
      </c>
      <c r="G32" s="1">
        <v>480</v>
      </c>
      <c r="H32" s="1">
        <v>114</v>
      </c>
      <c r="I32" s="28">
        <v>51.74825174825175</v>
      </c>
      <c r="J32" s="2">
        <v>25.174825174825177</v>
      </c>
      <c r="K32" s="2">
        <v>23.076923076923077</v>
      </c>
      <c r="N32" s="1"/>
      <c r="O32" s="1"/>
    </row>
    <row r="33" spans="1:15" ht="15.75" hidden="1">
      <c r="A33" s="10"/>
      <c r="B33" s="22"/>
      <c r="C33" s="40"/>
      <c r="D33" s="24"/>
      <c r="E33" s="24"/>
      <c r="F33" s="27"/>
      <c r="G33" s="1"/>
      <c r="H33" s="1"/>
      <c r="I33" s="28"/>
      <c r="N33" s="1"/>
      <c r="O33" s="1"/>
    </row>
    <row r="34" spans="1:15" ht="16.5">
      <c r="A34" s="7">
        <v>2005</v>
      </c>
      <c r="B34" s="58">
        <v>2664</v>
      </c>
      <c r="C34" s="40">
        <v>2.5345622119815667</v>
      </c>
      <c r="D34" s="49">
        <v>1361</v>
      </c>
      <c r="E34" s="49">
        <v>677</v>
      </c>
      <c r="F34" s="27">
        <f>G34+H34</f>
        <v>626</v>
      </c>
      <c r="G34" s="59">
        <v>521</v>
      </c>
      <c r="H34" s="59">
        <v>105</v>
      </c>
      <c r="I34" s="28">
        <v>51.1</v>
      </c>
      <c r="J34" s="2">
        <v>25.4</v>
      </c>
      <c r="K34" s="2">
        <v>23.5</v>
      </c>
      <c r="N34" s="1"/>
      <c r="O34" s="1"/>
    </row>
    <row r="35" spans="1:15" ht="15.75">
      <c r="A35" s="1" t="s">
        <v>29</v>
      </c>
      <c r="B35" s="56"/>
      <c r="C35" s="40"/>
      <c r="D35" s="27"/>
      <c r="E35" s="27"/>
      <c r="F35" s="27"/>
      <c r="G35" s="27"/>
      <c r="H35" s="27"/>
      <c r="I35" s="39"/>
      <c r="J35" s="5"/>
      <c r="K35" s="5"/>
      <c r="L35" s="5"/>
      <c r="M35" s="5"/>
      <c r="N35" s="1"/>
      <c r="O35" s="1"/>
    </row>
    <row r="36" spans="1:15" ht="15.75">
      <c r="A36" s="1" t="s">
        <v>30</v>
      </c>
      <c r="B36" s="57">
        <v>704</v>
      </c>
      <c r="C36" s="41">
        <v>2.5345622119815667</v>
      </c>
      <c r="D36" s="49">
        <v>377</v>
      </c>
      <c r="E36" s="49">
        <v>197</v>
      </c>
      <c r="F36" s="27">
        <f aca="true" t="shared" si="2" ref="F36:F42">SUM(G36+H36)</f>
        <v>130</v>
      </c>
      <c r="G36" s="49">
        <v>99</v>
      </c>
      <c r="H36" s="49">
        <v>31</v>
      </c>
      <c r="I36" s="28">
        <f aca="true" t="shared" si="3" ref="I36:I42">D36/B36*100</f>
        <v>53.55113636363637</v>
      </c>
      <c r="J36" s="2">
        <f aca="true" t="shared" si="4" ref="J36:J42">E36/B36*100</f>
        <v>27.982954545454547</v>
      </c>
      <c r="K36" s="2">
        <f aca="true" t="shared" si="5" ref="K36:K42">F36/B36*100</f>
        <v>18.46590909090909</v>
      </c>
      <c r="L36" s="5">
        <f aca="true" t="shared" si="6" ref="L36:L42">G36/B36*100</f>
        <v>14.0625</v>
      </c>
      <c r="M36" s="5">
        <f aca="true" t="shared" si="7" ref="M36:M42">H36/B36*100</f>
        <v>4.403409090909091</v>
      </c>
      <c r="N36" s="1"/>
      <c r="O36" s="1"/>
    </row>
    <row r="37" spans="1:15" ht="15.75">
      <c r="A37" s="1" t="s">
        <v>31</v>
      </c>
      <c r="B37" s="25">
        <v>1522</v>
      </c>
      <c r="C37" s="40">
        <v>3.377119020147333</v>
      </c>
      <c r="D37" s="49">
        <v>822</v>
      </c>
      <c r="E37" s="49">
        <v>399</v>
      </c>
      <c r="F37" s="27">
        <f t="shared" si="2"/>
        <v>300</v>
      </c>
      <c r="G37" s="49">
        <v>237</v>
      </c>
      <c r="H37" s="49">
        <v>63</v>
      </c>
      <c r="I37" s="28">
        <f t="shared" si="3"/>
        <v>54.00788436268068</v>
      </c>
      <c r="J37" s="2">
        <f t="shared" si="4"/>
        <v>26.215505913272008</v>
      </c>
      <c r="K37" s="2">
        <f t="shared" si="5"/>
        <v>19.71090670170828</v>
      </c>
      <c r="L37" s="5">
        <f t="shared" si="6"/>
        <v>15.57161629434954</v>
      </c>
      <c r="M37" s="5">
        <f t="shared" si="7"/>
        <v>4.139290407358739</v>
      </c>
      <c r="N37" s="1"/>
      <c r="O37" s="1"/>
    </row>
    <row r="38" spans="1:15" ht="15.75">
      <c r="A38" s="1" t="s">
        <v>32</v>
      </c>
      <c r="B38" s="25">
        <v>2272</v>
      </c>
      <c r="C38" s="40">
        <v>4.116687805761914</v>
      </c>
      <c r="D38" s="49">
        <v>1160</v>
      </c>
      <c r="E38" s="49">
        <v>665</v>
      </c>
      <c r="F38" s="27">
        <f t="shared" si="2"/>
        <v>447</v>
      </c>
      <c r="G38" s="49">
        <v>354</v>
      </c>
      <c r="H38" s="49">
        <v>93</v>
      </c>
      <c r="I38" s="28">
        <f t="shared" si="3"/>
        <v>51.056338028169016</v>
      </c>
      <c r="J38" s="2">
        <f t="shared" si="4"/>
        <v>29.2693661971831</v>
      </c>
      <c r="K38" s="2">
        <f t="shared" si="5"/>
        <v>19.674295774647888</v>
      </c>
      <c r="L38" s="5">
        <f t="shared" si="6"/>
        <v>15.580985915492956</v>
      </c>
      <c r="M38" s="5">
        <f t="shared" si="7"/>
        <v>4.09330985915493</v>
      </c>
      <c r="N38" s="1"/>
      <c r="O38" s="1"/>
    </row>
    <row r="39" spans="1:15" ht="15.75">
      <c r="A39" s="1" t="s">
        <v>33</v>
      </c>
      <c r="B39" s="25">
        <v>2672</v>
      </c>
      <c r="C39" s="40">
        <v>4.783900884448741</v>
      </c>
      <c r="D39" s="49">
        <v>1283</v>
      </c>
      <c r="E39" s="49">
        <v>771</v>
      </c>
      <c r="F39" s="27">
        <f t="shared" si="2"/>
        <v>618</v>
      </c>
      <c r="G39" s="49">
        <v>494</v>
      </c>
      <c r="H39" s="49">
        <v>124</v>
      </c>
      <c r="I39" s="28">
        <f t="shared" si="3"/>
        <v>48.01646706586826</v>
      </c>
      <c r="J39" s="2">
        <f t="shared" si="4"/>
        <v>28.854790419161674</v>
      </c>
      <c r="K39" s="2">
        <f t="shared" si="5"/>
        <v>23.12874251497006</v>
      </c>
      <c r="L39" s="5">
        <f t="shared" si="6"/>
        <v>18.48802395209581</v>
      </c>
      <c r="M39" s="5">
        <f t="shared" si="7"/>
        <v>4.640718562874251</v>
      </c>
      <c r="N39" s="1"/>
      <c r="O39" s="1"/>
    </row>
    <row r="40" spans="1:15" ht="15.75">
      <c r="A40" s="1" t="s">
        <v>34</v>
      </c>
      <c r="B40" s="25">
        <v>3410</v>
      </c>
      <c r="C40" s="40">
        <v>6.87610904984675</v>
      </c>
      <c r="D40" s="49">
        <v>1585</v>
      </c>
      <c r="E40" s="49">
        <v>979</v>
      </c>
      <c r="F40" s="27">
        <f>SUM(G40+H40)</f>
        <v>847</v>
      </c>
      <c r="G40" s="49">
        <v>713</v>
      </c>
      <c r="H40" s="49">
        <v>134</v>
      </c>
      <c r="I40" s="28">
        <f t="shared" si="3"/>
        <v>46.48093841642228</v>
      </c>
      <c r="J40" s="2">
        <f t="shared" si="4"/>
        <v>28.70967741935484</v>
      </c>
      <c r="K40" s="2">
        <f t="shared" si="5"/>
        <v>24.838709677419356</v>
      </c>
      <c r="L40" s="5">
        <f t="shared" si="6"/>
        <v>20.909090909090907</v>
      </c>
      <c r="M40" s="5">
        <f t="shared" si="7"/>
        <v>3.929618768328446</v>
      </c>
      <c r="N40" s="1"/>
      <c r="O40" s="1"/>
    </row>
    <row r="41" spans="1:15" ht="15.75">
      <c r="A41" s="1" t="s">
        <v>35</v>
      </c>
      <c r="B41" s="25">
        <v>4176</v>
      </c>
      <c r="C41" s="40">
        <v>10.826225598216368</v>
      </c>
      <c r="D41" s="49">
        <v>2352</v>
      </c>
      <c r="E41" s="49">
        <v>733</v>
      </c>
      <c r="F41" s="27">
        <f t="shared" si="2"/>
        <v>1090</v>
      </c>
      <c r="G41" s="49">
        <v>956</v>
      </c>
      <c r="H41" s="49">
        <v>134</v>
      </c>
      <c r="I41" s="2">
        <f t="shared" si="3"/>
        <v>56.32183908045977</v>
      </c>
      <c r="J41" s="2">
        <f t="shared" si="4"/>
        <v>17.552681992337167</v>
      </c>
      <c r="K41" s="2">
        <f t="shared" si="5"/>
        <v>26.101532567049805</v>
      </c>
      <c r="L41" s="5">
        <f t="shared" si="6"/>
        <v>22.892720306513407</v>
      </c>
      <c r="M41" s="5">
        <f t="shared" si="7"/>
        <v>3.2088122605363987</v>
      </c>
      <c r="N41" s="1"/>
      <c r="O41" s="1"/>
    </row>
    <row r="42" spans="1:15" ht="15.75">
      <c r="A42" s="1" t="s">
        <v>36</v>
      </c>
      <c r="B42" s="25">
        <v>4210</v>
      </c>
      <c r="C42" s="40">
        <v>15.582204456288402</v>
      </c>
      <c r="D42" s="49">
        <v>2260</v>
      </c>
      <c r="E42" s="49">
        <v>805</v>
      </c>
      <c r="F42" s="27">
        <f t="shared" si="2"/>
        <v>1144</v>
      </c>
      <c r="G42" s="49">
        <v>998</v>
      </c>
      <c r="H42" s="49">
        <v>146</v>
      </c>
      <c r="I42" s="28">
        <f t="shared" si="3"/>
        <v>53.681710213776725</v>
      </c>
      <c r="J42" s="2">
        <f t="shared" si="4"/>
        <v>19.121140142517813</v>
      </c>
      <c r="K42" s="2">
        <f t="shared" si="5"/>
        <v>27.17339667458432</v>
      </c>
      <c r="L42" s="4">
        <f t="shared" si="6"/>
        <v>23.705463182897862</v>
      </c>
      <c r="M42" s="4">
        <f t="shared" si="7"/>
        <v>3.4679334916864613</v>
      </c>
      <c r="N42" s="1"/>
      <c r="O42" s="1"/>
    </row>
    <row r="43" spans="1:15" ht="15.75">
      <c r="A43" s="1" t="s">
        <v>37</v>
      </c>
      <c r="B43" s="25"/>
      <c r="C43" s="40"/>
      <c r="D43" s="27"/>
      <c r="E43" s="27"/>
      <c r="F43" s="27"/>
      <c r="G43" s="27"/>
      <c r="H43" s="27"/>
      <c r="I43" s="39"/>
      <c r="J43" s="5"/>
      <c r="K43" s="5"/>
      <c r="L43" s="5"/>
      <c r="M43" s="5"/>
      <c r="N43" s="1"/>
      <c r="O43" s="1"/>
    </row>
    <row r="44" spans="1:15" ht="15.75">
      <c r="A44" s="1" t="s">
        <v>38</v>
      </c>
      <c r="B44" s="25">
        <v>2829</v>
      </c>
      <c r="C44" s="40">
        <v>5.864306295474804</v>
      </c>
      <c r="D44" s="49">
        <v>1431</v>
      </c>
      <c r="E44" s="49">
        <v>726</v>
      </c>
      <c r="F44" s="27">
        <f>SUM(G44+H44)</f>
        <v>673</v>
      </c>
      <c r="G44" s="49">
        <v>559</v>
      </c>
      <c r="H44" s="49">
        <v>114</v>
      </c>
      <c r="I44" s="28">
        <f>D44/B44*100</f>
        <v>50.58324496288441</v>
      </c>
      <c r="J44" s="2">
        <f>E44/B44*100</f>
        <v>25.6627783669141</v>
      </c>
      <c r="K44" s="2">
        <f>F44/B44*100</f>
        <v>23.78932484977024</v>
      </c>
      <c r="L44" s="5">
        <f>G44/B44*100</f>
        <v>19.759632378932483</v>
      </c>
      <c r="M44" s="5">
        <f>H44/B44*100</f>
        <v>4.029692470837752</v>
      </c>
      <c r="N44" s="1"/>
      <c r="O44" s="1"/>
    </row>
    <row r="45" spans="1:15" ht="15.75">
      <c r="A45" s="1" t="s">
        <v>39</v>
      </c>
      <c r="B45" s="25">
        <v>1448</v>
      </c>
      <c r="C45" s="40">
        <v>4.408048951261835</v>
      </c>
      <c r="D45" s="49">
        <v>841</v>
      </c>
      <c r="E45" s="49">
        <v>321</v>
      </c>
      <c r="F45" s="27">
        <f>SUM(G45+H45)</f>
        <v>287</v>
      </c>
      <c r="G45" s="49">
        <v>244</v>
      </c>
      <c r="H45" s="49">
        <v>43</v>
      </c>
      <c r="I45" s="28">
        <f>D45/B45*100</f>
        <v>58.08011049723757</v>
      </c>
      <c r="J45" s="2">
        <f>E45/B45*100</f>
        <v>22.168508287292816</v>
      </c>
      <c r="K45" s="2">
        <f>F45/B45*100</f>
        <v>19.82044198895028</v>
      </c>
      <c r="L45" s="4">
        <f>G45/B45*100</f>
        <v>16.85082872928177</v>
      </c>
      <c r="M45" s="4">
        <f>H45/B45*100</f>
        <v>2.9696132596685083</v>
      </c>
      <c r="N45" s="1"/>
      <c r="O45" s="1"/>
    </row>
    <row r="46" spans="1:15" ht="15.75">
      <c r="A46" s="1" t="s">
        <v>40</v>
      </c>
      <c r="B46" s="25"/>
      <c r="C46" s="40"/>
      <c r="D46" s="27"/>
      <c r="E46" s="27"/>
      <c r="F46" s="27"/>
      <c r="G46" s="27"/>
      <c r="H46" s="27"/>
      <c r="I46" s="39"/>
      <c r="J46" s="5"/>
      <c r="K46" s="5"/>
      <c r="L46" s="5"/>
      <c r="M46" s="5"/>
      <c r="N46" s="1"/>
      <c r="O46" s="1"/>
    </row>
    <row r="47" spans="1:15" ht="15.75">
      <c r="A47" s="1" t="s">
        <v>41</v>
      </c>
      <c r="B47" s="25">
        <v>1520</v>
      </c>
      <c r="C47" s="40">
        <v>3.788350821224734</v>
      </c>
      <c r="D47" s="49">
        <v>750</v>
      </c>
      <c r="E47" s="49">
        <v>444</v>
      </c>
      <c r="F47" s="27">
        <f>SUM(G47+H47)</f>
        <v>327</v>
      </c>
      <c r="G47" s="49">
        <v>273</v>
      </c>
      <c r="H47" s="49">
        <v>54</v>
      </c>
      <c r="I47" s="28">
        <f>D47/B47*100</f>
        <v>49.34210526315789</v>
      </c>
      <c r="J47" s="2">
        <f>E47/B47*100</f>
        <v>29.210526315789476</v>
      </c>
      <c r="K47" s="2">
        <f>F47/B47*100</f>
        <v>21.513157894736842</v>
      </c>
      <c r="L47" s="5">
        <f>G47/B47*100</f>
        <v>17.960526315789473</v>
      </c>
      <c r="M47" s="5">
        <f>H47/B47*100</f>
        <v>3.552631578947368</v>
      </c>
      <c r="N47" s="1"/>
      <c r="O47" s="1"/>
    </row>
    <row r="48" spans="1:15" ht="15.75">
      <c r="A48" s="1" t="s">
        <v>42</v>
      </c>
      <c r="B48" s="25">
        <v>2800</v>
      </c>
      <c r="C48" s="40">
        <v>5.937990414386903</v>
      </c>
      <c r="D48" s="49">
        <v>1433</v>
      </c>
      <c r="E48" s="12">
        <v>705</v>
      </c>
      <c r="F48" s="27">
        <f aca="true" t="shared" si="8" ref="F48:F67">SUM(G48+H48)</f>
        <v>662</v>
      </c>
      <c r="G48" s="49">
        <v>551</v>
      </c>
      <c r="H48" s="49">
        <v>111</v>
      </c>
      <c r="I48" s="28">
        <f>D48/B48*100</f>
        <v>51.17857142857143</v>
      </c>
      <c r="J48" s="2">
        <f>E48/B48*100</f>
        <v>25.178571428571427</v>
      </c>
      <c r="K48" s="2">
        <f>F48/B48*100</f>
        <v>23.642857142857142</v>
      </c>
      <c r="L48" s="4">
        <f>G48/B48*100</f>
        <v>19.678571428571427</v>
      </c>
      <c r="M48" s="4">
        <f>H48/B48*100</f>
        <v>3.964285714285714</v>
      </c>
      <c r="N48" s="1"/>
      <c r="O48" s="1"/>
    </row>
    <row r="49" spans="1:15" ht="15.75">
      <c r="A49" s="1" t="s">
        <v>43</v>
      </c>
      <c r="B49" s="25"/>
      <c r="C49" s="40"/>
      <c r="D49" s="27"/>
      <c r="E49" s="27"/>
      <c r="F49" s="27"/>
      <c r="G49" s="27"/>
      <c r="H49" s="27"/>
      <c r="I49" s="39"/>
      <c r="J49" s="5"/>
      <c r="K49" s="5"/>
      <c r="L49" s="5"/>
      <c r="M49" s="5"/>
      <c r="N49" s="1"/>
      <c r="O49" s="1"/>
    </row>
    <row r="50" spans="1:15" ht="15.75">
      <c r="A50" s="1" t="s">
        <v>44</v>
      </c>
      <c r="B50" s="25">
        <v>2581</v>
      </c>
      <c r="C50" s="40">
        <v>5.385947705598798</v>
      </c>
      <c r="D50" s="49">
        <v>1429</v>
      </c>
      <c r="E50" s="49">
        <v>563</v>
      </c>
      <c r="F50" s="27">
        <f t="shared" si="8"/>
        <v>589</v>
      </c>
      <c r="G50" s="49">
        <v>482</v>
      </c>
      <c r="H50" s="49">
        <v>107</v>
      </c>
      <c r="I50" s="28">
        <f>D50/B50*100</f>
        <v>55.36613715614103</v>
      </c>
      <c r="J50" s="2">
        <f>E50/B50*100</f>
        <v>21.81325067803177</v>
      </c>
      <c r="K50" s="2">
        <f>F50/B50*100</f>
        <v>22.820612165827196</v>
      </c>
      <c r="L50" s="5">
        <f>G50/B50*100</f>
        <v>18.674932196822937</v>
      </c>
      <c r="M50" s="5">
        <f>H50/B50*100</f>
        <v>4.145679969004261</v>
      </c>
      <c r="N50" s="1"/>
      <c r="O50" s="1"/>
    </row>
    <row r="51" spans="1:15" ht="15.75">
      <c r="A51" s="1" t="s">
        <v>45</v>
      </c>
      <c r="B51" s="25">
        <v>2841</v>
      </c>
      <c r="C51" s="40">
        <v>6.309547604770471</v>
      </c>
      <c r="D51" s="49">
        <v>1409</v>
      </c>
      <c r="E51" s="49">
        <v>755</v>
      </c>
      <c r="F51" s="27">
        <f t="shared" si="8"/>
        <v>677</v>
      </c>
      <c r="G51" s="49">
        <v>558</v>
      </c>
      <c r="H51" s="49">
        <v>119</v>
      </c>
      <c r="I51" s="28">
        <f>D51/B51*100</f>
        <v>49.595212953185495</v>
      </c>
      <c r="J51" s="2">
        <f>E51/B51*100</f>
        <v>26.575149595212956</v>
      </c>
      <c r="K51" s="2">
        <f>F51/B51*100</f>
        <v>23.82963745160155</v>
      </c>
      <c r="L51" s="5">
        <f>G51/B51*100</f>
        <v>19.640971488912353</v>
      </c>
      <c r="M51" s="5">
        <f>H51/B51*100</f>
        <v>4.1886659626891944</v>
      </c>
      <c r="N51" s="1"/>
      <c r="O51" s="1"/>
    </row>
    <row r="52" spans="1:15" ht="15.75">
      <c r="A52" s="1" t="s">
        <v>46</v>
      </c>
      <c r="B52" s="25">
        <v>2606</v>
      </c>
      <c r="C52" s="40">
        <v>6.1311876529267835</v>
      </c>
      <c r="D52" s="49">
        <v>1353</v>
      </c>
      <c r="E52" s="49">
        <v>600</v>
      </c>
      <c r="F52" s="27">
        <f t="shared" si="8"/>
        <v>653</v>
      </c>
      <c r="G52" s="49">
        <v>557</v>
      </c>
      <c r="H52" s="49">
        <v>96</v>
      </c>
      <c r="I52" s="28">
        <f>D52/B52*100</f>
        <v>51.91864927091328</v>
      </c>
      <c r="J52" s="2">
        <f>E52/B52*100</f>
        <v>23.023791250959324</v>
      </c>
      <c r="K52" s="2">
        <f>F52/B52*100</f>
        <v>25.057559478127402</v>
      </c>
      <c r="L52" s="5">
        <f>G52/B52*100</f>
        <v>21.373752877973907</v>
      </c>
      <c r="M52" s="5">
        <f>H52/B52*100</f>
        <v>3.683806600153492</v>
      </c>
      <c r="N52" s="1"/>
      <c r="O52" s="1"/>
    </row>
    <row r="53" spans="1:15" ht="15.75">
      <c r="A53" s="1" t="s">
        <v>47</v>
      </c>
      <c r="B53" s="25">
        <v>2647</v>
      </c>
      <c r="C53" s="40">
        <v>5.004632168043713</v>
      </c>
      <c r="D53" s="49">
        <v>1264</v>
      </c>
      <c r="E53" s="49">
        <v>820</v>
      </c>
      <c r="F53" s="27">
        <f t="shared" si="8"/>
        <v>564</v>
      </c>
      <c r="G53" s="49">
        <v>459</v>
      </c>
      <c r="H53" s="49">
        <v>105</v>
      </c>
      <c r="I53" s="28">
        <f>D53/B53*100</f>
        <v>47.7521722704949</v>
      </c>
      <c r="J53" s="2">
        <f>E53/B53*100</f>
        <v>30.978466188137517</v>
      </c>
      <c r="K53" s="2">
        <f>F53/B53*100</f>
        <v>21.307140158670194</v>
      </c>
      <c r="L53" s="4">
        <f>G53/B53*100</f>
        <v>17.340385341896486</v>
      </c>
      <c r="M53" s="4">
        <f>H53/B53*100</f>
        <v>3.9667548167737063</v>
      </c>
      <c r="N53" s="1"/>
      <c r="O53" s="1"/>
    </row>
    <row r="54" spans="1:15" ht="15.75">
      <c r="A54" s="1" t="s">
        <v>48</v>
      </c>
      <c r="B54" s="25"/>
      <c r="C54" s="40"/>
      <c r="D54" s="27"/>
      <c r="E54" s="27"/>
      <c r="F54" s="27">
        <f t="shared" si="8"/>
        <v>0</v>
      </c>
      <c r="G54" s="27"/>
      <c r="H54" s="27"/>
      <c r="I54" s="39"/>
      <c r="J54" s="5"/>
      <c r="K54" s="5"/>
      <c r="L54" s="5"/>
      <c r="M54" s="5"/>
      <c r="N54" s="1"/>
      <c r="O54" s="1"/>
    </row>
    <row r="55" spans="1:15" ht="15.75">
      <c r="A55" s="1" t="s">
        <v>49</v>
      </c>
      <c r="B55" s="25">
        <v>1750</v>
      </c>
      <c r="C55" s="40">
        <v>6.536435961603107</v>
      </c>
      <c r="D55" s="49">
        <v>893</v>
      </c>
      <c r="E55" s="49">
        <v>424</v>
      </c>
      <c r="F55" s="27">
        <f t="shared" si="8"/>
        <v>433</v>
      </c>
      <c r="G55" s="49">
        <v>368</v>
      </c>
      <c r="H55" s="49">
        <v>65</v>
      </c>
      <c r="I55" s="28">
        <f aca="true" t="shared" si="9" ref="I55:I60">D55/B55*100</f>
        <v>51.028571428571425</v>
      </c>
      <c r="J55" s="2">
        <f aca="true" t="shared" si="10" ref="J55:J60">E55/B55*100</f>
        <v>24.22857142857143</v>
      </c>
      <c r="K55" s="2">
        <f aca="true" t="shared" si="11" ref="K55:K60">F55/B55*100</f>
        <v>24.742857142857144</v>
      </c>
      <c r="L55" s="5">
        <f aca="true" t="shared" si="12" ref="L55:L60">G55/B55*100</f>
        <v>21.02857142857143</v>
      </c>
      <c r="M55" s="5">
        <f aca="true" t="shared" si="13" ref="M55:M60">H55/B55*100</f>
        <v>3.7142857142857144</v>
      </c>
      <c r="N55" s="1"/>
      <c r="O55" s="1"/>
    </row>
    <row r="56" spans="1:15" ht="15.75">
      <c r="A56" s="1" t="s">
        <v>50</v>
      </c>
      <c r="B56" s="25">
        <v>3042</v>
      </c>
      <c r="C56" s="40">
        <v>5.583392984967788</v>
      </c>
      <c r="D56" s="49">
        <v>1554</v>
      </c>
      <c r="E56" s="49">
        <v>782</v>
      </c>
      <c r="F56" s="27">
        <f t="shared" si="8"/>
        <v>705</v>
      </c>
      <c r="G56" s="49">
        <v>584</v>
      </c>
      <c r="H56" s="49">
        <v>121</v>
      </c>
      <c r="I56" s="28">
        <f t="shared" si="9"/>
        <v>51.08481262327417</v>
      </c>
      <c r="J56" s="2">
        <f t="shared" si="10"/>
        <v>25.706771860618016</v>
      </c>
      <c r="K56" s="2">
        <f t="shared" si="11"/>
        <v>23.175542406311635</v>
      </c>
      <c r="L56" s="5">
        <f t="shared" si="12"/>
        <v>19.19789612097304</v>
      </c>
      <c r="M56" s="5">
        <f t="shared" si="13"/>
        <v>3.9776462853385928</v>
      </c>
      <c r="N56" s="1"/>
      <c r="O56" s="1"/>
    </row>
    <row r="57" spans="1:15" ht="15.75">
      <c r="A57" s="1" t="s">
        <v>51</v>
      </c>
      <c r="B57" s="25">
        <v>3359</v>
      </c>
      <c r="C57" s="40">
        <v>6.926915779922462</v>
      </c>
      <c r="D57" s="49">
        <v>1731</v>
      </c>
      <c r="E57" s="49">
        <v>777</v>
      </c>
      <c r="F57" s="27">
        <f t="shared" si="8"/>
        <v>851</v>
      </c>
      <c r="G57" s="49">
        <v>722</v>
      </c>
      <c r="H57" s="49">
        <v>129</v>
      </c>
      <c r="I57" s="28">
        <f t="shared" si="9"/>
        <v>51.53319440309616</v>
      </c>
      <c r="J57" s="2">
        <f t="shared" si="10"/>
        <v>23.13188448943138</v>
      </c>
      <c r="K57" s="2">
        <f t="shared" si="11"/>
        <v>25.334921107472464</v>
      </c>
      <c r="L57" s="5">
        <f t="shared" si="12"/>
        <v>21.494492408454896</v>
      </c>
      <c r="M57" s="5">
        <f t="shared" si="13"/>
        <v>3.8404286990175645</v>
      </c>
      <c r="N57" s="1"/>
      <c r="O57" s="1"/>
    </row>
    <row r="58" spans="1:15" ht="15.75">
      <c r="A58" s="1" t="s">
        <v>52</v>
      </c>
      <c r="B58" s="25">
        <v>2815</v>
      </c>
      <c r="C58" s="40">
        <v>5.109263830405111</v>
      </c>
      <c r="D58" s="49">
        <v>1442</v>
      </c>
      <c r="E58" s="49">
        <v>727</v>
      </c>
      <c r="F58" s="27">
        <f t="shared" si="8"/>
        <v>646</v>
      </c>
      <c r="G58" s="49">
        <v>525</v>
      </c>
      <c r="H58" s="49">
        <v>121</v>
      </c>
      <c r="I58" s="28">
        <f t="shared" si="9"/>
        <v>51.225577264653644</v>
      </c>
      <c r="J58" s="2">
        <f t="shared" si="10"/>
        <v>25.825932504440495</v>
      </c>
      <c r="K58" s="2">
        <f t="shared" si="11"/>
        <v>22.94849023090586</v>
      </c>
      <c r="L58" s="5">
        <f t="shared" si="12"/>
        <v>18.650088809946713</v>
      </c>
      <c r="M58" s="5">
        <f t="shared" si="13"/>
        <v>4.298401420959148</v>
      </c>
      <c r="N58" s="1"/>
      <c r="O58" s="1"/>
    </row>
    <row r="59" spans="1:15" ht="15.75">
      <c r="A59" s="1" t="s">
        <v>53</v>
      </c>
      <c r="B59" s="25">
        <v>2786</v>
      </c>
      <c r="C59" s="40">
        <v>4.478019770151893</v>
      </c>
      <c r="D59" s="49">
        <v>1453</v>
      </c>
      <c r="E59" s="49">
        <v>771</v>
      </c>
      <c r="F59" s="27">
        <f t="shared" si="8"/>
        <v>562</v>
      </c>
      <c r="G59" s="49">
        <v>451</v>
      </c>
      <c r="H59" s="49">
        <v>111</v>
      </c>
      <c r="I59" s="28">
        <f t="shared" si="9"/>
        <v>52.15362526920316</v>
      </c>
      <c r="J59" s="2">
        <f t="shared" si="10"/>
        <v>27.674084709260587</v>
      </c>
      <c r="K59" s="2">
        <f t="shared" si="11"/>
        <v>20.172290021536252</v>
      </c>
      <c r="L59" s="5">
        <f t="shared" si="12"/>
        <v>16.188083273510408</v>
      </c>
      <c r="M59" s="5">
        <f t="shared" si="13"/>
        <v>3.9842067480258434</v>
      </c>
      <c r="N59" s="1"/>
      <c r="O59" s="1"/>
    </row>
    <row r="60" spans="1:15" ht="15.75">
      <c r="A60" s="1" t="s">
        <v>54</v>
      </c>
      <c r="B60" s="25">
        <v>2718</v>
      </c>
      <c r="C60" s="40">
        <v>4.340604937877288</v>
      </c>
      <c r="D60" s="49">
        <v>1291</v>
      </c>
      <c r="E60" s="49">
        <v>904</v>
      </c>
      <c r="F60" s="27">
        <f t="shared" si="8"/>
        <v>523</v>
      </c>
      <c r="G60" s="49">
        <v>409</v>
      </c>
      <c r="H60" s="49">
        <v>114</v>
      </c>
      <c r="I60" s="28">
        <f t="shared" si="9"/>
        <v>47.4981604120677</v>
      </c>
      <c r="J60" s="2">
        <f t="shared" si="10"/>
        <v>33.25974981604121</v>
      </c>
      <c r="K60" s="2">
        <f t="shared" si="11"/>
        <v>19.242089771891095</v>
      </c>
      <c r="L60" s="4">
        <f t="shared" si="12"/>
        <v>15.047829286239883</v>
      </c>
      <c r="M60" s="4">
        <f t="shared" si="13"/>
        <v>4.194260485651214</v>
      </c>
      <c r="N60" s="1"/>
      <c r="O60" s="1"/>
    </row>
    <row r="61" spans="1:15" ht="15.75">
      <c r="A61" s="1" t="s">
        <v>55</v>
      </c>
      <c r="B61" s="25"/>
      <c r="C61" s="40"/>
      <c r="D61" s="27"/>
      <c r="E61" s="27"/>
      <c r="F61" s="27"/>
      <c r="G61" s="27"/>
      <c r="H61" s="27"/>
      <c r="I61" s="39"/>
      <c r="J61" s="5"/>
      <c r="K61" s="5"/>
      <c r="L61" s="5"/>
      <c r="M61" s="5"/>
      <c r="N61" s="1"/>
      <c r="O61" s="1"/>
    </row>
    <row r="62" spans="1:15" ht="15.75">
      <c r="A62" s="1" t="s">
        <v>95</v>
      </c>
      <c r="B62" s="28"/>
      <c r="C62" s="40"/>
      <c r="D62" s="12"/>
      <c r="E62" s="12"/>
      <c r="F62" s="12"/>
      <c r="G62" s="12"/>
      <c r="H62" s="12"/>
      <c r="I62" s="39"/>
      <c r="J62" s="5"/>
      <c r="K62" s="5"/>
      <c r="L62" s="5"/>
      <c r="M62" s="5"/>
      <c r="N62" s="1"/>
      <c r="O62" s="1"/>
    </row>
    <row r="63" spans="1:15" ht="15.75">
      <c r="A63" s="1" t="s">
        <v>96</v>
      </c>
      <c r="B63" s="25">
        <v>1448</v>
      </c>
      <c r="C63" s="40">
        <v>7.573221757322175</v>
      </c>
      <c r="D63" s="49">
        <v>780</v>
      </c>
      <c r="E63" s="49">
        <v>266</v>
      </c>
      <c r="F63" s="27">
        <f t="shared" si="8"/>
        <v>402</v>
      </c>
      <c r="G63" s="49">
        <v>351</v>
      </c>
      <c r="H63" s="49">
        <v>51</v>
      </c>
      <c r="I63" s="28">
        <f>D63/B63*100</f>
        <v>53.86740331491713</v>
      </c>
      <c r="J63" s="2">
        <f>E63/B63*100</f>
        <v>18.370165745856355</v>
      </c>
      <c r="K63" s="2">
        <f>F63/B63*100</f>
        <v>27.76243093922652</v>
      </c>
      <c r="L63" s="5">
        <f>G63/B63*100</f>
        <v>24.24033149171271</v>
      </c>
      <c r="M63" s="5">
        <f>H63/B63*100</f>
        <v>3.522099447513812</v>
      </c>
      <c r="N63" s="1"/>
      <c r="O63" s="1"/>
    </row>
    <row r="64" spans="1:15" ht="15.75">
      <c r="A64" s="1" t="s">
        <v>97</v>
      </c>
      <c r="B64" s="25">
        <v>2329</v>
      </c>
      <c r="C64" s="40">
        <v>8.052971888938833</v>
      </c>
      <c r="D64" s="49">
        <v>1198</v>
      </c>
      <c r="E64" s="49">
        <v>509</v>
      </c>
      <c r="F64" s="27">
        <f t="shared" si="8"/>
        <v>622</v>
      </c>
      <c r="G64" s="49">
        <v>544</v>
      </c>
      <c r="H64" s="49">
        <v>78</v>
      </c>
      <c r="I64" s="28">
        <f>D64/B64*100</f>
        <v>51.43838557320739</v>
      </c>
      <c r="J64" s="2">
        <f>E64/B64*100</f>
        <v>21.854873336195794</v>
      </c>
      <c r="K64" s="2">
        <f>F64/B64*100</f>
        <v>26.706741090596825</v>
      </c>
      <c r="L64" s="5">
        <f>G64/B64*100</f>
        <v>23.357664233576642</v>
      </c>
      <c r="M64" s="5">
        <f>H64/B64*100</f>
        <v>3.3490768570201808</v>
      </c>
      <c r="N64" s="1"/>
      <c r="O64" s="1"/>
    </row>
    <row r="65" spans="1:15" ht="15.75">
      <c r="A65" s="1" t="s">
        <v>98</v>
      </c>
      <c r="B65" s="25">
        <v>2567</v>
      </c>
      <c r="C65" s="40">
        <v>6.565553225228912</v>
      </c>
      <c r="D65" s="49">
        <v>1349</v>
      </c>
      <c r="E65" s="49">
        <v>613</v>
      </c>
      <c r="F65" s="27">
        <f t="shared" si="8"/>
        <v>605</v>
      </c>
      <c r="G65" s="49">
        <v>519</v>
      </c>
      <c r="H65" s="49">
        <v>86</v>
      </c>
      <c r="I65" s="28">
        <f>D65/B65*100</f>
        <v>52.55161667315933</v>
      </c>
      <c r="J65" s="2">
        <f>E65/B65*100</f>
        <v>23.8800155823919</v>
      </c>
      <c r="K65" s="2">
        <f>F65/B65*100</f>
        <v>23.568367744448775</v>
      </c>
      <c r="L65" s="5">
        <f>G65/B65*100</f>
        <v>20.218153486560187</v>
      </c>
      <c r="M65" s="5">
        <f>H65/B65*100</f>
        <v>3.3502142578885863</v>
      </c>
      <c r="N65" s="1"/>
      <c r="O65" s="1"/>
    </row>
    <row r="66" spans="1:15" ht="15.75">
      <c r="A66" s="1" t="s">
        <v>99</v>
      </c>
      <c r="B66" s="25">
        <v>3012</v>
      </c>
      <c r="C66" s="40">
        <v>5.5414504912241975</v>
      </c>
      <c r="D66" s="49">
        <v>1552</v>
      </c>
      <c r="E66" s="49">
        <v>788</v>
      </c>
      <c r="F66" s="27">
        <f t="shared" si="8"/>
        <v>672</v>
      </c>
      <c r="G66" s="49">
        <v>542</v>
      </c>
      <c r="H66" s="49">
        <v>130</v>
      </c>
      <c r="I66" s="28">
        <f>D66/B66*100</f>
        <v>51.527224435590966</v>
      </c>
      <c r="J66" s="2">
        <f>E66/B66*100</f>
        <v>26.162018592297475</v>
      </c>
      <c r="K66" s="2">
        <f>F66/B66*100</f>
        <v>22.31075697211155</v>
      </c>
      <c r="L66" s="5">
        <f>G66/B66*100</f>
        <v>17.99468791500664</v>
      </c>
      <c r="M66" s="5">
        <f>H66/B66*100</f>
        <v>4.316069057104914</v>
      </c>
      <c r="N66" s="1"/>
      <c r="O66" s="1"/>
    </row>
    <row r="67" spans="1:15" ht="15.75">
      <c r="A67" s="9" t="s">
        <v>100</v>
      </c>
      <c r="B67" s="50">
        <v>3962</v>
      </c>
      <c r="C67" s="55">
        <v>4.379400678685517</v>
      </c>
      <c r="D67" s="51">
        <v>1924</v>
      </c>
      <c r="E67" s="51">
        <v>1208</v>
      </c>
      <c r="F67" s="30">
        <f t="shared" si="8"/>
        <v>830</v>
      </c>
      <c r="G67" s="51">
        <v>650</v>
      </c>
      <c r="H67" s="51">
        <v>180</v>
      </c>
      <c r="I67" s="42">
        <f>D67/B67*100</f>
        <v>48.56133266027259</v>
      </c>
      <c r="J67" s="8">
        <f>E67/B67*100</f>
        <v>30.489651691065117</v>
      </c>
      <c r="K67" s="8">
        <f>F67/B67*100</f>
        <v>20.949015648662293</v>
      </c>
      <c r="L67" s="52">
        <f>G67/B67*100</f>
        <v>16.40585562847047</v>
      </c>
      <c r="M67" s="52">
        <f>H67/B67*100</f>
        <v>4.543160020191822</v>
      </c>
      <c r="N67" s="1"/>
      <c r="O67" s="1"/>
    </row>
    <row r="68" spans="1:15" ht="15.75" hidden="1">
      <c r="A68" s="9"/>
      <c r="B68" s="29"/>
      <c r="C68" s="40" t="e">
        <f>B66/#REF!*100</f>
        <v>#REF!</v>
      </c>
      <c r="D68" s="16"/>
      <c r="E68" s="16"/>
      <c r="F68" s="30"/>
      <c r="G68" s="16"/>
      <c r="H68" s="16"/>
      <c r="I68" s="42"/>
      <c r="J68" s="8"/>
      <c r="K68" s="8"/>
      <c r="L68" s="31"/>
      <c r="M68" s="31"/>
      <c r="N68" s="1"/>
      <c r="O68" s="1"/>
    </row>
    <row r="69" spans="1:46" ht="15.75" hidden="1">
      <c r="A69" s="11"/>
      <c r="C69" s="43"/>
      <c r="N69" s="18"/>
      <c r="O69" s="18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</row>
    <row r="70" spans="1:15" ht="15.75" hidden="1">
      <c r="A70" s="43"/>
      <c r="B70" s="18"/>
      <c r="C70" s="43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"/>
      <c r="O70" s="1"/>
    </row>
    <row r="71" spans="1:15" ht="15.75">
      <c r="A71" s="1"/>
      <c r="B71" s="1"/>
      <c r="C71" s="4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64" t="s">
        <v>57</v>
      </c>
      <c r="B72" s="1"/>
      <c r="C72" s="4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5" customFormat="1" ht="15.75">
      <c r="A73" s="64" t="s">
        <v>58</v>
      </c>
      <c r="B73" s="64"/>
      <c r="C73" s="2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.75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5.75">
      <c r="B75" s="1"/>
      <c r="C75" s="6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48"/>
      <c r="B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5.75"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hidden="1">
      <c r="A82" s="1" t="s">
        <v>60</v>
      </c>
      <c r="B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hidden="1">
      <c r="A83" s="1"/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hidden="1">
      <c r="A84" s="1" t="s">
        <v>61</v>
      </c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hidden="1">
      <c r="A85" s="1" t="s">
        <v>62</v>
      </c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hidden="1">
      <c r="A86" s="1" t="s">
        <v>63</v>
      </c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hidden="1">
      <c r="A87" s="1" t="s">
        <v>64</v>
      </c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hidden="1">
      <c r="A88" s="1"/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hidden="1">
      <c r="A89" s="1" t="s">
        <v>65</v>
      </c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hidden="1">
      <c r="A90" s="1" t="s">
        <v>66</v>
      </c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hidden="1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hidden="1">
      <c r="A92" s="1" t="s">
        <v>67</v>
      </c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hidden="1">
      <c r="A93" s="1" t="s">
        <v>68</v>
      </c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hidden="1">
      <c r="A94" s="1" t="s">
        <v>69</v>
      </c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hidden="1">
      <c r="A95" s="1" t="s">
        <v>70</v>
      </c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hidden="1">
      <c r="A96" s="1" t="s">
        <v>71</v>
      </c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hidden="1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hidden="1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hidden="1">
      <c r="A99" s="1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hidden="1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hidden="1">
      <c r="A101" s="1" t="s">
        <v>72</v>
      </c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hidden="1">
      <c r="A102" s="1" t="s">
        <v>73</v>
      </c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hidden="1">
      <c r="A103" s="1" t="s">
        <v>74</v>
      </c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hidden="1">
      <c r="A104" s="1" t="s">
        <v>75</v>
      </c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hidden="1">
      <c r="A105" s="1" t="s">
        <v>77</v>
      </c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hidden="1">
      <c r="A106" s="1"/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hidden="1">
      <c r="A107" s="1" t="s">
        <v>78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hidden="1">
      <c r="A108" s="1" t="s">
        <v>79</v>
      </c>
      <c r="C108" s="1"/>
      <c r="N108" s="1"/>
      <c r="O108" s="1"/>
    </row>
    <row r="109" spans="1:15" ht="15.75" hidden="1">
      <c r="A109" s="1" t="s">
        <v>80</v>
      </c>
      <c r="C109" s="1"/>
      <c r="N109" s="1"/>
      <c r="O109" s="1"/>
    </row>
    <row r="110" spans="1:15" ht="15.75" hidden="1">
      <c r="A110" s="1" t="s">
        <v>81</v>
      </c>
      <c r="N110" s="1"/>
      <c r="O110" s="1"/>
    </row>
    <row r="111" spans="14:15" ht="15.75" hidden="1">
      <c r="N111" s="1"/>
      <c r="O111" s="1"/>
    </row>
    <row r="112" ht="15.75" hidden="1"/>
    <row r="113" ht="15.75" hidden="1"/>
    <row r="114" ht="15.75" hidden="1"/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portrait" paperSize="17" scale="65" r:id="rId1"/>
  <rowBreaks count="1" manualBreakCount="1">
    <brk id="7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tabSelected="1" zoomScale="75" zoomScaleNormal="75" workbookViewId="0" topLeftCell="A1">
      <selection activeCell="B17" sqref="A17:IV17"/>
    </sheetView>
  </sheetViews>
  <sheetFormatPr defaultColWidth="8.88671875" defaultRowHeight="15"/>
  <cols>
    <col min="1" max="16384" width="8.88671875" style="2" customWidth="1"/>
  </cols>
  <sheetData>
    <row r="1" ht="16.5">
      <c r="A1" s="1" t="s">
        <v>89</v>
      </c>
    </row>
    <row r="2" ht="15.75">
      <c r="A2" s="1"/>
    </row>
    <row r="3" ht="15.75">
      <c r="A3" s="66" t="s">
        <v>104</v>
      </c>
    </row>
    <row r="5" ht="15.75">
      <c r="A5" s="2" t="s">
        <v>101</v>
      </c>
    </row>
    <row r="6" ht="16.5">
      <c r="A6" s="1" t="s">
        <v>91</v>
      </c>
    </row>
    <row r="7" ht="15.75">
      <c r="A7" s="1" t="s">
        <v>90</v>
      </c>
    </row>
    <row r="8" ht="15.75">
      <c r="A8" s="2" t="s">
        <v>84</v>
      </c>
    </row>
    <row r="9" ht="15.75">
      <c r="A9" s="2" t="s">
        <v>85</v>
      </c>
    </row>
    <row r="10" ht="15.75">
      <c r="A10" s="1" t="s">
        <v>86</v>
      </c>
    </row>
    <row r="11" ht="15.75">
      <c r="A11" s="1" t="s">
        <v>87</v>
      </c>
    </row>
    <row r="13" ht="15.75">
      <c r="A13" s="1" t="s">
        <v>88</v>
      </c>
    </row>
    <row r="14" ht="15.75">
      <c r="A14" s="1" t="s">
        <v>56</v>
      </c>
    </row>
    <row r="15" ht="15.75">
      <c r="A15" s="1"/>
    </row>
    <row r="16" ht="15.75">
      <c r="A16" s="1" t="s">
        <v>57</v>
      </c>
    </row>
    <row r="17" ht="15.75">
      <c r="A17" s="1" t="s">
        <v>105</v>
      </c>
    </row>
    <row r="19" ht="15.75">
      <c r="A19" s="1" t="s">
        <v>102</v>
      </c>
    </row>
    <row r="20" ht="15.75">
      <c r="A20" s="48" t="s">
        <v>59</v>
      </c>
    </row>
  </sheetData>
  <hyperlinks>
    <hyperlink ref="A20" r:id="rId1" display="http://www.bls.gov/cex/"/>
    <hyperlink ref="A3" location="Data!A1" display="[Back to data]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Annual Expenditures Per Consumer Unit for Health Care</dc:title>
  <dc:subject/>
  <dc:creator>US Census Bureau</dc:creator>
  <cp:keywords/>
  <dc:description/>
  <cp:lastModifiedBy>Bureau Of The Census</cp:lastModifiedBy>
  <cp:lastPrinted>2007-07-24T11:34:43Z</cp:lastPrinted>
  <dcterms:created xsi:type="dcterms:W3CDTF">2004-07-12T18:49:36Z</dcterms:created>
  <dcterms:modified xsi:type="dcterms:W3CDTF">2007-11-05T13:58:58Z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