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30" windowHeight="13125" tabRatio="85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</sheets>
  <definedNames>
    <definedName name="_xlnm.Print_Area" localSheetId="0">'Table01'!$A$1:$K$65</definedName>
    <definedName name="_xlnm.Print_Area" localSheetId="1">'Table02'!$A$1:$O$133</definedName>
    <definedName name="_xlnm.Print_Area" localSheetId="2">'Table03'!$A$1:$K$26</definedName>
    <definedName name="_xlnm.Print_Area" localSheetId="3">'Table04'!$A$1:$Y$21</definedName>
    <definedName name="_xlnm.Print_Area" localSheetId="4">'Table05'!$A$1:$M$51</definedName>
    <definedName name="_xlnm.Print_Area" localSheetId="5">'Table06'!$A$1:$Q$42</definedName>
    <definedName name="_xlnm.Print_Area" localSheetId="6">'Table07'!$A$1:$O$42</definedName>
    <definedName name="_xlnm.Print_Area" localSheetId="7">'Table08'!$A$1:$I$25</definedName>
    <definedName name="_xlnm.Print_Area" localSheetId="8">'Table09'!$A$1:$I$39</definedName>
    <definedName name="_xlnm.Print_Area" localSheetId="9">'Table10'!$A$1:$I$34</definedName>
    <definedName name="_xlnm.Print_Area" localSheetId="10">'Table11'!$A$1:$I$31</definedName>
    <definedName name="_xlnm.Print_Area" localSheetId="11">'Table12'!$A$1:$I$38</definedName>
    <definedName name="_xlnm.Print_Area" localSheetId="12">'Table13'!$A$1:$I$34</definedName>
    <definedName name="_xlnm.Print_Area" localSheetId="13">'Table14'!$A$1:$I$32</definedName>
    <definedName name="_xlnm.Print_Area" localSheetId="14">'Table15'!$A$1:$I$30</definedName>
    <definedName name="_xlnm.Print_Area" localSheetId="15">'Table16'!$A$1:$I$27</definedName>
    <definedName name="_xlnm.Print_Area" localSheetId="16">'Table17'!$A$1:$I$18</definedName>
    <definedName name="_xlnm.Print_Area" localSheetId="17">'Table18'!$A$1:$I$19</definedName>
    <definedName name="_xlnm.Print_Area" localSheetId="19">'Table20'!$A$1:$I$24</definedName>
  </definedNames>
  <calcPr fullCalcOnLoad="1"/>
</workbook>
</file>

<file path=xl/sharedStrings.xml><?xml version="1.0" encoding="utf-8"?>
<sst xmlns="http://schemas.openxmlformats.org/spreadsheetml/2006/main" count="1385" uniqueCount="422">
  <si>
    <t>TABLE 1</t>
  </si>
  <si>
    <r>
      <t>SALIENT U.S. IRON AND STEEL SCRAP, PIG IRON, AND DIRECT-REDUCED IRON STATISTICS</t>
    </r>
    <r>
      <rPr>
        <vertAlign val="superscript"/>
        <sz val="8"/>
        <rFont val="Times New Roman"/>
        <family val="1"/>
      </rPr>
      <t>1</t>
    </r>
  </si>
  <si>
    <t>(Thousand metric tons and thousand dollars)</t>
  </si>
  <si>
    <t xml:space="preserve"> </t>
  </si>
  <si>
    <t>1998</t>
  </si>
  <si>
    <t>1999</t>
  </si>
  <si>
    <t>2000</t>
  </si>
  <si>
    <t>2001</t>
  </si>
  <si>
    <r>
      <t>Manufacturers of pig iron and raw steel and castings:</t>
    </r>
    <r>
      <rPr>
        <vertAlign val="superscript"/>
        <sz val="8"/>
        <rFont val="Times New Roman"/>
        <family val="1"/>
      </rPr>
      <t>2</t>
    </r>
  </si>
  <si>
    <t>Ferrous scrap consumption</t>
  </si>
  <si>
    <t>Pig iron consumption</t>
  </si>
  <si>
    <t>Direct-reduced iron consumption</t>
  </si>
  <si>
    <r>
      <t>Net receipts of ferrous scrap</t>
    </r>
    <r>
      <rPr>
        <vertAlign val="superscript"/>
        <sz val="8"/>
        <rFont val="Times New Roman"/>
        <family val="1"/>
      </rPr>
      <t>3</t>
    </r>
  </si>
  <si>
    <r>
      <t>Home scrap production</t>
    </r>
    <r>
      <rPr>
        <vertAlign val="superscript"/>
        <sz val="8"/>
        <rFont val="Times New Roman"/>
        <family val="1"/>
      </rPr>
      <t>4</t>
    </r>
  </si>
  <si>
    <t>Ending stocks of ferrous scrap, December 31</t>
  </si>
  <si>
    <r>
      <t>Manufacturers of steel castings:</t>
    </r>
    <r>
      <rPr>
        <vertAlign val="superscript"/>
        <sz val="8"/>
        <rFont val="Times New Roman"/>
        <family val="1"/>
      </rPr>
      <t>5</t>
    </r>
  </si>
  <si>
    <r>
      <t>Iron foundries and miscellaneous users:</t>
    </r>
    <r>
      <rPr>
        <vertAlign val="superscript"/>
        <sz val="8"/>
        <rFont val="Times New Roman"/>
        <family val="1"/>
      </rPr>
      <t>5</t>
    </r>
  </si>
  <si>
    <t>Totals, all manufacturing types:</t>
  </si>
  <si>
    <t>Ending stocks, December 31:</t>
  </si>
  <si>
    <t>Ferrous scrap at consumer plants</t>
  </si>
  <si>
    <t>Pig iron at consumer and supplier plants</t>
  </si>
  <si>
    <t>Direct-reduced iron at consumer plants</t>
  </si>
  <si>
    <r>
      <t>Exports:</t>
    </r>
    <r>
      <rPr>
        <vertAlign val="superscript"/>
        <sz val="8"/>
        <rFont val="Times New Roman"/>
        <family val="1"/>
      </rPr>
      <t>6</t>
    </r>
  </si>
  <si>
    <r>
      <t>Ferrous scrap (includes tinplate and terneplate)</t>
    </r>
    <r>
      <rPr>
        <vertAlign val="superscript"/>
        <sz val="8"/>
        <rFont val="Times New Roman"/>
        <family val="1"/>
      </rPr>
      <t>7</t>
    </r>
  </si>
  <si>
    <t>Quantity</t>
  </si>
  <si>
    <t>Value</t>
  </si>
  <si>
    <t>Pig iron, all grades</t>
  </si>
  <si>
    <t>Direct-reduced iron, steelmaking grade</t>
  </si>
  <si>
    <r>
      <t>Imports for consumption:</t>
    </r>
    <r>
      <rPr>
        <vertAlign val="superscript"/>
        <sz val="8"/>
        <rFont val="Times New Roman"/>
        <family val="1"/>
      </rPr>
      <t>6</t>
    </r>
  </si>
  <si>
    <t>r</t>
  </si>
  <si>
    <t>See footnotes at end of table.</t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</si>
  <si>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</si>
  <si>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two significant digits, except trade data, which are rounded to no more than three significant digits; may not add totals shown.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</si>
  <si>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</si>
  <si>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3</t>
    </r>
    <r>
      <rPr>
        <sz val="8"/>
        <rFont val="Times New Roman"/>
        <family val="1"/>
      </rPr>
      <t>Net receipts of scrap is defined as receipts from brokers, dealers, and other outside sources plus receipts from other own-company plants minus shipments.</t>
    </r>
  </si>
  <si>
    <r>
      <t>4</t>
    </r>
    <r>
      <rPr>
        <sz val="8"/>
        <rFont val="Times New Roman"/>
        <family val="1"/>
      </rPr>
      <t>Home scrap production includes recirculating scrap that results from current operations and obsolete home scrap.</t>
    </r>
  </si>
  <si>
    <r>
      <t>5</t>
    </r>
    <r>
      <rPr>
        <sz val="8"/>
        <rFont val="Times New Roman"/>
        <family val="1"/>
      </rPr>
      <t>Some consumers in the "Manufacturers of steel castings" category also produce iron castings; some consumers in the "Iron foundries and miscellaneous users"</t>
    </r>
  </si>
  <si>
    <t>category also produce steel castings.</t>
  </si>
  <si>
    <r>
      <t>6</t>
    </r>
    <r>
      <rPr>
        <sz val="8"/>
        <rFont val="Times New Roman"/>
        <family val="1"/>
      </rPr>
      <t>Data from U.S. Census Bureau.  Export valuation is free alongside ship, and import valuation is customs value.</t>
    </r>
  </si>
  <si>
    <r>
      <t>7</t>
    </r>
    <r>
      <rPr>
        <sz val="8"/>
        <rFont val="Times New Roman"/>
        <family val="1"/>
      </rPr>
      <t>Excludes used rails for rerolling and other uses and ships, boats, and other vessels for scrapping.</t>
    </r>
  </si>
  <si>
    <t>TABLE 2</t>
  </si>
  <si>
    <r>
      <t>U.S. CONSUMER RECEIPTS, PRODUCTION, CONSUMPTION, SHIPMENTS, AND STOCKS OF IRON AND STEEL SCRAP IN 2002, BY GRADE</t>
    </r>
    <r>
      <rPr>
        <vertAlign val="superscript"/>
        <sz val="8"/>
        <rFont val="Times New Roman"/>
        <family val="1"/>
      </rPr>
      <t>1</t>
    </r>
  </si>
  <si>
    <t>(Thousand metric tons)</t>
  </si>
  <si>
    <t>Receipts of scrap</t>
  </si>
  <si>
    <t>Production of home scrap</t>
  </si>
  <si>
    <t/>
  </si>
  <si>
    <t>From brokers,</t>
  </si>
  <si>
    <t>From other</t>
  </si>
  <si>
    <t>Recirculating</t>
  </si>
  <si>
    <t>Consumption</t>
  </si>
  <si>
    <t>Ending</t>
  </si>
  <si>
    <t>dealers, and other</t>
  </si>
  <si>
    <t>own-company</t>
  </si>
  <si>
    <t>scrap from current</t>
  </si>
  <si>
    <t>Obsolete</t>
  </si>
  <si>
    <t>of purchased</t>
  </si>
  <si>
    <t>Shipments</t>
  </si>
  <si>
    <t>stocks,</t>
  </si>
  <si>
    <t>Grade</t>
  </si>
  <si>
    <t>outside sources</t>
  </si>
  <si>
    <t>plants</t>
  </si>
  <si>
    <t>operations</t>
  </si>
  <si>
    <r>
      <t>scrap</t>
    </r>
    <r>
      <rPr>
        <vertAlign val="superscript"/>
        <sz val="8"/>
        <rFont val="Times New Roman"/>
        <family val="1"/>
      </rPr>
      <t>2</t>
    </r>
  </si>
  <si>
    <t>and home scrap</t>
  </si>
  <si>
    <t>of scrap</t>
  </si>
  <si>
    <t>December 31</t>
  </si>
  <si>
    <t>Manufacturers of pig iron and raw steel</t>
  </si>
  <si>
    <t>and castings:</t>
  </si>
  <si>
    <t xml:space="preserve">Carbon steel: </t>
  </si>
  <si>
    <t>Low-phosphorus plate and punchings</t>
  </si>
  <si>
    <t>--</t>
  </si>
  <si>
    <t>Cut structural and plate</t>
  </si>
  <si>
    <t>No. 1 heavy-melting steel</t>
  </si>
  <si>
    <t>No. 2 heavy-melting steel</t>
  </si>
  <si>
    <t>No. 1 and electric furnace bundles</t>
  </si>
  <si>
    <t>No. 2 and all other bundles</t>
  </si>
  <si>
    <t>Electric furnace, 1 foot and under</t>
  </si>
  <si>
    <t>(not bundles)</t>
  </si>
  <si>
    <t>(3)</t>
  </si>
  <si>
    <t>Railroad rails</t>
  </si>
  <si>
    <t>Turnings and borings</t>
  </si>
  <si>
    <t>Slag scrap</t>
  </si>
  <si>
    <t>Shredded or fragmentized</t>
  </si>
  <si>
    <t>No. 1 busheling</t>
  </si>
  <si>
    <t>Steel cans, post consumer</t>
  </si>
  <si>
    <t>All other carbon steel scrap</t>
  </si>
  <si>
    <t>Stainless steel scrap</t>
  </si>
  <si>
    <t>Alloy steel (except stainless)</t>
  </si>
  <si>
    <t>Ingot mold and stool scrap</t>
  </si>
  <si>
    <t>Machinery and cupola cast iron</t>
  </si>
  <si>
    <t>Cast-iron borings</t>
  </si>
  <si>
    <t>Motor blocks</t>
  </si>
  <si>
    <t>Other iron scrap</t>
  </si>
  <si>
    <t>Other mixed scrap</t>
  </si>
  <si>
    <t>Total</t>
  </si>
  <si>
    <t>Manufacturers of steel castings:</t>
  </si>
  <si>
    <t>TABLE 2--Continued</t>
  </si>
  <si>
    <t>Iron foundries and miscellaneous users:</t>
  </si>
  <si>
    <t>Totals for all manufacturing types:</t>
  </si>
  <si>
    <t xml:space="preserve"> -- Zero.</t>
  </si>
  <si>
    <r>
      <t>1</t>
    </r>
    <r>
      <rPr>
        <sz val="8"/>
        <rFont val="Times New Roman"/>
        <family val="1"/>
      </rPr>
      <t>Data are rounded to no more than two significant digits; may not add to totals shown.</t>
    </r>
  </si>
  <si>
    <r>
      <t>2</t>
    </r>
    <r>
      <rPr>
        <sz val="8"/>
        <rFont val="Times New Roman"/>
        <family val="1"/>
      </rPr>
      <t>Obsolete home scrap includes ingot molds, stools, and scrap from old equipment, buildings, etc.</t>
    </r>
  </si>
  <si>
    <r>
      <t>3</t>
    </r>
    <r>
      <rPr>
        <sz val="8"/>
        <rFont val="Times New Roman"/>
        <family val="1"/>
      </rPr>
      <t>Less than 1/2 unit.</t>
    </r>
  </si>
  <si>
    <t>TABLE 3</t>
  </si>
  <si>
    <t>Stocks,</t>
  </si>
  <si>
    <t>Receipts</t>
  </si>
  <si>
    <t>Production</t>
  </si>
  <si>
    <t>Manufacturers of pig iron, raw steel, and castings:</t>
  </si>
  <si>
    <t>Pig iron</t>
  </si>
  <si>
    <t>Direct-reduced iron (DRI)</t>
  </si>
  <si>
    <t>W</t>
  </si>
  <si>
    <t>(4)</t>
  </si>
  <si>
    <t>(5)</t>
  </si>
  <si>
    <t>DRI</t>
  </si>
  <si>
    <t>W Withheld to avoid disclosing company proprietary data.  -- Zero.</t>
  </si>
  <si>
    <r>
      <t>2</t>
    </r>
    <r>
      <rPr>
        <sz val="8"/>
        <rFont val="Times New Roman"/>
        <family val="1"/>
      </rPr>
      <t>Includes 1,500,000 metric tons purchased by electric furnace steel producers.</t>
    </r>
  </si>
  <si>
    <r>
      <t>3</t>
    </r>
    <r>
      <rPr>
        <sz val="8"/>
        <rFont val="Times New Roman"/>
        <family val="1"/>
      </rPr>
      <t>Includes 1,000,000 metric tons purchased by integrated steel producers.</t>
    </r>
  </si>
  <si>
    <r>
      <t>4</t>
    </r>
    <r>
      <rPr>
        <sz val="8"/>
        <rFont val="Times New Roman"/>
        <family val="1"/>
      </rPr>
      <t>Withheld to avoid disclosing company proprietary data; included in "Totals for all manufacturing types."</t>
    </r>
  </si>
  <si>
    <r>
      <t>5</t>
    </r>
    <r>
      <rPr>
        <sz val="8"/>
        <rFont val="Times New Roman"/>
        <family val="1"/>
      </rPr>
      <t>Less than 1/2 unit.</t>
    </r>
  </si>
  <si>
    <t>TABLE 4</t>
  </si>
  <si>
    <t>Manufacturers of pig iron and</t>
  </si>
  <si>
    <t>raw steel and castings</t>
  </si>
  <si>
    <t>Pig</t>
  </si>
  <si>
    <t>Direct-reduced</t>
  </si>
  <si>
    <t>Scrap</t>
  </si>
  <si>
    <t>iron</t>
  </si>
  <si>
    <t>iron (DRI)</t>
  </si>
  <si>
    <t>Blast furnace</t>
  </si>
  <si>
    <t>Basic oxygen process</t>
  </si>
  <si>
    <t>Electric furnace</t>
  </si>
  <si>
    <t>(2)</t>
  </si>
  <si>
    <t>Cupola furnace</t>
  </si>
  <si>
    <t>Other (including air</t>
  </si>
  <si>
    <t>furnaces)</t>
  </si>
  <si>
    <r>
      <t>Direct castings</t>
    </r>
    <r>
      <rPr>
        <vertAlign val="superscript"/>
        <sz val="8"/>
        <rFont val="Times New Roman"/>
        <family val="1"/>
      </rPr>
      <t>3</t>
    </r>
  </si>
  <si>
    <t>W Withheld to avoid disclosing company proprietary data; included with "Electric furnace."  -- Zero.</t>
  </si>
  <si>
    <r>
      <t>2</t>
    </r>
    <r>
      <rPr>
        <sz val="8"/>
        <rFont val="Times New Roman"/>
        <family val="1"/>
      </rPr>
      <t>Less than 1/2 unit.</t>
    </r>
  </si>
  <si>
    <r>
      <t>3</t>
    </r>
    <r>
      <rPr>
        <sz val="8"/>
        <rFont val="Times New Roman"/>
        <family val="1"/>
      </rPr>
      <t>Includes ingot molds and stools.</t>
    </r>
  </si>
  <si>
    <t>TABLE 5</t>
  </si>
  <si>
    <r>
      <t>IRON AND STEEL SCRAP SUPPLY AVAILABLE FOR CONSUMPTION IN 2002, BY REGION AND STATE</t>
    </r>
    <r>
      <rPr>
        <vertAlign val="superscript"/>
        <sz val="8"/>
        <rFont val="Times New Roman"/>
        <family val="1"/>
      </rPr>
      <t>1, 2</t>
    </r>
  </si>
  <si>
    <t>dealers, and</t>
  </si>
  <si>
    <t>scrap resulting</t>
  </si>
  <si>
    <t>New supply</t>
  </si>
  <si>
    <t>other outside</t>
  </si>
  <si>
    <t>own company</t>
  </si>
  <si>
    <t>from current</t>
  </si>
  <si>
    <t>available for</t>
  </si>
  <si>
    <t>Region and State</t>
  </si>
  <si>
    <t>sources</t>
  </si>
  <si>
    <r>
      <t>scrap</t>
    </r>
    <r>
      <rPr>
        <vertAlign val="superscript"/>
        <sz val="8"/>
        <rFont val="Times New Roman"/>
        <family val="1"/>
      </rPr>
      <t>3</t>
    </r>
  </si>
  <si>
    <r>
      <t>of scrap</t>
    </r>
    <r>
      <rPr>
        <vertAlign val="superscript"/>
        <sz val="8"/>
        <rFont val="Times New Roman"/>
        <family val="1"/>
      </rPr>
      <t>4</t>
    </r>
  </si>
  <si>
    <t>consumption</t>
  </si>
  <si>
    <t>New England and Middle Atlantic:</t>
  </si>
  <si>
    <t>Connecticut, Maine, Massachusetts,</t>
  </si>
  <si>
    <t>New Hampshire, Rhode Island, Vermont</t>
  </si>
  <si>
    <t>New Jersey and New York</t>
  </si>
  <si>
    <t>Pennsylvania</t>
  </si>
  <si>
    <t>North Central:</t>
  </si>
  <si>
    <t>Illinois</t>
  </si>
  <si>
    <t>Indiana</t>
  </si>
  <si>
    <t>Iowa, Nebraska, South Dakota</t>
  </si>
  <si>
    <t>(6)</t>
  </si>
  <si>
    <t>Kansas and  Missouri</t>
  </si>
  <si>
    <t>Michigan</t>
  </si>
  <si>
    <t>Minnesota</t>
  </si>
  <si>
    <t>Ohio</t>
  </si>
  <si>
    <t>Wisconsin</t>
  </si>
  <si>
    <t>South Atlantic:</t>
  </si>
  <si>
    <t>Delaware and Maryland</t>
  </si>
  <si>
    <t>Florida and Georgia</t>
  </si>
  <si>
    <t>North Carolina and South Carolina</t>
  </si>
  <si>
    <t>Virginia and West Virginia</t>
  </si>
  <si>
    <t>South Central:</t>
  </si>
  <si>
    <t>Alabama and Mississippi</t>
  </si>
  <si>
    <t>Arkansas, Louisiana, Oklahoma</t>
  </si>
  <si>
    <t>Kentucky and Tennessee</t>
  </si>
  <si>
    <t>Texas</t>
  </si>
  <si>
    <t>Mountain and Pacific:</t>
  </si>
  <si>
    <t>Arizona, Colorado, Idaho, Montana, Utah</t>
  </si>
  <si>
    <t>California, Oregon, Washington</t>
  </si>
  <si>
    <t>Grand total</t>
  </si>
  <si>
    <r>
      <t>2</t>
    </r>
    <r>
      <rPr>
        <sz val="8"/>
        <rFont val="Times New Roman"/>
        <family val="1"/>
      </rPr>
      <t>Data are rounded to no more than two significant digits; may not add to totals shown.</t>
    </r>
  </si>
  <si>
    <r>
      <t>3</t>
    </r>
    <r>
      <rPr>
        <sz val="8"/>
        <rFont val="Times New Roman"/>
        <family val="1"/>
      </rPr>
      <t>Obsolete scrap includes ingot molds, stools, and scrap from old equipment, buildings, etc.</t>
    </r>
  </si>
  <si>
    <r>
      <t>4</t>
    </r>
    <r>
      <rPr>
        <sz val="8"/>
        <rFont val="Times New Roman"/>
        <family val="1"/>
      </rPr>
      <t>Includes scrap shipped, transferred, or otherwise disposed of during the year.</t>
    </r>
  </si>
  <si>
    <r>
      <t>6</t>
    </r>
    <r>
      <rPr>
        <sz val="8"/>
        <rFont val="Times New Roman"/>
        <family val="1"/>
      </rPr>
      <t>Withheld to avoid disclosing company proprietary data; included in "Total" or "Grand total."</t>
    </r>
  </si>
  <si>
    <t>TABLE 6</t>
  </si>
  <si>
    <r>
      <t>U.S. CONSUMPTION OF IRON AND STEEL SCRAP AND PIG IRON IN 2002, BY REGION AND STATE</t>
    </r>
    <r>
      <rPr>
        <vertAlign val="superscript"/>
        <sz val="8"/>
        <rFont val="Times New Roman"/>
        <family val="1"/>
      </rPr>
      <t>1, 2, 3</t>
    </r>
  </si>
  <si>
    <t>Manufacturers of</t>
  </si>
  <si>
    <t>Totals for all</t>
  </si>
  <si>
    <t>pig iron and raw</t>
  </si>
  <si>
    <t xml:space="preserve">Iron foundries and </t>
  </si>
  <si>
    <t>manufacturing</t>
  </si>
  <si>
    <t>steel and castings</t>
  </si>
  <si>
    <t>steel castings</t>
  </si>
  <si>
    <t>miscellaneous users</t>
  </si>
  <si>
    <t>types</t>
  </si>
  <si>
    <t>New Hampshire, New Jersey, New York,</t>
  </si>
  <si>
    <t>Rhode Island, Vermont</t>
  </si>
  <si>
    <t>Iowa, Kansas, Minnesota, Missouri, Nebraska,</t>
  </si>
  <si>
    <t>South Dakota, Wisconsin</t>
  </si>
  <si>
    <t>Delaware, Maryland, Virginia, West Virginia</t>
  </si>
  <si>
    <t xml:space="preserve">Florida, Georgia, North Carolina, South Carolina  </t>
  </si>
  <si>
    <t>Alabama, Kentucky, Mississippi, Tennessee</t>
  </si>
  <si>
    <t xml:space="preserve">Arizona, Colorado, Idaho, Montana, Utah </t>
  </si>
  <si>
    <t>W Withheld to avoid disclosing company proprietary data; included in "Total" or "Grand total."</t>
  </si>
  <si>
    <r>
      <t>1</t>
    </r>
    <r>
      <rPr>
        <sz val="8"/>
        <rFont val="Times New Roman"/>
        <family val="1"/>
      </rPr>
      <t>Includes recirculating scrap resulting from current operations and home-generated obsolete scrap.</t>
    </r>
  </si>
  <si>
    <r>
      <t>2</t>
    </r>
    <r>
      <rPr>
        <sz val="8"/>
        <rFont val="Times New Roman"/>
        <family val="1"/>
      </rPr>
      <t>Includes molten pig iron used for ingot molds and direct castings.</t>
    </r>
  </si>
  <si>
    <r>
      <t>3</t>
    </r>
    <r>
      <rPr>
        <sz val="8"/>
        <rFont val="Times New Roman"/>
        <family val="1"/>
      </rPr>
      <t>Data are rounded to no more than two significant digits; may not add to totals shown.</t>
    </r>
  </si>
  <si>
    <r>
      <t>4</t>
    </r>
    <r>
      <rPr>
        <sz val="8"/>
        <rFont val="Times New Roman"/>
        <family val="1"/>
      </rPr>
      <t>Less than 1/2 unit.</t>
    </r>
  </si>
  <si>
    <t>TABLE 7</t>
  </si>
  <si>
    <r>
      <t>U.S. CONSUMER STOCKS OF IRON AND STEEL SCRAP AND PIG IRON, DECEMBER 31, 2002, BY REGION AND STATE</t>
    </r>
    <r>
      <rPr>
        <vertAlign val="superscript"/>
        <sz val="8"/>
        <rFont val="Times New Roman"/>
        <family val="1"/>
      </rPr>
      <t>1</t>
    </r>
  </si>
  <si>
    <t>Other</t>
  </si>
  <si>
    <t>Carbon</t>
  </si>
  <si>
    <t>Stainless</t>
  </si>
  <si>
    <t>Alloy</t>
  </si>
  <si>
    <t>Cast</t>
  </si>
  <si>
    <t>grades of</t>
  </si>
  <si>
    <r>
      <t>steel</t>
    </r>
    <r>
      <rPr>
        <vertAlign val="superscript"/>
        <sz val="8"/>
        <rFont val="Times New Roman"/>
        <family val="1"/>
      </rPr>
      <t>2</t>
    </r>
  </si>
  <si>
    <t>steel</t>
  </si>
  <si>
    <r>
      <t>steel</t>
    </r>
    <r>
      <rPr>
        <vertAlign val="superscript"/>
        <sz val="8"/>
        <rFont val="Times New Roman"/>
        <family val="1"/>
      </rPr>
      <t>3</t>
    </r>
  </si>
  <si>
    <r>
      <t>iron</t>
    </r>
    <r>
      <rPr>
        <vertAlign val="superscript"/>
        <sz val="8"/>
        <rFont val="Times New Roman"/>
        <family val="1"/>
      </rPr>
      <t>4</t>
    </r>
  </si>
  <si>
    <t>scrap</t>
  </si>
  <si>
    <t>Connecticut, Maine,  Massachusetts, New Hampshire,</t>
  </si>
  <si>
    <t>Iowa, Kansas, Missouri, Nebraska, South Dakota</t>
  </si>
  <si>
    <t>Minnesota and Wisconsin</t>
  </si>
  <si>
    <t>Florida, Georgia, North Carolina, South Carolina</t>
  </si>
  <si>
    <t>W Withheld to avoid disclosing company proprietary data; included in "Total" or "Grand total."  -- Zero.</t>
  </si>
  <si>
    <r>
      <t>2</t>
    </r>
    <r>
      <rPr>
        <sz val="8"/>
        <rFont val="Times New Roman"/>
        <family val="1"/>
      </rPr>
      <t>Excludes rerolling rails.</t>
    </r>
  </si>
  <si>
    <r>
      <t>3</t>
    </r>
    <r>
      <rPr>
        <sz val="8"/>
        <rFont val="Times New Roman"/>
        <family val="1"/>
      </rPr>
      <t>Excludes stainless steel.</t>
    </r>
  </si>
  <si>
    <r>
      <t>4</t>
    </r>
    <r>
      <rPr>
        <sz val="8"/>
        <rFont val="Times New Roman"/>
        <family val="1"/>
      </rPr>
      <t>Includes borings.</t>
    </r>
  </si>
  <si>
    <t>TABLE 8</t>
  </si>
  <si>
    <t>U.S. AVERAGE MONTHLY PRICE AND COMPOSITE PRICE FOR NO. 1</t>
  </si>
  <si>
    <r>
      <t>HEAVY-MELTING STEEL, WITH ANNUAL AVERAGES</t>
    </r>
    <r>
      <rPr>
        <vertAlign val="superscript"/>
        <sz val="8"/>
        <rFont val="Times New Roman"/>
        <family val="1"/>
      </rPr>
      <t>1</t>
    </r>
  </si>
  <si>
    <t>(Dollars per metric ton)</t>
  </si>
  <si>
    <t>Composite</t>
  </si>
  <si>
    <t>Period</t>
  </si>
  <si>
    <t>Chicago, IL</t>
  </si>
  <si>
    <t>Philadelphia, PA</t>
  </si>
  <si>
    <t>Pittsburgh, PA</t>
  </si>
  <si>
    <t>price</t>
  </si>
  <si>
    <t>2002: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</si>
  <si>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</si>
  <si>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</si>
  <si>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</si>
  <si>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</si>
  <si>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</si>
  <si>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</si>
  <si>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</si>
  <si>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</si>
  <si>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</si>
  <si>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</si>
  <si>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</si>
  <si>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</si>
  <si>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average:</t>
  </si>
  <si>
    <r>
      <t>1</t>
    </r>
    <r>
      <rPr>
        <sz val="8"/>
        <rFont val="Times New Roman"/>
        <family val="1"/>
      </rPr>
      <t>Calculated by the U.S. Geological Survey from prices published in American Metal Market.</t>
    </r>
  </si>
  <si>
    <t>TABLE 9</t>
  </si>
  <si>
    <r>
      <t>U.S. EXPORTS OF IRON AND STEEL SCRAP, BY COUNTRY</t>
    </r>
    <r>
      <rPr>
        <vertAlign val="superscript"/>
        <sz val="8"/>
        <rFont val="Times New Roman"/>
        <family val="1"/>
      </rPr>
      <t>1, 2</t>
    </r>
  </si>
  <si>
    <t>Country</t>
  </si>
  <si>
    <t>Canada</t>
  </si>
  <si>
    <t>China</t>
  </si>
  <si>
    <t>Germany</t>
  </si>
  <si>
    <t>Greece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</si>
  <si>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</si>
  <si>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</si>
  <si>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</si>
  <si>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</si>
  <si>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</si>
  <si>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</si>
  <si>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</si>
  <si>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</si>
  <si>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</si>
  <si>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Netherlands</t>
  </si>
  <si>
    <t>Philippines</t>
  </si>
  <si>
    <t>Singapore</t>
  </si>
  <si>
    <t>Spain</t>
  </si>
  <si>
    <t>Taiwan</t>
  </si>
  <si>
    <t>Thailand</t>
  </si>
  <si>
    <t>Turkey</t>
  </si>
  <si>
    <t>United Kingdom</t>
  </si>
  <si>
    <t>Vietnam</t>
  </si>
  <si>
    <t xml:space="preserve">    Total</t>
  </si>
  <si>
    <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</si>
  <si>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</si>
  <si>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Excludes used rails for rerolling and other uses and ships, boats, and other vessels for</t>
    </r>
  </si>
  <si>
    <t>scrapping.  Export valuation is free alongside ship.  The United States exported scrap to</t>
  </si>
  <si>
    <t>76 countries in 2001 and 77 countries in 2002.</t>
  </si>
  <si>
    <t>Source:  U.S. Census Bureau.</t>
  </si>
  <si>
    <t>TABLE 10</t>
  </si>
  <si>
    <r>
      <t>U.S. EXPORTS OF IRON AND STEEL SCRAP, BY CUSTOMS DISTRICT</t>
    </r>
    <r>
      <rPr>
        <vertAlign val="superscript"/>
        <sz val="8"/>
        <rFont val="Times New Roman"/>
        <family val="1"/>
      </rPr>
      <t>1, 2</t>
    </r>
  </si>
  <si>
    <t>Customs district</t>
  </si>
  <si>
    <t>Boston, MA</t>
  </si>
  <si>
    <t>Buffalo, NY</t>
  </si>
  <si>
    <t>Columbia-Snake River, OR/WA</t>
  </si>
  <si>
    <t>Detroit, MI</t>
  </si>
  <si>
    <t>Honolulu, HI</t>
  </si>
  <si>
    <t>Houston-Galveston, TX</t>
  </si>
  <si>
    <t>Laredo, TX</t>
  </si>
  <si>
    <t>Los Angeles, CA</t>
  </si>
  <si>
    <t>New Orleans, LA</t>
  </si>
  <si>
    <t>New York, NY</t>
  </si>
  <si>
    <t>Nogales, AZ</t>
  </si>
  <si>
    <t>Norfolk, VA</t>
  </si>
  <si>
    <t>Pembina, ND</t>
  </si>
  <si>
    <t>Portland, ME</t>
  </si>
  <si>
    <t>Providence, RI</t>
  </si>
  <si>
    <t>San Francisco, CA</t>
  </si>
  <si>
    <t>Seattle, WA</t>
  </si>
  <si>
    <t>Tampa, FL</t>
  </si>
  <si>
    <r>
      <t>1</t>
    </r>
    <r>
      <rPr>
        <sz val="8"/>
        <rFont val="Times New Roman"/>
        <family val="1"/>
      </rPr>
      <t>Excludes used rails for rerolling and other uses and ships, boats, and other vessels for scrapping.</t>
    </r>
  </si>
  <si>
    <t>Export valuation is free alongside ship.</t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</si>
  <si>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</si>
  <si>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TABLE 11</t>
  </si>
  <si>
    <r>
      <t>U.S. EXPORTS OF IRON AND STEEL SCRAP, BY GRADE</t>
    </r>
    <r>
      <rPr>
        <vertAlign val="superscript"/>
        <sz val="8"/>
        <rFont val="Times New Roman"/>
        <family val="1"/>
      </rPr>
      <t>1, 2</t>
    </r>
  </si>
  <si>
    <t>No. 1 heavy-melting scrap</t>
  </si>
  <si>
    <t>No. 2 heavy-melting scrap</t>
  </si>
  <si>
    <t>No. 1 bundles</t>
  </si>
  <si>
    <t>No. 2 bundles</t>
  </si>
  <si>
    <t>Shredded steel scrap</t>
  </si>
  <si>
    <t>Borings, shovelings, and turnings</t>
  </si>
  <si>
    <t>Cut plate and structural</t>
  </si>
  <si>
    <t>Tinned iron or steel</t>
  </si>
  <si>
    <t>Remelting scrap ingots</t>
  </si>
  <si>
    <t>Other alloy steel scrap</t>
  </si>
  <si>
    <r>
      <t>Other steel scrap</t>
    </r>
    <r>
      <rPr>
        <vertAlign val="superscript"/>
        <sz val="8"/>
        <rFont val="Times New Roman"/>
        <family val="1"/>
      </rPr>
      <t>3</t>
    </r>
  </si>
  <si>
    <t>Iron scrap</t>
  </si>
  <si>
    <t>Ships, boats, and other vessels for scrapping</t>
  </si>
  <si>
    <r>
      <t>Used rails for rerolling and other uses</t>
    </r>
    <r>
      <rPr>
        <vertAlign val="superscript"/>
        <sz val="8"/>
        <rFont val="Times New Roman"/>
        <family val="1"/>
      </rPr>
      <t>4</t>
    </r>
  </si>
  <si>
    <t xml:space="preserve">Grand total 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</si>
  <si>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</si>
  <si>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Export valuation is free alongside ship.</t>
    </r>
  </si>
  <si>
    <r>
      <t>3</t>
    </r>
    <r>
      <rPr>
        <sz val="8"/>
        <rFont val="Times New Roman"/>
        <family val="1"/>
      </rPr>
      <t>Includes tinplate and terneplate.</t>
    </r>
  </si>
  <si>
    <r>
      <t>4</t>
    </r>
    <r>
      <rPr>
        <sz val="8"/>
        <rFont val="Times New Roman"/>
        <family val="1"/>
      </rPr>
      <t>Includes mixed (used plus new) rails.  More information can be found in table 15.</t>
    </r>
  </si>
  <si>
    <t>TABLE 12</t>
  </si>
  <si>
    <r>
      <t>U.S. IMPORTS FOR CONSUMPTION OF IRON AND STEEL SCRAP, BY COUNTRY</t>
    </r>
    <r>
      <rPr>
        <vertAlign val="superscript"/>
        <sz val="8"/>
        <rFont val="Times New Roman"/>
        <family val="1"/>
      </rPr>
      <t>1, 2</t>
    </r>
  </si>
  <si>
    <t>Bahamas, The</t>
  </si>
  <si>
    <t>Belgium</t>
  </si>
  <si>
    <t>Brazil</t>
  </si>
  <si>
    <t>Colombia</t>
  </si>
  <si>
    <t>Denmark</t>
  </si>
  <si>
    <t>Dominican Republic</t>
  </si>
  <si>
    <t>Egypt</t>
  </si>
  <si>
    <t>Jamaica</t>
  </si>
  <si>
    <t>Namibia</t>
  </si>
  <si>
    <t>Poland</t>
  </si>
  <si>
    <t>Russia</t>
  </si>
  <si>
    <t>South Africa</t>
  </si>
  <si>
    <t>Sweden</t>
  </si>
  <si>
    <t>Venezuela</t>
  </si>
  <si>
    <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</si>
  <si>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Excludes used rails for rerolling and other uses and ships, boats, and other vessels for scrapping.</t>
    </r>
  </si>
  <si>
    <t>Import valuation is customs value.  The United States imported scrap from 44 countries in</t>
  </si>
  <si>
    <t>2002 and 49 countries in 2001.</t>
  </si>
  <si>
    <t>TABLE 13</t>
  </si>
  <si>
    <t xml:space="preserve">U.S. IMPORTS FOR CONSUMPTION OF IRON AND STEEL SCRAP,  </t>
  </si>
  <si>
    <r>
      <t>BY CUSTOMS DISTRICT</t>
    </r>
    <r>
      <rPr>
        <vertAlign val="superscript"/>
        <sz val="8"/>
        <rFont val="Times New Roman"/>
        <family val="1"/>
      </rPr>
      <t>1, 2</t>
    </r>
  </si>
  <si>
    <t>Charleston, SC</t>
  </si>
  <si>
    <t>Charlotte, NC</t>
  </si>
  <si>
    <t>Cleveland, OH</t>
  </si>
  <si>
    <t>El Paso, TX</t>
  </si>
  <si>
    <t>Mobile, AL</t>
  </si>
  <si>
    <t>Ogdensburg, NY</t>
  </si>
  <si>
    <t>San Diego, CA</t>
  </si>
  <si>
    <t>scrapping.  Import valuation is customs value.</t>
  </si>
  <si>
    <t>TABLE 14</t>
  </si>
  <si>
    <r>
      <t>U.S. IMPORTS FOR CONSUMPTION OF IRON AND STEEL SCRAP, BY CLASS</t>
    </r>
    <r>
      <rPr>
        <vertAlign val="superscript"/>
        <sz val="8"/>
        <rFont val="Times New Roman"/>
        <family val="1"/>
      </rPr>
      <t>1, 2</t>
    </r>
  </si>
  <si>
    <t>Class</t>
  </si>
  <si>
    <r>
      <t>Used rails for rerolling and other uses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</si>
  <si>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Import valuation is customs value.</t>
    </r>
  </si>
  <si>
    <r>
      <t>5</t>
    </r>
    <r>
      <rPr>
        <sz val="8"/>
        <rFont val="Times New Roman"/>
        <family val="1"/>
      </rPr>
      <t>Includes mixed (used plus new) rails.  More information can be found in table 16.</t>
    </r>
  </si>
  <si>
    <t>TABLE 15</t>
  </si>
  <si>
    <r>
      <t>U.S. EXPORTS OF USED RAILS FOR REROLLING AND OTHER USES, BY COUNTRY</t>
    </r>
    <r>
      <rPr>
        <vertAlign val="superscript"/>
        <sz val="8"/>
        <rFont val="Times New Roman"/>
        <family val="1"/>
      </rPr>
      <t>1, 2</t>
    </r>
  </si>
  <si>
    <t>(metric tons)</t>
  </si>
  <si>
    <t>(thousands)</t>
  </si>
  <si>
    <t>Australia</t>
  </si>
  <si>
    <t>Belize</t>
  </si>
  <si>
    <t>Chile</t>
  </si>
  <si>
    <t>Honduras</t>
  </si>
  <si>
    <t>Panama</t>
  </si>
  <si>
    <t>Peru</t>
  </si>
  <si>
    <r>
      <t>r</t>
    </r>
    <r>
      <rPr>
        <sz val="8"/>
        <rFont val="Times New Roman"/>
        <family val="1"/>
      </rPr>
      <t>Revised.   -- Zero.</t>
    </r>
  </si>
  <si>
    <t>TABLE 16</t>
  </si>
  <si>
    <t>U.S. IMPORTS FOR CONSUMPTION OF USED RAILS FOR REROLLING AND</t>
  </si>
  <si>
    <r>
      <t>OTHER USES, BY COUNTRY</t>
    </r>
    <r>
      <rPr>
        <vertAlign val="superscript"/>
        <sz val="8"/>
        <rFont val="Times New Roman"/>
        <family val="1"/>
      </rPr>
      <t>1, 2</t>
    </r>
  </si>
  <si>
    <t>Austria</t>
  </si>
  <si>
    <t>France</t>
  </si>
  <si>
    <t>Georgia</t>
  </si>
  <si>
    <t>Luxembourg</t>
  </si>
  <si>
    <t>Ukraine</t>
  </si>
  <si>
    <t>TABLE 17</t>
  </si>
  <si>
    <r>
      <t>U.S. EXPORTS OF DIRECT-REDUCED IRON, BY COUNTRY</t>
    </r>
    <r>
      <rPr>
        <vertAlign val="superscript"/>
        <sz val="8"/>
        <rFont val="Times New Roman"/>
        <family val="1"/>
      </rPr>
      <t>1, 2</t>
    </r>
  </si>
  <si>
    <t>Argentina</t>
  </si>
  <si>
    <t>Finland</t>
  </si>
  <si>
    <t>-- Zero.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</si>
  <si>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</si>
  <si>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 New Roman"/>
        <family val="1"/>
      </rPr>
      <t>Data are for steelmaking-grade direct-reduced iron only.</t>
    </r>
  </si>
  <si>
    <t>TABLE 18</t>
  </si>
  <si>
    <r>
      <t>U.S. IMPORTS FOR CONSUMPTION OF DIRECT-REDUCED IRON, BY COUNTRY</t>
    </r>
    <r>
      <rPr>
        <vertAlign val="superscript"/>
        <sz val="8"/>
        <rFont val="Times New Roman"/>
        <family val="1"/>
      </rPr>
      <t>1, 2</t>
    </r>
  </si>
  <si>
    <t>Switzerland</t>
  </si>
  <si>
    <t>Trinidad and Tobago</t>
  </si>
  <si>
    <t>TABLE 19</t>
  </si>
  <si>
    <r>
      <t>U.S. EXPORTS OF PIG IRON, BY COUNTRY</t>
    </r>
    <r>
      <rPr>
        <vertAlign val="superscript"/>
        <sz val="8"/>
        <rFont val="Times New Roman"/>
        <family val="1"/>
      </rPr>
      <t>1, 2</t>
    </r>
  </si>
  <si>
    <t>Tunisia</t>
  </si>
  <si>
    <r>
      <t>2</t>
    </r>
    <r>
      <rPr>
        <sz val="8"/>
        <rFont val="Times New Roman"/>
        <family val="1"/>
      </rPr>
      <t>Includes the following grades of pig iron: less than or equal to 0.5% phosphorus content,</t>
    </r>
  </si>
  <si>
    <t>greater than 0.5% phosphorus content, and alloy grade.  Export valuation is free alongside ship.</t>
  </si>
  <si>
    <t>TABLE 20</t>
  </si>
  <si>
    <r>
      <t>U.S. IMPORTS FOR CONSUMPTION OF PIG IRON, BY COUNTRY</t>
    </r>
    <r>
      <rPr>
        <vertAlign val="superscript"/>
        <sz val="8"/>
        <rFont val="Times New Roman"/>
        <family val="1"/>
      </rPr>
      <t>1, 2</t>
    </r>
  </si>
  <si>
    <t>Hungary</t>
  </si>
  <si>
    <t>Latvia</t>
  </si>
  <si>
    <t xml:space="preserve">Russia </t>
  </si>
  <si>
    <r>
      <t>2</t>
    </r>
    <r>
      <rPr>
        <sz val="8"/>
        <rFont val="Times New Roman"/>
        <family val="1"/>
      </rPr>
      <t>Includes the following grades of pig iron: less than or equal to  0.5% phosphorus content,</t>
    </r>
  </si>
  <si>
    <t>greater than 0.5% phosphorus content, and alloy grade.  Import valuation is customs value.</t>
  </si>
  <si>
    <r>
      <t>2</t>
    </r>
    <r>
      <rPr>
        <sz val="8"/>
        <rFont val="Times New Roman"/>
        <family val="1"/>
      </rPr>
      <t>Exports contain mixed (used plus new) rails totaling 2,800 metric tons (t) valued at $2,660,000</t>
    </r>
  </si>
  <si>
    <t>in 2002 and 16,800 t valued at $9,590,000 in 2001.  Export valuation is free alongside ship.</t>
  </si>
  <si>
    <r>
      <t>1</t>
    </r>
    <r>
      <rPr>
        <sz val="8"/>
        <rFont val="Times New Roman"/>
        <family val="1"/>
      </rPr>
      <t>Supply available for consumption is a net figure computed by adding production to receipts and deducting scrap shipped during the year.  The</t>
    </r>
  </si>
  <si>
    <t>difference in stock levels at the beginning and end of the year is not taken into consideration.</t>
  </si>
  <si>
    <t>Manufacturers</t>
  </si>
  <si>
    <t>of steel castings</t>
  </si>
  <si>
    <t>Iron foundries and</t>
  </si>
  <si>
    <t>manufacturing types</t>
  </si>
  <si>
    <r>
      <t>U.S. CONSUMPTION OF IRON AND STEEL SCRAP, PIG IRON, AND DIRECT-REDUCED IRON IN 2002, BY TYPE OF FURNACE OR OTHER USE</t>
    </r>
    <r>
      <rPr>
        <vertAlign val="superscript"/>
        <sz val="8"/>
        <rFont val="Times New Roman"/>
        <family val="1"/>
      </rPr>
      <t>1</t>
    </r>
  </si>
  <si>
    <t>U.S. CONSUMER RECEIPTS, PRODUCTION, CONSUMPTION, SHIPMENTS,</t>
  </si>
  <si>
    <r>
      <t>AND STOCKS OF PIG IRON AND DIRECT-REDUCED IRON IN 2002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</si>
</sst>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8"/>
      <name val="Times New Roman"/>
      <family val="0"/>
    </font>
    <font>
      <vertAlign val="superscript"/>
      <sz val="8"/>
      <name val="Times New Roman"/>
      <family val="1"/>
    </font>
    <font>
      <sz val="10"/>
      <name val="Arial"/>
      <family val="0"/>
    </font>
    <font>
      <sz val="5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indent="2"/>
    </xf>
    <xf numFmtId="164" fontId="0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0" fillId="0" borderId="2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1" fontId="0" fillId="0" borderId="2" xfId="0" applyNumberFormat="1" applyFont="1" applyBorder="1" applyAlignment="1" applyProtection="1">
      <alignment horizontal="left" vertical="center" indent="3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1" fontId="0" fillId="0" borderId="2" xfId="0" applyNumberFormat="1" applyFont="1" applyBorder="1" applyAlignment="1" applyProtection="1">
      <alignment horizontal="left" vertical="center" indent="2"/>
      <protection locked="0"/>
    </xf>
    <xf numFmtId="1" fontId="0" fillId="0" borderId="2" xfId="0" applyNumberFormat="1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1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1" fillId="0" borderId="0" xfId="0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Alignment="1" applyProtection="1">
      <alignment horizontal="left" vertical="center" indent="1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4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 indent="1"/>
    </xf>
    <xf numFmtId="2" fontId="0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 indent="1"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5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:K1"/>
    </sheetView>
  </sheetViews>
  <sheetFormatPr defaultColWidth="9.33203125" defaultRowHeight="11.25"/>
  <cols>
    <col min="1" max="1" width="52.5" style="0" customWidth="1"/>
    <col min="2" max="2" width="2.16015625" style="0" customWidth="1"/>
    <col min="3" max="3" width="12.5" style="0" customWidth="1"/>
    <col min="4" max="4" width="2.16015625" style="0" customWidth="1"/>
    <col min="5" max="5" width="12.5" style="0" customWidth="1"/>
    <col min="6" max="6" width="2.16015625" style="0" customWidth="1"/>
    <col min="7" max="7" width="12.5" style="0" customWidth="1"/>
    <col min="8" max="8" width="2.16015625" style="0" customWidth="1"/>
    <col min="9" max="9" width="12.5" style="0" customWidth="1"/>
    <col min="10" max="10" width="2.16015625" style="0" customWidth="1"/>
    <col min="11" max="11" width="12.5" style="0" customWidth="1"/>
    <col min="12" max="12" width="2" style="0" customWidth="1"/>
  </cols>
  <sheetData>
    <row r="1" spans="1:12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1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1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2" ht="11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11.25">
      <c r="A6" s="3"/>
      <c r="B6" s="3"/>
      <c r="C6" s="4" t="s">
        <v>4</v>
      </c>
      <c r="D6" s="5"/>
      <c r="E6" s="4" t="s">
        <v>5</v>
      </c>
      <c r="F6" s="5"/>
      <c r="G6" s="4" t="s">
        <v>6</v>
      </c>
      <c r="H6" s="5"/>
      <c r="I6" s="4" t="s">
        <v>7</v>
      </c>
      <c r="J6" s="5"/>
      <c r="K6" s="4">
        <v>2002</v>
      </c>
      <c r="L6" s="2"/>
    </row>
    <row r="7" spans="1:12" ht="11.25">
      <c r="A7" s="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7" t="s">
        <v>9</v>
      </c>
      <c r="B8" s="2"/>
      <c r="C8" s="8">
        <v>58000</v>
      </c>
      <c r="D8" s="8"/>
      <c r="E8" s="8">
        <v>56000</v>
      </c>
      <c r="F8" s="8"/>
      <c r="G8" s="8">
        <v>59000</v>
      </c>
      <c r="H8" s="8"/>
      <c r="I8" s="8">
        <v>57000</v>
      </c>
      <c r="J8" s="8"/>
      <c r="K8" s="8">
        <v>56000</v>
      </c>
      <c r="L8" s="2"/>
    </row>
    <row r="9" spans="1:12" ht="11.25">
      <c r="A9" s="7" t="s">
        <v>10</v>
      </c>
      <c r="B9" s="2"/>
      <c r="C9" s="8">
        <v>49000</v>
      </c>
      <c r="D9" s="8"/>
      <c r="E9" s="8">
        <v>48000</v>
      </c>
      <c r="F9" s="8"/>
      <c r="G9" s="8">
        <v>49000</v>
      </c>
      <c r="H9" s="8"/>
      <c r="I9" s="8">
        <v>47000</v>
      </c>
      <c r="J9" s="8"/>
      <c r="K9" s="8">
        <v>42000</v>
      </c>
      <c r="L9" s="2"/>
    </row>
    <row r="10" spans="1:12" ht="11.25">
      <c r="A10" s="7" t="s">
        <v>11</v>
      </c>
      <c r="B10" s="2"/>
      <c r="C10" s="8">
        <v>1600</v>
      </c>
      <c r="D10" s="8"/>
      <c r="E10" s="8">
        <v>2200</v>
      </c>
      <c r="F10" s="8"/>
      <c r="G10" s="8">
        <v>2300</v>
      </c>
      <c r="H10" s="8"/>
      <c r="I10" s="8">
        <v>1800</v>
      </c>
      <c r="J10" s="8"/>
      <c r="K10" s="8">
        <v>2200</v>
      </c>
      <c r="L10" s="2"/>
    </row>
    <row r="11" spans="1:12" ht="11.25">
      <c r="A11" s="7" t="s">
        <v>12</v>
      </c>
      <c r="B11" s="2"/>
      <c r="C11" s="8">
        <v>44000</v>
      </c>
      <c r="D11" s="8"/>
      <c r="E11" s="8">
        <v>43000</v>
      </c>
      <c r="F11" s="8"/>
      <c r="G11" s="8">
        <v>45000</v>
      </c>
      <c r="H11" s="8"/>
      <c r="I11" s="8">
        <v>43000</v>
      </c>
      <c r="J11" s="8"/>
      <c r="K11" s="8">
        <v>43000</v>
      </c>
      <c r="L11" s="2"/>
    </row>
    <row r="12" spans="1:12" ht="11.25">
      <c r="A12" s="7" t="s">
        <v>13</v>
      </c>
      <c r="B12" s="2"/>
      <c r="C12" s="8">
        <v>14000</v>
      </c>
      <c r="D12" s="8"/>
      <c r="E12" s="8">
        <v>13000</v>
      </c>
      <c r="F12" s="8"/>
      <c r="G12" s="8">
        <v>14000</v>
      </c>
      <c r="H12" s="8"/>
      <c r="I12" s="8">
        <v>13000</v>
      </c>
      <c r="J12" s="8"/>
      <c r="K12" s="8">
        <v>13000</v>
      </c>
      <c r="L12" s="2"/>
    </row>
    <row r="13" spans="1:12" ht="11.25">
      <c r="A13" s="7" t="s">
        <v>14</v>
      </c>
      <c r="B13" s="2"/>
      <c r="C13" s="8">
        <v>4700</v>
      </c>
      <c r="D13" s="8"/>
      <c r="E13" s="8">
        <v>4800</v>
      </c>
      <c r="F13" s="8"/>
      <c r="G13" s="8">
        <v>4700</v>
      </c>
      <c r="H13" s="8"/>
      <c r="I13" s="8">
        <v>4300</v>
      </c>
      <c r="J13" s="8"/>
      <c r="K13" s="8">
        <v>4300</v>
      </c>
      <c r="L13" s="2"/>
    </row>
    <row r="14" spans="1:12" ht="11.25">
      <c r="A14" s="3" t="s">
        <v>15</v>
      </c>
      <c r="B14" s="2"/>
      <c r="C14" s="8"/>
      <c r="D14" s="8"/>
      <c r="E14" s="8"/>
      <c r="F14" s="8"/>
      <c r="G14" s="8"/>
      <c r="H14" s="8"/>
      <c r="I14" s="8"/>
      <c r="J14" s="8"/>
      <c r="K14" s="8"/>
      <c r="L14" s="2"/>
    </row>
    <row r="15" spans="1:12" ht="11.25">
      <c r="A15" s="9" t="s">
        <v>9</v>
      </c>
      <c r="B15" s="2"/>
      <c r="C15" s="8">
        <v>2000</v>
      </c>
      <c r="D15" s="8" t="s">
        <v>3</v>
      </c>
      <c r="E15" s="8">
        <v>1900</v>
      </c>
      <c r="F15" s="8" t="s">
        <v>3</v>
      </c>
      <c r="G15" s="8">
        <v>2200</v>
      </c>
      <c r="H15" s="8" t="s">
        <v>3</v>
      </c>
      <c r="I15" s="8">
        <v>2200</v>
      </c>
      <c r="J15" s="8"/>
      <c r="K15" s="8">
        <v>1800</v>
      </c>
      <c r="L15" s="2"/>
    </row>
    <row r="16" spans="1:12" ht="11.25">
      <c r="A16" s="9" t="s">
        <v>10</v>
      </c>
      <c r="B16" s="2"/>
      <c r="C16" s="8">
        <v>14</v>
      </c>
      <c r="D16" s="8" t="s">
        <v>3</v>
      </c>
      <c r="E16" s="8">
        <v>11</v>
      </c>
      <c r="F16" s="8" t="s">
        <v>3</v>
      </c>
      <c r="G16" s="8">
        <v>11</v>
      </c>
      <c r="H16" s="8" t="s">
        <v>3</v>
      </c>
      <c r="I16" s="8">
        <v>32</v>
      </c>
      <c r="J16" s="8"/>
      <c r="K16" s="8">
        <v>35</v>
      </c>
      <c r="L16" s="2"/>
    </row>
    <row r="17" spans="1:12" ht="11.25">
      <c r="A17" s="9" t="s">
        <v>12</v>
      </c>
      <c r="B17" s="2"/>
      <c r="C17" s="8">
        <v>1300</v>
      </c>
      <c r="D17" s="8" t="s">
        <v>3</v>
      </c>
      <c r="E17" s="8">
        <v>1200</v>
      </c>
      <c r="F17" s="8" t="s">
        <v>3</v>
      </c>
      <c r="G17" s="8">
        <v>1200</v>
      </c>
      <c r="H17" s="8" t="s">
        <v>3</v>
      </c>
      <c r="I17" s="8">
        <v>1400</v>
      </c>
      <c r="J17" s="8"/>
      <c r="K17" s="8">
        <v>1300</v>
      </c>
      <c r="L17" s="2"/>
    </row>
    <row r="18" spans="1:12" ht="11.25">
      <c r="A18" s="9" t="s">
        <v>13</v>
      </c>
      <c r="B18" s="2"/>
      <c r="C18" s="8">
        <v>710</v>
      </c>
      <c r="D18" s="8" t="s">
        <v>3</v>
      </c>
      <c r="E18" s="8">
        <v>690</v>
      </c>
      <c r="F18" s="8" t="s">
        <v>3</v>
      </c>
      <c r="G18" s="8">
        <v>980</v>
      </c>
      <c r="H18" s="8" t="s">
        <v>3</v>
      </c>
      <c r="I18" s="8">
        <v>820</v>
      </c>
      <c r="J18" s="8"/>
      <c r="K18" s="8">
        <v>590</v>
      </c>
      <c r="L18" s="2"/>
    </row>
    <row r="19" spans="1:12" ht="11.25">
      <c r="A19" s="9" t="s">
        <v>14</v>
      </c>
      <c r="B19" s="2"/>
      <c r="C19" s="8">
        <v>83</v>
      </c>
      <c r="D19" s="8"/>
      <c r="E19" s="8">
        <v>230</v>
      </c>
      <c r="F19" s="8"/>
      <c r="G19" s="8">
        <v>150</v>
      </c>
      <c r="H19" s="8"/>
      <c r="I19" s="8">
        <v>160</v>
      </c>
      <c r="J19" s="8"/>
      <c r="K19" s="8">
        <v>120</v>
      </c>
      <c r="L19" s="2"/>
    </row>
    <row r="20" spans="1:12" ht="11.25">
      <c r="A20" s="3" t="s">
        <v>16</v>
      </c>
      <c r="B20" s="2"/>
      <c r="C20" s="8"/>
      <c r="D20" s="8"/>
      <c r="E20" s="8"/>
      <c r="F20" s="8"/>
      <c r="G20" s="8"/>
      <c r="H20" s="8"/>
      <c r="I20" s="8"/>
      <c r="J20" s="8"/>
      <c r="K20" s="8"/>
      <c r="L20" s="2"/>
    </row>
    <row r="21" spans="1:12" ht="11.25">
      <c r="A21" s="9" t="s">
        <v>9</v>
      </c>
      <c r="B21" s="2"/>
      <c r="C21" s="8">
        <v>13000</v>
      </c>
      <c r="D21" s="8" t="s">
        <v>3</v>
      </c>
      <c r="E21" s="8">
        <v>13000</v>
      </c>
      <c r="F21" s="8" t="s">
        <v>3</v>
      </c>
      <c r="G21" s="8">
        <v>13000</v>
      </c>
      <c r="H21" s="8" t="s">
        <v>3</v>
      </c>
      <c r="I21" s="8">
        <v>12000</v>
      </c>
      <c r="J21" s="8"/>
      <c r="K21" s="8">
        <v>11000</v>
      </c>
      <c r="L21" s="2"/>
    </row>
    <row r="22" spans="1:12" ht="11.25">
      <c r="A22" s="9" t="s">
        <v>10</v>
      </c>
      <c r="B22" s="2"/>
      <c r="C22" s="8">
        <v>1200</v>
      </c>
      <c r="D22" s="8" t="s">
        <v>3</v>
      </c>
      <c r="E22" s="8">
        <v>1200</v>
      </c>
      <c r="F22" s="8"/>
      <c r="G22" s="8">
        <v>1200</v>
      </c>
      <c r="H22" s="8" t="s">
        <v>3</v>
      </c>
      <c r="I22" s="8">
        <v>1100</v>
      </c>
      <c r="J22" s="8"/>
      <c r="K22" s="8">
        <v>1500</v>
      </c>
      <c r="L22" s="2"/>
    </row>
    <row r="23" spans="1:12" ht="11.25">
      <c r="A23" s="9" t="s">
        <v>11</v>
      </c>
      <c r="B23" s="2"/>
      <c r="C23" s="8">
        <v>12</v>
      </c>
      <c r="D23" s="8" t="s">
        <v>3</v>
      </c>
      <c r="E23" s="8">
        <v>13</v>
      </c>
      <c r="F23" s="8" t="s">
        <v>3</v>
      </c>
      <c r="G23" s="8">
        <v>16</v>
      </c>
      <c r="H23" s="8" t="s">
        <v>3</v>
      </c>
      <c r="I23" s="8">
        <v>13</v>
      </c>
      <c r="J23" s="8"/>
      <c r="K23" s="8">
        <v>13</v>
      </c>
      <c r="L23" s="2"/>
    </row>
    <row r="24" spans="1:12" ht="11.25">
      <c r="A24" s="9" t="s">
        <v>12</v>
      </c>
      <c r="B24" s="2"/>
      <c r="C24" s="8">
        <v>7900</v>
      </c>
      <c r="D24" s="8" t="s">
        <v>3</v>
      </c>
      <c r="E24" s="8">
        <v>7700</v>
      </c>
      <c r="F24" s="8" t="s">
        <v>3</v>
      </c>
      <c r="G24" s="8">
        <v>7800</v>
      </c>
      <c r="H24" s="8" t="s">
        <v>3</v>
      </c>
      <c r="I24" s="8">
        <v>7600</v>
      </c>
      <c r="J24" s="8"/>
      <c r="K24" s="8">
        <v>7200</v>
      </c>
      <c r="L24" s="2"/>
    </row>
    <row r="25" spans="1:12" ht="11.25">
      <c r="A25" s="9" t="s">
        <v>13</v>
      </c>
      <c r="B25" s="2"/>
      <c r="C25" s="8">
        <v>5100</v>
      </c>
      <c r="D25" s="8" t="s">
        <v>3</v>
      </c>
      <c r="E25" s="8">
        <v>5000</v>
      </c>
      <c r="F25" s="8" t="s">
        <v>3</v>
      </c>
      <c r="G25" s="8">
        <v>4800</v>
      </c>
      <c r="H25" s="8" t="s">
        <v>3</v>
      </c>
      <c r="I25" s="8">
        <v>4300</v>
      </c>
      <c r="J25" s="8"/>
      <c r="K25" s="8">
        <v>3800</v>
      </c>
      <c r="L25" s="2"/>
    </row>
    <row r="26" spans="1:12" ht="11.25">
      <c r="A26" s="9" t="s">
        <v>14</v>
      </c>
      <c r="B26" s="2"/>
      <c r="C26" s="10">
        <v>440</v>
      </c>
      <c r="D26" s="10" t="s">
        <v>3</v>
      </c>
      <c r="E26" s="10">
        <v>430</v>
      </c>
      <c r="F26" s="10" t="s">
        <v>3</v>
      </c>
      <c r="G26" s="10">
        <v>430</v>
      </c>
      <c r="H26" s="10" t="s">
        <v>3</v>
      </c>
      <c r="I26" s="10">
        <v>440</v>
      </c>
      <c r="J26" s="10"/>
      <c r="K26" s="10">
        <v>650</v>
      </c>
      <c r="L26" s="2"/>
    </row>
    <row r="27" spans="1:12" ht="11.25">
      <c r="A27" s="3" t="s">
        <v>17</v>
      </c>
      <c r="B27" s="2"/>
      <c r="C27" s="8"/>
      <c r="D27" s="8"/>
      <c r="E27" s="8"/>
      <c r="F27" s="8"/>
      <c r="G27" s="8"/>
      <c r="H27" s="8"/>
      <c r="I27" s="8"/>
      <c r="J27" s="8"/>
      <c r="K27" s="8"/>
      <c r="L27" s="2"/>
    </row>
    <row r="28" spans="1:12" ht="11.25">
      <c r="A28" s="9" t="s">
        <v>9</v>
      </c>
      <c r="B28" s="2"/>
      <c r="C28" s="8">
        <v>73000</v>
      </c>
      <c r="D28" s="8" t="s">
        <v>3</v>
      </c>
      <c r="E28" s="8">
        <v>71000</v>
      </c>
      <c r="F28" s="8" t="s">
        <v>3</v>
      </c>
      <c r="G28" s="8">
        <v>74000</v>
      </c>
      <c r="H28" s="8" t="s">
        <v>3</v>
      </c>
      <c r="I28" s="8">
        <v>71000</v>
      </c>
      <c r="J28" s="8"/>
      <c r="K28" s="8">
        <v>69000</v>
      </c>
      <c r="L28" s="2"/>
    </row>
    <row r="29" spans="1:12" ht="11.25">
      <c r="A29" s="9" t="s">
        <v>10</v>
      </c>
      <c r="B29" s="2"/>
      <c r="C29" s="8">
        <v>50000</v>
      </c>
      <c r="D29" s="8" t="s">
        <v>3</v>
      </c>
      <c r="E29" s="8">
        <v>49000</v>
      </c>
      <c r="F29" s="8" t="s">
        <v>3</v>
      </c>
      <c r="G29" s="8">
        <v>50000</v>
      </c>
      <c r="H29" s="8" t="s">
        <v>3</v>
      </c>
      <c r="I29" s="8">
        <v>48000</v>
      </c>
      <c r="J29" s="8"/>
      <c r="K29" s="8">
        <v>44000</v>
      </c>
      <c r="L29" s="2"/>
    </row>
    <row r="30" spans="1:12" ht="11.25">
      <c r="A30" s="9" t="s">
        <v>11</v>
      </c>
      <c r="B30" s="2"/>
      <c r="C30" s="8">
        <v>1600</v>
      </c>
      <c r="D30" s="8"/>
      <c r="E30" s="8">
        <v>2200</v>
      </c>
      <c r="F30" s="8"/>
      <c r="G30" s="8">
        <v>2300</v>
      </c>
      <c r="H30" s="8"/>
      <c r="I30" s="8">
        <v>1800</v>
      </c>
      <c r="J30" s="8"/>
      <c r="K30" s="8">
        <v>2200</v>
      </c>
      <c r="L30" s="2"/>
    </row>
    <row r="31" spans="1:12" ht="11.25">
      <c r="A31" s="9" t="s">
        <v>12</v>
      </c>
      <c r="B31" s="2"/>
      <c r="C31" s="8">
        <v>53000</v>
      </c>
      <c r="D31" s="8"/>
      <c r="E31" s="8">
        <v>51000</v>
      </c>
      <c r="F31" s="8"/>
      <c r="G31" s="8">
        <v>54000</v>
      </c>
      <c r="H31" s="8"/>
      <c r="I31" s="8">
        <v>52000</v>
      </c>
      <c r="J31" s="8"/>
      <c r="K31" s="8">
        <v>52000</v>
      </c>
      <c r="L31" s="2"/>
    </row>
    <row r="32" spans="1:12" ht="11.25">
      <c r="A32" s="9" t="s">
        <v>13</v>
      </c>
      <c r="B32" s="2"/>
      <c r="C32" s="8">
        <v>20000</v>
      </c>
      <c r="D32" s="8"/>
      <c r="E32" s="8">
        <v>19000</v>
      </c>
      <c r="F32" s="8" t="s">
        <v>3</v>
      </c>
      <c r="G32" s="8">
        <v>20000</v>
      </c>
      <c r="H32" s="8" t="s">
        <v>3</v>
      </c>
      <c r="I32" s="8">
        <v>18000</v>
      </c>
      <c r="J32" s="8"/>
      <c r="K32" s="8">
        <v>17000</v>
      </c>
      <c r="L32" s="2"/>
    </row>
    <row r="33" spans="1:12" ht="11.25">
      <c r="A33" s="3" t="s">
        <v>18</v>
      </c>
      <c r="B33" s="2"/>
      <c r="C33" s="8"/>
      <c r="D33" s="8"/>
      <c r="E33" s="8"/>
      <c r="F33" s="8"/>
      <c r="G33" s="8"/>
      <c r="H33" s="8"/>
      <c r="I33" s="8"/>
      <c r="J33" s="8"/>
      <c r="K33" s="8"/>
      <c r="L33" s="2"/>
    </row>
    <row r="34" spans="1:12" ht="11.25">
      <c r="A34" s="9" t="s">
        <v>19</v>
      </c>
      <c r="B34" s="2"/>
      <c r="C34" s="8">
        <v>5300</v>
      </c>
      <c r="D34" s="8"/>
      <c r="E34" s="8">
        <v>5500</v>
      </c>
      <c r="F34" s="8"/>
      <c r="G34" s="8">
        <v>5300</v>
      </c>
      <c r="H34" s="8"/>
      <c r="I34" s="8">
        <v>4900</v>
      </c>
      <c r="J34" s="8"/>
      <c r="K34" s="8">
        <v>5100</v>
      </c>
      <c r="L34" s="2"/>
    </row>
    <row r="35" spans="1:12" ht="11.25">
      <c r="A35" s="9" t="s">
        <v>20</v>
      </c>
      <c r="B35" s="2"/>
      <c r="C35" s="8">
        <v>570</v>
      </c>
      <c r="D35" s="8"/>
      <c r="E35" s="8">
        <v>720</v>
      </c>
      <c r="F35" s="8"/>
      <c r="G35" s="8">
        <v>800</v>
      </c>
      <c r="H35" s="8"/>
      <c r="I35" s="8">
        <v>790</v>
      </c>
      <c r="J35" s="8"/>
      <c r="K35" s="8">
        <v>800</v>
      </c>
      <c r="L35" s="2"/>
    </row>
    <row r="36" spans="1:12" ht="11.25">
      <c r="A36" s="9" t="s">
        <v>21</v>
      </c>
      <c r="B36" s="2"/>
      <c r="C36" s="8">
        <v>290</v>
      </c>
      <c r="D36" s="8"/>
      <c r="E36" s="8">
        <v>310</v>
      </c>
      <c r="F36" s="8" t="s">
        <v>3</v>
      </c>
      <c r="G36" s="8">
        <v>290</v>
      </c>
      <c r="H36" s="8" t="s">
        <v>3</v>
      </c>
      <c r="I36" s="8">
        <v>320</v>
      </c>
      <c r="J36" s="8"/>
      <c r="K36" s="8">
        <v>270</v>
      </c>
      <c r="L36" s="2"/>
    </row>
    <row r="37" spans="1:12" ht="11.25">
      <c r="A37" s="3" t="s">
        <v>22</v>
      </c>
      <c r="B37" s="2"/>
      <c r="C37" s="8"/>
      <c r="D37" s="8"/>
      <c r="E37" s="8"/>
      <c r="F37" s="8"/>
      <c r="G37" s="8"/>
      <c r="H37" s="8"/>
      <c r="I37" s="8"/>
      <c r="J37" s="8"/>
      <c r="K37" s="8"/>
      <c r="L37" s="2"/>
    </row>
    <row r="38" spans="1:12" ht="11.25">
      <c r="A38" s="7" t="s">
        <v>23</v>
      </c>
      <c r="B38" s="2"/>
      <c r="C38" s="8"/>
      <c r="D38" s="8"/>
      <c r="E38" s="8"/>
      <c r="F38" s="8"/>
      <c r="G38" s="8"/>
      <c r="H38" s="8"/>
      <c r="I38" s="8"/>
      <c r="J38" s="8"/>
      <c r="K38" s="8"/>
      <c r="L38" s="2"/>
    </row>
    <row r="39" spans="1:12" ht="11.25">
      <c r="A39" s="11" t="s">
        <v>24</v>
      </c>
      <c r="B39" s="2"/>
      <c r="C39" s="8">
        <v>5570</v>
      </c>
      <c r="D39" s="8"/>
      <c r="E39" s="8">
        <v>5520</v>
      </c>
      <c r="F39" s="8"/>
      <c r="G39" s="8">
        <v>5760</v>
      </c>
      <c r="H39" s="8"/>
      <c r="I39" s="8">
        <v>7440</v>
      </c>
      <c r="J39" s="8"/>
      <c r="K39" s="8">
        <v>8950</v>
      </c>
      <c r="L39" s="2"/>
    </row>
    <row r="40" spans="1:12" ht="11.25">
      <c r="A40" s="11" t="s">
        <v>25</v>
      </c>
      <c r="B40" s="2"/>
      <c r="C40" s="8">
        <v>805000</v>
      </c>
      <c r="D40" s="12"/>
      <c r="E40" s="8">
        <v>738000</v>
      </c>
      <c r="F40" s="12"/>
      <c r="G40" s="8">
        <v>1000000</v>
      </c>
      <c r="H40" s="12"/>
      <c r="I40" s="8">
        <v>1130000</v>
      </c>
      <c r="J40" s="12"/>
      <c r="K40" s="8">
        <v>1290000</v>
      </c>
      <c r="L40" s="2"/>
    </row>
    <row r="41" spans="1:12" ht="11.25">
      <c r="A41" s="7" t="s">
        <v>26</v>
      </c>
      <c r="B41" s="2"/>
      <c r="C41" s="8"/>
      <c r="D41" s="8"/>
      <c r="E41" s="8"/>
      <c r="F41" s="8"/>
      <c r="G41" s="8"/>
      <c r="H41" s="8"/>
      <c r="I41" s="8"/>
      <c r="J41" s="8"/>
      <c r="K41" s="8"/>
      <c r="L41" s="2"/>
    </row>
    <row r="42" spans="1:12" ht="11.25">
      <c r="A42" s="11" t="s">
        <v>24</v>
      </c>
      <c r="B42" s="2"/>
      <c r="C42" s="8">
        <v>87.161</v>
      </c>
      <c r="D42" s="8" t="s">
        <v>3</v>
      </c>
      <c r="E42" s="8">
        <v>83</v>
      </c>
      <c r="F42" s="8" t="s">
        <v>3</v>
      </c>
      <c r="G42" s="8">
        <v>72.145</v>
      </c>
      <c r="H42" s="8" t="s">
        <v>3</v>
      </c>
      <c r="I42" s="8">
        <v>44</v>
      </c>
      <c r="J42" s="8"/>
      <c r="K42" s="8">
        <v>34</v>
      </c>
      <c r="L42" s="2"/>
    </row>
    <row r="43" spans="1:12" ht="11.25">
      <c r="A43" s="11" t="s">
        <v>25</v>
      </c>
      <c r="B43" s="2"/>
      <c r="C43" s="8">
        <v>11700</v>
      </c>
      <c r="D43" s="12" t="s">
        <v>3</v>
      </c>
      <c r="E43" s="8">
        <v>11100</v>
      </c>
      <c r="F43" s="12" t="s">
        <v>3</v>
      </c>
      <c r="G43" s="8">
        <v>9620</v>
      </c>
      <c r="H43" s="12" t="s">
        <v>3</v>
      </c>
      <c r="I43" s="8">
        <v>5580</v>
      </c>
      <c r="J43" s="13"/>
      <c r="K43" s="8">
        <v>4910</v>
      </c>
      <c r="L43" s="2"/>
    </row>
    <row r="44" spans="1:12" ht="11.25">
      <c r="A44" s="7" t="s">
        <v>27</v>
      </c>
      <c r="B44" s="2"/>
      <c r="C44" s="8"/>
      <c r="D44" s="8"/>
      <c r="E44" s="8"/>
      <c r="F44" s="8"/>
      <c r="G44" s="8"/>
      <c r="H44" s="8"/>
      <c r="I44" s="8"/>
      <c r="J44" s="8"/>
      <c r="K44" s="8"/>
      <c r="L44" s="2"/>
    </row>
    <row r="45" spans="1:12" ht="11.25">
      <c r="A45" s="11" t="s">
        <v>24</v>
      </c>
      <c r="B45" s="2"/>
      <c r="C45" s="8">
        <v>4.717</v>
      </c>
      <c r="D45" s="8"/>
      <c r="E45" s="8">
        <v>3</v>
      </c>
      <c r="F45" s="8"/>
      <c r="G45" s="8">
        <v>1.972</v>
      </c>
      <c r="H45" s="8"/>
      <c r="I45" s="8">
        <v>1</v>
      </c>
      <c r="J45" s="8"/>
      <c r="K45" s="8">
        <v>1</v>
      </c>
      <c r="L45" s="2"/>
    </row>
    <row r="46" spans="1:12" ht="11.25">
      <c r="A46" s="11" t="s">
        <v>25</v>
      </c>
      <c r="B46" s="2"/>
      <c r="C46" s="8">
        <v>487</v>
      </c>
      <c r="D46" s="12"/>
      <c r="E46" s="8">
        <v>302</v>
      </c>
      <c r="F46" s="12"/>
      <c r="G46" s="8">
        <v>241</v>
      </c>
      <c r="H46" s="12"/>
      <c r="I46" s="8">
        <v>83</v>
      </c>
      <c r="J46" s="12"/>
      <c r="K46" s="8">
        <v>100</v>
      </c>
      <c r="L46" s="2"/>
    </row>
    <row r="47" spans="1:12" ht="11.25">
      <c r="A47" s="6" t="s">
        <v>28</v>
      </c>
      <c r="B47" s="2"/>
      <c r="C47" s="8"/>
      <c r="D47" s="8"/>
      <c r="E47" s="8"/>
      <c r="F47" s="8"/>
      <c r="G47" s="8"/>
      <c r="H47" s="8"/>
      <c r="I47" s="8"/>
      <c r="J47" s="8"/>
      <c r="K47" s="8"/>
      <c r="L47" s="2"/>
    </row>
    <row r="48" spans="1:12" ht="11.25">
      <c r="A48" s="7" t="s">
        <v>23</v>
      </c>
      <c r="B48" s="2"/>
      <c r="C48" s="8"/>
      <c r="D48" s="8"/>
      <c r="E48" s="8"/>
      <c r="F48" s="8"/>
      <c r="G48" s="8"/>
      <c r="H48" s="14"/>
      <c r="I48" s="8"/>
      <c r="J48" s="8"/>
      <c r="K48" s="8"/>
      <c r="L48" s="2"/>
    </row>
    <row r="49" spans="1:12" ht="11.25">
      <c r="A49" s="11" t="s">
        <v>24</v>
      </c>
      <c r="B49" s="2"/>
      <c r="C49" s="8">
        <v>3060</v>
      </c>
      <c r="D49" s="8"/>
      <c r="E49" s="8">
        <v>3670</v>
      </c>
      <c r="F49" s="8"/>
      <c r="G49" s="8">
        <v>3360</v>
      </c>
      <c r="H49" s="14" t="s">
        <v>29</v>
      </c>
      <c r="I49" s="8">
        <v>2630</v>
      </c>
      <c r="J49" s="8"/>
      <c r="K49" s="8">
        <v>3130</v>
      </c>
      <c r="L49" s="2"/>
    </row>
    <row r="50" spans="1:12" ht="11.25">
      <c r="A50" s="11" t="s">
        <v>25</v>
      </c>
      <c r="B50" s="2"/>
      <c r="C50" s="8">
        <v>402000</v>
      </c>
      <c r="D50" s="12"/>
      <c r="E50" s="8">
        <v>383000</v>
      </c>
      <c r="F50" s="12"/>
      <c r="G50" s="8">
        <v>385000</v>
      </c>
      <c r="H50" s="12"/>
      <c r="I50" s="8">
        <v>274000</v>
      </c>
      <c r="J50" s="13"/>
      <c r="K50" s="8">
        <v>376000</v>
      </c>
      <c r="L50" s="2"/>
    </row>
    <row r="51" spans="1:12" ht="11.25">
      <c r="A51" s="7" t="s">
        <v>26</v>
      </c>
      <c r="B51" s="2" t="s">
        <v>3</v>
      </c>
      <c r="C51" s="8"/>
      <c r="D51" s="8"/>
      <c r="E51" s="8"/>
      <c r="F51" s="8"/>
      <c r="G51" s="8"/>
      <c r="H51" s="8"/>
      <c r="I51" s="8"/>
      <c r="J51" s="8"/>
      <c r="K51" s="8"/>
      <c r="L51" s="2"/>
    </row>
    <row r="52" spans="1:12" ht="11.25">
      <c r="A52" s="11" t="s">
        <v>24</v>
      </c>
      <c r="B52" s="2"/>
      <c r="C52" s="8">
        <v>5150</v>
      </c>
      <c r="D52" s="8" t="s">
        <v>3</v>
      </c>
      <c r="E52" s="8">
        <v>4990</v>
      </c>
      <c r="F52" s="8" t="s">
        <v>3</v>
      </c>
      <c r="G52" s="8">
        <v>4970</v>
      </c>
      <c r="H52" s="8" t="s">
        <v>3</v>
      </c>
      <c r="I52" s="8">
        <v>4370</v>
      </c>
      <c r="J52" s="8"/>
      <c r="K52" s="8">
        <v>4620</v>
      </c>
      <c r="L52" s="2"/>
    </row>
    <row r="53" spans="1:12" ht="11.25">
      <c r="A53" s="11" t="s">
        <v>25</v>
      </c>
      <c r="B53" s="2" t="s">
        <v>3</v>
      </c>
      <c r="C53" s="8">
        <v>722000</v>
      </c>
      <c r="D53" s="12" t="s">
        <v>3</v>
      </c>
      <c r="E53" s="8">
        <v>527000</v>
      </c>
      <c r="F53" s="12" t="s">
        <v>3</v>
      </c>
      <c r="G53" s="8">
        <v>601000</v>
      </c>
      <c r="H53" s="12" t="s">
        <v>3</v>
      </c>
      <c r="I53" s="8">
        <v>479000</v>
      </c>
      <c r="J53" s="12"/>
      <c r="K53" s="8">
        <v>527000</v>
      </c>
      <c r="L53" s="2"/>
    </row>
    <row r="54" spans="1:12" ht="11.25">
      <c r="A54" s="7" t="s">
        <v>27</v>
      </c>
      <c r="B54" s="2"/>
      <c r="C54" s="8"/>
      <c r="D54" s="8"/>
      <c r="E54" s="8"/>
      <c r="F54" s="8"/>
      <c r="G54" s="8"/>
      <c r="H54" s="8"/>
      <c r="I54" s="8"/>
      <c r="J54" s="8"/>
      <c r="K54" s="8"/>
      <c r="L54" s="2"/>
    </row>
    <row r="55" spans="1:12" ht="11.25">
      <c r="A55" s="15" t="s">
        <v>24</v>
      </c>
      <c r="B55" s="8"/>
      <c r="C55" s="8">
        <v>939.244</v>
      </c>
      <c r="D55" s="8"/>
      <c r="E55" s="8">
        <v>950.489</v>
      </c>
      <c r="F55" s="8"/>
      <c r="G55" s="8">
        <v>1090</v>
      </c>
      <c r="H55" s="8"/>
      <c r="I55" s="8">
        <v>1650</v>
      </c>
      <c r="J55" s="8"/>
      <c r="K55" s="8">
        <v>2010</v>
      </c>
      <c r="L55" s="2"/>
    </row>
    <row r="56" spans="1:12" ht="11.25">
      <c r="A56" s="15" t="s">
        <v>25</v>
      </c>
      <c r="B56" s="10"/>
      <c r="C56" s="10">
        <v>118000</v>
      </c>
      <c r="D56" s="10"/>
      <c r="E56" s="10">
        <v>86500</v>
      </c>
      <c r="F56" s="10"/>
      <c r="G56" s="10">
        <v>119000</v>
      </c>
      <c r="H56" s="10"/>
      <c r="I56" s="10">
        <v>145000</v>
      </c>
      <c r="J56" s="10"/>
      <c r="K56" s="10">
        <v>195000</v>
      </c>
      <c r="L56" s="2"/>
    </row>
    <row r="57" spans="1:12" ht="11.25">
      <c r="A57" s="16" t="s">
        <v>31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"/>
    </row>
    <row r="58" spans="1:12" ht="11.25">
      <c r="A58" s="18" t="s">
        <v>32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"/>
    </row>
    <row r="59" spans="1:12" ht="11.25">
      <c r="A59" s="18" t="s">
        <v>33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"/>
    </row>
    <row r="60" spans="1:12" ht="11.25">
      <c r="A60" s="18" t="s">
        <v>34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"/>
    </row>
    <row r="61" spans="1:12" ht="11.25">
      <c r="A61" s="18" t="s">
        <v>35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"/>
    </row>
    <row r="62" spans="1:12" ht="11.25">
      <c r="A62" s="18" t="s">
        <v>36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"/>
    </row>
    <row r="63" spans="1:12" ht="12.75">
      <c r="A63" s="20" t="s">
        <v>37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" t="s">
        <v>3</v>
      </c>
    </row>
    <row r="64" spans="1:12" ht="11.25">
      <c r="A64" s="18" t="s">
        <v>38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"/>
    </row>
    <row r="65" spans="1:12" ht="11.25">
      <c r="A65" s="18" t="s">
        <v>39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"/>
    </row>
  </sheetData>
  <mergeCells count="14">
    <mergeCell ref="A63:K63"/>
    <mergeCell ref="A64:K64"/>
    <mergeCell ref="A65:K65"/>
    <mergeCell ref="A59:K59"/>
    <mergeCell ref="A60:K60"/>
    <mergeCell ref="A61:K61"/>
    <mergeCell ref="A62:K62"/>
    <mergeCell ref="A57:K57"/>
    <mergeCell ref="A58:K58"/>
    <mergeCell ref="A5:K5"/>
    <mergeCell ref="A1:K1"/>
    <mergeCell ref="A2:K2"/>
    <mergeCell ref="A3:K3"/>
    <mergeCell ref="A4:K4"/>
  </mergeCells>
  <printOptions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9.33203125" defaultRowHeight="11.25"/>
  <cols>
    <col min="1" max="1" width="30.83203125" style="0" customWidth="1"/>
    <col min="2" max="2" width="2" style="0" customWidth="1"/>
    <col min="3" max="3" width="8" style="0" bestFit="1" customWidth="1"/>
    <col min="4" max="4" width="2.5" style="0" customWidth="1"/>
    <col min="5" max="5" width="9.16015625" style="0" bestFit="1" customWidth="1"/>
    <col min="6" max="6" width="2.5" style="0" customWidth="1"/>
    <col min="7" max="7" width="8" style="0" bestFit="1" customWidth="1"/>
    <col min="8" max="8" width="2.5" style="0" customWidth="1"/>
    <col min="9" max="9" width="9.16015625" style="0" bestFit="1" customWidth="1"/>
  </cols>
  <sheetData>
    <row r="1" spans="1:9" ht="11.25">
      <c r="A1" s="1" t="s">
        <v>287</v>
      </c>
      <c r="B1" s="1"/>
      <c r="C1" s="1"/>
      <c r="D1" s="1"/>
      <c r="E1" s="1"/>
      <c r="F1" s="1"/>
      <c r="G1" s="1"/>
      <c r="H1" s="1"/>
      <c r="I1" s="1"/>
    </row>
    <row r="2" spans="1:9" ht="11.25">
      <c r="A2" s="1" t="s">
        <v>288</v>
      </c>
      <c r="B2" s="1"/>
      <c r="C2" s="1"/>
      <c r="D2" s="1"/>
      <c r="E2" s="1"/>
      <c r="F2" s="1"/>
      <c r="G2" s="1"/>
      <c r="H2" s="1"/>
      <c r="I2" s="1"/>
    </row>
    <row r="3" spans="1:9" ht="11.25">
      <c r="A3" s="1"/>
      <c r="B3" s="1"/>
      <c r="C3" s="1"/>
      <c r="D3" s="1"/>
      <c r="E3" s="1"/>
      <c r="F3" s="1"/>
      <c r="G3" s="1"/>
      <c r="H3" s="1"/>
      <c r="I3" s="1"/>
    </row>
    <row r="4" spans="1:9" ht="11.2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1.25">
      <c r="A5" s="1"/>
      <c r="B5" s="1"/>
      <c r="C5" s="1"/>
      <c r="D5" s="1"/>
      <c r="E5" s="1"/>
      <c r="F5" s="1"/>
      <c r="G5" s="1"/>
      <c r="H5" s="1"/>
      <c r="I5" s="1"/>
    </row>
    <row r="6" spans="1:9" ht="11.25">
      <c r="A6" s="95"/>
      <c r="B6" s="95"/>
      <c r="C6" s="96" t="s">
        <v>7</v>
      </c>
      <c r="D6" s="96"/>
      <c r="E6" s="96"/>
      <c r="F6" s="95"/>
      <c r="G6" s="96">
        <v>2002</v>
      </c>
      <c r="H6" s="96"/>
      <c r="I6" s="96"/>
    </row>
    <row r="7" spans="1:9" ht="11.25">
      <c r="A7" s="86" t="s">
        <v>289</v>
      </c>
      <c r="B7" s="86"/>
      <c r="C7" s="86" t="s">
        <v>24</v>
      </c>
      <c r="D7" s="86"/>
      <c r="E7" s="86" t="s">
        <v>25</v>
      </c>
      <c r="F7" s="86"/>
      <c r="G7" s="86" t="s">
        <v>24</v>
      </c>
      <c r="H7" s="86"/>
      <c r="I7" s="86" t="s">
        <v>25</v>
      </c>
    </row>
    <row r="8" spans="1:9" ht="11.25">
      <c r="A8" s="3" t="s">
        <v>290</v>
      </c>
      <c r="B8" s="2"/>
      <c r="C8" s="8">
        <v>590.65</v>
      </c>
      <c r="D8" s="8"/>
      <c r="E8" s="8">
        <v>53100</v>
      </c>
      <c r="F8" s="8"/>
      <c r="G8" s="8">
        <v>587.18</v>
      </c>
      <c r="H8" s="8"/>
      <c r="I8" s="8">
        <v>50200</v>
      </c>
    </row>
    <row r="9" spans="1:9" ht="11.25">
      <c r="A9" s="6" t="s">
        <v>291</v>
      </c>
      <c r="B9" s="2"/>
      <c r="C9" s="8">
        <v>95.742</v>
      </c>
      <c r="D9" s="8"/>
      <c r="E9" s="8">
        <v>22200</v>
      </c>
      <c r="F9" s="8"/>
      <c r="G9" s="8">
        <v>118.62</v>
      </c>
      <c r="H9" s="8"/>
      <c r="I9" s="8">
        <v>23000</v>
      </c>
    </row>
    <row r="10" spans="1:9" ht="11.25">
      <c r="A10" s="6" t="s">
        <v>292</v>
      </c>
      <c r="B10" s="2"/>
      <c r="C10" s="8">
        <v>65.813</v>
      </c>
      <c r="D10" s="8"/>
      <c r="E10" s="8">
        <v>14900</v>
      </c>
      <c r="F10" s="8"/>
      <c r="G10" s="8">
        <v>190.236</v>
      </c>
      <c r="H10" s="8"/>
      <c r="I10" s="8">
        <v>28200</v>
      </c>
    </row>
    <row r="11" spans="1:9" ht="11.25">
      <c r="A11" s="6" t="s">
        <v>293</v>
      </c>
      <c r="B11" s="2"/>
      <c r="C11" s="8">
        <v>166.766</v>
      </c>
      <c r="D11" s="8"/>
      <c r="E11" s="8">
        <v>23500</v>
      </c>
      <c r="F11" s="8"/>
      <c r="G11" s="8">
        <v>297.658</v>
      </c>
      <c r="H11" s="8"/>
      <c r="I11" s="8">
        <v>38400</v>
      </c>
    </row>
    <row r="12" spans="1:9" ht="11.25">
      <c r="A12" s="6" t="s">
        <v>294</v>
      </c>
      <c r="B12" s="2"/>
      <c r="C12" s="8">
        <v>97.441</v>
      </c>
      <c r="D12" s="8"/>
      <c r="E12" s="8">
        <v>13100</v>
      </c>
      <c r="F12" s="8"/>
      <c r="G12" s="8">
        <v>138.1</v>
      </c>
      <c r="H12" s="8"/>
      <c r="I12" s="8">
        <v>16900</v>
      </c>
    </row>
    <row r="13" spans="1:9" ht="11.25">
      <c r="A13" s="6" t="s">
        <v>295</v>
      </c>
      <c r="B13" s="2"/>
      <c r="C13" s="8">
        <v>62.646</v>
      </c>
      <c r="D13" s="8"/>
      <c r="E13" s="8">
        <v>31000</v>
      </c>
      <c r="F13" s="8"/>
      <c r="G13" s="8">
        <v>61.824</v>
      </c>
      <c r="H13" s="8"/>
      <c r="I13" s="8">
        <v>36300</v>
      </c>
    </row>
    <row r="14" spans="1:9" ht="11.25">
      <c r="A14" s="6" t="s">
        <v>296</v>
      </c>
      <c r="B14" s="2"/>
      <c r="C14" s="8">
        <v>195.665</v>
      </c>
      <c r="D14" s="8"/>
      <c r="E14" s="8">
        <v>21200</v>
      </c>
      <c r="F14" s="8"/>
      <c r="G14" s="8">
        <v>319.491</v>
      </c>
      <c r="H14" s="8"/>
      <c r="I14" s="8">
        <v>41200</v>
      </c>
    </row>
    <row r="15" spans="1:9" ht="11.25">
      <c r="A15" s="6" t="s">
        <v>297</v>
      </c>
      <c r="B15" s="2"/>
      <c r="C15" s="8">
        <v>1650</v>
      </c>
      <c r="D15" s="8"/>
      <c r="E15" s="8">
        <v>274000</v>
      </c>
      <c r="F15" s="8"/>
      <c r="G15" s="8">
        <v>1670</v>
      </c>
      <c r="H15" s="8"/>
      <c r="I15" s="8">
        <v>274000</v>
      </c>
    </row>
    <row r="16" spans="1:9" ht="11.25">
      <c r="A16" s="6" t="s">
        <v>298</v>
      </c>
      <c r="B16" s="2"/>
      <c r="C16" s="8">
        <v>144.707</v>
      </c>
      <c r="D16" s="8"/>
      <c r="E16" s="8">
        <v>81600</v>
      </c>
      <c r="F16" s="8"/>
      <c r="G16" s="8">
        <v>70.684</v>
      </c>
      <c r="H16" s="8"/>
      <c r="I16" s="8">
        <v>44100</v>
      </c>
    </row>
    <row r="17" spans="1:9" ht="11.25">
      <c r="A17" s="6" t="s">
        <v>299</v>
      </c>
      <c r="B17" s="2"/>
      <c r="C17" s="8">
        <v>920.297</v>
      </c>
      <c r="D17" s="8"/>
      <c r="E17" s="8">
        <v>136000</v>
      </c>
      <c r="F17" s="8"/>
      <c r="G17" s="8">
        <v>2010</v>
      </c>
      <c r="H17" s="8"/>
      <c r="I17" s="8">
        <v>270000</v>
      </c>
    </row>
    <row r="18" spans="1:9" ht="11.25">
      <c r="A18" s="6" t="s">
        <v>300</v>
      </c>
      <c r="B18" s="2"/>
      <c r="C18" s="8">
        <v>62.531</v>
      </c>
      <c r="D18" s="8"/>
      <c r="E18" s="8">
        <v>6770</v>
      </c>
      <c r="F18" s="8"/>
      <c r="G18" s="8">
        <v>34.453</v>
      </c>
      <c r="H18" s="8"/>
      <c r="I18" s="8">
        <v>3420</v>
      </c>
    </row>
    <row r="19" spans="1:9" ht="11.25">
      <c r="A19" s="6" t="s">
        <v>301</v>
      </c>
      <c r="B19" s="2"/>
      <c r="C19" s="8">
        <v>163.564</v>
      </c>
      <c r="D19" s="8"/>
      <c r="E19" s="8">
        <v>33100</v>
      </c>
      <c r="F19" s="8"/>
      <c r="G19" s="8">
        <v>167.278</v>
      </c>
      <c r="H19" s="8"/>
      <c r="I19" s="8">
        <v>29700</v>
      </c>
    </row>
    <row r="20" spans="1:9" ht="11.25">
      <c r="A20" s="6" t="s">
        <v>302</v>
      </c>
      <c r="B20" s="2"/>
      <c r="C20" s="8">
        <v>309.739</v>
      </c>
      <c r="D20" s="8"/>
      <c r="E20" s="8">
        <v>26500</v>
      </c>
      <c r="F20" s="8"/>
      <c r="G20" s="8">
        <v>314.331</v>
      </c>
      <c r="H20" s="8"/>
      <c r="I20" s="8">
        <v>30100</v>
      </c>
    </row>
    <row r="21" spans="1:9" ht="11.25">
      <c r="A21" s="6" t="s">
        <v>237</v>
      </c>
      <c r="B21" s="2"/>
      <c r="C21" s="8">
        <v>61.353</v>
      </c>
      <c r="D21" s="8"/>
      <c r="E21" s="8">
        <v>6610</v>
      </c>
      <c r="F21" s="8"/>
      <c r="G21" s="8">
        <v>104.357</v>
      </c>
      <c r="H21" s="8"/>
      <c r="I21" s="8">
        <v>11300</v>
      </c>
    </row>
    <row r="22" spans="1:9" ht="11.25">
      <c r="A22" s="6" t="s">
        <v>303</v>
      </c>
      <c r="B22" s="2"/>
      <c r="C22" s="8">
        <v>66.898</v>
      </c>
      <c r="D22" s="8"/>
      <c r="E22" s="8">
        <v>6400</v>
      </c>
      <c r="F22" s="8"/>
      <c r="G22" s="8">
        <v>109.449</v>
      </c>
      <c r="H22" s="8"/>
      <c r="I22" s="8">
        <v>11900</v>
      </c>
    </row>
    <row r="23" spans="1:9" ht="11.25">
      <c r="A23" s="6" t="s">
        <v>304</v>
      </c>
      <c r="B23" s="2"/>
      <c r="C23" s="8">
        <v>483.736</v>
      </c>
      <c r="D23" s="8"/>
      <c r="E23" s="8">
        <v>44300</v>
      </c>
      <c r="F23" s="8"/>
      <c r="G23" s="8">
        <v>377.182</v>
      </c>
      <c r="H23" s="8"/>
      <c r="I23" s="8">
        <v>37800</v>
      </c>
    </row>
    <row r="24" spans="1:9" ht="11.25">
      <c r="A24" s="6" t="s">
        <v>305</v>
      </c>
      <c r="B24" s="2"/>
      <c r="C24" s="8">
        <v>995.455</v>
      </c>
      <c r="D24" s="8"/>
      <c r="E24" s="8">
        <v>134000</v>
      </c>
      <c r="F24" s="8"/>
      <c r="G24" s="8">
        <v>1170</v>
      </c>
      <c r="H24" s="8"/>
      <c r="I24" s="8">
        <v>159000</v>
      </c>
    </row>
    <row r="25" spans="1:9" ht="11.25">
      <c r="A25" s="6" t="s">
        <v>306</v>
      </c>
      <c r="B25" s="2"/>
      <c r="C25" s="8">
        <v>483.021</v>
      </c>
      <c r="D25" s="8"/>
      <c r="E25" s="8">
        <v>68900</v>
      </c>
      <c r="F25" s="8"/>
      <c r="G25" s="8">
        <v>363.414</v>
      </c>
      <c r="H25" s="8"/>
      <c r="I25" s="8">
        <v>63800</v>
      </c>
    </row>
    <row r="26" spans="1:9" ht="11.25">
      <c r="A26" s="6" t="s">
        <v>307</v>
      </c>
      <c r="B26" s="2"/>
      <c r="C26" s="8">
        <v>105.932</v>
      </c>
      <c r="D26" s="8"/>
      <c r="E26" s="8">
        <v>10300</v>
      </c>
      <c r="F26" s="8"/>
      <c r="G26" s="8">
        <v>154.626</v>
      </c>
      <c r="H26" s="8"/>
      <c r="I26" s="8">
        <v>16600</v>
      </c>
    </row>
    <row r="27" spans="1:9" ht="11.25">
      <c r="A27" s="6" t="s">
        <v>211</v>
      </c>
      <c r="B27" s="2"/>
      <c r="C27" s="10">
        <v>718.555</v>
      </c>
      <c r="D27" s="97" t="s">
        <v>29</v>
      </c>
      <c r="E27" s="10">
        <v>120000</v>
      </c>
      <c r="F27" s="97" t="s">
        <v>29</v>
      </c>
      <c r="G27" s="10">
        <v>702.86</v>
      </c>
      <c r="H27" s="10"/>
      <c r="I27" s="10">
        <v>104000</v>
      </c>
    </row>
    <row r="28" spans="1:9" ht="11.25">
      <c r="A28" s="6" t="s">
        <v>280</v>
      </c>
      <c r="B28" s="6"/>
      <c r="C28" s="10">
        <v>7440</v>
      </c>
      <c r="D28" s="10"/>
      <c r="E28" s="10">
        <v>1130000</v>
      </c>
      <c r="F28" s="10"/>
      <c r="G28" s="10">
        <v>8950</v>
      </c>
      <c r="H28" s="10"/>
      <c r="I28" s="10">
        <v>1290000</v>
      </c>
    </row>
    <row r="29" spans="1:9" ht="11.25">
      <c r="A29" s="92" t="s">
        <v>31</v>
      </c>
      <c r="B29" s="93"/>
      <c r="C29" s="93"/>
      <c r="D29" s="93"/>
      <c r="E29" s="93"/>
      <c r="F29" s="93"/>
      <c r="G29" s="93"/>
      <c r="H29" s="93"/>
      <c r="I29" s="93"/>
    </row>
    <row r="30" spans="1:9" ht="11.25">
      <c r="A30" s="92" t="s">
        <v>308</v>
      </c>
      <c r="B30" s="93"/>
      <c r="C30" s="93"/>
      <c r="D30" s="93"/>
      <c r="E30" s="93"/>
      <c r="F30" s="93"/>
      <c r="G30" s="93"/>
      <c r="H30" s="93"/>
      <c r="I30" s="93"/>
    </row>
    <row r="31" spans="1:9" ht="11.25">
      <c r="A31" s="93" t="s">
        <v>309</v>
      </c>
      <c r="B31" s="93"/>
      <c r="C31" s="93"/>
      <c r="D31" s="93"/>
      <c r="E31" s="93"/>
      <c r="F31" s="93"/>
      <c r="G31" s="93"/>
      <c r="H31" s="93"/>
      <c r="I31" s="93"/>
    </row>
    <row r="32" spans="1:9" ht="11.25">
      <c r="A32" s="92" t="s">
        <v>310</v>
      </c>
      <c r="B32" s="93"/>
      <c r="C32" s="93"/>
      <c r="D32" s="93"/>
      <c r="E32" s="93"/>
      <c r="F32" s="93"/>
      <c r="G32" s="93"/>
      <c r="H32" s="93"/>
      <c r="I32" s="93"/>
    </row>
    <row r="33" spans="1:9" ht="11.25">
      <c r="A33" s="93"/>
      <c r="B33" s="93"/>
      <c r="C33" s="93"/>
      <c r="D33" s="93"/>
      <c r="E33" s="93"/>
      <c r="F33" s="93"/>
      <c r="G33" s="93"/>
      <c r="H33" s="93"/>
      <c r="I33" s="93"/>
    </row>
    <row r="34" spans="1:9" ht="11.25">
      <c r="A34" s="93" t="s">
        <v>286</v>
      </c>
      <c r="B34" s="93"/>
      <c r="C34" s="93"/>
      <c r="D34" s="93"/>
      <c r="E34" s="93"/>
      <c r="F34" s="93"/>
      <c r="G34" s="93"/>
      <c r="H34" s="93"/>
      <c r="I34" s="93"/>
    </row>
  </sheetData>
  <mergeCells count="13">
    <mergeCell ref="A34:I34"/>
    <mergeCell ref="A30:I30"/>
    <mergeCell ref="A31:I31"/>
    <mergeCell ref="A32:I32"/>
    <mergeCell ref="A33:I33"/>
    <mergeCell ref="A5:I5"/>
    <mergeCell ref="C6:E6"/>
    <mergeCell ref="G6:I6"/>
    <mergeCell ref="A29:I29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33203125" defaultRowHeight="11.25"/>
  <cols>
    <col min="1" max="1" width="35.83203125" style="0" bestFit="1" customWidth="1"/>
    <col min="2" max="2" width="2.66015625" style="0" customWidth="1"/>
    <col min="3" max="3" width="8" style="0" bestFit="1" customWidth="1"/>
    <col min="4" max="4" width="3" style="0" customWidth="1"/>
    <col min="5" max="5" width="9.16015625" style="0" bestFit="1" customWidth="1"/>
    <col min="6" max="6" width="3" style="0" customWidth="1"/>
    <col min="7" max="7" width="8" style="0" bestFit="1" customWidth="1"/>
    <col min="8" max="8" width="3" style="0" customWidth="1"/>
    <col min="9" max="9" width="9.16015625" style="0" bestFit="1" customWidth="1"/>
  </cols>
  <sheetData>
    <row r="1" spans="1:9" ht="11.25">
      <c r="A1" s="98" t="s">
        <v>311</v>
      </c>
      <c r="B1" s="98"/>
      <c r="C1" s="98"/>
      <c r="D1" s="98"/>
      <c r="E1" s="98"/>
      <c r="F1" s="98"/>
      <c r="G1" s="98"/>
      <c r="H1" s="98"/>
      <c r="I1" s="98"/>
    </row>
    <row r="2" spans="1:9" ht="11.25">
      <c r="A2" s="98" t="s">
        <v>312</v>
      </c>
      <c r="B2" s="98"/>
      <c r="C2" s="98"/>
      <c r="D2" s="98"/>
      <c r="E2" s="98"/>
      <c r="F2" s="98"/>
      <c r="G2" s="98"/>
      <c r="H2" s="98"/>
      <c r="I2" s="98"/>
    </row>
    <row r="3" spans="1:9" ht="11.25">
      <c r="A3" s="98"/>
      <c r="B3" s="98"/>
      <c r="C3" s="98"/>
      <c r="D3" s="98"/>
      <c r="E3" s="98"/>
      <c r="F3" s="98"/>
      <c r="G3" s="98"/>
      <c r="H3" s="98"/>
      <c r="I3" s="98"/>
    </row>
    <row r="4" spans="1:9" ht="11.25">
      <c r="A4" s="98" t="s">
        <v>2</v>
      </c>
      <c r="B4" s="98"/>
      <c r="C4" s="98"/>
      <c r="D4" s="98"/>
      <c r="E4" s="98"/>
      <c r="F4" s="98"/>
      <c r="G4" s="98"/>
      <c r="H4" s="98"/>
      <c r="I4" s="98"/>
    </row>
    <row r="5" spans="1:9" ht="11.25">
      <c r="A5" s="98"/>
      <c r="B5" s="98"/>
      <c r="C5" s="98"/>
      <c r="D5" s="98"/>
      <c r="E5" s="98"/>
      <c r="F5" s="98"/>
      <c r="G5" s="98"/>
      <c r="H5" s="98"/>
      <c r="I5" s="98"/>
    </row>
    <row r="6" spans="1:9" ht="11.25">
      <c r="A6" s="99"/>
      <c r="B6" s="99"/>
      <c r="C6" s="100" t="s">
        <v>7</v>
      </c>
      <c r="D6" s="100"/>
      <c r="E6" s="100"/>
      <c r="F6" s="99"/>
      <c r="G6" s="100">
        <v>2002</v>
      </c>
      <c r="H6" s="100"/>
      <c r="I6" s="100"/>
    </row>
    <row r="7" spans="1:9" ht="11.25">
      <c r="A7" s="101" t="s">
        <v>58</v>
      </c>
      <c r="B7" s="101"/>
      <c r="C7" s="101" t="s">
        <v>24</v>
      </c>
      <c r="D7" s="101"/>
      <c r="E7" s="101" t="s">
        <v>25</v>
      </c>
      <c r="F7" s="101"/>
      <c r="G7" s="101" t="s">
        <v>24</v>
      </c>
      <c r="H7" s="101"/>
      <c r="I7" s="101" t="s">
        <v>25</v>
      </c>
    </row>
    <row r="8" spans="1:9" ht="11.25">
      <c r="A8" s="102" t="s">
        <v>313</v>
      </c>
      <c r="B8" s="103"/>
      <c r="C8" s="104">
        <v>1120</v>
      </c>
      <c r="D8" s="104"/>
      <c r="E8" s="104">
        <v>102000</v>
      </c>
      <c r="F8" s="104"/>
      <c r="G8" s="104">
        <v>1430</v>
      </c>
      <c r="H8" s="104"/>
      <c r="I8" s="104">
        <v>144000</v>
      </c>
    </row>
    <row r="9" spans="1:9" ht="11.25">
      <c r="A9" s="102" t="s">
        <v>314</v>
      </c>
      <c r="B9" s="103"/>
      <c r="C9" s="104">
        <v>266.092</v>
      </c>
      <c r="D9" s="104"/>
      <c r="E9" s="104">
        <v>22700</v>
      </c>
      <c r="F9" s="104"/>
      <c r="G9" s="104">
        <v>385.392</v>
      </c>
      <c r="H9" s="104"/>
      <c r="I9" s="104">
        <v>37300</v>
      </c>
    </row>
    <row r="10" spans="1:9" ht="11.25">
      <c r="A10" s="102" t="s">
        <v>315</v>
      </c>
      <c r="B10" s="103"/>
      <c r="C10" s="104">
        <v>22.574</v>
      </c>
      <c r="D10" s="104"/>
      <c r="E10" s="104">
        <v>2540</v>
      </c>
      <c r="F10" s="104"/>
      <c r="G10" s="104">
        <v>66.511</v>
      </c>
      <c r="H10" s="104"/>
      <c r="I10" s="104">
        <v>7300</v>
      </c>
    </row>
    <row r="11" spans="1:9" ht="11.25">
      <c r="A11" s="102" t="s">
        <v>316</v>
      </c>
      <c r="B11" s="103"/>
      <c r="C11" s="104">
        <v>235.009</v>
      </c>
      <c r="D11" s="104"/>
      <c r="E11" s="104">
        <v>21000</v>
      </c>
      <c r="F11" s="104"/>
      <c r="G11" s="104">
        <v>76.136</v>
      </c>
      <c r="H11" s="104"/>
      <c r="I11" s="104">
        <v>6680</v>
      </c>
    </row>
    <row r="12" spans="1:9" ht="11.25">
      <c r="A12" s="102" t="s">
        <v>317</v>
      </c>
      <c r="B12" s="103"/>
      <c r="C12" s="104">
        <v>2390</v>
      </c>
      <c r="D12" s="105" t="s">
        <v>29</v>
      </c>
      <c r="E12" s="104">
        <v>225000</v>
      </c>
      <c r="F12" s="104"/>
      <c r="G12" s="104">
        <v>3000</v>
      </c>
      <c r="H12" s="104"/>
      <c r="I12" s="104">
        <v>306000</v>
      </c>
    </row>
    <row r="13" spans="1:9" ht="11.25">
      <c r="A13" s="102" t="s">
        <v>318</v>
      </c>
      <c r="B13" s="103"/>
      <c r="C13" s="104">
        <v>157.089</v>
      </c>
      <c r="D13" s="105"/>
      <c r="E13" s="104">
        <v>10100</v>
      </c>
      <c r="F13" s="104"/>
      <c r="G13" s="104">
        <v>123.298</v>
      </c>
      <c r="H13" s="104"/>
      <c r="I13" s="104">
        <v>9150</v>
      </c>
    </row>
    <row r="14" spans="1:9" ht="11.25">
      <c r="A14" s="102" t="s">
        <v>319</v>
      </c>
      <c r="B14" s="103"/>
      <c r="C14" s="104">
        <v>414.109</v>
      </c>
      <c r="D14" s="105"/>
      <c r="E14" s="104">
        <v>39300</v>
      </c>
      <c r="F14" s="104"/>
      <c r="G14" s="104">
        <v>501.634</v>
      </c>
      <c r="H14" s="104"/>
      <c r="I14" s="104">
        <v>56000</v>
      </c>
    </row>
    <row r="15" spans="1:9" ht="11.25">
      <c r="A15" s="102" t="s">
        <v>320</v>
      </c>
      <c r="B15" s="103"/>
      <c r="C15" s="104">
        <v>89.356</v>
      </c>
      <c r="D15" s="105"/>
      <c r="E15" s="104">
        <v>22000</v>
      </c>
      <c r="F15" s="104"/>
      <c r="G15" s="104">
        <v>116.663</v>
      </c>
      <c r="H15" s="104"/>
      <c r="I15" s="104">
        <v>23700</v>
      </c>
    </row>
    <row r="16" spans="1:9" ht="11.25">
      <c r="A16" s="102" t="s">
        <v>321</v>
      </c>
      <c r="B16" s="103"/>
      <c r="C16" s="104">
        <v>4.698</v>
      </c>
      <c r="D16" s="105"/>
      <c r="E16" s="104">
        <v>4650</v>
      </c>
      <c r="F16" s="104"/>
      <c r="G16" s="104">
        <v>4.603</v>
      </c>
      <c r="H16" s="104"/>
      <c r="I16" s="104">
        <v>3730</v>
      </c>
    </row>
    <row r="17" spans="1:9" ht="11.25">
      <c r="A17" s="102" t="s">
        <v>86</v>
      </c>
      <c r="B17" s="103"/>
      <c r="C17" s="104">
        <v>438.396</v>
      </c>
      <c r="D17" s="105"/>
      <c r="E17" s="104">
        <v>270000</v>
      </c>
      <c r="F17" s="104"/>
      <c r="G17" s="104">
        <v>342.483</v>
      </c>
      <c r="H17" s="104"/>
      <c r="I17" s="104">
        <v>252000</v>
      </c>
    </row>
    <row r="18" spans="1:9" ht="11.25">
      <c r="A18" s="102" t="s">
        <v>322</v>
      </c>
      <c r="B18" s="103"/>
      <c r="C18" s="104">
        <v>600.573</v>
      </c>
      <c r="D18" s="105"/>
      <c r="E18" s="104">
        <v>207000</v>
      </c>
      <c r="F18" s="104"/>
      <c r="G18" s="104">
        <v>700.013</v>
      </c>
      <c r="H18" s="104"/>
      <c r="I18" s="104">
        <v>202000</v>
      </c>
    </row>
    <row r="19" spans="1:9" ht="11.25">
      <c r="A19" s="102" t="s">
        <v>323</v>
      </c>
      <c r="B19" s="103"/>
      <c r="C19" s="104">
        <v>1030</v>
      </c>
      <c r="D19" s="105" t="s">
        <v>29</v>
      </c>
      <c r="E19" s="104">
        <v>102000</v>
      </c>
      <c r="F19" s="104"/>
      <c r="G19" s="104">
        <v>1360</v>
      </c>
      <c r="H19" s="104"/>
      <c r="I19" s="104">
        <v>133000</v>
      </c>
    </row>
    <row r="20" spans="1:9" ht="11.25">
      <c r="A20" s="102" t="s">
        <v>324</v>
      </c>
      <c r="B20" s="103"/>
      <c r="C20" s="106">
        <v>682.959</v>
      </c>
      <c r="D20" s="106"/>
      <c r="E20" s="106">
        <v>98700</v>
      </c>
      <c r="F20" s="106"/>
      <c r="G20" s="106">
        <v>848.052</v>
      </c>
      <c r="H20" s="106"/>
      <c r="I20" s="106">
        <v>110000</v>
      </c>
    </row>
    <row r="21" spans="1:9" ht="11.25">
      <c r="A21" s="107" t="s">
        <v>94</v>
      </c>
      <c r="B21" s="103"/>
      <c r="C21" s="104">
        <v>7440</v>
      </c>
      <c r="D21" s="104"/>
      <c r="E21" s="104">
        <v>1130000</v>
      </c>
      <c r="F21" s="104"/>
      <c r="G21" s="104">
        <v>8950</v>
      </c>
      <c r="H21" s="104"/>
      <c r="I21" s="104">
        <v>1290000</v>
      </c>
    </row>
    <row r="22" spans="1:9" ht="11.25">
      <c r="A22" s="102" t="s">
        <v>325</v>
      </c>
      <c r="B22" s="103"/>
      <c r="C22" s="104">
        <v>49.163</v>
      </c>
      <c r="D22" s="104"/>
      <c r="E22" s="104">
        <v>2750</v>
      </c>
      <c r="F22" s="104"/>
      <c r="G22" s="104">
        <v>40.312</v>
      </c>
      <c r="H22" s="104"/>
      <c r="I22" s="104">
        <v>3230</v>
      </c>
    </row>
    <row r="23" spans="1:9" ht="11.25">
      <c r="A23" s="102" t="s">
        <v>326</v>
      </c>
      <c r="B23" s="103"/>
      <c r="C23" s="108">
        <v>36.058</v>
      </c>
      <c r="D23" s="108"/>
      <c r="E23" s="108">
        <v>14400</v>
      </c>
      <c r="F23" s="108"/>
      <c r="G23" s="108">
        <v>11.512662</v>
      </c>
      <c r="H23" s="108"/>
      <c r="I23" s="108">
        <v>4680</v>
      </c>
    </row>
    <row r="24" spans="1:9" ht="11.25">
      <c r="A24" s="107" t="s">
        <v>327</v>
      </c>
      <c r="B24" s="109"/>
      <c r="C24" s="106">
        <v>7530</v>
      </c>
      <c r="D24" s="106"/>
      <c r="E24" s="106">
        <v>1150000</v>
      </c>
      <c r="F24" s="106"/>
      <c r="G24" s="106">
        <v>9000</v>
      </c>
      <c r="H24" s="106"/>
      <c r="I24" s="106">
        <v>1300000</v>
      </c>
    </row>
    <row r="25" spans="1:9" ht="11.25">
      <c r="A25" s="110" t="s">
        <v>31</v>
      </c>
      <c r="B25" s="111"/>
      <c r="C25" s="111"/>
      <c r="D25" s="111"/>
      <c r="E25" s="111"/>
      <c r="F25" s="111"/>
      <c r="G25" s="111"/>
      <c r="H25" s="111"/>
      <c r="I25" s="111"/>
    </row>
    <row r="26" spans="1:9" ht="11.25">
      <c r="A26" s="110" t="s">
        <v>328</v>
      </c>
      <c r="B26" s="111"/>
      <c r="C26" s="111"/>
      <c r="D26" s="111"/>
      <c r="E26" s="111"/>
      <c r="F26" s="111"/>
      <c r="G26" s="111"/>
      <c r="H26" s="111"/>
      <c r="I26" s="111"/>
    </row>
    <row r="27" spans="1:9" ht="11.25">
      <c r="A27" s="110" t="s">
        <v>329</v>
      </c>
      <c r="B27" s="111"/>
      <c r="C27" s="111"/>
      <c r="D27" s="111"/>
      <c r="E27" s="111"/>
      <c r="F27" s="111"/>
      <c r="G27" s="111"/>
      <c r="H27" s="111"/>
      <c r="I27" s="111"/>
    </row>
    <row r="28" spans="1:9" ht="11.25">
      <c r="A28" s="110" t="s">
        <v>330</v>
      </c>
      <c r="B28" s="111"/>
      <c r="C28" s="111"/>
      <c r="D28" s="111"/>
      <c r="E28" s="111"/>
      <c r="F28" s="111"/>
      <c r="G28" s="111"/>
      <c r="H28" s="111"/>
      <c r="I28" s="111"/>
    </row>
    <row r="29" spans="1:9" ht="11.25">
      <c r="A29" s="110" t="s">
        <v>331</v>
      </c>
      <c r="B29" s="111"/>
      <c r="C29" s="111"/>
      <c r="D29" s="111"/>
      <c r="E29" s="111"/>
      <c r="F29" s="111"/>
      <c r="G29" s="111"/>
      <c r="H29" s="111"/>
      <c r="I29" s="111"/>
    </row>
    <row r="30" spans="1:9" ht="11.25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 ht="11.25">
      <c r="A31" s="111" t="s">
        <v>286</v>
      </c>
      <c r="B31" s="111"/>
      <c r="C31" s="111"/>
      <c r="D31" s="111"/>
      <c r="E31" s="111"/>
      <c r="F31" s="111"/>
      <c r="G31" s="111"/>
      <c r="H31" s="111"/>
      <c r="I31" s="111"/>
    </row>
  </sheetData>
  <mergeCells count="14">
    <mergeCell ref="A30:I30"/>
    <mergeCell ref="A31:I31"/>
    <mergeCell ref="A26:I26"/>
    <mergeCell ref="A27:I27"/>
    <mergeCell ref="A28:I28"/>
    <mergeCell ref="A29:I29"/>
    <mergeCell ref="A5:I5"/>
    <mergeCell ref="C6:E6"/>
    <mergeCell ref="G6:I6"/>
    <mergeCell ref="A25:I25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:I1"/>
    </sheetView>
  </sheetViews>
  <sheetFormatPr defaultColWidth="9.33203125" defaultRowHeight="11.25"/>
  <cols>
    <col min="1" max="1" width="29.66015625" style="0" customWidth="1"/>
    <col min="2" max="2" width="2.66015625" style="0" customWidth="1"/>
    <col min="3" max="3" width="8" style="0" bestFit="1" customWidth="1"/>
    <col min="4" max="4" width="4.16015625" style="0" customWidth="1"/>
    <col min="5" max="5" width="7.66015625" style="0" bestFit="1" customWidth="1"/>
    <col min="6" max="6" width="2.83203125" style="0" customWidth="1"/>
    <col min="7" max="7" width="8" style="0" bestFit="1" customWidth="1"/>
    <col min="8" max="8" width="4.16015625" style="0" customWidth="1"/>
    <col min="9" max="9" width="7.66015625" style="0" bestFit="1" customWidth="1"/>
  </cols>
  <sheetData>
    <row r="1" spans="1:9" ht="11.25">
      <c r="A1" s="22" t="s">
        <v>332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333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/>
      <c r="B3" s="22"/>
      <c r="C3" s="22"/>
      <c r="D3" s="22"/>
      <c r="E3" s="22"/>
      <c r="F3" s="22"/>
      <c r="G3" s="22"/>
      <c r="H3" s="22"/>
      <c r="I3" s="22"/>
    </row>
    <row r="4" spans="1:9" ht="11.2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1.25">
      <c r="A5" s="22"/>
      <c r="B5" s="22"/>
      <c r="C5" s="22"/>
      <c r="D5" s="22"/>
      <c r="E5" s="22"/>
      <c r="F5" s="22"/>
      <c r="G5" s="22"/>
      <c r="H5" s="22"/>
      <c r="I5" s="22"/>
    </row>
    <row r="6" spans="1:9" ht="11.25">
      <c r="A6" s="24"/>
      <c r="B6" s="24"/>
      <c r="C6" s="25" t="s">
        <v>7</v>
      </c>
      <c r="D6" s="25"/>
      <c r="E6" s="25"/>
      <c r="F6" s="24"/>
      <c r="G6" s="25">
        <v>2002</v>
      </c>
      <c r="H6" s="25"/>
      <c r="I6" s="25"/>
    </row>
    <row r="7" spans="1:9" ht="11.25">
      <c r="A7" s="28" t="s">
        <v>257</v>
      </c>
      <c r="B7" s="29"/>
      <c r="C7" s="28" t="s">
        <v>24</v>
      </c>
      <c r="D7" s="28" t="s">
        <v>45</v>
      </c>
      <c r="E7" s="28" t="s">
        <v>25</v>
      </c>
      <c r="F7" s="28"/>
      <c r="G7" s="28" t="s">
        <v>24</v>
      </c>
      <c r="H7" s="28" t="s">
        <v>45</v>
      </c>
      <c r="I7" s="28" t="s">
        <v>25</v>
      </c>
    </row>
    <row r="8" spans="1:9" ht="11.25">
      <c r="A8" s="52" t="s">
        <v>334</v>
      </c>
      <c r="B8" s="23"/>
      <c r="C8" s="34">
        <v>8.454</v>
      </c>
      <c r="D8" s="34"/>
      <c r="E8" s="34">
        <v>398.877</v>
      </c>
      <c r="F8" s="34"/>
      <c r="G8" s="34">
        <v>9.444</v>
      </c>
      <c r="H8" s="34"/>
      <c r="I8" s="34">
        <v>536.517</v>
      </c>
    </row>
    <row r="9" spans="1:9" ht="11.25">
      <c r="A9" s="52" t="s">
        <v>335</v>
      </c>
      <c r="B9" s="23"/>
      <c r="C9" s="34">
        <v>10.731</v>
      </c>
      <c r="D9" s="34"/>
      <c r="E9" s="34">
        <v>6550</v>
      </c>
      <c r="F9" s="34"/>
      <c r="G9" s="34">
        <v>95.139</v>
      </c>
      <c r="H9" s="34"/>
      <c r="I9" s="34">
        <v>9750</v>
      </c>
    </row>
    <row r="10" spans="1:9" ht="11.25">
      <c r="A10" s="52" t="s">
        <v>336</v>
      </c>
      <c r="B10" s="23"/>
      <c r="C10" s="34">
        <v>0.77</v>
      </c>
      <c r="D10" s="34"/>
      <c r="E10" s="34">
        <v>280.788</v>
      </c>
      <c r="F10" s="34"/>
      <c r="G10" s="34">
        <v>1.933</v>
      </c>
      <c r="H10" s="34"/>
      <c r="I10" s="34">
        <v>423.069</v>
      </c>
    </row>
    <row r="11" spans="1:9" ht="11.25">
      <c r="A11" s="52" t="s">
        <v>258</v>
      </c>
      <c r="B11" s="23"/>
      <c r="C11" s="34">
        <v>1690</v>
      </c>
      <c r="D11" s="57" t="s">
        <v>29</v>
      </c>
      <c r="E11" s="34">
        <v>162000</v>
      </c>
      <c r="F11" s="57" t="s">
        <v>29</v>
      </c>
      <c r="G11" s="34">
        <v>1730</v>
      </c>
      <c r="H11" s="34"/>
      <c r="I11" s="34">
        <v>197000</v>
      </c>
    </row>
    <row r="12" spans="1:9" ht="11.25">
      <c r="A12" s="52" t="s">
        <v>259</v>
      </c>
      <c r="B12" s="23"/>
      <c r="C12" s="34">
        <v>2.527</v>
      </c>
      <c r="D12" s="34"/>
      <c r="E12" s="34">
        <v>1100</v>
      </c>
      <c r="F12" s="34"/>
      <c r="G12" s="34">
        <v>2.051</v>
      </c>
      <c r="H12" s="34"/>
      <c r="I12" s="34">
        <v>711.541</v>
      </c>
    </row>
    <row r="13" spans="1:9" ht="11.25">
      <c r="A13" s="52" t="s">
        <v>337</v>
      </c>
      <c r="B13" s="23"/>
      <c r="C13" s="39" t="s">
        <v>78</v>
      </c>
      <c r="D13" s="34"/>
      <c r="E13" s="34">
        <v>121.48</v>
      </c>
      <c r="F13" s="34"/>
      <c r="G13" s="34">
        <v>1.129</v>
      </c>
      <c r="H13" s="34"/>
      <c r="I13" s="34">
        <v>778.723</v>
      </c>
    </row>
    <row r="14" spans="1:9" ht="11.25">
      <c r="A14" s="52" t="s">
        <v>338</v>
      </c>
      <c r="B14" s="23"/>
      <c r="C14" s="34">
        <v>56.52</v>
      </c>
      <c r="D14" s="34"/>
      <c r="E14" s="34">
        <v>5120</v>
      </c>
      <c r="F14" s="34"/>
      <c r="G14" s="34">
        <v>61.652</v>
      </c>
      <c r="H14" s="34"/>
      <c r="I14" s="34">
        <v>6070</v>
      </c>
    </row>
    <row r="15" spans="1:9" ht="11.25">
      <c r="A15" s="52" t="s">
        <v>339</v>
      </c>
      <c r="B15" s="23"/>
      <c r="C15" s="34">
        <v>27.248</v>
      </c>
      <c r="D15" s="34"/>
      <c r="E15" s="34">
        <v>2680</v>
      </c>
      <c r="F15" s="34"/>
      <c r="G15" s="34">
        <v>30.236</v>
      </c>
      <c r="H15" s="34"/>
      <c r="I15" s="34">
        <v>3170</v>
      </c>
    </row>
    <row r="16" spans="1:9" ht="11.25">
      <c r="A16" s="52" t="s">
        <v>340</v>
      </c>
      <c r="B16" s="23"/>
      <c r="C16" s="34">
        <v>2.017</v>
      </c>
      <c r="D16" s="34"/>
      <c r="E16" s="34">
        <v>1260</v>
      </c>
      <c r="F16" s="34"/>
      <c r="G16" s="34">
        <v>2.228</v>
      </c>
      <c r="H16" s="34"/>
      <c r="I16" s="34">
        <v>1270</v>
      </c>
    </row>
    <row r="17" spans="1:9" ht="11.25">
      <c r="A17" s="52" t="s">
        <v>341</v>
      </c>
      <c r="B17" s="23"/>
      <c r="C17" s="34">
        <v>4.199</v>
      </c>
      <c r="D17" s="34"/>
      <c r="E17" s="34">
        <v>364.494</v>
      </c>
      <c r="F17" s="34"/>
      <c r="G17" s="34" t="s">
        <v>70</v>
      </c>
      <c r="H17" s="34"/>
      <c r="I17" s="34" t="s">
        <v>70</v>
      </c>
    </row>
    <row r="18" spans="1:9" ht="11.25">
      <c r="A18" s="52" t="s">
        <v>267</v>
      </c>
      <c r="B18" s="23"/>
      <c r="C18" s="34">
        <v>44.895</v>
      </c>
      <c r="D18" s="34"/>
      <c r="E18" s="34">
        <v>2080</v>
      </c>
      <c r="F18" s="34"/>
      <c r="G18" s="34">
        <v>5.217</v>
      </c>
      <c r="H18" s="34"/>
      <c r="I18" s="34">
        <v>1120</v>
      </c>
    </row>
    <row r="19" spans="1:9" ht="11.25">
      <c r="A19" s="52" t="s">
        <v>268</v>
      </c>
      <c r="B19" s="23"/>
      <c r="C19" s="34">
        <v>1.476</v>
      </c>
      <c r="D19" s="34"/>
      <c r="E19" s="34">
        <v>80.483</v>
      </c>
      <c r="F19" s="34"/>
      <c r="G19" s="39" t="s">
        <v>78</v>
      </c>
      <c r="H19" s="34"/>
      <c r="I19" s="34">
        <v>266.23</v>
      </c>
    </row>
    <row r="20" spans="1:9" ht="11.25">
      <c r="A20" s="52" t="s">
        <v>270</v>
      </c>
      <c r="B20" s="23"/>
      <c r="C20" s="34">
        <v>50.669</v>
      </c>
      <c r="D20" s="34"/>
      <c r="E20" s="34">
        <v>18800</v>
      </c>
      <c r="F20" s="34"/>
      <c r="G20" s="34">
        <v>80.248</v>
      </c>
      <c r="H20" s="34"/>
      <c r="I20" s="34">
        <v>28100</v>
      </c>
    </row>
    <row r="21" spans="1:9" ht="11.25">
      <c r="A21" s="52" t="s">
        <v>342</v>
      </c>
      <c r="B21" s="23"/>
      <c r="C21" s="34">
        <v>2.372</v>
      </c>
      <c r="D21" s="34"/>
      <c r="E21" s="34">
        <v>182.644</v>
      </c>
      <c r="F21" s="34"/>
      <c r="G21" s="34" t="s">
        <v>70</v>
      </c>
      <c r="H21" s="34"/>
      <c r="I21" s="34" t="s">
        <v>70</v>
      </c>
    </row>
    <row r="22" spans="1:9" ht="11.25">
      <c r="A22" s="52" t="s">
        <v>271</v>
      </c>
      <c r="B22" s="23"/>
      <c r="C22" s="34">
        <v>26.778</v>
      </c>
      <c r="D22" s="34"/>
      <c r="E22" s="34">
        <v>2480</v>
      </c>
      <c r="F22" s="34"/>
      <c r="G22" s="34">
        <v>16.652</v>
      </c>
      <c r="H22" s="34"/>
      <c r="I22" s="34">
        <v>1980</v>
      </c>
    </row>
    <row r="23" spans="1:9" ht="11.25">
      <c r="A23" s="52" t="s">
        <v>343</v>
      </c>
      <c r="B23" s="23"/>
      <c r="C23" s="34" t="s">
        <v>70</v>
      </c>
      <c r="D23" s="34"/>
      <c r="E23" s="34" t="s">
        <v>70</v>
      </c>
      <c r="F23" s="34"/>
      <c r="G23" s="34">
        <v>1.431</v>
      </c>
      <c r="H23" s="34"/>
      <c r="I23" s="34">
        <v>266.413</v>
      </c>
    </row>
    <row r="24" spans="1:9" ht="11.25">
      <c r="A24" s="52" t="s">
        <v>344</v>
      </c>
      <c r="B24" s="23"/>
      <c r="C24" s="34">
        <v>34.498</v>
      </c>
      <c r="D24" s="34"/>
      <c r="E24" s="34">
        <v>2700</v>
      </c>
      <c r="F24" s="34"/>
      <c r="G24" s="34">
        <v>119.286</v>
      </c>
      <c r="H24" s="34"/>
      <c r="I24" s="34">
        <v>13800</v>
      </c>
    </row>
    <row r="25" spans="1:9" ht="11.25">
      <c r="A25" s="52" t="s">
        <v>345</v>
      </c>
      <c r="B25" s="23"/>
      <c r="C25" s="34" t="s">
        <v>70</v>
      </c>
      <c r="D25" s="34"/>
      <c r="E25" s="34" t="s">
        <v>70</v>
      </c>
      <c r="F25" s="34"/>
      <c r="G25" s="34">
        <v>9.928</v>
      </c>
      <c r="H25" s="34"/>
      <c r="I25" s="34">
        <v>2750</v>
      </c>
    </row>
    <row r="26" spans="1:9" ht="11.25">
      <c r="A26" s="52" t="s">
        <v>346</v>
      </c>
      <c r="B26" s="23"/>
      <c r="C26" s="34">
        <v>197.094</v>
      </c>
      <c r="D26" s="34"/>
      <c r="E26" s="34">
        <v>19000</v>
      </c>
      <c r="F26" s="34"/>
      <c r="G26" s="34">
        <v>243.557</v>
      </c>
      <c r="H26" s="34"/>
      <c r="I26" s="34">
        <v>25700</v>
      </c>
    </row>
    <row r="27" spans="1:9" ht="11.25">
      <c r="A27" s="52" t="s">
        <v>278</v>
      </c>
      <c r="B27" s="23"/>
      <c r="C27" s="34">
        <v>463.95</v>
      </c>
      <c r="D27" s="34"/>
      <c r="E27" s="34">
        <v>45800</v>
      </c>
      <c r="F27" s="34"/>
      <c r="G27" s="34">
        <v>707.713</v>
      </c>
      <c r="H27" s="34"/>
      <c r="I27" s="34">
        <v>77700</v>
      </c>
    </row>
    <row r="28" spans="1:9" ht="11.25">
      <c r="A28" s="52" t="s">
        <v>347</v>
      </c>
      <c r="B28" s="23"/>
      <c r="C28" s="34">
        <v>1.023</v>
      </c>
      <c r="D28" s="34"/>
      <c r="E28" s="34">
        <v>632.177</v>
      </c>
      <c r="F28" s="34"/>
      <c r="G28" s="34">
        <v>2.735</v>
      </c>
      <c r="H28" s="34"/>
      <c r="I28" s="34">
        <v>2090</v>
      </c>
    </row>
    <row r="29" spans="1:9" ht="11.25">
      <c r="A29" s="52" t="s">
        <v>211</v>
      </c>
      <c r="B29" s="23"/>
      <c r="C29" s="47">
        <v>2.604</v>
      </c>
      <c r="D29" s="94" t="s">
        <v>29</v>
      </c>
      <c r="E29" s="47">
        <v>2590</v>
      </c>
      <c r="F29" s="94" t="s">
        <v>29</v>
      </c>
      <c r="G29" s="47">
        <v>3.351</v>
      </c>
      <c r="H29" s="47"/>
      <c r="I29" s="47">
        <v>2470</v>
      </c>
    </row>
    <row r="30" spans="1:9" ht="11.25">
      <c r="A30" s="30" t="s">
        <v>94</v>
      </c>
      <c r="B30" s="29"/>
      <c r="C30" s="47">
        <v>2630</v>
      </c>
      <c r="D30" s="47"/>
      <c r="E30" s="47">
        <v>274000</v>
      </c>
      <c r="F30" s="47"/>
      <c r="G30" s="47">
        <v>3130</v>
      </c>
      <c r="H30" s="47"/>
      <c r="I30" s="47">
        <v>376000</v>
      </c>
    </row>
    <row r="31" spans="1:9" ht="11.25">
      <c r="A31" s="56" t="s">
        <v>348</v>
      </c>
      <c r="B31" s="60"/>
      <c r="C31" s="60"/>
      <c r="D31" s="60"/>
      <c r="E31" s="60"/>
      <c r="F31" s="60"/>
      <c r="G31" s="60"/>
      <c r="H31" s="60"/>
      <c r="I31" s="60"/>
    </row>
    <row r="32" spans="1:9" ht="11.25">
      <c r="A32" s="56" t="s">
        <v>328</v>
      </c>
      <c r="B32" s="60"/>
      <c r="C32" s="60"/>
      <c r="D32" s="60"/>
      <c r="E32" s="60"/>
      <c r="F32" s="60"/>
      <c r="G32" s="60"/>
      <c r="H32" s="60"/>
      <c r="I32" s="60"/>
    </row>
    <row r="33" spans="1:9" ht="11.25">
      <c r="A33" s="56" t="s">
        <v>349</v>
      </c>
      <c r="B33" s="60"/>
      <c r="C33" s="60"/>
      <c r="D33" s="60"/>
      <c r="E33" s="60"/>
      <c r="F33" s="60"/>
      <c r="G33" s="60"/>
      <c r="H33" s="60"/>
      <c r="I33" s="60"/>
    </row>
    <row r="34" spans="1:9" ht="11.25">
      <c r="A34" s="60" t="s">
        <v>350</v>
      </c>
      <c r="B34" s="60"/>
      <c r="C34" s="60"/>
      <c r="D34" s="60"/>
      <c r="E34" s="60"/>
      <c r="F34" s="60"/>
      <c r="G34" s="60"/>
      <c r="H34" s="60"/>
      <c r="I34" s="60"/>
    </row>
    <row r="35" spans="1:9" ht="11.25">
      <c r="A35" s="60" t="s">
        <v>351</v>
      </c>
      <c r="B35" s="60"/>
      <c r="C35" s="60"/>
      <c r="D35" s="60"/>
      <c r="E35" s="60"/>
      <c r="F35" s="60"/>
      <c r="G35" s="60"/>
      <c r="H35" s="60"/>
      <c r="I35" s="60"/>
    </row>
    <row r="36" spans="1:9" ht="11.25">
      <c r="A36" s="56" t="s">
        <v>102</v>
      </c>
      <c r="B36" s="60"/>
      <c r="C36" s="60"/>
      <c r="D36" s="60"/>
      <c r="E36" s="60"/>
      <c r="F36" s="60"/>
      <c r="G36" s="60"/>
      <c r="H36" s="60"/>
      <c r="I36" s="60"/>
    </row>
    <row r="37" spans="1:9" ht="11.2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1.25">
      <c r="A38" s="60" t="s">
        <v>286</v>
      </c>
      <c r="B38" s="60"/>
      <c r="C38" s="60"/>
      <c r="D38" s="60"/>
      <c r="E38" s="60"/>
      <c r="F38" s="60"/>
      <c r="G38" s="60"/>
      <c r="H38" s="60"/>
      <c r="I38" s="60"/>
    </row>
  </sheetData>
  <mergeCells count="15">
    <mergeCell ref="A36:I36"/>
    <mergeCell ref="A37:I37"/>
    <mergeCell ref="A38:I38"/>
    <mergeCell ref="A32:I32"/>
    <mergeCell ref="A33:I33"/>
    <mergeCell ref="A34:I34"/>
    <mergeCell ref="A35:I35"/>
    <mergeCell ref="A5:I5"/>
    <mergeCell ref="C6:E6"/>
    <mergeCell ref="G6:I6"/>
    <mergeCell ref="A31:I31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:I1"/>
    </sheetView>
  </sheetViews>
  <sheetFormatPr defaultColWidth="9.33203125" defaultRowHeight="11.25"/>
  <cols>
    <col min="1" max="1" width="26.83203125" style="0" customWidth="1"/>
    <col min="2" max="2" width="2.66015625" style="0" customWidth="1"/>
    <col min="3" max="3" width="8" style="0" bestFit="1" customWidth="1"/>
    <col min="4" max="4" width="2.66015625" style="0" customWidth="1"/>
    <col min="5" max="5" width="7.66015625" style="0" bestFit="1" customWidth="1"/>
    <col min="6" max="6" width="2.66015625" style="0" customWidth="1"/>
    <col min="7" max="7" width="8" style="0" bestFit="1" customWidth="1"/>
    <col min="8" max="8" width="2.66015625" style="0" customWidth="1"/>
    <col min="9" max="9" width="7.66015625" style="0" bestFit="1" customWidth="1"/>
  </cols>
  <sheetData>
    <row r="1" spans="1:9" ht="11.25">
      <c r="A1" s="22" t="s">
        <v>352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353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354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2"/>
      <c r="B4" s="22"/>
      <c r="C4" s="22"/>
      <c r="D4" s="22"/>
      <c r="E4" s="22"/>
      <c r="F4" s="22"/>
      <c r="G4" s="22"/>
      <c r="H4" s="22"/>
      <c r="I4" s="22"/>
    </row>
    <row r="5" spans="1:9" ht="11.25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1:9" ht="11.25">
      <c r="A6" s="22"/>
      <c r="B6" s="22"/>
      <c r="C6" s="22"/>
      <c r="D6" s="22"/>
      <c r="E6" s="22"/>
      <c r="F6" s="22"/>
      <c r="G6" s="22"/>
      <c r="H6" s="22"/>
      <c r="I6" s="22"/>
    </row>
    <row r="7" spans="1:9" ht="11.25">
      <c r="A7" s="24"/>
      <c r="B7" s="24"/>
      <c r="C7" s="25" t="s">
        <v>7</v>
      </c>
      <c r="D7" s="25"/>
      <c r="E7" s="25"/>
      <c r="F7" s="24"/>
      <c r="G7" s="25">
        <v>2002</v>
      </c>
      <c r="H7" s="25"/>
      <c r="I7" s="25"/>
    </row>
    <row r="8" spans="1:9" ht="11.25">
      <c r="A8" s="28" t="s">
        <v>289</v>
      </c>
      <c r="B8" s="28"/>
      <c r="C8" s="28" t="s">
        <v>24</v>
      </c>
      <c r="D8" s="28"/>
      <c r="E8" s="28" t="s">
        <v>25</v>
      </c>
      <c r="F8" s="28"/>
      <c r="G8" s="28" t="s">
        <v>24</v>
      </c>
      <c r="H8" s="28"/>
      <c r="I8" s="28" t="s">
        <v>25</v>
      </c>
    </row>
    <row r="9" spans="1:9" ht="11.25">
      <c r="A9" s="52" t="s">
        <v>291</v>
      </c>
      <c r="B9" s="23"/>
      <c r="C9" s="34">
        <v>140.718</v>
      </c>
      <c r="D9" s="112" t="s">
        <v>29</v>
      </c>
      <c r="E9" s="34">
        <v>22100</v>
      </c>
      <c r="F9" s="112" t="s">
        <v>29</v>
      </c>
      <c r="G9" s="34">
        <v>156.535</v>
      </c>
      <c r="H9" s="34"/>
      <c r="I9" s="34">
        <v>38800</v>
      </c>
    </row>
    <row r="10" spans="1:9" ht="11.25">
      <c r="A10" s="52" t="s">
        <v>355</v>
      </c>
      <c r="B10" s="23"/>
      <c r="C10" s="34">
        <v>627.786</v>
      </c>
      <c r="D10" s="64"/>
      <c r="E10" s="64">
        <v>60400</v>
      </c>
      <c r="F10" s="64"/>
      <c r="G10" s="34">
        <v>1030</v>
      </c>
      <c r="H10" s="34"/>
      <c r="I10" s="34">
        <v>113000</v>
      </c>
    </row>
    <row r="11" spans="1:9" ht="11.25">
      <c r="A11" s="52" t="s">
        <v>356</v>
      </c>
      <c r="B11" s="23"/>
      <c r="C11" s="34">
        <v>70.303</v>
      </c>
      <c r="D11" s="34"/>
      <c r="E11" s="34">
        <v>5740</v>
      </c>
      <c r="F11" s="34"/>
      <c r="G11" s="34">
        <v>39.002</v>
      </c>
      <c r="H11" s="34"/>
      <c r="I11" s="34">
        <v>3870</v>
      </c>
    </row>
    <row r="12" spans="1:9" ht="11.25">
      <c r="A12" s="52" t="s">
        <v>236</v>
      </c>
      <c r="B12" s="23"/>
      <c r="C12" s="34">
        <v>26.908</v>
      </c>
      <c r="D12" s="34"/>
      <c r="E12" s="34">
        <v>2330</v>
      </c>
      <c r="F12" s="34"/>
      <c r="G12" s="34">
        <v>116.685</v>
      </c>
      <c r="H12" s="34"/>
      <c r="I12" s="34">
        <v>5350</v>
      </c>
    </row>
    <row r="13" spans="1:9" ht="11.25">
      <c r="A13" s="52" t="s">
        <v>357</v>
      </c>
      <c r="B13" s="23"/>
      <c r="C13" s="34">
        <v>19.084</v>
      </c>
      <c r="D13" s="34"/>
      <c r="E13" s="34">
        <v>1390</v>
      </c>
      <c r="F13" s="34"/>
      <c r="G13" s="34">
        <v>4.276</v>
      </c>
      <c r="H13" s="34"/>
      <c r="I13" s="34">
        <v>320.547</v>
      </c>
    </row>
    <row r="14" spans="1:9" ht="11.25">
      <c r="A14" s="52" t="s">
        <v>293</v>
      </c>
      <c r="B14" s="23"/>
      <c r="C14" s="34">
        <v>1070</v>
      </c>
      <c r="D14" s="34"/>
      <c r="E14" s="34">
        <v>94000</v>
      </c>
      <c r="F14" s="34"/>
      <c r="G14" s="34">
        <v>893.543</v>
      </c>
      <c r="H14" s="34"/>
      <c r="I14" s="34">
        <v>95200</v>
      </c>
    </row>
    <row r="15" spans="1:9" ht="11.25">
      <c r="A15" s="52" t="s">
        <v>358</v>
      </c>
      <c r="B15" s="23"/>
      <c r="C15" s="34">
        <v>10.558</v>
      </c>
      <c r="D15" s="34"/>
      <c r="E15" s="34">
        <v>2360</v>
      </c>
      <c r="F15" s="34"/>
      <c r="G15" s="34">
        <v>8.059</v>
      </c>
      <c r="H15" s="34"/>
      <c r="I15" s="34">
        <v>2670</v>
      </c>
    </row>
    <row r="16" spans="1:9" ht="11.25">
      <c r="A16" s="52" t="s">
        <v>296</v>
      </c>
      <c r="B16" s="23"/>
      <c r="C16" s="34">
        <v>24.838</v>
      </c>
      <c r="D16" s="34"/>
      <c r="E16" s="34">
        <v>10900</v>
      </c>
      <c r="F16" s="34"/>
      <c r="G16" s="34">
        <v>40.775</v>
      </c>
      <c r="H16" s="34"/>
      <c r="I16" s="34">
        <v>14900</v>
      </c>
    </row>
    <row r="17" spans="1:9" ht="11.25">
      <c r="A17" s="52" t="s">
        <v>297</v>
      </c>
      <c r="B17" s="23"/>
      <c r="C17" s="34">
        <v>26.121</v>
      </c>
      <c r="D17" s="34"/>
      <c r="E17" s="34">
        <v>484.826</v>
      </c>
      <c r="F17" s="34"/>
      <c r="G17" s="34">
        <v>2.901</v>
      </c>
      <c r="H17" s="34"/>
      <c r="I17" s="34">
        <v>1700</v>
      </c>
    </row>
    <row r="18" spans="1:9" ht="11.25">
      <c r="A18" s="52" t="s">
        <v>359</v>
      </c>
      <c r="B18" s="23"/>
      <c r="C18" s="34">
        <v>2.004</v>
      </c>
      <c r="D18" s="34"/>
      <c r="E18" s="34">
        <v>194.15</v>
      </c>
      <c r="F18" s="34"/>
      <c r="G18" s="34">
        <v>45.158</v>
      </c>
      <c r="H18" s="34"/>
      <c r="I18" s="34">
        <v>5120</v>
      </c>
    </row>
    <row r="19" spans="1:9" ht="11.25">
      <c r="A19" s="52" t="s">
        <v>298</v>
      </c>
      <c r="B19" s="23"/>
      <c r="C19" s="34">
        <v>214.008</v>
      </c>
      <c r="D19" s="34"/>
      <c r="E19" s="34">
        <v>26100</v>
      </c>
      <c r="F19" s="34"/>
      <c r="G19" s="34">
        <v>237.023</v>
      </c>
      <c r="H19" s="34"/>
      <c r="I19" s="34">
        <v>25500</v>
      </c>
    </row>
    <row r="20" spans="1:9" ht="11.25">
      <c r="A20" s="52" t="s">
        <v>360</v>
      </c>
      <c r="B20" s="23"/>
      <c r="C20" s="34">
        <v>42.561</v>
      </c>
      <c r="D20" s="34"/>
      <c r="E20" s="34">
        <v>6280</v>
      </c>
      <c r="F20" s="34"/>
      <c r="G20" s="34">
        <v>19.284</v>
      </c>
      <c r="H20" s="34"/>
      <c r="I20" s="34">
        <v>5380</v>
      </c>
    </row>
    <row r="21" spans="1:9" ht="11.25">
      <c r="A21" s="52" t="s">
        <v>302</v>
      </c>
      <c r="B21" s="23"/>
      <c r="C21" s="34">
        <v>9.998</v>
      </c>
      <c r="D21" s="34"/>
      <c r="E21" s="34">
        <v>3410</v>
      </c>
      <c r="F21" s="34"/>
      <c r="G21" s="34">
        <v>31.153</v>
      </c>
      <c r="H21" s="34"/>
      <c r="I21" s="34">
        <v>6410</v>
      </c>
    </row>
    <row r="22" spans="1:9" ht="11.25">
      <c r="A22" s="52" t="s">
        <v>237</v>
      </c>
      <c r="B22" s="23"/>
      <c r="C22" s="39" t="s">
        <v>78</v>
      </c>
      <c r="D22" s="34"/>
      <c r="E22" s="34">
        <v>290.894</v>
      </c>
      <c r="F22" s="34"/>
      <c r="G22" s="34">
        <v>78.84</v>
      </c>
      <c r="H22" s="34"/>
      <c r="I22" s="34">
        <v>9520</v>
      </c>
    </row>
    <row r="23" spans="1:9" ht="11.25">
      <c r="A23" s="52" t="s">
        <v>361</v>
      </c>
      <c r="B23" s="23"/>
      <c r="C23" s="34">
        <v>10.836</v>
      </c>
      <c r="D23" s="34"/>
      <c r="E23" s="34">
        <v>4000</v>
      </c>
      <c r="F23" s="34"/>
      <c r="G23" s="34">
        <v>23.027</v>
      </c>
      <c r="H23" s="34"/>
      <c r="I23" s="34">
        <v>7330</v>
      </c>
    </row>
    <row r="24" spans="1:9" ht="11.25">
      <c r="A24" s="52" t="s">
        <v>306</v>
      </c>
      <c r="B24" s="23"/>
      <c r="C24" s="34">
        <v>304.126</v>
      </c>
      <c r="D24" s="112" t="s">
        <v>29</v>
      </c>
      <c r="E24" s="64">
        <v>24800</v>
      </c>
      <c r="F24" s="112" t="s">
        <v>29</v>
      </c>
      <c r="G24" s="34">
        <v>345.608</v>
      </c>
      <c r="H24" s="34"/>
      <c r="I24" s="34">
        <v>28400</v>
      </c>
    </row>
    <row r="25" spans="1:9" ht="11.25">
      <c r="A25" s="52" t="s">
        <v>307</v>
      </c>
      <c r="B25" s="23"/>
      <c r="C25" s="34">
        <v>12.172</v>
      </c>
      <c r="D25" s="34"/>
      <c r="E25" s="34">
        <v>967.968</v>
      </c>
      <c r="F25" s="34"/>
      <c r="G25" s="34">
        <v>19.391</v>
      </c>
      <c r="H25" s="34"/>
      <c r="I25" s="34">
        <v>1680</v>
      </c>
    </row>
    <row r="26" spans="1:9" ht="11.25">
      <c r="A26" s="52" t="s">
        <v>211</v>
      </c>
      <c r="B26" s="23"/>
      <c r="C26" s="47">
        <v>20.856</v>
      </c>
      <c r="D26" s="94"/>
      <c r="E26" s="47">
        <v>8140</v>
      </c>
      <c r="F26" s="94"/>
      <c r="G26" s="47">
        <v>33.47</v>
      </c>
      <c r="H26" s="47"/>
      <c r="I26" s="47">
        <v>11500</v>
      </c>
    </row>
    <row r="27" spans="1:9" ht="11.25">
      <c r="A27" s="54" t="s">
        <v>94</v>
      </c>
      <c r="B27" s="29"/>
      <c r="C27" s="47">
        <v>2630</v>
      </c>
      <c r="D27" s="47"/>
      <c r="E27" s="47">
        <v>274000</v>
      </c>
      <c r="F27" s="47"/>
      <c r="G27" s="47">
        <v>3130</v>
      </c>
      <c r="H27" s="47"/>
      <c r="I27" s="47">
        <v>376000</v>
      </c>
    </row>
    <row r="28" spans="1:9" ht="11.25">
      <c r="A28" s="56" t="s">
        <v>281</v>
      </c>
      <c r="B28" s="60"/>
      <c r="C28" s="60"/>
      <c r="D28" s="60"/>
      <c r="E28" s="60"/>
      <c r="F28" s="60"/>
      <c r="G28" s="60"/>
      <c r="H28" s="60"/>
      <c r="I28" s="60"/>
    </row>
    <row r="29" spans="1:9" ht="11.25">
      <c r="A29" s="56" t="s">
        <v>328</v>
      </c>
      <c r="B29" s="60"/>
      <c r="C29" s="60"/>
      <c r="D29" s="60"/>
      <c r="E29" s="60"/>
      <c r="F29" s="60"/>
      <c r="G29" s="60"/>
      <c r="H29" s="60"/>
      <c r="I29" s="60"/>
    </row>
    <row r="30" spans="1:9" ht="11.25">
      <c r="A30" s="56" t="s">
        <v>283</v>
      </c>
      <c r="B30" s="60"/>
      <c r="C30" s="60"/>
      <c r="D30" s="60"/>
      <c r="E30" s="60"/>
      <c r="F30" s="60"/>
      <c r="G30" s="60"/>
      <c r="H30" s="60"/>
      <c r="I30" s="60"/>
    </row>
    <row r="31" spans="1:9" ht="11.25">
      <c r="A31" s="60" t="s">
        <v>362</v>
      </c>
      <c r="B31" s="60"/>
      <c r="C31" s="60"/>
      <c r="D31" s="60"/>
      <c r="E31" s="60"/>
      <c r="F31" s="60"/>
      <c r="G31" s="60"/>
      <c r="H31" s="60"/>
      <c r="I31" s="60"/>
    </row>
    <row r="32" spans="1:9" ht="11.25">
      <c r="A32" s="56" t="s">
        <v>102</v>
      </c>
      <c r="B32" s="60"/>
      <c r="C32" s="60"/>
      <c r="D32" s="60"/>
      <c r="E32" s="60"/>
      <c r="F32" s="60"/>
      <c r="G32" s="60"/>
      <c r="H32" s="60"/>
      <c r="I32" s="60"/>
    </row>
    <row r="33" spans="1:9" ht="11.2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1.25">
      <c r="A34" s="60" t="s">
        <v>286</v>
      </c>
      <c r="B34" s="60"/>
      <c r="C34" s="60"/>
      <c r="D34" s="60"/>
      <c r="E34" s="60"/>
      <c r="F34" s="60"/>
      <c r="G34" s="60"/>
      <c r="H34" s="60"/>
      <c r="I34" s="60"/>
    </row>
  </sheetData>
  <mergeCells count="15">
    <mergeCell ref="A32:I32"/>
    <mergeCell ref="A33:I33"/>
    <mergeCell ref="A34:I34"/>
    <mergeCell ref="A28:I28"/>
    <mergeCell ref="A29:I29"/>
    <mergeCell ref="A30:I30"/>
    <mergeCell ref="A31:I31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1"/>
    </sheetView>
  </sheetViews>
  <sheetFormatPr defaultColWidth="9.33203125" defaultRowHeight="11.25"/>
  <cols>
    <col min="1" max="1" width="35.83203125" style="0" bestFit="1" customWidth="1"/>
    <col min="2" max="2" width="2.66015625" style="0" customWidth="1"/>
    <col min="3" max="3" width="8" style="0" bestFit="1" customWidth="1"/>
    <col min="4" max="4" width="2.16015625" style="0" customWidth="1"/>
    <col min="5" max="5" width="7.66015625" style="0" bestFit="1" customWidth="1"/>
    <col min="6" max="6" width="2.16015625" style="0" customWidth="1"/>
    <col min="7" max="7" width="8" style="0" bestFit="1" customWidth="1"/>
    <col min="8" max="8" width="2.16015625" style="0" customWidth="1"/>
    <col min="9" max="9" width="7.66015625" style="0" bestFit="1" customWidth="1"/>
  </cols>
  <sheetData>
    <row r="1" spans="1:9" ht="11.25">
      <c r="A1" s="22" t="s">
        <v>363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364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/>
      <c r="B3" s="22"/>
      <c r="C3" s="22"/>
      <c r="D3" s="22"/>
      <c r="E3" s="22"/>
      <c r="F3" s="22"/>
      <c r="G3" s="22"/>
      <c r="H3" s="22"/>
      <c r="I3" s="22"/>
    </row>
    <row r="4" spans="1:9" ht="11.2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1.25">
      <c r="A5" s="22"/>
      <c r="B5" s="22"/>
      <c r="C5" s="22"/>
      <c r="D5" s="22"/>
      <c r="E5" s="22"/>
      <c r="F5" s="22"/>
      <c r="G5" s="22"/>
      <c r="H5" s="22"/>
      <c r="I5" s="22"/>
    </row>
    <row r="6" spans="1:9" ht="11.25">
      <c r="A6" s="24"/>
      <c r="B6" s="24"/>
      <c r="C6" s="25" t="s">
        <v>7</v>
      </c>
      <c r="D6" s="25"/>
      <c r="E6" s="25"/>
      <c r="F6" s="24" t="s">
        <v>45</v>
      </c>
      <c r="G6" s="25">
        <v>2002</v>
      </c>
      <c r="H6" s="25"/>
      <c r="I6" s="25"/>
    </row>
    <row r="7" spans="1:9" ht="11.25">
      <c r="A7" s="28" t="s">
        <v>365</v>
      </c>
      <c r="B7" s="28"/>
      <c r="C7" s="28" t="s">
        <v>24</v>
      </c>
      <c r="D7" s="28"/>
      <c r="E7" s="28" t="s">
        <v>25</v>
      </c>
      <c r="F7" s="28"/>
      <c r="G7" s="28" t="s">
        <v>24</v>
      </c>
      <c r="H7" s="28"/>
      <c r="I7" s="28" t="s">
        <v>25</v>
      </c>
    </row>
    <row r="8" spans="1:9" ht="11.25">
      <c r="A8" s="52" t="s">
        <v>313</v>
      </c>
      <c r="B8" s="23"/>
      <c r="C8" s="34">
        <v>12.832</v>
      </c>
      <c r="D8" s="34"/>
      <c r="E8" s="34">
        <v>1080</v>
      </c>
      <c r="F8" s="34"/>
      <c r="G8" s="34">
        <v>14.637</v>
      </c>
      <c r="H8" s="34"/>
      <c r="I8" s="34">
        <v>1210</v>
      </c>
    </row>
    <row r="9" spans="1:9" ht="11.25">
      <c r="A9" s="52" t="s">
        <v>314</v>
      </c>
      <c r="B9" s="23"/>
      <c r="C9" s="34" t="s">
        <v>70</v>
      </c>
      <c r="D9" s="34"/>
      <c r="E9" s="34" t="s">
        <v>70</v>
      </c>
      <c r="F9" s="34"/>
      <c r="G9" s="34">
        <v>27.151</v>
      </c>
      <c r="H9" s="34"/>
      <c r="I9" s="34">
        <v>2590</v>
      </c>
    </row>
    <row r="10" spans="1:9" ht="11.25">
      <c r="A10" s="52" t="s">
        <v>315</v>
      </c>
      <c r="B10" s="23"/>
      <c r="C10" s="34">
        <v>246.51</v>
      </c>
      <c r="D10" s="34"/>
      <c r="E10" s="34">
        <v>23800</v>
      </c>
      <c r="F10" s="34"/>
      <c r="G10" s="34">
        <v>251.885</v>
      </c>
      <c r="H10" s="34"/>
      <c r="I10" s="34">
        <v>30300</v>
      </c>
    </row>
    <row r="11" spans="1:9" ht="11.25">
      <c r="A11" s="52" t="s">
        <v>316</v>
      </c>
      <c r="B11" s="23"/>
      <c r="C11" s="39" t="s">
        <v>111</v>
      </c>
      <c r="D11" s="34"/>
      <c r="E11" s="34">
        <v>3.001</v>
      </c>
      <c r="F11" s="34"/>
      <c r="G11" s="34" t="s">
        <v>70</v>
      </c>
      <c r="H11" s="34"/>
      <c r="I11" s="34" t="s">
        <v>70</v>
      </c>
    </row>
    <row r="12" spans="1:9" ht="11.25">
      <c r="A12" s="52" t="s">
        <v>317</v>
      </c>
      <c r="B12" s="23"/>
      <c r="C12" s="34">
        <v>774.98</v>
      </c>
      <c r="D12" s="34"/>
      <c r="E12" s="34">
        <v>70800</v>
      </c>
      <c r="F12" s="34"/>
      <c r="G12" s="34">
        <v>912.358</v>
      </c>
      <c r="H12" s="34"/>
      <c r="I12" s="34">
        <v>92300</v>
      </c>
    </row>
    <row r="13" spans="1:9" ht="11.25">
      <c r="A13" s="52" t="s">
        <v>318</v>
      </c>
      <c r="B13" s="23"/>
      <c r="C13" s="34">
        <v>107.402</v>
      </c>
      <c r="D13" s="34"/>
      <c r="E13" s="34">
        <v>11300</v>
      </c>
      <c r="F13" s="34"/>
      <c r="G13" s="34">
        <v>26.239</v>
      </c>
      <c r="H13" s="34"/>
      <c r="I13" s="34">
        <v>2510</v>
      </c>
    </row>
    <row r="14" spans="1:9" ht="11.25">
      <c r="A14" s="52" t="s">
        <v>319</v>
      </c>
      <c r="B14" s="23"/>
      <c r="C14" s="34">
        <v>50.003</v>
      </c>
      <c r="D14" s="34"/>
      <c r="E14" s="34">
        <v>4820</v>
      </c>
      <c r="F14" s="34"/>
      <c r="G14" s="34">
        <v>80.121</v>
      </c>
      <c r="H14" s="34"/>
      <c r="I14" s="34">
        <v>8270</v>
      </c>
    </row>
    <row r="15" spans="1:9" ht="11.25">
      <c r="A15" s="52" t="s">
        <v>320</v>
      </c>
      <c r="B15" s="23"/>
      <c r="C15" s="34">
        <v>5.9</v>
      </c>
      <c r="D15" s="34"/>
      <c r="E15" s="34">
        <v>1040</v>
      </c>
      <c r="F15" s="34"/>
      <c r="G15" s="34">
        <v>12.815</v>
      </c>
      <c r="H15" s="34"/>
      <c r="I15" s="34">
        <v>1820</v>
      </c>
    </row>
    <row r="16" spans="1:9" ht="11.25">
      <c r="A16" s="52" t="s">
        <v>321</v>
      </c>
      <c r="B16" s="23"/>
      <c r="C16" s="34">
        <v>2.655</v>
      </c>
      <c r="D16" s="34"/>
      <c r="E16" s="34">
        <v>247.173</v>
      </c>
      <c r="F16" s="34"/>
      <c r="G16" s="34">
        <v>2.545</v>
      </c>
      <c r="H16" s="34"/>
      <c r="I16" s="34">
        <v>621.218</v>
      </c>
    </row>
    <row r="17" spans="1:9" ht="11.25">
      <c r="A17" s="52" t="s">
        <v>86</v>
      </c>
      <c r="B17" s="23"/>
      <c r="C17" s="34">
        <v>97.993</v>
      </c>
      <c r="D17" s="57" t="s">
        <v>29</v>
      </c>
      <c r="E17" s="34">
        <v>29700</v>
      </c>
      <c r="F17" s="57" t="s">
        <v>29</v>
      </c>
      <c r="G17" s="34">
        <v>81.021</v>
      </c>
      <c r="H17" s="34"/>
      <c r="I17" s="34">
        <v>49400</v>
      </c>
    </row>
    <row r="18" spans="1:9" ht="11.25">
      <c r="A18" s="52" t="s">
        <v>322</v>
      </c>
      <c r="B18" s="23"/>
      <c r="C18" s="34">
        <v>198.88</v>
      </c>
      <c r="D18" s="34"/>
      <c r="E18" s="34">
        <v>25100</v>
      </c>
      <c r="F18" s="34"/>
      <c r="G18" s="34">
        <v>270.704</v>
      </c>
      <c r="H18" s="34"/>
      <c r="I18" s="34">
        <v>40000</v>
      </c>
    </row>
    <row r="19" spans="1:9" ht="11.25">
      <c r="A19" s="52" t="s">
        <v>323</v>
      </c>
      <c r="B19" s="23"/>
      <c r="C19" s="34">
        <v>814.296</v>
      </c>
      <c r="D19" s="57" t="s">
        <v>29</v>
      </c>
      <c r="E19" s="34">
        <v>83500</v>
      </c>
      <c r="F19" s="57" t="s">
        <v>29</v>
      </c>
      <c r="G19" s="34">
        <v>1160</v>
      </c>
      <c r="H19" s="34"/>
      <c r="I19" s="34">
        <v>126000</v>
      </c>
    </row>
    <row r="20" spans="1:9" ht="11.25">
      <c r="A20" s="52" t="s">
        <v>324</v>
      </c>
      <c r="B20" s="23"/>
      <c r="C20" s="47">
        <v>318.891</v>
      </c>
      <c r="D20" s="47"/>
      <c r="E20" s="47">
        <v>22600</v>
      </c>
      <c r="F20" s="47"/>
      <c r="G20" s="47">
        <v>283.777</v>
      </c>
      <c r="H20" s="47"/>
      <c r="I20" s="47">
        <v>21300</v>
      </c>
    </row>
    <row r="21" spans="1:9" ht="11.25">
      <c r="A21" s="54" t="s">
        <v>94</v>
      </c>
      <c r="B21" s="58"/>
      <c r="C21" s="64">
        <v>2630</v>
      </c>
      <c r="D21" s="64"/>
      <c r="E21" s="64">
        <v>274000</v>
      </c>
      <c r="F21" s="64"/>
      <c r="G21" s="64">
        <v>3130</v>
      </c>
      <c r="H21" s="64"/>
      <c r="I21" s="64">
        <v>376000</v>
      </c>
    </row>
    <row r="22" spans="1:9" ht="11.25">
      <c r="A22" s="52" t="s">
        <v>325</v>
      </c>
      <c r="B22" s="23"/>
      <c r="C22" s="39" t="s">
        <v>111</v>
      </c>
      <c r="D22" s="34"/>
      <c r="E22" s="34">
        <v>14.914</v>
      </c>
      <c r="F22" s="34"/>
      <c r="G22" s="39" t="s">
        <v>111</v>
      </c>
      <c r="H22" s="34"/>
      <c r="I22" s="34">
        <v>4.518</v>
      </c>
    </row>
    <row r="23" spans="1:9" ht="11.25">
      <c r="A23" s="52" t="s">
        <v>366</v>
      </c>
      <c r="B23" s="23"/>
      <c r="C23" s="74">
        <v>175.199</v>
      </c>
      <c r="D23" s="74"/>
      <c r="E23" s="74">
        <v>23700</v>
      </c>
      <c r="F23" s="74"/>
      <c r="G23" s="74">
        <v>194.874</v>
      </c>
      <c r="H23" s="74"/>
      <c r="I23" s="74">
        <v>26900</v>
      </c>
    </row>
    <row r="24" spans="1:9" ht="11.25">
      <c r="A24" s="54" t="s">
        <v>327</v>
      </c>
      <c r="B24" s="29"/>
      <c r="C24" s="47">
        <v>2810</v>
      </c>
      <c r="D24" s="47"/>
      <c r="E24" s="47">
        <v>298000</v>
      </c>
      <c r="F24" s="47"/>
      <c r="G24" s="47">
        <v>3320</v>
      </c>
      <c r="H24" s="47"/>
      <c r="I24" s="47">
        <v>403000</v>
      </c>
    </row>
    <row r="25" spans="1:9" ht="11.25">
      <c r="A25" s="56" t="s">
        <v>348</v>
      </c>
      <c r="B25" s="60"/>
      <c r="C25" s="60"/>
      <c r="D25" s="60"/>
      <c r="E25" s="60"/>
      <c r="F25" s="60"/>
      <c r="G25" s="60"/>
      <c r="H25" s="60"/>
      <c r="I25" s="60"/>
    </row>
    <row r="26" spans="1:9" ht="11.25">
      <c r="A26" s="56" t="s">
        <v>282</v>
      </c>
      <c r="B26" s="60"/>
      <c r="C26" s="60"/>
      <c r="D26" s="60"/>
      <c r="E26" s="60"/>
      <c r="F26" s="60"/>
      <c r="G26" s="60"/>
      <c r="H26" s="60"/>
      <c r="I26" s="60"/>
    </row>
    <row r="27" spans="1:9" ht="11.25">
      <c r="A27" s="56" t="s">
        <v>367</v>
      </c>
      <c r="B27" s="60"/>
      <c r="C27" s="60"/>
      <c r="D27" s="60"/>
      <c r="E27" s="60"/>
      <c r="F27" s="60"/>
      <c r="G27" s="60"/>
      <c r="H27" s="60"/>
      <c r="I27" s="60"/>
    </row>
    <row r="28" spans="1:9" ht="11.25">
      <c r="A28" s="56" t="s">
        <v>330</v>
      </c>
      <c r="B28" s="60"/>
      <c r="C28" s="60"/>
      <c r="D28" s="60"/>
      <c r="E28" s="60"/>
      <c r="F28" s="60"/>
      <c r="G28" s="60"/>
      <c r="H28" s="60"/>
      <c r="I28" s="60"/>
    </row>
    <row r="29" spans="1:9" ht="11.25">
      <c r="A29" s="56" t="s">
        <v>208</v>
      </c>
      <c r="B29" s="60"/>
      <c r="C29" s="60"/>
      <c r="D29" s="60"/>
      <c r="E29" s="60"/>
      <c r="F29" s="60"/>
      <c r="G29" s="60"/>
      <c r="H29" s="60"/>
      <c r="I29" s="60"/>
    </row>
    <row r="30" spans="1:9" ht="11.25">
      <c r="A30" s="56" t="s">
        <v>368</v>
      </c>
      <c r="B30" s="60"/>
      <c r="C30" s="60"/>
      <c r="D30" s="60"/>
      <c r="E30" s="60"/>
      <c r="F30" s="60"/>
      <c r="G30" s="60"/>
      <c r="H30" s="60"/>
      <c r="I30" s="60"/>
    </row>
    <row r="31" spans="1:9" ht="11.2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1.25">
      <c r="A32" s="60" t="s">
        <v>286</v>
      </c>
      <c r="B32" s="60"/>
      <c r="C32" s="60"/>
      <c r="D32" s="60"/>
      <c r="E32" s="60"/>
      <c r="F32" s="60"/>
      <c r="G32" s="60"/>
      <c r="H32" s="60"/>
      <c r="I32" s="60"/>
    </row>
  </sheetData>
  <mergeCells count="15">
    <mergeCell ref="A30:I30"/>
    <mergeCell ref="A31:I31"/>
    <mergeCell ref="A32:I32"/>
    <mergeCell ref="A26:I26"/>
    <mergeCell ref="A27:I27"/>
    <mergeCell ref="A28:I28"/>
    <mergeCell ref="A29:I29"/>
    <mergeCell ref="A5:I5"/>
    <mergeCell ref="C6:E6"/>
    <mergeCell ref="G6:I6"/>
    <mergeCell ref="A25:I25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1"/>
    </sheetView>
  </sheetViews>
  <sheetFormatPr defaultColWidth="9.33203125" defaultRowHeight="11.25"/>
  <cols>
    <col min="1" max="1" width="27.33203125" style="0" customWidth="1"/>
    <col min="2" max="2" width="2" style="0" customWidth="1"/>
    <col min="3" max="3" width="11.33203125" style="0" bestFit="1" customWidth="1"/>
    <col min="4" max="4" width="1.171875" style="0" bestFit="1" customWidth="1"/>
    <col min="5" max="5" width="10" style="0" bestFit="1" customWidth="1"/>
    <col min="6" max="6" width="1.171875" style="0" bestFit="1" customWidth="1"/>
    <col min="7" max="7" width="11.33203125" style="0" bestFit="1" customWidth="1"/>
    <col min="8" max="8" width="2" style="0" customWidth="1"/>
    <col min="9" max="9" width="10" style="0" bestFit="1" customWidth="1"/>
  </cols>
  <sheetData>
    <row r="1" spans="1:9" ht="11.25">
      <c r="A1" s="1" t="s">
        <v>369</v>
      </c>
      <c r="B1" s="1"/>
      <c r="C1" s="1"/>
      <c r="D1" s="1"/>
      <c r="E1" s="1"/>
      <c r="F1" s="1"/>
      <c r="G1" s="1"/>
      <c r="H1" s="1"/>
      <c r="I1" s="1"/>
    </row>
    <row r="2" spans="1:9" ht="11.25">
      <c r="A2" s="1" t="s">
        <v>370</v>
      </c>
      <c r="B2" s="1"/>
      <c r="C2" s="1"/>
      <c r="D2" s="1"/>
      <c r="E2" s="1"/>
      <c r="F2" s="1"/>
      <c r="G2" s="1"/>
      <c r="H2" s="1"/>
      <c r="I2" s="1"/>
    </row>
    <row r="3" spans="1:9" ht="11.25">
      <c r="A3" s="6" t="s">
        <v>3</v>
      </c>
      <c r="B3" s="6"/>
      <c r="C3" s="6"/>
      <c r="D3" s="6"/>
      <c r="E3" s="6"/>
      <c r="F3" s="6"/>
      <c r="G3" s="6"/>
      <c r="H3" s="6"/>
      <c r="I3" s="6"/>
    </row>
    <row r="4" spans="1:9" ht="11.25">
      <c r="A4" s="2"/>
      <c r="B4" s="2"/>
      <c r="C4" s="96" t="s">
        <v>7</v>
      </c>
      <c r="D4" s="96"/>
      <c r="E4" s="96"/>
      <c r="F4" s="2"/>
      <c r="G4" s="96">
        <v>2002</v>
      </c>
      <c r="H4" s="96"/>
      <c r="I4" s="96"/>
    </row>
    <row r="5" spans="1:9" ht="11.25">
      <c r="A5" s="2"/>
      <c r="B5" s="2"/>
      <c r="C5" s="113" t="s">
        <v>24</v>
      </c>
      <c r="D5" s="113"/>
      <c r="E5" s="113" t="s">
        <v>25</v>
      </c>
      <c r="F5" s="113"/>
      <c r="G5" s="113" t="s">
        <v>24</v>
      </c>
      <c r="H5" s="113"/>
      <c r="I5" s="113" t="s">
        <v>25</v>
      </c>
    </row>
    <row r="6" spans="1:9" ht="11.25">
      <c r="A6" s="86" t="s">
        <v>257</v>
      </c>
      <c r="B6" s="6"/>
      <c r="C6" s="86" t="s">
        <v>371</v>
      </c>
      <c r="D6" s="86"/>
      <c r="E6" s="86" t="s">
        <v>372</v>
      </c>
      <c r="F6" s="86"/>
      <c r="G6" s="86" t="s">
        <v>371</v>
      </c>
      <c r="H6" s="86"/>
      <c r="I6" s="86" t="s">
        <v>372</v>
      </c>
    </row>
    <row r="7" spans="1:9" ht="11.25">
      <c r="A7" s="114" t="s">
        <v>373</v>
      </c>
      <c r="B7" s="115"/>
      <c r="C7" s="8">
        <v>0.904</v>
      </c>
      <c r="D7" s="116"/>
      <c r="E7" s="117">
        <v>7.73</v>
      </c>
      <c r="F7" s="116"/>
      <c r="G7" s="8">
        <v>300.717</v>
      </c>
      <c r="H7" s="116"/>
      <c r="I7" s="117">
        <v>310.3</v>
      </c>
    </row>
    <row r="8" spans="1:9" ht="11.25">
      <c r="A8" s="3" t="s">
        <v>374</v>
      </c>
      <c r="B8" s="2"/>
      <c r="C8" s="8">
        <v>146.781</v>
      </c>
      <c r="D8" s="8"/>
      <c r="E8" s="8">
        <v>29.356</v>
      </c>
      <c r="F8" s="8"/>
      <c r="G8" s="8">
        <v>4.536</v>
      </c>
      <c r="H8" s="8"/>
      <c r="I8" s="8">
        <v>7.6</v>
      </c>
    </row>
    <row r="9" spans="1:9" ht="11.25">
      <c r="A9" s="3" t="s">
        <v>258</v>
      </c>
      <c r="B9" s="2"/>
      <c r="C9" s="8">
        <v>18100</v>
      </c>
      <c r="D9" s="8"/>
      <c r="E9" s="8">
        <v>5620</v>
      </c>
      <c r="F9" s="8"/>
      <c r="G9" s="8">
        <v>3710</v>
      </c>
      <c r="H9" s="8"/>
      <c r="I9" s="8">
        <v>931.508</v>
      </c>
    </row>
    <row r="10" spans="1:9" ht="11.25">
      <c r="A10" s="3" t="s">
        <v>375</v>
      </c>
      <c r="B10" s="2"/>
      <c r="C10" s="8">
        <v>139.651</v>
      </c>
      <c r="D10" s="8"/>
      <c r="E10" s="8">
        <v>260.504</v>
      </c>
      <c r="F10" s="8"/>
      <c r="G10" s="8">
        <v>180.508</v>
      </c>
      <c r="H10" s="8"/>
      <c r="I10" s="8">
        <v>154.556</v>
      </c>
    </row>
    <row r="11" spans="1:9" ht="11.25">
      <c r="A11" s="3" t="s">
        <v>339</v>
      </c>
      <c r="B11" s="2"/>
      <c r="C11" s="8">
        <v>498.101</v>
      </c>
      <c r="D11" s="8"/>
      <c r="E11" s="8">
        <v>309.139</v>
      </c>
      <c r="F11" s="8"/>
      <c r="G11" s="8">
        <v>533.07</v>
      </c>
      <c r="H11" s="8"/>
      <c r="I11" s="8">
        <v>205.859</v>
      </c>
    </row>
    <row r="12" spans="1:9" ht="11.25">
      <c r="A12" s="3" t="s">
        <v>340</v>
      </c>
      <c r="B12" s="2"/>
      <c r="C12" s="8">
        <v>2190</v>
      </c>
      <c r="D12" s="8"/>
      <c r="E12" s="8">
        <v>1140</v>
      </c>
      <c r="F12" s="8"/>
      <c r="G12" s="118" t="s">
        <v>70</v>
      </c>
      <c r="H12" s="8"/>
      <c r="I12" s="118" t="s">
        <v>70</v>
      </c>
    </row>
    <row r="13" spans="1:9" ht="11.25">
      <c r="A13" s="3" t="s">
        <v>260</v>
      </c>
      <c r="B13" s="2"/>
      <c r="C13" s="8">
        <v>23.42</v>
      </c>
      <c r="D13" s="8"/>
      <c r="E13" s="8">
        <v>411.662</v>
      </c>
      <c r="F13" s="8"/>
      <c r="G13" s="8">
        <v>152.49</v>
      </c>
      <c r="H13" s="8"/>
      <c r="I13" s="8">
        <v>122.907</v>
      </c>
    </row>
    <row r="14" spans="1:9" ht="11.25">
      <c r="A14" s="3" t="s">
        <v>376</v>
      </c>
      <c r="B14" s="2"/>
      <c r="C14" s="8">
        <v>3620</v>
      </c>
      <c r="D14" s="8"/>
      <c r="E14" s="8">
        <v>786.879</v>
      </c>
      <c r="F14" s="8"/>
      <c r="G14" s="8">
        <v>2.209</v>
      </c>
      <c r="H14" s="8"/>
      <c r="I14" s="8">
        <v>9.863</v>
      </c>
    </row>
    <row r="15" spans="1:9" ht="11.25">
      <c r="A15" s="3" t="s">
        <v>341</v>
      </c>
      <c r="B15" s="2"/>
      <c r="C15" s="118" t="s">
        <v>70</v>
      </c>
      <c r="D15" s="8"/>
      <c r="E15" s="118" t="s">
        <v>70</v>
      </c>
      <c r="F15" s="8"/>
      <c r="G15" s="8">
        <v>282.032</v>
      </c>
      <c r="H15" s="8"/>
      <c r="I15" s="8">
        <v>310.404</v>
      </c>
    </row>
    <row r="16" spans="1:9" ht="11.25">
      <c r="A16" s="3" t="s">
        <v>270</v>
      </c>
      <c r="B16" s="2"/>
      <c r="C16" s="8">
        <v>7890</v>
      </c>
      <c r="D16" s="8"/>
      <c r="E16" s="8">
        <v>2910</v>
      </c>
      <c r="F16" s="8"/>
      <c r="G16" s="8">
        <v>2610</v>
      </c>
      <c r="H16" s="8"/>
      <c r="I16" s="8">
        <v>849.666</v>
      </c>
    </row>
    <row r="17" spans="1:9" ht="11.25">
      <c r="A17" s="3" t="s">
        <v>377</v>
      </c>
      <c r="B17" s="2"/>
      <c r="C17" s="8">
        <v>322.857</v>
      </c>
      <c r="D17" s="8"/>
      <c r="E17" s="8">
        <v>427.211</v>
      </c>
      <c r="F17" s="8"/>
      <c r="G17" s="8">
        <v>9.902</v>
      </c>
      <c r="H17" s="8"/>
      <c r="I17" s="8">
        <v>54.973</v>
      </c>
    </row>
    <row r="18" spans="1:9" ht="11.25">
      <c r="A18" s="3" t="s">
        <v>378</v>
      </c>
      <c r="B18" s="2"/>
      <c r="C18" s="8">
        <v>7.851</v>
      </c>
      <c r="D18" s="8"/>
      <c r="E18" s="8">
        <v>12.872</v>
      </c>
      <c r="F18" s="8"/>
      <c r="G18" s="8">
        <v>123.807</v>
      </c>
      <c r="H18" s="8"/>
      <c r="I18" s="8">
        <v>86.724</v>
      </c>
    </row>
    <row r="19" spans="1:9" ht="11.25">
      <c r="A19" s="3" t="s">
        <v>344</v>
      </c>
      <c r="B19" s="2"/>
      <c r="C19" s="8">
        <v>258.061</v>
      </c>
      <c r="D19" s="8"/>
      <c r="E19" s="8">
        <v>505.8</v>
      </c>
      <c r="F19" s="8"/>
      <c r="G19" s="118" t="s">
        <v>70</v>
      </c>
      <c r="H19" s="8"/>
      <c r="I19" s="118" t="s">
        <v>70</v>
      </c>
    </row>
    <row r="20" spans="1:9" ht="11.25">
      <c r="A20" s="3" t="s">
        <v>275</v>
      </c>
      <c r="B20" s="2"/>
      <c r="C20" s="8">
        <v>765.225</v>
      </c>
      <c r="D20" s="8"/>
      <c r="E20" s="8">
        <v>192.545</v>
      </c>
      <c r="F20" s="8"/>
      <c r="G20" s="8">
        <v>2630</v>
      </c>
      <c r="H20" s="8"/>
      <c r="I20" s="8">
        <v>417.001</v>
      </c>
    </row>
    <row r="21" spans="1:9" ht="11.25">
      <c r="A21" s="3" t="s">
        <v>278</v>
      </c>
      <c r="B21" s="2"/>
      <c r="C21" s="8">
        <v>1180</v>
      </c>
      <c r="D21" s="8"/>
      <c r="E21" s="8">
        <v>509.53</v>
      </c>
      <c r="F21" s="8"/>
      <c r="G21" s="8">
        <v>43.579</v>
      </c>
      <c r="H21" s="8"/>
      <c r="I21" s="8">
        <v>44.813</v>
      </c>
    </row>
    <row r="22" spans="1:9" ht="11.25">
      <c r="A22" s="3" t="s">
        <v>347</v>
      </c>
      <c r="B22" s="2"/>
      <c r="C22" s="8">
        <v>418.803</v>
      </c>
      <c r="D22" s="8"/>
      <c r="E22" s="8">
        <v>353.335</v>
      </c>
      <c r="F22" s="8"/>
      <c r="G22" s="8">
        <v>648.917</v>
      </c>
      <c r="H22" s="8"/>
      <c r="I22" s="8">
        <v>637.62</v>
      </c>
    </row>
    <row r="23" spans="1:9" ht="11.25">
      <c r="A23" s="3" t="s">
        <v>211</v>
      </c>
      <c r="B23" s="2"/>
      <c r="C23" s="10">
        <v>454.502</v>
      </c>
      <c r="D23" s="119" t="s">
        <v>29</v>
      </c>
      <c r="E23" s="10">
        <v>895.86</v>
      </c>
      <c r="F23" s="119" t="s">
        <v>29</v>
      </c>
      <c r="G23" s="10">
        <v>274.213</v>
      </c>
      <c r="H23" s="10"/>
      <c r="I23" s="10">
        <v>537.6</v>
      </c>
    </row>
    <row r="24" spans="1:9" ht="11.25">
      <c r="A24" s="9" t="s">
        <v>94</v>
      </c>
      <c r="B24" s="6"/>
      <c r="C24" s="10">
        <v>36100</v>
      </c>
      <c r="D24" s="10"/>
      <c r="E24" s="10">
        <v>14400</v>
      </c>
      <c r="F24" s="10"/>
      <c r="G24" s="10">
        <v>11500</v>
      </c>
      <c r="H24" s="10"/>
      <c r="I24" s="10">
        <v>4680</v>
      </c>
    </row>
    <row r="25" spans="1:9" ht="11.25">
      <c r="A25" s="16" t="s">
        <v>379</v>
      </c>
      <c r="B25" s="16"/>
      <c r="C25" s="16"/>
      <c r="D25" s="16"/>
      <c r="E25" s="16"/>
      <c r="F25" s="16"/>
      <c r="G25" s="16"/>
      <c r="H25" s="16"/>
      <c r="I25" s="16"/>
    </row>
    <row r="26" spans="1:9" ht="11.25">
      <c r="A26" s="92" t="s">
        <v>328</v>
      </c>
      <c r="B26" s="92"/>
      <c r="C26" s="92"/>
      <c r="D26" s="92"/>
      <c r="E26" s="92"/>
      <c r="F26" s="92"/>
      <c r="G26" s="92"/>
      <c r="H26" s="92"/>
      <c r="I26" s="92"/>
    </row>
    <row r="27" spans="1:9" ht="11.25">
      <c r="A27" s="92" t="s">
        <v>411</v>
      </c>
      <c r="B27" s="92"/>
      <c r="C27" s="92"/>
      <c r="D27" s="92"/>
      <c r="E27" s="92"/>
      <c r="F27" s="92"/>
      <c r="G27" s="92"/>
      <c r="H27" s="92"/>
      <c r="I27" s="92"/>
    </row>
    <row r="28" spans="1:9" ht="11.25">
      <c r="A28" s="93" t="s">
        <v>412</v>
      </c>
      <c r="B28" s="93"/>
      <c r="C28" s="93"/>
      <c r="D28" s="93"/>
      <c r="E28" s="93"/>
      <c r="F28" s="93"/>
      <c r="G28" s="93"/>
      <c r="H28" s="93"/>
      <c r="I28" s="93"/>
    </row>
    <row r="29" spans="1:9" ht="11.25">
      <c r="A29" s="93"/>
      <c r="B29" s="93"/>
      <c r="C29" s="93"/>
      <c r="D29" s="93"/>
      <c r="E29" s="93"/>
      <c r="F29" s="93"/>
      <c r="G29" s="93"/>
      <c r="H29" s="93"/>
      <c r="I29" s="93"/>
    </row>
    <row r="30" spans="1:9" ht="11.25">
      <c r="A30" s="93" t="s">
        <v>286</v>
      </c>
      <c r="B30" s="93"/>
      <c r="C30" s="93"/>
      <c r="D30" s="93"/>
      <c r="E30" s="93"/>
      <c r="F30" s="93"/>
      <c r="G30" s="93"/>
      <c r="H30" s="93"/>
      <c r="I30" s="93"/>
    </row>
  </sheetData>
  <mergeCells count="10">
    <mergeCell ref="A29:I29"/>
    <mergeCell ref="A30:I30"/>
    <mergeCell ref="A25:I25"/>
    <mergeCell ref="A26:I26"/>
    <mergeCell ref="A27:I27"/>
    <mergeCell ref="A28:I28"/>
    <mergeCell ref="A1:I1"/>
    <mergeCell ref="A2:I2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33203125" defaultRowHeight="11.25"/>
  <cols>
    <col min="1" max="1" width="20.5" style="0" customWidth="1"/>
    <col min="2" max="2" width="2" style="0" customWidth="1"/>
    <col min="3" max="3" width="11.33203125" style="0" bestFit="1" customWidth="1"/>
    <col min="4" max="4" width="1.171875" style="0" bestFit="1" customWidth="1"/>
    <col min="5" max="5" width="10" style="0" bestFit="1" customWidth="1"/>
    <col min="6" max="6" width="1.171875" style="0" bestFit="1" customWidth="1"/>
    <col min="7" max="7" width="11.33203125" style="0" bestFit="1" customWidth="1"/>
    <col min="8" max="8" width="2" style="0" customWidth="1"/>
    <col min="9" max="9" width="10" style="0" bestFit="1" customWidth="1"/>
  </cols>
  <sheetData>
    <row r="1" spans="1:9" ht="11.25">
      <c r="A1" s="22" t="s">
        <v>380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381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382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ht="11.25">
      <c r="A5" s="24"/>
      <c r="B5" s="24"/>
      <c r="C5" s="25" t="s">
        <v>7</v>
      </c>
      <c r="D5" s="25"/>
      <c r="E5" s="25"/>
      <c r="F5" s="24"/>
      <c r="G5" s="25">
        <v>2002</v>
      </c>
      <c r="H5" s="25"/>
      <c r="I5" s="25"/>
    </row>
    <row r="6" spans="1:9" ht="11.25">
      <c r="A6" s="83"/>
      <c r="B6" s="83"/>
      <c r="C6" s="83" t="s">
        <v>24</v>
      </c>
      <c r="D6" s="83"/>
      <c r="E6" s="83" t="s">
        <v>25</v>
      </c>
      <c r="F6" s="83"/>
      <c r="G6" s="83" t="s">
        <v>24</v>
      </c>
      <c r="H6" s="83"/>
      <c r="I6" s="83" t="s">
        <v>25</v>
      </c>
    </row>
    <row r="7" spans="1:9" ht="11.25">
      <c r="A7" s="28" t="s">
        <v>257</v>
      </c>
      <c r="B7" s="28"/>
      <c r="C7" s="28" t="s">
        <v>371</v>
      </c>
      <c r="D7" s="28"/>
      <c r="E7" s="28" t="s">
        <v>372</v>
      </c>
      <c r="F7" s="28"/>
      <c r="G7" s="28" t="s">
        <v>371</v>
      </c>
      <c r="H7" s="28"/>
      <c r="I7" s="28" t="s">
        <v>372</v>
      </c>
    </row>
    <row r="8" spans="1:9" ht="11.25">
      <c r="A8" s="52" t="s">
        <v>373</v>
      </c>
      <c r="B8" s="23"/>
      <c r="C8" s="34" t="s">
        <v>70</v>
      </c>
      <c r="D8" s="34"/>
      <c r="E8" s="120" t="s">
        <v>70</v>
      </c>
      <c r="F8" s="34"/>
      <c r="G8" s="34">
        <v>57.535</v>
      </c>
      <c r="H8" s="34"/>
      <c r="I8" s="120">
        <v>57.96</v>
      </c>
    </row>
    <row r="9" spans="1:9" ht="11.25">
      <c r="A9" s="52" t="s">
        <v>383</v>
      </c>
      <c r="B9" s="23"/>
      <c r="C9" s="34">
        <v>3.981</v>
      </c>
      <c r="D9" s="34"/>
      <c r="E9" s="120">
        <v>3.56</v>
      </c>
      <c r="F9" s="34"/>
      <c r="G9" s="34">
        <v>394.177</v>
      </c>
      <c r="H9" s="34"/>
      <c r="I9" s="34">
        <v>309.307</v>
      </c>
    </row>
    <row r="10" spans="1:9" ht="11.25">
      <c r="A10" s="52" t="s">
        <v>258</v>
      </c>
      <c r="B10" s="23"/>
      <c r="C10" s="34">
        <v>61900</v>
      </c>
      <c r="D10" s="34"/>
      <c r="E10" s="34">
        <v>8650</v>
      </c>
      <c r="F10" s="34"/>
      <c r="G10" s="34">
        <v>43000</v>
      </c>
      <c r="H10" s="34"/>
      <c r="I10" s="34">
        <v>6920</v>
      </c>
    </row>
    <row r="11" spans="1:9" ht="11.25">
      <c r="A11" s="52" t="s">
        <v>384</v>
      </c>
      <c r="B11" s="23"/>
      <c r="C11" s="34">
        <v>390.166</v>
      </c>
      <c r="D11" s="34"/>
      <c r="E11" s="34">
        <v>118.898</v>
      </c>
      <c r="F11" s="34"/>
      <c r="G11" s="34" t="s">
        <v>70</v>
      </c>
      <c r="H11" s="34"/>
      <c r="I11" s="34" t="s">
        <v>70</v>
      </c>
    </row>
    <row r="12" spans="1:9" ht="11.25">
      <c r="A12" s="52" t="s">
        <v>385</v>
      </c>
      <c r="B12" s="23"/>
      <c r="C12" s="34" t="s">
        <v>70</v>
      </c>
      <c r="D12" s="34"/>
      <c r="E12" s="34" t="s">
        <v>70</v>
      </c>
      <c r="F12" s="34"/>
      <c r="G12" s="34">
        <v>4630</v>
      </c>
      <c r="H12" s="34"/>
      <c r="I12" s="34">
        <v>597.613</v>
      </c>
    </row>
    <row r="13" spans="1:9" ht="11.25">
      <c r="A13" s="52" t="s">
        <v>260</v>
      </c>
      <c r="B13" s="23"/>
      <c r="C13" s="34">
        <v>4.225</v>
      </c>
      <c r="D13" s="34"/>
      <c r="E13" s="34">
        <v>10.126</v>
      </c>
      <c r="F13" s="34"/>
      <c r="G13" s="34">
        <v>62.412</v>
      </c>
      <c r="H13" s="34"/>
      <c r="I13" s="34">
        <v>84.038</v>
      </c>
    </row>
    <row r="14" spans="1:9" ht="11.25">
      <c r="A14" s="52" t="s">
        <v>376</v>
      </c>
      <c r="B14" s="23"/>
      <c r="C14" s="34">
        <v>463</v>
      </c>
      <c r="D14" s="34"/>
      <c r="E14" s="34">
        <v>56.7</v>
      </c>
      <c r="F14" s="34"/>
      <c r="G14" s="34" t="s">
        <v>70</v>
      </c>
      <c r="H14" s="34"/>
      <c r="I14" s="34" t="s">
        <v>70</v>
      </c>
    </row>
    <row r="15" spans="1:9" ht="11.25">
      <c r="A15" s="52" t="s">
        <v>267</v>
      </c>
      <c r="B15" s="23"/>
      <c r="C15" s="34">
        <v>2050</v>
      </c>
      <c r="D15" s="34"/>
      <c r="E15" s="34">
        <v>643.488</v>
      </c>
      <c r="F15" s="34"/>
      <c r="G15" s="34">
        <v>291.975</v>
      </c>
      <c r="H15" s="34"/>
      <c r="I15" s="34">
        <v>185.656</v>
      </c>
    </row>
    <row r="16" spans="1:9" ht="11.25">
      <c r="A16" s="52" t="s">
        <v>386</v>
      </c>
      <c r="B16" s="23"/>
      <c r="C16" s="34">
        <v>10.319</v>
      </c>
      <c r="D16" s="34"/>
      <c r="E16" s="34">
        <v>7.758</v>
      </c>
      <c r="F16" s="34"/>
      <c r="G16" s="34">
        <v>4.046</v>
      </c>
      <c r="H16" s="34"/>
      <c r="I16" s="34">
        <v>3.164</v>
      </c>
    </row>
    <row r="17" spans="1:9" ht="11.25">
      <c r="A17" s="52" t="s">
        <v>271</v>
      </c>
      <c r="B17" s="23"/>
      <c r="C17" s="34">
        <v>18.22</v>
      </c>
      <c r="D17" s="34"/>
      <c r="E17" s="34">
        <v>3.867</v>
      </c>
      <c r="F17" s="34"/>
      <c r="G17" s="34" t="s">
        <v>70</v>
      </c>
      <c r="H17" s="34"/>
      <c r="I17" s="34" t="s">
        <v>70</v>
      </c>
    </row>
    <row r="18" spans="1:9" ht="11.25">
      <c r="A18" s="52" t="s">
        <v>344</v>
      </c>
      <c r="B18" s="23"/>
      <c r="C18" s="34">
        <v>110000</v>
      </c>
      <c r="D18" s="34"/>
      <c r="E18" s="34">
        <v>14100</v>
      </c>
      <c r="F18" s="34"/>
      <c r="G18" s="34">
        <v>87400</v>
      </c>
      <c r="H18" s="34"/>
      <c r="I18" s="34">
        <v>12200</v>
      </c>
    </row>
    <row r="19" spans="1:9" ht="11.25">
      <c r="A19" s="52" t="s">
        <v>387</v>
      </c>
      <c r="B19" s="23"/>
      <c r="C19" s="34" t="s">
        <v>70</v>
      </c>
      <c r="D19" s="34"/>
      <c r="E19" s="34" t="s">
        <v>70</v>
      </c>
      <c r="F19" s="34"/>
      <c r="G19" s="34">
        <v>59000</v>
      </c>
      <c r="H19" s="34"/>
      <c r="I19" s="34">
        <v>6600</v>
      </c>
    </row>
    <row r="20" spans="1:9" ht="11.25">
      <c r="A20" s="52" t="s">
        <v>347</v>
      </c>
      <c r="B20" s="23"/>
      <c r="C20" s="34">
        <v>16.329</v>
      </c>
      <c r="D20" s="34"/>
      <c r="E20" s="34">
        <v>5.25</v>
      </c>
      <c r="F20" s="34"/>
      <c r="G20" s="34" t="s">
        <v>70</v>
      </c>
      <c r="H20" s="34"/>
      <c r="I20" s="34" t="s">
        <v>70</v>
      </c>
    </row>
    <row r="21" spans="1:9" ht="11.25">
      <c r="A21" s="52" t="s">
        <v>211</v>
      </c>
      <c r="B21" s="23"/>
      <c r="C21" s="47">
        <v>7.606999999999999</v>
      </c>
      <c r="D21" s="94" t="s">
        <v>29</v>
      </c>
      <c r="E21" s="47">
        <v>14.762</v>
      </c>
      <c r="F21" s="94" t="s">
        <v>29</v>
      </c>
      <c r="G21" s="47">
        <v>0.69</v>
      </c>
      <c r="H21" s="47"/>
      <c r="I21" s="47">
        <v>9.311</v>
      </c>
    </row>
    <row r="22" spans="1:9" ht="11.25">
      <c r="A22" s="54" t="s">
        <v>94</v>
      </c>
      <c r="B22" s="29"/>
      <c r="C22" s="47">
        <v>175000</v>
      </c>
      <c r="D22" s="47"/>
      <c r="E22" s="47">
        <v>23700</v>
      </c>
      <c r="F22" s="47"/>
      <c r="G22" s="47">
        <v>195000</v>
      </c>
      <c r="H22" s="47"/>
      <c r="I22" s="47">
        <v>26900</v>
      </c>
    </row>
    <row r="23" spans="1:9" ht="11.25">
      <c r="A23" s="121" t="s">
        <v>379</v>
      </c>
      <c r="B23" s="121"/>
      <c r="C23" s="121"/>
      <c r="D23" s="121"/>
      <c r="E23" s="121"/>
      <c r="F23" s="121"/>
      <c r="G23" s="121"/>
      <c r="H23" s="121"/>
      <c r="I23" s="121"/>
    </row>
    <row r="24" spans="1:9" ht="11.25">
      <c r="A24" s="56" t="s">
        <v>328</v>
      </c>
      <c r="B24" s="56"/>
      <c r="C24" s="56"/>
      <c r="D24" s="56"/>
      <c r="E24" s="56"/>
      <c r="F24" s="56"/>
      <c r="G24" s="56"/>
      <c r="H24" s="56"/>
      <c r="I24" s="56"/>
    </row>
    <row r="25" spans="1:9" ht="11.25">
      <c r="A25" s="56" t="s">
        <v>367</v>
      </c>
      <c r="B25" s="56"/>
      <c r="C25" s="56"/>
      <c r="D25" s="56"/>
      <c r="E25" s="56"/>
      <c r="F25" s="56"/>
      <c r="G25" s="56"/>
      <c r="H25" s="56"/>
      <c r="I25" s="56"/>
    </row>
    <row r="26" spans="1:9" ht="11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1.25">
      <c r="A27" s="60" t="s">
        <v>286</v>
      </c>
      <c r="B27" s="60"/>
      <c r="C27" s="60"/>
      <c r="D27" s="60"/>
      <c r="E27" s="60"/>
      <c r="F27" s="60"/>
      <c r="G27" s="60"/>
      <c r="H27" s="60"/>
      <c r="I27" s="60"/>
    </row>
  </sheetData>
  <mergeCells count="11">
    <mergeCell ref="A25:I25"/>
    <mergeCell ref="A26:I26"/>
    <mergeCell ref="A27:I27"/>
    <mergeCell ref="C5:E5"/>
    <mergeCell ref="G5:I5"/>
    <mergeCell ref="A23:I23"/>
    <mergeCell ref="A24:I24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33203125" defaultRowHeight="11.25"/>
  <cols>
    <col min="1" max="1" width="18.66015625" style="0" customWidth="1"/>
    <col min="2" max="2" width="2" style="0" customWidth="1"/>
    <col min="3" max="3" width="11.33203125" style="0" bestFit="1" customWidth="1"/>
    <col min="4" max="4" width="2" style="0" customWidth="1"/>
    <col min="5" max="5" width="10" style="0" bestFit="1" customWidth="1"/>
    <col min="6" max="6" width="2" style="0" customWidth="1"/>
    <col min="7" max="7" width="11.33203125" style="0" bestFit="1" customWidth="1"/>
    <col min="8" max="8" width="2" style="0" customWidth="1"/>
    <col min="9" max="9" width="10" style="0" bestFit="1" customWidth="1"/>
  </cols>
  <sheetData>
    <row r="1" spans="1:9" ht="11.25">
      <c r="A1" s="22" t="s">
        <v>388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389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3"/>
      <c r="B4" s="23"/>
      <c r="C4" s="51" t="s">
        <v>7</v>
      </c>
      <c r="D4" s="51"/>
      <c r="E4" s="51"/>
      <c r="F4" s="23"/>
      <c r="G4" s="51">
        <v>2002</v>
      </c>
      <c r="H4" s="51"/>
      <c r="I4" s="51"/>
    </row>
    <row r="5" spans="1:9" ht="11.25">
      <c r="A5" s="83"/>
      <c r="B5" s="83"/>
      <c r="C5" s="83" t="s">
        <v>24</v>
      </c>
      <c r="D5" s="83"/>
      <c r="E5" s="83" t="s">
        <v>25</v>
      </c>
      <c r="F5" s="83"/>
      <c r="G5" s="83" t="s">
        <v>24</v>
      </c>
      <c r="H5" s="83"/>
      <c r="I5" s="83" t="s">
        <v>25</v>
      </c>
    </row>
    <row r="6" spans="1:9" ht="11.25">
      <c r="A6" s="28" t="s">
        <v>257</v>
      </c>
      <c r="B6" s="28"/>
      <c r="C6" s="28" t="s">
        <v>371</v>
      </c>
      <c r="D6" s="28"/>
      <c r="E6" s="28" t="s">
        <v>372</v>
      </c>
      <c r="F6" s="28"/>
      <c r="G6" s="28" t="s">
        <v>371</v>
      </c>
      <c r="H6" s="28"/>
      <c r="I6" s="28" t="s">
        <v>372</v>
      </c>
    </row>
    <row r="7" spans="1:9" ht="11.25">
      <c r="A7" s="29" t="s">
        <v>390</v>
      </c>
      <c r="B7" s="83"/>
      <c r="C7" s="34">
        <v>49</v>
      </c>
      <c r="D7" s="34"/>
      <c r="E7" s="120">
        <v>5.17</v>
      </c>
      <c r="F7" s="34"/>
      <c r="G7" s="34" t="s">
        <v>70</v>
      </c>
      <c r="H7" s="34"/>
      <c r="I7" s="120" t="s">
        <v>70</v>
      </c>
    </row>
    <row r="8" spans="1:9" ht="11.25">
      <c r="A8" s="52" t="s">
        <v>373</v>
      </c>
      <c r="B8" s="23"/>
      <c r="C8" s="34" t="s">
        <v>70</v>
      </c>
      <c r="D8" s="34"/>
      <c r="E8" s="34" t="s">
        <v>70</v>
      </c>
      <c r="F8" s="34"/>
      <c r="G8" s="34">
        <v>29</v>
      </c>
      <c r="H8" s="34"/>
      <c r="I8" s="120">
        <v>2.98</v>
      </c>
    </row>
    <row r="9" spans="1:9" ht="11.25">
      <c r="A9" s="52" t="s">
        <v>391</v>
      </c>
      <c r="B9" s="23"/>
      <c r="C9" s="34">
        <v>33</v>
      </c>
      <c r="D9" s="34"/>
      <c r="E9" s="34">
        <v>2.87</v>
      </c>
      <c r="F9" s="34"/>
      <c r="G9" s="34" t="s">
        <v>70</v>
      </c>
      <c r="H9" s="34"/>
      <c r="I9" s="34" t="s">
        <v>70</v>
      </c>
    </row>
    <row r="10" spans="1:9" ht="11.25">
      <c r="A10" s="52" t="s">
        <v>260</v>
      </c>
      <c r="B10" s="23"/>
      <c r="C10" s="34" t="s">
        <v>70</v>
      </c>
      <c r="D10" s="34"/>
      <c r="E10" s="34" t="s">
        <v>70</v>
      </c>
      <c r="F10" s="34"/>
      <c r="G10" s="34">
        <v>64</v>
      </c>
      <c r="H10" s="34"/>
      <c r="I10" s="34">
        <v>11.33</v>
      </c>
    </row>
    <row r="11" spans="1:9" ht="11.25">
      <c r="A11" s="52" t="s">
        <v>270</v>
      </c>
      <c r="B11" s="23"/>
      <c r="C11" s="34">
        <v>685</v>
      </c>
      <c r="D11" s="34"/>
      <c r="E11" s="34">
        <v>71.979</v>
      </c>
      <c r="F11" s="34"/>
      <c r="G11" s="34">
        <v>811</v>
      </c>
      <c r="H11" s="34"/>
      <c r="I11" s="34">
        <v>85.523</v>
      </c>
    </row>
    <row r="12" spans="1:9" ht="11.25">
      <c r="A12" s="52" t="s">
        <v>276</v>
      </c>
      <c r="B12" s="23"/>
      <c r="C12" s="47">
        <v>31</v>
      </c>
      <c r="D12" s="47"/>
      <c r="E12" s="47">
        <v>3.278</v>
      </c>
      <c r="F12" s="47"/>
      <c r="G12" s="47" t="s">
        <v>70</v>
      </c>
      <c r="H12" s="47"/>
      <c r="I12" s="47" t="s">
        <v>70</v>
      </c>
    </row>
    <row r="13" spans="1:9" ht="11.25">
      <c r="A13" s="54" t="s">
        <v>94</v>
      </c>
      <c r="B13" s="29"/>
      <c r="C13" s="47">
        <v>798</v>
      </c>
      <c r="D13" s="47"/>
      <c r="E13" s="47">
        <v>83.293</v>
      </c>
      <c r="F13" s="47"/>
      <c r="G13" s="47">
        <v>904</v>
      </c>
      <c r="H13" s="47"/>
      <c r="I13" s="47">
        <v>99.833</v>
      </c>
    </row>
    <row r="14" spans="1:9" ht="11.25">
      <c r="A14" s="23" t="s">
        <v>392</v>
      </c>
      <c r="B14" s="23"/>
      <c r="C14" s="23"/>
      <c r="D14" s="23"/>
      <c r="E14" s="23"/>
      <c r="F14" s="23"/>
      <c r="G14" s="23"/>
      <c r="H14" s="23"/>
      <c r="I14" s="23"/>
    </row>
    <row r="15" spans="1:9" ht="11.25">
      <c r="A15" s="56" t="s">
        <v>393</v>
      </c>
      <c r="B15" s="56"/>
      <c r="C15" s="56"/>
      <c r="D15" s="56"/>
      <c r="E15" s="56"/>
      <c r="F15" s="56"/>
      <c r="G15" s="56"/>
      <c r="H15" s="56"/>
      <c r="I15" s="56"/>
    </row>
    <row r="16" spans="1:9" ht="11.25">
      <c r="A16" s="56" t="s">
        <v>394</v>
      </c>
      <c r="B16" s="56"/>
      <c r="C16" s="56"/>
      <c r="D16" s="56"/>
      <c r="E16" s="56"/>
      <c r="F16" s="56"/>
      <c r="G16" s="56"/>
      <c r="H16" s="56"/>
      <c r="I16" s="56"/>
    </row>
    <row r="17" spans="1:9" ht="11.2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60" t="s">
        <v>286</v>
      </c>
      <c r="B18" s="60"/>
      <c r="C18" s="60"/>
      <c r="D18" s="60"/>
      <c r="E18" s="60"/>
      <c r="F18" s="60"/>
      <c r="G18" s="60"/>
      <c r="H18" s="60"/>
      <c r="I18" s="60"/>
    </row>
  </sheetData>
  <mergeCells count="9">
    <mergeCell ref="A15:I15"/>
    <mergeCell ref="A16:I16"/>
    <mergeCell ref="A17:I17"/>
    <mergeCell ref="A18:I18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33203125" defaultRowHeight="11.25"/>
  <cols>
    <col min="1" max="1" width="21.66015625" style="0" customWidth="1"/>
    <col min="2" max="2" width="2" style="0" customWidth="1"/>
    <col min="3" max="3" width="11.33203125" style="0" bestFit="1" customWidth="1"/>
    <col min="4" max="4" width="2" style="0" customWidth="1"/>
    <col min="5" max="5" width="10" style="0" bestFit="1" customWidth="1"/>
    <col min="6" max="6" width="2" style="0" customWidth="1"/>
    <col min="7" max="7" width="11.33203125" style="0" bestFit="1" customWidth="1"/>
    <col min="8" max="8" width="2" style="0" customWidth="1"/>
    <col min="9" max="9" width="10" style="0" bestFit="1" customWidth="1"/>
  </cols>
  <sheetData>
    <row r="1" spans="1:9" ht="11.25">
      <c r="A1" s="22" t="s">
        <v>395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396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4"/>
      <c r="B4" s="24"/>
      <c r="C4" s="25" t="s">
        <v>7</v>
      </c>
      <c r="D4" s="25"/>
      <c r="E4" s="25"/>
      <c r="F4" s="24"/>
      <c r="G4" s="25">
        <v>2002</v>
      </c>
      <c r="H4" s="25"/>
      <c r="I4" s="25"/>
    </row>
    <row r="5" spans="1:9" ht="11.25">
      <c r="A5" s="27"/>
      <c r="B5" s="27"/>
      <c r="C5" s="83" t="s">
        <v>24</v>
      </c>
      <c r="D5" s="27"/>
      <c r="E5" s="27" t="s">
        <v>25</v>
      </c>
      <c r="F5" s="27"/>
      <c r="G5" s="83" t="s">
        <v>24</v>
      </c>
      <c r="H5" s="27"/>
      <c r="I5" s="27" t="s">
        <v>25</v>
      </c>
    </row>
    <row r="6" spans="1:9" ht="11.25">
      <c r="A6" s="28" t="s">
        <v>257</v>
      </c>
      <c r="B6" s="28"/>
      <c r="C6" s="28" t="s">
        <v>371</v>
      </c>
      <c r="D6" s="28"/>
      <c r="E6" s="28" t="s">
        <v>372</v>
      </c>
      <c r="F6" s="28"/>
      <c r="G6" s="28" t="s">
        <v>371</v>
      </c>
      <c r="H6" s="28"/>
      <c r="I6" s="28" t="s">
        <v>372</v>
      </c>
    </row>
    <row r="7" spans="1:9" ht="11.25">
      <c r="A7" s="52" t="s">
        <v>336</v>
      </c>
      <c r="B7" s="23"/>
      <c r="C7" s="34">
        <v>3140</v>
      </c>
      <c r="D7" s="34"/>
      <c r="E7" s="120">
        <v>553.01</v>
      </c>
      <c r="F7" s="34"/>
      <c r="G7" s="34">
        <v>3150</v>
      </c>
      <c r="H7" s="34"/>
      <c r="I7" s="120">
        <v>208.73</v>
      </c>
    </row>
    <row r="8" spans="1:9" ht="11.25">
      <c r="A8" s="52" t="s">
        <v>258</v>
      </c>
      <c r="B8" s="23"/>
      <c r="C8" s="34">
        <v>23</v>
      </c>
      <c r="D8" s="34"/>
      <c r="E8" s="34">
        <v>3.892</v>
      </c>
      <c r="F8" s="34"/>
      <c r="G8" s="34">
        <v>50200</v>
      </c>
      <c r="H8" s="34"/>
      <c r="I8" s="34">
        <v>4180</v>
      </c>
    </row>
    <row r="9" spans="1:9" ht="11.25">
      <c r="A9" s="52" t="s">
        <v>346</v>
      </c>
      <c r="B9" s="23"/>
      <c r="C9" s="34">
        <v>19000</v>
      </c>
      <c r="D9" s="34"/>
      <c r="E9" s="34">
        <v>942.668</v>
      </c>
      <c r="F9" s="34"/>
      <c r="G9" s="34" t="s">
        <v>70</v>
      </c>
      <c r="H9" s="34"/>
      <c r="I9" s="34" t="s">
        <v>70</v>
      </c>
    </row>
    <row r="10" spans="1:9" ht="11.25">
      <c r="A10" s="52" t="s">
        <v>397</v>
      </c>
      <c r="B10" s="23"/>
      <c r="C10" s="34">
        <v>30700</v>
      </c>
      <c r="D10" s="34"/>
      <c r="E10" s="34">
        <v>2580</v>
      </c>
      <c r="F10" s="34"/>
      <c r="G10" s="34" t="s">
        <v>70</v>
      </c>
      <c r="H10" s="34"/>
      <c r="I10" s="34" t="s">
        <v>70</v>
      </c>
    </row>
    <row r="11" spans="1:9" ht="11.25">
      <c r="A11" s="52" t="s">
        <v>398</v>
      </c>
      <c r="B11" s="23"/>
      <c r="C11" s="34">
        <v>209000</v>
      </c>
      <c r="D11" s="34"/>
      <c r="E11" s="34">
        <v>19900</v>
      </c>
      <c r="F11" s="34"/>
      <c r="G11" s="34">
        <v>254000</v>
      </c>
      <c r="H11" s="34"/>
      <c r="I11" s="34">
        <v>27600</v>
      </c>
    </row>
    <row r="12" spans="1:9" ht="11.25">
      <c r="A12" s="52" t="s">
        <v>387</v>
      </c>
      <c r="B12" s="23"/>
      <c r="C12" s="34">
        <v>34000</v>
      </c>
      <c r="D12" s="34"/>
      <c r="E12" s="34">
        <v>2680</v>
      </c>
      <c r="F12" s="34"/>
      <c r="G12" s="34">
        <v>41700</v>
      </c>
      <c r="H12" s="34"/>
      <c r="I12" s="34">
        <v>3850</v>
      </c>
    </row>
    <row r="13" spans="1:9" ht="11.25">
      <c r="A13" s="52" t="s">
        <v>347</v>
      </c>
      <c r="B13" s="23"/>
      <c r="C13" s="47">
        <v>1350000</v>
      </c>
      <c r="D13" s="47"/>
      <c r="E13" s="47">
        <v>118000</v>
      </c>
      <c r="F13" s="47"/>
      <c r="G13" s="47">
        <v>1660000</v>
      </c>
      <c r="H13" s="47"/>
      <c r="I13" s="47">
        <v>159000</v>
      </c>
    </row>
    <row r="14" spans="1:9" ht="11.25">
      <c r="A14" s="54" t="s">
        <v>94</v>
      </c>
      <c r="B14" s="29"/>
      <c r="C14" s="47">
        <v>1650000</v>
      </c>
      <c r="D14" s="47"/>
      <c r="E14" s="47">
        <v>145000</v>
      </c>
      <c r="F14" s="47"/>
      <c r="G14" s="47">
        <v>2010000</v>
      </c>
      <c r="H14" s="47"/>
      <c r="I14" s="47">
        <v>195000</v>
      </c>
    </row>
    <row r="15" spans="1:9" ht="11.25">
      <c r="A15" s="23" t="s">
        <v>392</v>
      </c>
      <c r="B15" s="23"/>
      <c r="C15" s="23"/>
      <c r="D15" s="23"/>
      <c r="E15" s="23"/>
      <c r="F15" s="23"/>
      <c r="G15" s="23"/>
      <c r="H15" s="23"/>
      <c r="I15" s="23"/>
    </row>
    <row r="16" spans="1:9" ht="11.25">
      <c r="A16" s="56" t="s">
        <v>328</v>
      </c>
      <c r="B16" s="60"/>
      <c r="C16" s="60"/>
      <c r="D16" s="60"/>
      <c r="E16" s="60"/>
      <c r="F16" s="60"/>
      <c r="G16" s="60"/>
      <c r="H16" s="60"/>
      <c r="I16" s="60"/>
    </row>
    <row r="17" spans="1:9" ht="11.25">
      <c r="A17" s="56" t="s">
        <v>394</v>
      </c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11.25">
      <c r="A19" s="60" t="s">
        <v>286</v>
      </c>
      <c r="B19" s="60"/>
      <c r="C19" s="60"/>
      <c r="D19" s="60"/>
      <c r="E19" s="60"/>
      <c r="F19" s="60"/>
      <c r="G19" s="60"/>
      <c r="H19" s="60"/>
      <c r="I19" s="60"/>
    </row>
  </sheetData>
  <mergeCells count="9">
    <mergeCell ref="A16:I16"/>
    <mergeCell ref="A17:I17"/>
    <mergeCell ref="A18:I18"/>
    <mergeCell ref="A19:I19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33203125" defaultRowHeight="11.25"/>
  <cols>
    <col min="1" max="1" width="26.66015625" style="0" customWidth="1"/>
    <col min="2" max="2" width="2.33203125" style="0" customWidth="1"/>
    <col min="3" max="3" width="11.33203125" style="0" bestFit="1" customWidth="1"/>
    <col min="4" max="4" width="1.171875" style="0" bestFit="1" customWidth="1"/>
    <col min="5" max="5" width="10" style="0" bestFit="1" customWidth="1"/>
    <col min="6" max="6" width="1.66796875" style="0" bestFit="1" customWidth="1"/>
    <col min="7" max="7" width="11.33203125" style="0" bestFit="1" customWidth="1"/>
    <col min="8" max="8" width="2.33203125" style="0" customWidth="1"/>
    <col min="9" max="9" width="10" style="0" bestFit="1" customWidth="1"/>
  </cols>
  <sheetData>
    <row r="1" spans="1:9" ht="11.25">
      <c r="A1" s="22" t="s">
        <v>399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400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4"/>
      <c r="B4" s="24"/>
      <c r="C4" s="25" t="s">
        <v>7</v>
      </c>
      <c r="D4" s="25"/>
      <c r="E4" s="25"/>
      <c r="F4" s="24"/>
      <c r="G4" s="25">
        <v>2002</v>
      </c>
      <c r="H4" s="25"/>
      <c r="I4" s="25"/>
    </row>
    <row r="5" spans="1:9" ht="11.25">
      <c r="A5" s="83"/>
      <c r="B5" s="83"/>
      <c r="C5" s="83" t="s">
        <v>24</v>
      </c>
      <c r="D5" s="83"/>
      <c r="E5" s="83" t="s">
        <v>25</v>
      </c>
      <c r="F5" s="83"/>
      <c r="G5" s="83" t="s">
        <v>24</v>
      </c>
      <c r="H5" s="83"/>
      <c r="I5" s="83" t="s">
        <v>25</v>
      </c>
    </row>
    <row r="6" spans="1:9" ht="11.25">
      <c r="A6" s="28" t="s">
        <v>257</v>
      </c>
      <c r="B6" s="28"/>
      <c r="C6" s="28" t="s">
        <v>371</v>
      </c>
      <c r="D6" s="28"/>
      <c r="E6" s="28" t="s">
        <v>372</v>
      </c>
      <c r="F6" s="28" t="s">
        <v>45</v>
      </c>
      <c r="G6" s="28" t="s">
        <v>371</v>
      </c>
      <c r="H6" s="28"/>
      <c r="I6" s="28" t="s">
        <v>372</v>
      </c>
    </row>
    <row r="7" spans="1:9" ht="11.25">
      <c r="A7" s="52" t="s">
        <v>258</v>
      </c>
      <c r="B7" s="23"/>
      <c r="C7" s="34">
        <v>15100</v>
      </c>
      <c r="D7" s="57"/>
      <c r="E7" s="120">
        <v>2140</v>
      </c>
      <c r="F7" s="57" t="s">
        <v>3</v>
      </c>
      <c r="G7" s="34">
        <v>7020</v>
      </c>
      <c r="H7" s="34"/>
      <c r="I7" s="120">
        <v>1140</v>
      </c>
    </row>
    <row r="8" spans="1:9" ht="11.25">
      <c r="A8" s="52" t="s">
        <v>375</v>
      </c>
      <c r="B8" s="23"/>
      <c r="C8" s="34">
        <v>160</v>
      </c>
      <c r="D8" s="57"/>
      <c r="E8" s="34">
        <v>14.068</v>
      </c>
      <c r="F8" s="57"/>
      <c r="G8" s="34" t="s">
        <v>70</v>
      </c>
      <c r="H8" s="34"/>
      <c r="I8" s="34" t="s">
        <v>70</v>
      </c>
    </row>
    <row r="9" spans="1:9" ht="11.25">
      <c r="A9" s="52" t="s">
        <v>259</v>
      </c>
      <c r="B9" s="23"/>
      <c r="C9" s="34">
        <v>35</v>
      </c>
      <c r="D9" s="57"/>
      <c r="E9" s="34">
        <v>16</v>
      </c>
      <c r="F9" s="57"/>
      <c r="G9" s="34">
        <v>2530</v>
      </c>
      <c r="H9" s="34"/>
      <c r="I9" s="34">
        <v>228.091</v>
      </c>
    </row>
    <row r="10" spans="1:9" ht="11.25">
      <c r="A10" s="52" t="s">
        <v>337</v>
      </c>
      <c r="B10" s="23"/>
      <c r="C10" s="34">
        <v>171</v>
      </c>
      <c r="D10" s="57"/>
      <c r="E10" s="34">
        <v>31.35</v>
      </c>
      <c r="F10" s="57"/>
      <c r="G10" s="34">
        <v>100</v>
      </c>
      <c r="H10" s="34"/>
      <c r="I10" s="34">
        <v>30.5</v>
      </c>
    </row>
    <row r="11" spans="1:9" ht="11.25">
      <c r="A11" s="52" t="s">
        <v>260</v>
      </c>
      <c r="B11" s="23"/>
      <c r="C11" s="34">
        <v>68</v>
      </c>
      <c r="D11" s="57"/>
      <c r="E11" s="34">
        <v>6</v>
      </c>
      <c r="F11" s="57"/>
      <c r="G11" s="34">
        <v>141</v>
      </c>
      <c r="H11" s="34"/>
      <c r="I11" s="34">
        <v>17.231</v>
      </c>
    </row>
    <row r="12" spans="1:9" ht="11.25">
      <c r="A12" s="52" t="s">
        <v>268</v>
      </c>
      <c r="B12" s="23"/>
      <c r="C12" s="34">
        <v>164</v>
      </c>
      <c r="D12" s="57"/>
      <c r="E12" s="34">
        <v>19.116</v>
      </c>
      <c r="F12" s="57" t="s">
        <v>29</v>
      </c>
      <c r="G12" s="34">
        <v>3</v>
      </c>
      <c r="H12" s="34"/>
      <c r="I12" s="34">
        <v>3.291</v>
      </c>
    </row>
    <row r="13" spans="1:9" ht="11.25">
      <c r="A13" s="52" t="s">
        <v>270</v>
      </c>
      <c r="B13" s="23"/>
      <c r="C13" s="34">
        <v>16100</v>
      </c>
      <c r="D13" s="57"/>
      <c r="E13" s="34">
        <v>2250</v>
      </c>
      <c r="F13" s="57" t="s">
        <v>3</v>
      </c>
      <c r="G13" s="34">
        <v>23000</v>
      </c>
      <c r="H13" s="34"/>
      <c r="I13" s="34">
        <v>3360</v>
      </c>
    </row>
    <row r="14" spans="1:9" ht="11.25">
      <c r="A14" s="52" t="s">
        <v>345</v>
      </c>
      <c r="B14" s="23"/>
      <c r="C14" s="34">
        <v>4950</v>
      </c>
      <c r="D14" s="57"/>
      <c r="E14" s="34">
        <v>434.7</v>
      </c>
      <c r="F14" s="57"/>
      <c r="G14" s="34" t="s">
        <v>70</v>
      </c>
      <c r="H14" s="34"/>
      <c r="I14" s="34" t="s">
        <v>70</v>
      </c>
    </row>
    <row r="15" spans="1:9" ht="11.25">
      <c r="A15" s="52" t="s">
        <v>346</v>
      </c>
      <c r="B15" s="23"/>
      <c r="C15" s="34">
        <v>6580</v>
      </c>
      <c r="D15" s="57"/>
      <c r="E15" s="34">
        <v>578.674</v>
      </c>
      <c r="F15" s="57"/>
      <c r="G15" s="34" t="s">
        <v>70</v>
      </c>
      <c r="H15" s="34"/>
      <c r="I15" s="34" t="s">
        <v>70</v>
      </c>
    </row>
    <row r="16" spans="1:9" ht="11.25">
      <c r="A16" s="52" t="s">
        <v>401</v>
      </c>
      <c r="B16" s="23"/>
      <c r="C16" s="34" t="s">
        <v>70</v>
      </c>
      <c r="D16" s="57"/>
      <c r="E16" s="34" t="s">
        <v>70</v>
      </c>
      <c r="F16" s="57" t="s">
        <v>3</v>
      </c>
      <c r="G16" s="34">
        <v>495</v>
      </c>
      <c r="H16" s="34"/>
      <c r="I16" s="34">
        <v>43.494</v>
      </c>
    </row>
    <row r="17" spans="1:9" ht="11.25">
      <c r="A17" s="52" t="s">
        <v>211</v>
      </c>
      <c r="B17" s="23"/>
      <c r="C17" s="47">
        <v>345</v>
      </c>
      <c r="D17" s="94" t="s">
        <v>29</v>
      </c>
      <c r="E17" s="47">
        <v>89.607</v>
      </c>
      <c r="F17" s="94" t="s">
        <v>29</v>
      </c>
      <c r="G17" s="47">
        <v>354</v>
      </c>
      <c r="H17" s="47"/>
      <c r="I17" s="47">
        <v>87.315</v>
      </c>
    </row>
    <row r="18" spans="1:9" ht="11.25">
      <c r="A18" s="30" t="s">
        <v>94</v>
      </c>
      <c r="B18" s="29"/>
      <c r="C18" s="47">
        <v>43700</v>
      </c>
      <c r="D18" s="47"/>
      <c r="E18" s="47">
        <v>5580</v>
      </c>
      <c r="F18" s="47" t="s">
        <v>3</v>
      </c>
      <c r="G18" s="47">
        <v>33600</v>
      </c>
      <c r="H18" s="47"/>
      <c r="I18" s="47">
        <v>4910</v>
      </c>
    </row>
    <row r="19" spans="1:9" ht="11.25">
      <c r="A19" s="121" t="s">
        <v>379</v>
      </c>
      <c r="B19" s="121"/>
      <c r="C19" s="121"/>
      <c r="D19" s="121"/>
      <c r="E19" s="121"/>
      <c r="F19" s="121"/>
      <c r="G19" s="121"/>
      <c r="H19" s="121"/>
      <c r="I19" s="121"/>
    </row>
    <row r="20" spans="1:9" ht="11.25">
      <c r="A20" s="56" t="s">
        <v>328</v>
      </c>
      <c r="B20" s="56"/>
      <c r="C20" s="56"/>
      <c r="D20" s="56"/>
      <c r="E20" s="56"/>
      <c r="F20" s="56"/>
      <c r="G20" s="56"/>
      <c r="H20" s="56"/>
      <c r="I20" s="56"/>
    </row>
    <row r="21" spans="1:9" ht="11.25">
      <c r="A21" s="56" t="s">
        <v>402</v>
      </c>
      <c r="B21" s="56"/>
      <c r="C21" s="56"/>
      <c r="D21" s="56"/>
      <c r="E21" s="56"/>
      <c r="F21" s="56"/>
      <c r="G21" s="56"/>
      <c r="H21" s="56"/>
      <c r="I21" s="56"/>
    </row>
    <row r="22" spans="1:9" ht="11.25">
      <c r="A22" s="60" t="s">
        <v>403</v>
      </c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1.25">
      <c r="A24" s="60" t="s">
        <v>286</v>
      </c>
      <c r="B24" s="60"/>
      <c r="C24" s="60"/>
      <c r="D24" s="60"/>
      <c r="E24" s="60"/>
      <c r="F24" s="60"/>
      <c r="G24" s="60"/>
      <c r="H24" s="60"/>
      <c r="I24" s="60"/>
    </row>
  </sheetData>
  <mergeCells count="11">
    <mergeCell ref="A23:I23"/>
    <mergeCell ref="A24:I24"/>
    <mergeCell ref="A19:I19"/>
    <mergeCell ref="A20:I20"/>
    <mergeCell ref="A21:I21"/>
    <mergeCell ref="A22:I22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selection activeCell="A1" sqref="A1:O1"/>
    </sheetView>
  </sheetViews>
  <sheetFormatPr defaultColWidth="9.33203125" defaultRowHeight="11.25"/>
  <cols>
    <col min="1" max="1" width="33.5" style="0" bestFit="1" customWidth="1"/>
    <col min="2" max="2" width="1.83203125" style="0" customWidth="1"/>
    <col min="3" max="3" width="14.83203125" style="0" bestFit="1" customWidth="1"/>
    <col min="4" max="4" width="1.83203125" style="0" customWidth="1"/>
    <col min="5" max="5" width="12.16015625" style="0" bestFit="1" customWidth="1"/>
    <col min="6" max="6" width="1.83203125" style="0" customWidth="1"/>
    <col min="7" max="7" width="15.66015625" style="0" bestFit="1" customWidth="1"/>
    <col min="8" max="8" width="1.66796875" style="0" bestFit="1" customWidth="1"/>
    <col min="9" max="9" width="7.83203125" style="0" bestFit="1" customWidth="1"/>
    <col min="10" max="10" width="1.66796875" style="0" bestFit="1" customWidth="1"/>
    <col min="11" max="11" width="13.33203125" style="0" bestFit="1" customWidth="1"/>
    <col min="12" max="12" width="1.83203125" style="0" customWidth="1"/>
    <col min="13" max="13" width="9.16015625" style="0" bestFit="1" customWidth="1"/>
    <col min="14" max="14" width="1.83203125" style="0" customWidth="1"/>
    <col min="15" max="15" width="11.33203125" style="0" bestFit="1" customWidth="1"/>
    <col min="16" max="16" width="2" style="0" customWidth="1"/>
  </cols>
  <sheetData>
    <row r="1" spans="1:16" ht="11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1.2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ht="11.25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1:16" ht="11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ht="11.25">
      <c r="A6" s="24"/>
      <c r="B6" s="24"/>
      <c r="C6" s="25" t="s">
        <v>43</v>
      </c>
      <c r="D6" s="25"/>
      <c r="E6" s="25"/>
      <c r="F6" s="26"/>
      <c r="G6" s="25" t="s">
        <v>44</v>
      </c>
      <c r="H6" s="25"/>
      <c r="I6" s="25"/>
      <c r="J6" s="26"/>
      <c r="K6" s="26" t="s">
        <v>45</v>
      </c>
      <c r="L6" s="26"/>
      <c r="M6" s="26" t="s">
        <v>45</v>
      </c>
      <c r="N6" s="24"/>
      <c r="O6" s="24" t="s">
        <v>45</v>
      </c>
      <c r="P6" s="23"/>
    </row>
    <row r="7" spans="1:16" ht="11.25">
      <c r="A7" s="23"/>
      <c r="B7" s="23"/>
      <c r="C7" s="27" t="s">
        <v>46</v>
      </c>
      <c r="D7" s="27"/>
      <c r="E7" s="27" t="s">
        <v>47</v>
      </c>
      <c r="F7" s="27"/>
      <c r="G7" s="27" t="s">
        <v>48</v>
      </c>
      <c r="H7" s="27"/>
      <c r="I7" s="27"/>
      <c r="J7" s="27"/>
      <c r="K7" s="27" t="s">
        <v>49</v>
      </c>
      <c r="L7" s="27"/>
      <c r="M7" s="27"/>
      <c r="N7" s="23"/>
      <c r="O7" s="27" t="s">
        <v>50</v>
      </c>
      <c r="P7" s="23"/>
    </row>
    <row r="8" spans="1:16" ht="11.25">
      <c r="A8" s="23"/>
      <c r="B8" s="23"/>
      <c r="C8" s="27" t="s">
        <v>51</v>
      </c>
      <c r="D8" s="27"/>
      <c r="E8" s="27" t="s">
        <v>52</v>
      </c>
      <c r="F8" s="27"/>
      <c r="G8" s="27" t="s">
        <v>53</v>
      </c>
      <c r="H8" s="27"/>
      <c r="I8" s="27" t="s">
        <v>54</v>
      </c>
      <c r="J8" s="27"/>
      <c r="K8" s="27" t="s">
        <v>55</v>
      </c>
      <c r="L8" s="27"/>
      <c r="M8" s="27" t="s">
        <v>56</v>
      </c>
      <c r="N8" s="23"/>
      <c r="O8" s="27" t="s">
        <v>57</v>
      </c>
      <c r="P8" s="23"/>
    </row>
    <row r="9" spans="1:16" ht="11.25">
      <c r="A9" s="28" t="s">
        <v>58</v>
      </c>
      <c r="B9" s="29"/>
      <c r="C9" s="28" t="s">
        <v>59</v>
      </c>
      <c r="D9" s="28"/>
      <c r="E9" s="28" t="s">
        <v>60</v>
      </c>
      <c r="F9" s="28"/>
      <c r="G9" s="28" t="s">
        <v>61</v>
      </c>
      <c r="H9" s="28"/>
      <c r="I9" s="28" t="s">
        <v>62</v>
      </c>
      <c r="J9" s="28"/>
      <c r="K9" s="28" t="s">
        <v>63</v>
      </c>
      <c r="L9" s="28"/>
      <c r="M9" s="28" t="s">
        <v>64</v>
      </c>
      <c r="N9" s="29"/>
      <c r="O9" s="28" t="s">
        <v>65</v>
      </c>
      <c r="P9" s="23"/>
    </row>
    <row r="10" spans="1:16" ht="11.25">
      <c r="A10" s="24" t="s">
        <v>66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1.25">
      <c r="A11" s="30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1.25">
      <c r="A12" s="30" t="s">
        <v>68</v>
      </c>
      <c r="B12" s="2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3"/>
    </row>
    <row r="13" spans="1:16" ht="11.25">
      <c r="A13" s="32" t="s">
        <v>69</v>
      </c>
      <c r="B13" s="33"/>
      <c r="C13" s="31">
        <v>260</v>
      </c>
      <c r="D13" s="31"/>
      <c r="E13" s="34" t="s">
        <v>70</v>
      </c>
      <c r="F13" s="31"/>
      <c r="G13" s="31">
        <v>3.941</v>
      </c>
      <c r="H13" s="31"/>
      <c r="I13" s="34" t="s">
        <v>70</v>
      </c>
      <c r="J13" s="31"/>
      <c r="K13" s="31">
        <v>280</v>
      </c>
      <c r="L13" s="31"/>
      <c r="M13" s="31">
        <v>1.055</v>
      </c>
      <c r="N13" s="31"/>
      <c r="O13" s="31">
        <v>15.457</v>
      </c>
      <c r="P13" s="23"/>
    </row>
    <row r="14" spans="1:16" ht="11.25">
      <c r="A14" s="35" t="s">
        <v>71</v>
      </c>
      <c r="B14" s="33"/>
      <c r="C14" s="31">
        <v>4400</v>
      </c>
      <c r="D14" s="31"/>
      <c r="E14" s="31">
        <v>130</v>
      </c>
      <c r="F14" s="31"/>
      <c r="G14" s="31">
        <v>860</v>
      </c>
      <c r="H14" s="31"/>
      <c r="I14" s="31">
        <v>51.322</v>
      </c>
      <c r="J14" s="31"/>
      <c r="K14" s="31">
        <v>5100</v>
      </c>
      <c r="L14" s="31"/>
      <c r="M14" s="31">
        <v>67.715</v>
      </c>
      <c r="N14" s="31"/>
      <c r="O14" s="31">
        <v>250</v>
      </c>
      <c r="P14" s="23"/>
    </row>
    <row r="15" spans="1:16" ht="11.25">
      <c r="A15" s="35" t="s">
        <v>72</v>
      </c>
      <c r="B15" s="33"/>
      <c r="C15" s="31">
        <v>4700</v>
      </c>
      <c r="D15" s="31"/>
      <c r="E15" s="31">
        <v>210</v>
      </c>
      <c r="F15" s="31"/>
      <c r="G15" s="31">
        <v>3300</v>
      </c>
      <c r="H15" s="31"/>
      <c r="I15" s="31">
        <v>13.298</v>
      </c>
      <c r="J15" s="31"/>
      <c r="K15" s="31">
        <v>8300</v>
      </c>
      <c r="L15" s="31"/>
      <c r="M15" s="31">
        <v>78.687</v>
      </c>
      <c r="N15" s="31"/>
      <c r="O15" s="31">
        <v>610</v>
      </c>
      <c r="P15" s="23"/>
    </row>
    <row r="16" spans="1:16" ht="11.25">
      <c r="A16" s="35" t="s">
        <v>73</v>
      </c>
      <c r="B16" s="33"/>
      <c r="C16" s="31">
        <v>5400</v>
      </c>
      <c r="D16" s="31"/>
      <c r="E16" s="31">
        <v>61.511</v>
      </c>
      <c r="F16" s="31"/>
      <c r="G16" s="31">
        <v>480</v>
      </c>
      <c r="H16" s="31"/>
      <c r="I16" s="31">
        <v>0.615</v>
      </c>
      <c r="J16" s="31"/>
      <c r="K16" s="31">
        <v>6000</v>
      </c>
      <c r="L16" s="31"/>
      <c r="M16" s="31">
        <v>0.731</v>
      </c>
      <c r="N16" s="31"/>
      <c r="O16" s="31">
        <v>410</v>
      </c>
      <c r="P16" s="23"/>
    </row>
    <row r="17" spans="1:16" ht="11.25">
      <c r="A17" s="35" t="s">
        <v>74</v>
      </c>
      <c r="B17" s="33"/>
      <c r="C17" s="31">
        <v>5000</v>
      </c>
      <c r="D17" s="31"/>
      <c r="E17" s="31">
        <v>85.88</v>
      </c>
      <c r="F17" s="31"/>
      <c r="G17" s="31">
        <v>1700</v>
      </c>
      <c r="H17" s="31"/>
      <c r="I17" s="34" t="s">
        <v>70</v>
      </c>
      <c r="J17" s="31"/>
      <c r="K17" s="31">
        <v>6500</v>
      </c>
      <c r="L17" s="31"/>
      <c r="M17" s="31">
        <v>120</v>
      </c>
      <c r="N17" s="31"/>
      <c r="O17" s="31">
        <v>310</v>
      </c>
      <c r="P17" s="23"/>
    </row>
    <row r="18" spans="1:16" ht="11.25">
      <c r="A18" s="35" t="s">
        <v>75</v>
      </c>
      <c r="B18" s="33"/>
      <c r="C18" s="31">
        <v>850</v>
      </c>
      <c r="D18" s="31"/>
      <c r="E18" s="31">
        <v>16.597</v>
      </c>
      <c r="F18" s="31"/>
      <c r="G18" s="31">
        <v>2.666</v>
      </c>
      <c r="H18" s="31"/>
      <c r="I18" s="34" t="s">
        <v>70</v>
      </c>
      <c r="J18" s="31"/>
      <c r="K18" s="31">
        <v>900</v>
      </c>
      <c r="L18" s="31"/>
      <c r="M18" s="34" t="s">
        <v>70</v>
      </c>
      <c r="N18" s="31"/>
      <c r="O18" s="31">
        <v>42.351</v>
      </c>
      <c r="P18" s="23"/>
    </row>
    <row r="19" spans="1:16" ht="11.25">
      <c r="A19" s="36" t="s">
        <v>76</v>
      </c>
      <c r="B19" s="33"/>
      <c r="C19" s="31"/>
      <c r="D19" s="31"/>
      <c r="E19" s="31"/>
      <c r="F19" s="31"/>
      <c r="G19" s="31"/>
      <c r="H19" s="31"/>
      <c r="I19" s="37"/>
      <c r="J19" s="31"/>
      <c r="K19" s="31"/>
      <c r="L19" s="31"/>
      <c r="M19" s="31"/>
      <c r="N19" s="31"/>
      <c r="O19" s="31"/>
      <c r="P19" s="23"/>
    </row>
    <row r="20" spans="1:16" ht="11.25">
      <c r="A20" s="38" t="s">
        <v>77</v>
      </c>
      <c r="B20" s="33"/>
      <c r="C20" s="39" t="s">
        <v>78</v>
      </c>
      <c r="D20" s="31"/>
      <c r="E20" s="34" t="s">
        <v>70</v>
      </c>
      <c r="F20" s="31"/>
      <c r="G20" s="31">
        <v>170</v>
      </c>
      <c r="H20" s="31"/>
      <c r="I20" s="34" t="s">
        <v>70</v>
      </c>
      <c r="J20" s="31"/>
      <c r="K20" s="31">
        <v>140</v>
      </c>
      <c r="L20" s="31"/>
      <c r="M20" s="31">
        <v>36.652</v>
      </c>
      <c r="N20" s="31"/>
      <c r="O20" s="39" t="s">
        <v>78</v>
      </c>
      <c r="P20" s="23"/>
    </row>
    <row r="21" spans="1:16" ht="11.25">
      <c r="A21" s="40" t="s">
        <v>79</v>
      </c>
      <c r="B21" s="33"/>
      <c r="C21" s="31">
        <v>260</v>
      </c>
      <c r="D21" s="31"/>
      <c r="E21" s="31">
        <v>22.56</v>
      </c>
      <c r="F21" s="31"/>
      <c r="G21" s="31">
        <v>43.955</v>
      </c>
      <c r="H21" s="31"/>
      <c r="I21" s="34" t="s">
        <v>70</v>
      </c>
      <c r="J21" s="31"/>
      <c r="K21" s="31">
        <v>320</v>
      </c>
      <c r="L21" s="31"/>
      <c r="M21" s="34" t="s">
        <v>70</v>
      </c>
      <c r="N21" s="31"/>
      <c r="O21" s="31">
        <v>9.519</v>
      </c>
      <c r="P21" s="23"/>
    </row>
    <row r="22" spans="1:16" ht="11.25">
      <c r="A22" s="40" t="s">
        <v>80</v>
      </c>
      <c r="B22" s="33"/>
      <c r="C22" s="31">
        <v>2000</v>
      </c>
      <c r="D22" s="31"/>
      <c r="E22" s="31">
        <v>34.779</v>
      </c>
      <c r="F22" s="31"/>
      <c r="G22" s="31">
        <v>58.395</v>
      </c>
      <c r="H22" s="31"/>
      <c r="I22" s="34" t="s">
        <v>70</v>
      </c>
      <c r="J22" s="31"/>
      <c r="K22" s="31">
        <v>2200</v>
      </c>
      <c r="L22" s="31"/>
      <c r="M22" s="31">
        <v>1.689</v>
      </c>
      <c r="N22" s="31"/>
      <c r="O22" s="31">
        <v>120</v>
      </c>
      <c r="P22" s="23"/>
    </row>
    <row r="23" spans="1:16" ht="11.25">
      <c r="A23" s="40" t="s">
        <v>81</v>
      </c>
      <c r="B23" s="33"/>
      <c r="C23" s="31">
        <v>920</v>
      </c>
      <c r="D23" s="31"/>
      <c r="E23" s="31">
        <v>100</v>
      </c>
      <c r="F23" s="31"/>
      <c r="G23" s="31">
        <v>1600</v>
      </c>
      <c r="H23" s="31"/>
      <c r="I23" s="34" t="s">
        <v>70</v>
      </c>
      <c r="J23" s="31"/>
      <c r="K23" s="31">
        <v>2100</v>
      </c>
      <c r="L23" s="31"/>
      <c r="M23" s="31">
        <v>560</v>
      </c>
      <c r="N23" s="31"/>
      <c r="O23" s="31">
        <v>160</v>
      </c>
      <c r="P23" s="23"/>
    </row>
    <row r="24" spans="1:16" ht="11.25">
      <c r="A24" s="40" t="s">
        <v>82</v>
      </c>
      <c r="B24" s="33"/>
      <c r="C24" s="31">
        <v>9400</v>
      </c>
      <c r="D24" s="31"/>
      <c r="E24" s="31">
        <v>760</v>
      </c>
      <c r="F24" s="31"/>
      <c r="G24" s="31">
        <v>330</v>
      </c>
      <c r="H24" s="31"/>
      <c r="I24" s="34" t="s">
        <v>70</v>
      </c>
      <c r="J24" s="31"/>
      <c r="K24" s="31">
        <v>11000</v>
      </c>
      <c r="L24" s="31"/>
      <c r="M24" s="31">
        <v>98.305</v>
      </c>
      <c r="N24" s="31"/>
      <c r="O24" s="31">
        <v>530</v>
      </c>
      <c r="P24" s="23"/>
    </row>
    <row r="25" spans="1:16" ht="11.25">
      <c r="A25" s="40" t="s">
        <v>83</v>
      </c>
      <c r="B25" s="33"/>
      <c r="C25" s="31">
        <v>5300</v>
      </c>
      <c r="D25" s="31"/>
      <c r="E25" s="31">
        <v>100</v>
      </c>
      <c r="F25" s="31"/>
      <c r="G25" s="31">
        <v>120</v>
      </c>
      <c r="H25" s="31"/>
      <c r="I25" s="34" t="s">
        <v>70</v>
      </c>
      <c r="J25" s="31"/>
      <c r="K25" s="31">
        <v>5400</v>
      </c>
      <c r="L25" s="31"/>
      <c r="M25" s="31">
        <v>79.665</v>
      </c>
      <c r="N25" s="31"/>
      <c r="O25" s="31">
        <v>310</v>
      </c>
      <c r="P25" s="23"/>
    </row>
    <row r="26" spans="1:16" ht="11.25">
      <c r="A26" s="40" t="s">
        <v>84</v>
      </c>
      <c r="B26" s="33"/>
      <c r="C26" s="31">
        <v>210</v>
      </c>
      <c r="D26" s="31"/>
      <c r="E26" s="39" t="s">
        <v>78</v>
      </c>
      <c r="F26" s="31"/>
      <c r="G26" s="31">
        <v>43.545</v>
      </c>
      <c r="H26" s="31"/>
      <c r="I26" s="34" t="s">
        <v>70</v>
      </c>
      <c r="J26" s="31"/>
      <c r="K26" s="31">
        <v>270</v>
      </c>
      <c r="L26" s="31"/>
      <c r="M26" s="34" t="s">
        <v>70</v>
      </c>
      <c r="N26" s="31"/>
      <c r="O26" s="31">
        <v>80.952</v>
      </c>
      <c r="P26" s="23"/>
    </row>
    <row r="27" spans="1:16" ht="11.25">
      <c r="A27" s="40" t="s">
        <v>85</v>
      </c>
      <c r="B27" s="33"/>
      <c r="C27" s="31">
        <v>2100</v>
      </c>
      <c r="D27" s="31"/>
      <c r="E27" s="31">
        <v>59.868</v>
      </c>
      <c r="F27" s="31"/>
      <c r="G27" s="31">
        <v>2300</v>
      </c>
      <c r="H27" s="31"/>
      <c r="I27" s="31">
        <v>3.473</v>
      </c>
      <c r="J27" s="31"/>
      <c r="K27" s="31">
        <v>4200</v>
      </c>
      <c r="L27" s="31"/>
      <c r="M27" s="31">
        <v>230</v>
      </c>
      <c r="N27" s="31"/>
      <c r="O27" s="31">
        <v>390</v>
      </c>
      <c r="P27" s="23"/>
    </row>
    <row r="28" spans="1:16" ht="11.25">
      <c r="A28" s="41" t="s">
        <v>86</v>
      </c>
      <c r="B28" s="33"/>
      <c r="C28" s="31">
        <v>810</v>
      </c>
      <c r="D28" s="31"/>
      <c r="E28" s="31">
        <v>20.511</v>
      </c>
      <c r="F28" s="31"/>
      <c r="G28" s="31">
        <v>310</v>
      </c>
      <c r="H28" s="31"/>
      <c r="I28" s="34" t="s">
        <v>70</v>
      </c>
      <c r="J28" s="31"/>
      <c r="K28" s="31">
        <v>1200</v>
      </c>
      <c r="L28" s="31"/>
      <c r="M28" s="31">
        <v>0.501</v>
      </c>
      <c r="N28" s="31"/>
      <c r="O28" s="31">
        <v>40.702</v>
      </c>
      <c r="P28" s="23"/>
    </row>
    <row r="29" spans="1:16" ht="11.25">
      <c r="A29" s="41" t="s">
        <v>87</v>
      </c>
      <c r="B29" s="33"/>
      <c r="C29" s="31">
        <v>140</v>
      </c>
      <c r="D29" s="31"/>
      <c r="E29" s="31">
        <v>7.784</v>
      </c>
      <c r="F29" s="31"/>
      <c r="G29" s="31">
        <v>470</v>
      </c>
      <c r="H29" s="31"/>
      <c r="I29" s="34" t="s">
        <v>70</v>
      </c>
      <c r="J29" s="31"/>
      <c r="K29" s="31">
        <v>630</v>
      </c>
      <c r="L29" s="31"/>
      <c r="M29" s="31">
        <v>8.204</v>
      </c>
      <c r="N29" s="31"/>
      <c r="O29" s="31">
        <v>38.147</v>
      </c>
      <c r="P29" s="23"/>
    </row>
    <row r="30" spans="1:16" ht="11.25">
      <c r="A30" s="41" t="s">
        <v>88</v>
      </c>
      <c r="B30" s="33"/>
      <c r="C30" s="31">
        <v>2.537</v>
      </c>
      <c r="D30" s="31"/>
      <c r="E30" s="34" t="s">
        <v>70</v>
      </c>
      <c r="F30" s="31"/>
      <c r="G30" s="31">
        <v>120</v>
      </c>
      <c r="H30" s="31"/>
      <c r="I30" s="31">
        <v>80.021</v>
      </c>
      <c r="J30" s="31"/>
      <c r="K30" s="31">
        <v>69.698</v>
      </c>
      <c r="L30" s="31"/>
      <c r="M30" s="31">
        <v>130</v>
      </c>
      <c r="N30" s="31"/>
      <c r="O30" s="31">
        <v>18.316</v>
      </c>
      <c r="P30" s="23"/>
    </row>
    <row r="31" spans="1:16" ht="11.25">
      <c r="A31" s="41" t="s">
        <v>89</v>
      </c>
      <c r="B31" s="33"/>
      <c r="C31" s="31">
        <v>98.311</v>
      </c>
      <c r="D31" s="31"/>
      <c r="E31" s="34" t="s">
        <v>70</v>
      </c>
      <c r="F31" s="31"/>
      <c r="G31" s="31">
        <v>4.107</v>
      </c>
      <c r="H31" s="31"/>
      <c r="I31" s="34" t="s">
        <v>70</v>
      </c>
      <c r="J31" s="31"/>
      <c r="K31" s="31">
        <v>96.038</v>
      </c>
      <c r="L31" s="31"/>
      <c r="M31" s="31">
        <v>0.86</v>
      </c>
      <c r="N31" s="31"/>
      <c r="O31" s="31">
        <v>8.869</v>
      </c>
      <c r="P31" s="23"/>
    </row>
    <row r="32" spans="1:16" ht="11.25">
      <c r="A32" s="41" t="s">
        <v>90</v>
      </c>
      <c r="B32" s="33"/>
      <c r="C32" s="31">
        <v>270</v>
      </c>
      <c r="D32" s="31"/>
      <c r="E32" s="34" t="s">
        <v>70</v>
      </c>
      <c r="F32" s="31"/>
      <c r="G32" s="39" t="s">
        <v>78</v>
      </c>
      <c r="H32" s="31"/>
      <c r="I32" s="34" t="s">
        <v>70</v>
      </c>
      <c r="J32" s="31" t="s">
        <v>3</v>
      </c>
      <c r="K32" s="31">
        <v>260</v>
      </c>
      <c r="L32" s="31"/>
      <c r="M32" s="39" t="s">
        <v>78</v>
      </c>
      <c r="N32" s="31"/>
      <c r="O32" s="31">
        <v>10.249</v>
      </c>
      <c r="P32" s="23"/>
    </row>
    <row r="33" spans="1:16" ht="11.25">
      <c r="A33" s="41" t="s">
        <v>91</v>
      </c>
      <c r="B33" s="33"/>
      <c r="C33" s="31">
        <v>8.032</v>
      </c>
      <c r="D33" s="31"/>
      <c r="E33" s="34" t="s">
        <v>70</v>
      </c>
      <c r="F33" s="31"/>
      <c r="G33" s="34" t="s">
        <v>70</v>
      </c>
      <c r="H33" s="31"/>
      <c r="I33" s="34" t="s">
        <v>70</v>
      </c>
      <c r="J33" s="31"/>
      <c r="K33" s="31">
        <v>8.032</v>
      </c>
      <c r="L33" s="31"/>
      <c r="M33" s="34" t="s">
        <v>70</v>
      </c>
      <c r="N33" s="31"/>
      <c r="O33" s="31">
        <v>0.544</v>
      </c>
      <c r="P33" s="23"/>
    </row>
    <row r="34" spans="1:16" ht="11.25">
      <c r="A34" s="41" t="s">
        <v>92</v>
      </c>
      <c r="B34" s="33"/>
      <c r="C34" s="31">
        <v>260</v>
      </c>
      <c r="D34" s="31"/>
      <c r="E34" s="31">
        <v>51.437</v>
      </c>
      <c r="F34" s="31"/>
      <c r="G34" s="31">
        <v>310</v>
      </c>
      <c r="H34" s="31"/>
      <c r="I34" s="34" t="s">
        <v>70</v>
      </c>
      <c r="J34" s="31"/>
      <c r="K34" s="31">
        <v>570</v>
      </c>
      <c r="L34" s="31"/>
      <c r="M34" s="31">
        <v>150</v>
      </c>
      <c r="N34" s="31"/>
      <c r="O34" s="31">
        <v>370</v>
      </c>
      <c r="P34" s="23"/>
    </row>
    <row r="35" spans="1:16" ht="11.25">
      <c r="A35" s="41" t="s">
        <v>93</v>
      </c>
      <c r="B35" s="33"/>
      <c r="C35" s="42">
        <v>960</v>
      </c>
      <c r="D35" s="42"/>
      <c r="E35" s="42">
        <v>28.895</v>
      </c>
      <c r="F35" s="42"/>
      <c r="G35" s="42">
        <v>340</v>
      </c>
      <c r="H35" s="42"/>
      <c r="I35" s="42">
        <v>5.54</v>
      </c>
      <c r="J35" s="42"/>
      <c r="K35" s="42">
        <v>1200</v>
      </c>
      <c r="L35" s="42"/>
      <c r="M35" s="42">
        <v>49.243</v>
      </c>
      <c r="N35" s="42"/>
      <c r="O35" s="42">
        <v>600</v>
      </c>
      <c r="P35" s="23"/>
    </row>
    <row r="36" spans="1:16" ht="11.25">
      <c r="A36" s="40" t="s">
        <v>94</v>
      </c>
      <c r="B36" s="43" t="s">
        <v>45</v>
      </c>
      <c r="C36" s="44">
        <v>43000</v>
      </c>
      <c r="D36" s="44"/>
      <c r="E36" s="44">
        <v>1700</v>
      </c>
      <c r="F36" s="44"/>
      <c r="G36" s="44">
        <v>13000</v>
      </c>
      <c r="H36" s="44"/>
      <c r="I36" s="44">
        <v>150</v>
      </c>
      <c r="J36" s="44"/>
      <c r="K36" s="44">
        <v>56000</v>
      </c>
      <c r="L36" s="44"/>
      <c r="M36" s="44">
        <v>1600</v>
      </c>
      <c r="N36" s="44"/>
      <c r="O36" s="44">
        <v>4300</v>
      </c>
      <c r="P36" s="23"/>
    </row>
    <row r="37" spans="1:16" ht="11.25">
      <c r="A37" s="45" t="s">
        <v>95</v>
      </c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3"/>
    </row>
    <row r="38" spans="1:16" ht="11.25">
      <c r="A38" s="30" t="s">
        <v>68</v>
      </c>
      <c r="B38" s="2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3"/>
    </row>
    <row r="39" spans="1:16" ht="11.25">
      <c r="A39" s="32" t="s">
        <v>69</v>
      </c>
      <c r="B39" s="33"/>
      <c r="C39" s="31">
        <v>330</v>
      </c>
      <c r="D39" s="31"/>
      <c r="E39" s="31">
        <v>2.255</v>
      </c>
      <c r="F39" s="31"/>
      <c r="G39" s="31">
        <v>84.008</v>
      </c>
      <c r="H39" s="31"/>
      <c r="I39" s="39" t="s">
        <v>78</v>
      </c>
      <c r="J39" s="31"/>
      <c r="K39" s="31">
        <v>440</v>
      </c>
      <c r="L39" s="31"/>
      <c r="M39" s="39" t="s">
        <v>78</v>
      </c>
      <c r="N39" s="31"/>
      <c r="O39" s="31">
        <v>29.679</v>
      </c>
      <c r="P39" s="23"/>
    </row>
    <row r="40" spans="1:16" ht="11.25">
      <c r="A40" s="35" t="s">
        <v>71</v>
      </c>
      <c r="B40" s="33"/>
      <c r="C40" s="31">
        <v>130</v>
      </c>
      <c r="D40" s="31"/>
      <c r="E40" s="34" t="s">
        <v>70</v>
      </c>
      <c r="F40" s="31"/>
      <c r="G40" s="31">
        <v>10.799</v>
      </c>
      <c r="H40" s="31"/>
      <c r="I40" s="31">
        <v>9.661</v>
      </c>
      <c r="J40" s="31"/>
      <c r="K40" s="31">
        <v>140</v>
      </c>
      <c r="L40" s="31"/>
      <c r="M40" s="31">
        <v>9.652</v>
      </c>
      <c r="N40" s="31"/>
      <c r="O40" s="31">
        <v>14.481</v>
      </c>
      <c r="P40" s="23"/>
    </row>
    <row r="41" spans="1:16" ht="11.25">
      <c r="A41" s="35" t="s">
        <v>72</v>
      </c>
      <c r="B41" s="33"/>
      <c r="C41" s="31">
        <v>48.975</v>
      </c>
      <c r="D41" s="31"/>
      <c r="E41" s="34" t="s">
        <v>70</v>
      </c>
      <c r="F41" s="31"/>
      <c r="G41" s="31">
        <v>23.84</v>
      </c>
      <c r="H41" s="31"/>
      <c r="I41" s="34" t="s">
        <v>70</v>
      </c>
      <c r="J41" s="31"/>
      <c r="K41" s="31">
        <v>72.428</v>
      </c>
      <c r="L41" s="31"/>
      <c r="M41" s="34" t="s">
        <v>70</v>
      </c>
      <c r="N41" s="31"/>
      <c r="O41" s="31">
        <v>4.133</v>
      </c>
      <c r="P41" s="23"/>
    </row>
    <row r="42" spans="1:16" ht="11.25">
      <c r="A42" s="35" t="s">
        <v>73</v>
      </c>
      <c r="B42" s="33"/>
      <c r="C42" s="31">
        <v>10.867</v>
      </c>
      <c r="D42" s="31"/>
      <c r="E42" s="34" t="s">
        <v>70</v>
      </c>
      <c r="F42" s="31"/>
      <c r="G42" s="34" t="s">
        <v>70</v>
      </c>
      <c r="H42" s="31"/>
      <c r="I42" s="34" t="s">
        <v>70</v>
      </c>
      <c r="J42" s="31"/>
      <c r="K42" s="31">
        <v>10.874</v>
      </c>
      <c r="L42" s="31"/>
      <c r="M42" s="34" t="s">
        <v>70</v>
      </c>
      <c r="N42" s="31"/>
      <c r="O42" s="39" t="s">
        <v>78</v>
      </c>
      <c r="P42" s="23"/>
    </row>
    <row r="43" spans="1:16" ht="11.25">
      <c r="A43" s="35" t="s">
        <v>74</v>
      </c>
      <c r="B43" s="33"/>
      <c r="C43" s="31">
        <v>11.394</v>
      </c>
      <c r="D43" s="31"/>
      <c r="E43" s="34" t="s">
        <v>70</v>
      </c>
      <c r="F43" s="31"/>
      <c r="G43" s="34" t="s">
        <v>70</v>
      </c>
      <c r="H43" s="31"/>
      <c r="I43" s="34" t="s">
        <v>70</v>
      </c>
      <c r="J43" s="31"/>
      <c r="K43" s="31">
        <v>11.528</v>
      </c>
      <c r="L43" s="31"/>
      <c r="M43" s="34" t="s">
        <v>70</v>
      </c>
      <c r="N43" s="31"/>
      <c r="O43" s="39" t="s">
        <v>78</v>
      </c>
      <c r="P43" s="23"/>
    </row>
    <row r="44" spans="1:16" ht="11.25">
      <c r="A44" s="35" t="s">
        <v>75</v>
      </c>
      <c r="B44" s="33"/>
      <c r="C44" s="34" t="s">
        <v>70</v>
      </c>
      <c r="D44" s="31"/>
      <c r="E44" s="34" t="s">
        <v>70</v>
      </c>
      <c r="F44" s="31"/>
      <c r="G44" s="34" t="s">
        <v>70</v>
      </c>
      <c r="H44" s="31"/>
      <c r="I44" s="34" t="s">
        <v>70</v>
      </c>
      <c r="J44" s="31"/>
      <c r="K44" s="34" t="s">
        <v>70</v>
      </c>
      <c r="L44" s="31"/>
      <c r="M44" s="34" t="s">
        <v>70</v>
      </c>
      <c r="N44" s="31"/>
      <c r="O44" s="34" t="s">
        <v>70</v>
      </c>
      <c r="P44" s="23"/>
    </row>
    <row r="45" spans="1:16" ht="11.25">
      <c r="A45" s="36" t="s">
        <v>76</v>
      </c>
      <c r="B45" s="33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7"/>
      <c r="N45" s="31"/>
      <c r="O45" s="31"/>
      <c r="P45" s="23"/>
    </row>
    <row r="46" spans="1:16" ht="11.25">
      <c r="A46" s="38" t="s">
        <v>77</v>
      </c>
      <c r="B46" s="33"/>
      <c r="C46" s="31">
        <v>5.764</v>
      </c>
      <c r="D46" s="31"/>
      <c r="E46" s="31">
        <v>4.713</v>
      </c>
      <c r="F46" s="31"/>
      <c r="G46" s="31">
        <v>2.958</v>
      </c>
      <c r="H46" s="31"/>
      <c r="I46" s="39" t="s">
        <v>78</v>
      </c>
      <c r="J46" s="31"/>
      <c r="K46" s="31">
        <v>13.948</v>
      </c>
      <c r="L46" s="31"/>
      <c r="M46" s="34" t="s">
        <v>70</v>
      </c>
      <c r="N46" s="31"/>
      <c r="O46" s="39" t="s">
        <v>78</v>
      </c>
      <c r="P46" s="23"/>
    </row>
    <row r="47" spans="1:16" ht="11.25">
      <c r="A47" s="40" t="s">
        <v>79</v>
      </c>
      <c r="B47" s="33"/>
      <c r="C47" s="31">
        <v>20.528</v>
      </c>
      <c r="D47" s="31"/>
      <c r="E47" s="34" t="s">
        <v>70</v>
      </c>
      <c r="F47" s="31"/>
      <c r="G47" s="31">
        <v>58.008</v>
      </c>
      <c r="H47" s="31"/>
      <c r="I47" s="34" t="s">
        <v>70</v>
      </c>
      <c r="J47" s="31"/>
      <c r="K47" s="31">
        <v>78.188</v>
      </c>
      <c r="L47" s="31"/>
      <c r="M47" s="46" t="s">
        <v>78</v>
      </c>
      <c r="N47" s="31"/>
      <c r="O47" s="31">
        <v>2.395</v>
      </c>
      <c r="P47" s="23"/>
    </row>
    <row r="48" spans="1:16" ht="11.25">
      <c r="A48" s="40" t="s">
        <v>80</v>
      </c>
      <c r="B48" s="33"/>
      <c r="C48" s="31">
        <v>25.389</v>
      </c>
      <c r="D48" s="31"/>
      <c r="E48" s="34" t="s">
        <v>70</v>
      </c>
      <c r="F48" s="31"/>
      <c r="G48" s="31">
        <v>5.116</v>
      </c>
      <c r="H48" s="31"/>
      <c r="I48" s="31">
        <v>17.726</v>
      </c>
      <c r="J48" s="31"/>
      <c r="K48" s="31">
        <v>31.028</v>
      </c>
      <c r="L48" s="31"/>
      <c r="M48" s="31">
        <v>17.726</v>
      </c>
      <c r="N48" s="31"/>
      <c r="O48" s="39" t="s">
        <v>78</v>
      </c>
      <c r="P48" s="23"/>
    </row>
    <row r="49" spans="1:16" ht="11.25">
      <c r="A49" s="40" t="s">
        <v>81</v>
      </c>
      <c r="B49" s="33"/>
      <c r="C49" s="31">
        <v>1.292</v>
      </c>
      <c r="D49" s="31"/>
      <c r="E49" s="34" t="s">
        <v>70</v>
      </c>
      <c r="F49" s="31"/>
      <c r="G49" s="31">
        <v>2.608</v>
      </c>
      <c r="H49" s="31"/>
      <c r="I49" s="34" t="s">
        <v>70</v>
      </c>
      <c r="J49" s="31"/>
      <c r="K49" s="31">
        <v>3.616</v>
      </c>
      <c r="L49" s="31"/>
      <c r="M49" s="34" t="s">
        <v>70</v>
      </c>
      <c r="N49" s="31"/>
      <c r="O49" s="39" t="s">
        <v>78</v>
      </c>
      <c r="P49" s="23"/>
    </row>
    <row r="50" spans="1:16" ht="11.25">
      <c r="A50" s="40" t="s">
        <v>82</v>
      </c>
      <c r="B50" s="33"/>
      <c r="C50" s="31">
        <v>120</v>
      </c>
      <c r="D50" s="31"/>
      <c r="E50" s="34" t="s">
        <v>70</v>
      </c>
      <c r="F50" s="31"/>
      <c r="G50" s="34" t="s">
        <v>70</v>
      </c>
      <c r="H50" s="31"/>
      <c r="I50" s="34" t="s">
        <v>70</v>
      </c>
      <c r="J50" s="31"/>
      <c r="K50" s="31">
        <v>120</v>
      </c>
      <c r="L50" s="31"/>
      <c r="M50" s="34" t="s">
        <v>70</v>
      </c>
      <c r="N50" s="31"/>
      <c r="O50" s="31">
        <v>2.048</v>
      </c>
      <c r="P50" s="23"/>
    </row>
    <row r="51" spans="1:16" ht="11.25">
      <c r="A51" s="40" t="s">
        <v>83</v>
      </c>
      <c r="B51" s="33"/>
      <c r="C51" s="31">
        <v>71.128</v>
      </c>
      <c r="D51" s="31"/>
      <c r="E51" s="34" t="s">
        <v>70</v>
      </c>
      <c r="F51" s="31"/>
      <c r="G51" s="31">
        <v>6.377</v>
      </c>
      <c r="H51" s="31"/>
      <c r="I51" s="34" t="s">
        <v>70</v>
      </c>
      <c r="J51" s="31"/>
      <c r="K51" s="31">
        <v>79.477</v>
      </c>
      <c r="L51" s="31"/>
      <c r="M51" s="34" t="s">
        <v>70</v>
      </c>
      <c r="N51" s="31"/>
      <c r="O51" s="31">
        <v>3.707</v>
      </c>
      <c r="P51" s="23"/>
    </row>
    <row r="52" spans="1:16" ht="11.25">
      <c r="A52" s="40" t="s">
        <v>84</v>
      </c>
      <c r="B52" s="33"/>
      <c r="C52" s="34" t="s">
        <v>70</v>
      </c>
      <c r="D52" s="31"/>
      <c r="E52" s="34" t="s">
        <v>70</v>
      </c>
      <c r="F52" s="31"/>
      <c r="G52" s="34" t="s">
        <v>70</v>
      </c>
      <c r="H52" s="31"/>
      <c r="I52" s="39" t="s">
        <v>78</v>
      </c>
      <c r="J52" s="31"/>
      <c r="K52" s="34" t="s">
        <v>70</v>
      </c>
      <c r="L52" s="31"/>
      <c r="M52" s="39" t="s">
        <v>78</v>
      </c>
      <c r="N52" s="31"/>
      <c r="O52" s="34" t="s">
        <v>70</v>
      </c>
      <c r="P52" s="23"/>
    </row>
    <row r="53" spans="1:16" ht="11.25">
      <c r="A53" s="40" t="s">
        <v>85</v>
      </c>
      <c r="B53" s="33"/>
      <c r="C53" s="31">
        <v>76.306</v>
      </c>
      <c r="D53" s="31"/>
      <c r="E53" s="34" t="s">
        <v>70</v>
      </c>
      <c r="F53" s="31"/>
      <c r="G53" s="31">
        <v>130</v>
      </c>
      <c r="H53" s="31"/>
      <c r="I53" s="31">
        <v>9.35</v>
      </c>
      <c r="J53" s="31"/>
      <c r="K53" s="31">
        <v>210</v>
      </c>
      <c r="L53" s="31"/>
      <c r="M53" s="31">
        <v>9.377</v>
      </c>
      <c r="N53" s="31"/>
      <c r="O53" s="31">
        <v>6.252</v>
      </c>
      <c r="P53" s="23"/>
    </row>
    <row r="54" spans="1:16" ht="11.25">
      <c r="A54" s="41" t="s">
        <v>86</v>
      </c>
      <c r="B54" s="33"/>
      <c r="C54" s="31">
        <v>350</v>
      </c>
      <c r="D54" s="31"/>
      <c r="E54" s="39" t="s">
        <v>78</v>
      </c>
      <c r="F54" s="31"/>
      <c r="G54" s="31">
        <v>49.716</v>
      </c>
      <c r="H54" s="31"/>
      <c r="I54" s="31">
        <v>28.111</v>
      </c>
      <c r="J54" s="31"/>
      <c r="K54" s="31">
        <v>390</v>
      </c>
      <c r="L54" s="31"/>
      <c r="M54" s="31">
        <v>69.646</v>
      </c>
      <c r="N54" s="31"/>
      <c r="O54" s="31">
        <v>38.718</v>
      </c>
      <c r="P54" s="23"/>
    </row>
    <row r="55" spans="1:16" ht="11.25">
      <c r="A55" s="41" t="s">
        <v>87</v>
      </c>
      <c r="B55" s="33"/>
      <c r="C55" s="31">
        <v>48.069</v>
      </c>
      <c r="D55" s="31"/>
      <c r="E55" s="31">
        <v>1.335</v>
      </c>
      <c r="F55" s="31"/>
      <c r="G55" s="31">
        <v>36.081</v>
      </c>
      <c r="H55" s="31"/>
      <c r="I55" s="39" t="s">
        <v>78</v>
      </c>
      <c r="J55" s="31"/>
      <c r="K55" s="31">
        <v>85.017</v>
      </c>
      <c r="L55" s="31"/>
      <c r="M55" s="31">
        <v>0.579</v>
      </c>
      <c r="N55" s="31"/>
      <c r="O55" s="31">
        <v>5.752</v>
      </c>
      <c r="P55" s="23"/>
    </row>
    <row r="56" spans="1:16" ht="11.25">
      <c r="A56" s="41" t="s">
        <v>88</v>
      </c>
      <c r="B56" s="33"/>
      <c r="C56" s="31">
        <v>10.06</v>
      </c>
      <c r="D56" s="31"/>
      <c r="E56" s="34" t="s">
        <v>70</v>
      </c>
      <c r="F56" s="31"/>
      <c r="G56" s="31">
        <v>43.001</v>
      </c>
      <c r="H56" s="31"/>
      <c r="I56" s="34" t="s">
        <v>70</v>
      </c>
      <c r="J56" s="31"/>
      <c r="K56" s="31">
        <v>33.246</v>
      </c>
      <c r="L56" s="31"/>
      <c r="M56" s="31">
        <v>18.507</v>
      </c>
      <c r="N56" s="31"/>
      <c r="O56" s="31">
        <v>5.844</v>
      </c>
      <c r="P56" s="23"/>
    </row>
    <row r="57" spans="1:16" ht="11.25">
      <c r="A57" s="41" t="s">
        <v>89</v>
      </c>
      <c r="B57" s="33"/>
      <c r="C57" s="34" t="s">
        <v>70</v>
      </c>
      <c r="D57" s="31"/>
      <c r="E57" s="34" t="s">
        <v>70</v>
      </c>
      <c r="F57" s="31"/>
      <c r="G57" s="34" t="s">
        <v>70</v>
      </c>
      <c r="H57" s="31"/>
      <c r="I57" s="34" t="s">
        <v>70</v>
      </c>
      <c r="J57" s="31" t="s">
        <v>3</v>
      </c>
      <c r="K57" s="34" t="s">
        <v>70</v>
      </c>
      <c r="L57" s="31"/>
      <c r="M57" s="34" t="s">
        <v>70</v>
      </c>
      <c r="N57" s="31"/>
      <c r="O57" s="34" t="s">
        <v>70</v>
      </c>
      <c r="P57" s="23"/>
    </row>
    <row r="58" spans="1:16" ht="11.25">
      <c r="A58" s="41" t="s">
        <v>90</v>
      </c>
      <c r="B58" s="33"/>
      <c r="C58" s="34" t="s">
        <v>70</v>
      </c>
      <c r="D58" s="31"/>
      <c r="E58" s="34" t="s">
        <v>70</v>
      </c>
      <c r="F58" s="31"/>
      <c r="G58" s="39" t="s">
        <v>78</v>
      </c>
      <c r="H58" s="31"/>
      <c r="I58" s="34" t="s">
        <v>70</v>
      </c>
      <c r="J58" s="31"/>
      <c r="K58" s="39" t="s">
        <v>78</v>
      </c>
      <c r="L58" s="31"/>
      <c r="M58" s="34" t="s">
        <v>70</v>
      </c>
      <c r="N58" s="31"/>
      <c r="O58" s="39" t="s">
        <v>78</v>
      </c>
      <c r="P58" s="23"/>
    </row>
    <row r="59" spans="1:16" ht="11.25">
      <c r="A59" s="41" t="s">
        <v>91</v>
      </c>
      <c r="B59" s="33"/>
      <c r="C59" s="31">
        <v>1.077</v>
      </c>
      <c r="D59" s="31"/>
      <c r="E59" s="34" t="s">
        <v>70</v>
      </c>
      <c r="F59" s="31"/>
      <c r="G59" s="34" t="s">
        <v>70</v>
      </c>
      <c r="H59" s="31"/>
      <c r="I59" s="34" t="s">
        <v>70</v>
      </c>
      <c r="J59" s="31"/>
      <c r="K59" s="31">
        <v>1.077</v>
      </c>
      <c r="L59" s="31"/>
      <c r="M59" s="34" t="s">
        <v>70</v>
      </c>
      <c r="N59" s="31"/>
      <c r="O59" s="39" t="s">
        <v>78</v>
      </c>
      <c r="P59" s="23"/>
    </row>
    <row r="60" spans="1:16" ht="11.25">
      <c r="A60" s="41" t="s">
        <v>92</v>
      </c>
      <c r="B60" s="33"/>
      <c r="C60" s="31">
        <v>6.179</v>
      </c>
      <c r="D60" s="31"/>
      <c r="E60" s="34" t="s">
        <v>70</v>
      </c>
      <c r="F60" s="31"/>
      <c r="G60" s="31">
        <v>57.285</v>
      </c>
      <c r="H60" s="31"/>
      <c r="I60" s="39" t="s">
        <v>78</v>
      </c>
      <c r="J60" s="31"/>
      <c r="K60" s="31">
        <v>62.975</v>
      </c>
      <c r="L60" s="31"/>
      <c r="M60" s="31">
        <v>0.699</v>
      </c>
      <c r="N60" s="31"/>
      <c r="O60" s="31">
        <v>0.933</v>
      </c>
      <c r="P60" s="23"/>
    </row>
    <row r="61" spans="1:16" ht="11.25">
      <c r="A61" s="41" t="s">
        <v>93</v>
      </c>
      <c r="B61" s="33"/>
      <c r="C61" s="42">
        <v>31.982</v>
      </c>
      <c r="D61" s="42"/>
      <c r="E61" s="47" t="s">
        <v>70</v>
      </c>
      <c r="F61" s="42"/>
      <c r="G61" s="42">
        <v>1.221</v>
      </c>
      <c r="H61" s="42"/>
      <c r="I61" s="42">
        <v>13.969</v>
      </c>
      <c r="J61" s="42"/>
      <c r="K61" s="42">
        <v>45.91</v>
      </c>
      <c r="L61" s="42"/>
      <c r="M61" s="42">
        <v>0.646</v>
      </c>
      <c r="N61" s="42"/>
      <c r="O61" s="42">
        <v>2.95</v>
      </c>
      <c r="P61" s="23"/>
    </row>
    <row r="62" spans="1:16" ht="11.25">
      <c r="A62" s="40" t="s">
        <v>94</v>
      </c>
      <c r="B62" s="48" t="s">
        <v>45</v>
      </c>
      <c r="C62" s="42">
        <v>1300</v>
      </c>
      <c r="D62" s="42"/>
      <c r="E62" s="42">
        <v>8.411000000000001</v>
      </c>
      <c r="F62" s="42"/>
      <c r="G62" s="42">
        <v>510</v>
      </c>
      <c r="H62" s="42"/>
      <c r="I62" s="42">
        <v>79.34699999999998</v>
      </c>
      <c r="J62" s="42"/>
      <c r="K62" s="42">
        <v>1800</v>
      </c>
      <c r="L62" s="42"/>
      <c r="M62" s="42">
        <v>130</v>
      </c>
      <c r="N62" s="42"/>
      <c r="O62" s="42">
        <v>120</v>
      </c>
      <c r="P62" s="23"/>
    </row>
    <row r="63" spans="1:16" ht="11.25">
      <c r="A63" s="49" t="s">
        <v>30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23"/>
    </row>
    <row r="64" spans="1:16" ht="11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23"/>
    </row>
    <row r="65" spans="1:16" ht="11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23"/>
    </row>
    <row r="66" spans="1:16" ht="11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3"/>
    </row>
    <row r="67" spans="1:16" ht="11.2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23"/>
    </row>
    <row r="68" spans="1:16" ht="11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23"/>
    </row>
    <row r="69" spans="1:16" ht="11.25">
      <c r="A69" s="22" t="s">
        <v>96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  <row r="70" spans="1:16" ht="11.25">
      <c r="A70" s="22" t="s">
        <v>41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3"/>
    </row>
    <row r="71" spans="1:16" ht="11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3"/>
    </row>
    <row r="72" spans="1:16" ht="11.25">
      <c r="A72" s="22" t="s">
        <v>42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3"/>
    </row>
    <row r="73" spans="1:16" ht="11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23"/>
    </row>
    <row r="74" spans="1:16" ht="11.25">
      <c r="A74" s="24"/>
      <c r="B74" s="24"/>
      <c r="C74" s="25" t="s">
        <v>43</v>
      </c>
      <c r="D74" s="25"/>
      <c r="E74" s="25"/>
      <c r="F74" s="26"/>
      <c r="G74" s="25" t="s">
        <v>44</v>
      </c>
      <c r="H74" s="25"/>
      <c r="I74" s="25"/>
      <c r="J74" s="26"/>
      <c r="K74" s="26" t="s">
        <v>45</v>
      </c>
      <c r="L74" s="26"/>
      <c r="M74" s="26" t="s">
        <v>45</v>
      </c>
      <c r="N74" s="24"/>
      <c r="O74" s="24" t="s">
        <v>45</v>
      </c>
      <c r="P74" s="23"/>
    </row>
    <row r="75" spans="1:16" ht="11.25">
      <c r="A75" s="23"/>
      <c r="B75" s="23"/>
      <c r="C75" s="27" t="s">
        <v>46</v>
      </c>
      <c r="D75" s="27"/>
      <c r="E75" s="27" t="s">
        <v>47</v>
      </c>
      <c r="F75" s="27"/>
      <c r="G75" s="27" t="s">
        <v>48</v>
      </c>
      <c r="H75" s="27"/>
      <c r="I75" s="27"/>
      <c r="J75" s="27"/>
      <c r="K75" s="27" t="s">
        <v>49</v>
      </c>
      <c r="L75" s="27"/>
      <c r="M75" s="27"/>
      <c r="N75" s="23"/>
      <c r="O75" s="27" t="s">
        <v>50</v>
      </c>
      <c r="P75" s="23"/>
    </row>
    <row r="76" spans="1:16" ht="11.25">
      <c r="A76" s="23"/>
      <c r="B76" s="23"/>
      <c r="C76" s="27" t="s">
        <v>51</v>
      </c>
      <c r="D76" s="27"/>
      <c r="E76" s="27" t="s">
        <v>52</v>
      </c>
      <c r="F76" s="27"/>
      <c r="G76" s="27" t="s">
        <v>53</v>
      </c>
      <c r="H76" s="27"/>
      <c r="I76" s="27" t="s">
        <v>54</v>
      </c>
      <c r="J76" s="27"/>
      <c r="K76" s="27" t="s">
        <v>55</v>
      </c>
      <c r="L76" s="27"/>
      <c r="M76" s="27" t="s">
        <v>56</v>
      </c>
      <c r="N76" s="23"/>
      <c r="O76" s="27" t="s">
        <v>57</v>
      </c>
      <c r="P76" s="23"/>
    </row>
    <row r="77" spans="1:16" ht="11.25">
      <c r="A77" s="28" t="s">
        <v>58</v>
      </c>
      <c r="B77" s="29"/>
      <c r="C77" s="28" t="s">
        <v>59</v>
      </c>
      <c r="D77" s="28"/>
      <c r="E77" s="28" t="s">
        <v>60</v>
      </c>
      <c r="F77" s="28"/>
      <c r="G77" s="28" t="s">
        <v>61</v>
      </c>
      <c r="H77" s="28"/>
      <c r="I77" s="28" t="s">
        <v>62</v>
      </c>
      <c r="J77" s="28"/>
      <c r="K77" s="28" t="s">
        <v>63</v>
      </c>
      <c r="L77" s="28"/>
      <c r="M77" s="28" t="s">
        <v>64</v>
      </c>
      <c r="N77" s="29"/>
      <c r="O77" s="28" t="s">
        <v>65</v>
      </c>
      <c r="P77" s="23"/>
    </row>
    <row r="78" spans="1:16" ht="11.25">
      <c r="A78" s="52" t="s">
        <v>97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1.25">
      <c r="A79" s="30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1.25">
      <c r="A80" s="32" t="s">
        <v>69</v>
      </c>
      <c r="B80" s="33"/>
      <c r="C80" s="31">
        <v>810</v>
      </c>
      <c r="D80" s="31"/>
      <c r="E80" s="46" t="s">
        <v>78</v>
      </c>
      <c r="F80" s="31"/>
      <c r="G80" s="31">
        <v>130</v>
      </c>
      <c r="H80" s="31"/>
      <c r="I80" s="46" t="s">
        <v>78</v>
      </c>
      <c r="J80" s="31"/>
      <c r="K80" s="31">
        <v>950</v>
      </c>
      <c r="L80" s="31"/>
      <c r="M80" s="46" t="s">
        <v>78</v>
      </c>
      <c r="N80" s="31"/>
      <c r="O80" s="31">
        <v>12.295</v>
      </c>
      <c r="P80" s="23"/>
    </row>
    <row r="81" spans="1:16" ht="11.25">
      <c r="A81" s="35" t="s">
        <v>71</v>
      </c>
      <c r="B81" s="33"/>
      <c r="C81" s="31">
        <v>1400</v>
      </c>
      <c r="D81" s="31"/>
      <c r="E81" s="31">
        <v>27.478</v>
      </c>
      <c r="F81" s="31"/>
      <c r="G81" s="31">
        <v>110</v>
      </c>
      <c r="H81" s="31"/>
      <c r="I81" s="31">
        <v>17.763</v>
      </c>
      <c r="J81" s="31"/>
      <c r="K81" s="31">
        <v>1500</v>
      </c>
      <c r="L81" s="31"/>
      <c r="M81" s="46" t="s">
        <v>78</v>
      </c>
      <c r="N81" s="31"/>
      <c r="O81" s="34">
        <v>120</v>
      </c>
      <c r="P81" s="23"/>
    </row>
    <row r="82" spans="1:16" ht="11.25">
      <c r="A82" s="35" t="s">
        <v>72</v>
      </c>
      <c r="B82" s="33"/>
      <c r="C82" s="31">
        <v>160</v>
      </c>
      <c r="D82" s="31"/>
      <c r="E82" s="31">
        <v>3.309</v>
      </c>
      <c r="F82" s="31"/>
      <c r="G82" s="31">
        <v>12.552</v>
      </c>
      <c r="H82" s="31"/>
      <c r="I82" s="46" t="s">
        <v>78</v>
      </c>
      <c r="J82" s="31"/>
      <c r="K82" s="31">
        <v>220</v>
      </c>
      <c r="L82" s="31"/>
      <c r="M82" s="31">
        <v>2.063</v>
      </c>
      <c r="N82" s="31"/>
      <c r="O82" s="31">
        <v>4.699</v>
      </c>
      <c r="P82" s="23"/>
    </row>
    <row r="83" spans="1:16" ht="11.25">
      <c r="A83" s="35" t="s">
        <v>73</v>
      </c>
      <c r="B83" s="33"/>
      <c r="C83" s="31">
        <v>240</v>
      </c>
      <c r="D83" s="31"/>
      <c r="E83" s="31">
        <v>1.195</v>
      </c>
      <c r="F83" s="31"/>
      <c r="G83" s="34" t="s">
        <v>70</v>
      </c>
      <c r="H83" s="31"/>
      <c r="I83" s="34" t="s">
        <v>70</v>
      </c>
      <c r="J83" s="31"/>
      <c r="K83" s="31">
        <v>250</v>
      </c>
      <c r="L83" s="31"/>
      <c r="M83" s="46" t="s">
        <v>78</v>
      </c>
      <c r="N83" s="31"/>
      <c r="O83" s="31">
        <v>2.503</v>
      </c>
      <c r="P83" s="23"/>
    </row>
    <row r="84" spans="1:16" ht="11.25">
      <c r="A84" s="35" t="s">
        <v>74</v>
      </c>
      <c r="B84" s="33"/>
      <c r="C84" s="31">
        <v>67.648</v>
      </c>
      <c r="D84" s="31"/>
      <c r="E84" s="31">
        <v>1.37</v>
      </c>
      <c r="F84" s="31"/>
      <c r="G84" s="31">
        <v>32.387</v>
      </c>
      <c r="H84" s="31"/>
      <c r="I84" s="34" t="s">
        <v>70</v>
      </c>
      <c r="J84" s="31"/>
      <c r="K84" s="31">
        <v>100</v>
      </c>
      <c r="L84" s="31"/>
      <c r="M84" s="34" t="s">
        <v>70</v>
      </c>
      <c r="N84" s="31"/>
      <c r="O84" s="31">
        <v>4.848</v>
      </c>
      <c r="P84" s="23"/>
    </row>
    <row r="85" spans="1:16" ht="11.25">
      <c r="A85" s="35" t="s">
        <v>75</v>
      </c>
      <c r="B85" s="33"/>
      <c r="C85" s="31">
        <v>74.904</v>
      </c>
      <c r="D85" s="31"/>
      <c r="E85" s="34" t="s">
        <v>70</v>
      </c>
      <c r="F85" s="31"/>
      <c r="G85" s="31">
        <v>2.104</v>
      </c>
      <c r="H85" s="31"/>
      <c r="I85" s="34" t="s">
        <v>70</v>
      </c>
      <c r="J85" s="31"/>
      <c r="K85" s="31">
        <v>76.17</v>
      </c>
      <c r="L85" s="31"/>
      <c r="M85" s="31">
        <v>4.361</v>
      </c>
      <c r="N85" s="31"/>
      <c r="O85" s="31">
        <v>3.761</v>
      </c>
      <c r="P85" s="23"/>
    </row>
    <row r="86" spans="1:16" ht="11.25">
      <c r="A86" s="36" t="s">
        <v>76</v>
      </c>
      <c r="B86" s="33"/>
      <c r="C86" s="31"/>
      <c r="D86" s="31"/>
      <c r="E86" s="31"/>
      <c r="F86" s="31"/>
      <c r="G86" s="31"/>
      <c r="H86" s="31"/>
      <c r="I86" s="37"/>
      <c r="J86" s="31"/>
      <c r="K86" s="31"/>
      <c r="L86" s="31"/>
      <c r="M86" s="31"/>
      <c r="N86" s="31"/>
      <c r="O86" s="31"/>
      <c r="P86" s="23"/>
    </row>
    <row r="87" spans="1:16" ht="11.25">
      <c r="A87" s="38" t="s">
        <v>77</v>
      </c>
      <c r="B87" s="33"/>
      <c r="C87" s="31">
        <v>150</v>
      </c>
      <c r="D87" s="31"/>
      <c r="E87" s="34" t="s">
        <v>70</v>
      </c>
      <c r="F87" s="31"/>
      <c r="G87" s="31">
        <v>1.219</v>
      </c>
      <c r="H87" s="31"/>
      <c r="I87" s="34" t="s">
        <v>70</v>
      </c>
      <c r="J87" s="31"/>
      <c r="K87" s="31">
        <v>150</v>
      </c>
      <c r="L87" s="31"/>
      <c r="M87" s="31">
        <v>0.606</v>
      </c>
      <c r="N87" s="31"/>
      <c r="O87" s="31">
        <v>2.018</v>
      </c>
      <c r="P87" s="23"/>
    </row>
    <row r="88" spans="1:16" ht="11.25">
      <c r="A88" s="40" t="s">
        <v>79</v>
      </c>
      <c r="B88" s="33"/>
      <c r="C88" s="31">
        <v>95.249</v>
      </c>
      <c r="D88" s="31"/>
      <c r="E88" s="34" t="s">
        <v>70</v>
      </c>
      <c r="F88" s="31"/>
      <c r="G88" s="31">
        <v>32.887</v>
      </c>
      <c r="H88" s="31"/>
      <c r="I88" s="39" t="s">
        <v>78</v>
      </c>
      <c r="J88" s="31"/>
      <c r="K88" s="31">
        <v>130</v>
      </c>
      <c r="L88" s="31"/>
      <c r="M88" s="39" t="s">
        <v>78</v>
      </c>
      <c r="N88" s="31"/>
      <c r="O88" s="34">
        <v>5.211</v>
      </c>
      <c r="P88" s="23" t="s">
        <v>3</v>
      </c>
    </row>
    <row r="89" spans="1:16" ht="11.25">
      <c r="A89" s="40" t="s">
        <v>80</v>
      </c>
      <c r="B89" s="33"/>
      <c r="C89" s="31">
        <v>77.272</v>
      </c>
      <c r="D89" s="31"/>
      <c r="E89" s="39" t="s">
        <v>78</v>
      </c>
      <c r="F89" s="31"/>
      <c r="G89" s="31">
        <v>3.193</v>
      </c>
      <c r="H89" s="31"/>
      <c r="I89" s="34" t="s">
        <v>70</v>
      </c>
      <c r="J89" s="31"/>
      <c r="K89" s="31">
        <v>80.211</v>
      </c>
      <c r="L89" s="31"/>
      <c r="M89" s="31">
        <v>3.973</v>
      </c>
      <c r="N89" s="31"/>
      <c r="O89" s="31">
        <v>3.807</v>
      </c>
      <c r="P89" s="23"/>
    </row>
    <row r="90" spans="1:16" ht="11.25">
      <c r="A90" s="40" t="s">
        <v>81</v>
      </c>
      <c r="B90" s="33"/>
      <c r="C90" s="31">
        <v>20.92</v>
      </c>
      <c r="D90" s="31"/>
      <c r="E90" s="34" t="s">
        <v>70</v>
      </c>
      <c r="F90" s="31"/>
      <c r="G90" s="31">
        <v>13.022</v>
      </c>
      <c r="H90" s="31"/>
      <c r="I90" s="34" t="s">
        <v>70</v>
      </c>
      <c r="J90" s="31"/>
      <c r="K90" s="31">
        <v>33.806</v>
      </c>
      <c r="L90" s="31"/>
      <c r="M90" s="31">
        <v>3.403</v>
      </c>
      <c r="N90" s="31"/>
      <c r="O90" s="31">
        <v>0.984</v>
      </c>
      <c r="P90" s="23"/>
    </row>
    <row r="91" spans="1:16" ht="11.25">
      <c r="A91" s="40" t="s">
        <v>82</v>
      </c>
      <c r="B91" s="33"/>
      <c r="C91" s="31">
        <v>1700</v>
      </c>
      <c r="D91" s="31"/>
      <c r="E91" s="31">
        <v>20.599</v>
      </c>
      <c r="F91" s="31"/>
      <c r="G91" s="39" t="s">
        <v>78</v>
      </c>
      <c r="H91" s="31"/>
      <c r="I91" s="34" t="s">
        <v>70</v>
      </c>
      <c r="J91" s="31"/>
      <c r="K91" s="31">
        <v>1700</v>
      </c>
      <c r="L91" s="31"/>
      <c r="M91" s="39" t="s">
        <v>78</v>
      </c>
      <c r="N91" s="31"/>
      <c r="O91" s="31">
        <v>54.86</v>
      </c>
      <c r="P91" s="23"/>
    </row>
    <row r="92" spans="1:16" ht="11.25">
      <c r="A92" s="40" t="s">
        <v>83</v>
      </c>
      <c r="B92" s="33"/>
      <c r="C92" s="31">
        <v>930</v>
      </c>
      <c r="D92" s="31"/>
      <c r="E92" s="31">
        <v>220</v>
      </c>
      <c r="F92" s="31"/>
      <c r="G92" s="31">
        <v>57.135</v>
      </c>
      <c r="H92" s="31"/>
      <c r="I92" s="34" t="s">
        <v>70</v>
      </c>
      <c r="J92" s="31"/>
      <c r="K92" s="31">
        <v>960</v>
      </c>
      <c r="L92" s="31"/>
      <c r="M92" s="31">
        <v>38.888</v>
      </c>
      <c r="N92" s="31"/>
      <c r="O92" s="31">
        <v>270</v>
      </c>
      <c r="P92" s="23"/>
    </row>
    <row r="93" spans="1:16" ht="11.25">
      <c r="A93" s="40" t="s">
        <v>84</v>
      </c>
      <c r="B93" s="33"/>
      <c r="C93" s="31">
        <v>24.029</v>
      </c>
      <c r="D93" s="31"/>
      <c r="E93" s="34" t="s">
        <v>70</v>
      </c>
      <c r="F93" s="31"/>
      <c r="G93" s="34" t="s">
        <v>70</v>
      </c>
      <c r="H93" s="31"/>
      <c r="I93" s="34" t="s">
        <v>70</v>
      </c>
      <c r="J93" s="31"/>
      <c r="K93" s="31">
        <v>23.924</v>
      </c>
      <c r="L93" s="31"/>
      <c r="M93" s="34" t="s">
        <v>70</v>
      </c>
      <c r="N93" s="31"/>
      <c r="O93" s="39" t="s">
        <v>78</v>
      </c>
      <c r="P93" s="23"/>
    </row>
    <row r="94" spans="1:16" ht="11.25">
      <c r="A94" s="40" t="s">
        <v>85</v>
      </c>
      <c r="B94" s="33"/>
      <c r="C94" s="31">
        <v>110</v>
      </c>
      <c r="D94" s="31"/>
      <c r="E94" s="39" t="s">
        <v>78</v>
      </c>
      <c r="F94" s="31"/>
      <c r="G94" s="31">
        <v>4.095</v>
      </c>
      <c r="H94" s="31"/>
      <c r="I94" s="34" t="s">
        <v>70</v>
      </c>
      <c r="J94" s="31"/>
      <c r="K94" s="31">
        <v>120</v>
      </c>
      <c r="L94" s="31"/>
      <c r="M94" s="39" t="s">
        <v>78</v>
      </c>
      <c r="N94" s="31"/>
      <c r="O94" s="31">
        <v>5.771</v>
      </c>
      <c r="P94" s="23"/>
    </row>
    <row r="95" spans="1:16" ht="11.25">
      <c r="A95" s="41" t="s">
        <v>86</v>
      </c>
      <c r="B95" s="33"/>
      <c r="C95" s="31">
        <v>3.393</v>
      </c>
      <c r="D95" s="31"/>
      <c r="E95" s="34" t="s">
        <v>70</v>
      </c>
      <c r="F95" s="31"/>
      <c r="G95" s="31">
        <v>4.243</v>
      </c>
      <c r="H95" s="31"/>
      <c r="I95" s="34" t="s">
        <v>70</v>
      </c>
      <c r="J95" s="31"/>
      <c r="K95" s="31">
        <v>7.979</v>
      </c>
      <c r="L95" s="31"/>
      <c r="M95" s="39" t="s">
        <v>78</v>
      </c>
      <c r="N95" s="31"/>
      <c r="O95" s="31">
        <v>5.355</v>
      </c>
      <c r="P95" s="23"/>
    </row>
    <row r="96" spans="1:16" ht="11.25">
      <c r="A96" s="41" t="s">
        <v>87</v>
      </c>
      <c r="B96" s="33"/>
      <c r="C96" s="31">
        <v>4.62</v>
      </c>
      <c r="D96" s="31"/>
      <c r="E96" s="34" t="s">
        <v>70</v>
      </c>
      <c r="F96" s="31"/>
      <c r="G96" s="31">
        <v>0.671</v>
      </c>
      <c r="H96" s="31"/>
      <c r="I96" s="34" t="s">
        <v>70</v>
      </c>
      <c r="J96" s="31"/>
      <c r="K96" s="31">
        <v>5.276</v>
      </c>
      <c r="L96" s="31"/>
      <c r="M96" s="34" t="s">
        <v>70</v>
      </c>
      <c r="N96" s="31"/>
      <c r="O96" s="31">
        <v>1.138</v>
      </c>
      <c r="P96" s="23"/>
    </row>
    <row r="97" spans="1:16" ht="11.25">
      <c r="A97" s="41" t="s">
        <v>88</v>
      </c>
      <c r="B97" s="33"/>
      <c r="C97" s="31">
        <v>58.813</v>
      </c>
      <c r="D97" s="31"/>
      <c r="E97" s="34" t="s">
        <v>70</v>
      </c>
      <c r="F97" s="31"/>
      <c r="G97" s="31">
        <v>2.634</v>
      </c>
      <c r="H97" s="31"/>
      <c r="I97" s="34" t="s">
        <v>70</v>
      </c>
      <c r="J97" s="31"/>
      <c r="K97" s="31">
        <v>62.327</v>
      </c>
      <c r="L97" s="31"/>
      <c r="M97" s="34" t="s">
        <v>70</v>
      </c>
      <c r="N97" s="31"/>
      <c r="O97" s="31">
        <v>9.366</v>
      </c>
      <c r="P97" s="23"/>
    </row>
    <row r="98" spans="1:16" ht="11.25">
      <c r="A98" s="41" t="s">
        <v>89</v>
      </c>
      <c r="B98" s="33"/>
      <c r="C98" s="31">
        <v>690</v>
      </c>
      <c r="D98" s="31"/>
      <c r="E98" s="39" t="s">
        <v>78</v>
      </c>
      <c r="F98" s="31"/>
      <c r="G98" s="31">
        <v>250</v>
      </c>
      <c r="H98" s="31"/>
      <c r="I98" s="39" t="s">
        <v>78</v>
      </c>
      <c r="J98" s="31"/>
      <c r="K98" s="31">
        <v>980</v>
      </c>
      <c r="L98" s="31"/>
      <c r="M98" s="31">
        <v>0.542</v>
      </c>
      <c r="N98" s="31"/>
      <c r="O98" s="31">
        <v>52.86</v>
      </c>
      <c r="P98" s="23"/>
    </row>
    <row r="99" spans="1:16" ht="11.25">
      <c r="A99" s="41" t="s">
        <v>90</v>
      </c>
      <c r="B99" s="33"/>
      <c r="C99" s="31">
        <v>100</v>
      </c>
      <c r="D99" s="31"/>
      <c r="E99" s="31">
        <v>85.942</v>
      </c>
      <c r="F99" s="31"/>
      <c r="G99" s="31">
        <v>18.886</v>
      </c>
      <c r="H99" s="31"/>
      <c r="I99" s="31">
        <v>0.53</v>
      </c>
      <c r="J99" s="31"/>
      <c r="K99" s="31">
        <v>210</v>
      </c>
      <c r="L99" s="31"/>
      <c r="M99" s="31">
        <v>4.195</v>
      </c>
      <c r="N99" s="31"/>
      <c r="O99" s="31">
        <v>2.437</v>
      </c>
      <c r="P99" s="23"/>
    </row>
    <row r="100" spans="1:16" ht="11.25">
      <c r="A100" s="41" t="s">
        <v>91</v>
      </c>
      <c r="B100" s="33"/>
      <c r="C100" s="31">
        <v>270</v>
      </c>
      <c r="D100" s="31"/>
      <c r="E100" s="31">
        <v>11.379</v>
      </c>
      <c r="F100" s="31"/>
      <c r="G100" s="31">
        <v>730</v>
      </c>
      <c r="H100" s="31"/>
      <c r="I100" s="34" t="s">
        <v>70</v>
      </c>
      <c r="J100" s="31"/>
      <c r="K100" s="31">
        <v>1000</v>
      </c>
      <c r="L100" s="31"/>
      <c r="M100" s="31">
        <v>3.846</v>
      </c>
      <c r="N100" s="31"/>
      <c r="O100" s="31">
        <v>16.027</v>
      </c>
      <c r="P100" s="23"/>
    </row>
    <row r="101" spans="1:16" ht="11.25">
      <c r="A101" s="53" t="s">
        <v>92</v>
      </c>
      <c r="B101" s="33"/>
      <c r="C101" s="31">
        <v>210</v>
      </c>
      <c r="D101" s="31"/>
      <c r="E101" s="31">
        <v>15.925</v>
      </c>
      <c r="F101" s="31"/>
      <c r="G101" s="31">
        <v>2300</v>
      </c>
      <c r="H101" s="31"/>
      <c r="I101" s="34" t="s">
        <v>70</v>
      </c>
      <c r="J101" s="31"/>
      <c r="K101" s="31">
        <v>2500</v>
      </c>
      <c r="L101" s="31"/>
      <c r="M101" s="31">
        <v>5.274</v>
      </c>
      <c r="N101" s="31"/>
      <c r="O101" s="31">
        <v>55.704</v>
      </c>
      <c r="P101" s="23"/>
    </row>
    <row r="102" spans="1:16" ht="11.25">
      <c r="A102" s="53" t="s">
        <v>93</v>
      </c>
      <c r="B102" s="33"/>
      <c r="C102" s="42">
        <v>130</v>
      </c>
      <c r="D102" s="42"/>
      <c r="E102" s="42">
        <v>4.033</v>
      </c>
      <c r="F102" s="42"/>
      <c r="G102" s="42">
        <v>100</v>
      </c>
      <c r="H102" s="42"/>
      <c r="I102" s="39" t="s">
        <v>78</v>
      </c>
      <c r="J102" s="42"/>
      <c r="K102" s="42">
        <v>230</v>
      </c>
      <c r="L102" s="42"/>
      <c r="M102" s="42">
        <v>1.461</v>
      </c>
      <c r="N102" s="42"/>
      <c r="O102" s="42">
        <v>12.389</v>
      </c>
      <c r="P102" s="23"/>
    </row>
    <row r="103" spans="1:16" ht="11.25">
      <c r="A103" s="35" t="s">
        <v>94</v>
      </c>
      <c r="B103" s="43" t="s">
        <v>45</v>
      </c>
      <c r="C103" s="44">
        <v>7200</v>
      </c>
      <c r="D103" s="44"/>
      <c r="E103" s="44">
        <v>390</v>
      </c>
      <c r="F103" s="44"/>
      <c r="G103" s="44">
        <v>3800</v>
      </c>
      <c r="H103" s="44"/>
      <c r="I103" s="44">
        <v>18.874000000000006</v>
      </c>
      <c r="J103" s="44"/>
      <c r="K103" s="44">
        <v>11000</v>
      </c>
      <c r="L103" s="44"/>
      <c r="M103" s="44">
        <v>70</v>
      </c>
      <c r="N103" s="44"/>
      <c r="O103" s="44">
        <v>650</v>
      </c>
      <c r="P103" s="23"/>
    </row>
    <row r="104" spans="1:16" ht="11.25">
      <c r="A104" s="52" t="s">
        <v>98</v>
      </c>
      <c r="B104" s="23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3"/>
    </row>
    <row r="105" spans="1:16" ht="11.25">
      <c r="A105" s="54" t="s">
        <v>68</v>
      </c>
      <c r="B105" s="23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3"/>
    </row>
    <row r="106" spans="1:16" ht="11.25">
      <c r="A106" s="55" t="s">
        <v>69</v>
      </c>
      <c r="B106" s="33"/>
      <c r="C106" s="31">
        <v>1400</v>
      </c>
      <c r="D106" s="31"/>
      <c r="E106" s="31">
        <v>2.375</v>
      </c>
      <c r="F106" s="31"/>
      <c r="G106" s="31">
        <v>220</v>
      </c>
      <c r="H106" s="31"/>
      <c r="I106" s="39" t="s">
        <v>78</v>
      </c>
      <c r="J106" s="31"/>
      <c r="K106" s="31">
        <v>1700</v>
      </c>
      <c r="L106" s="31"/>
      <c r="M106" s="31">
        <v>1.635</v>
      </c>
      <c r="N106" s="31"/>
      <c r="O106" s="31">
        <v>57.431</v>
      </c>
      <c r="P106" s="23"/>
    </row>
    <row r="107" spans="1:16" ht="11.25">
      <c r="A107" s="35" t="s">
        <v>71</v>
      </c>
      <c r="B107" s="33"/>
      <c r="C107" s="31">
        <v>5900</v>
      </c>
      <c r="D107" s="31"/>
      <c r="E107" s="31">
        <v>150</v>
      </c>
      <c r="F107" s="31"/>
      <c r="G107" s="31">
        <v>980</v>
      </c>
      <c r="H107" s="31"/>
      <c r="I107" s="31">
        <v>78.745</v>
      </c>
      <c r="J107" s="31"/>
      <c r="K107" s="31">
        <v>6800</v>
      </c>
      <c r="L107" s="31"/>
      <c r="M107" s="31">
        <v>77.491</v>
      </c>
      <c r="N107" s="31"/>
      <c r="O107" s="31">
        <v>380</v>
      </c>
      <c r="P107" s="23"/>
    </row>
    <row r="108" spans="1:16" ht="11.25">
      <c r="A108" s="35" t="s">
        <v>72</v>
      </c>
      <c r="B108" s="33"/>
      <c r="C108" s="31">
        <v>4900</v>
      </c>
      <c r="D108" s="31"/>
      <c r="E108" s="31">
        <v>220</v>
      </c>
      <c r="F108" s="31"/>
      <c r="G108" s="31">
        <v>3300</v>
      </c>
      <c r="H108" s="31"/>
      <c r="I108" s="31">
        <v>13.303</v>
      </c>
      <c r="J108" s="31"/>
      <c r="K108" s="31">
        <v>8600</v>
      </c>
      <c r="L108" s="31"/>
      <c r="M108" s="31">
        <v>80.75</v>
      </c>
      <c r="N108" s="31"/>
      <c r="O108" s="31">
        <v>620</v>
      </c>
      <c r="P108" s="23"/>
    </row>
    <row r="109" spans="1:16" ht="11.25">
      <c r="A109" s="35" t="s">
        <v>73</v>
      </c>
      <c r="B109" s="33"/>
      <c r="C109" s="31">
        <v>5700</v>
      </c>
      <c r="D109" s="31"/>
      <c r="E109" s="31">
        <v>62.706</v>
      </c>
      <c r="F109" s="31"/>
      <c r="G109" s="31">
        <v>480</v>
      </c>
      <c r="H109" s="31"/>
      <c r="I109" s="31">
        <v>0.615</v>
      </c>
      <c r="J109" s="31"/>
      <c r="K109" s="31">
        <v>6200</v>
      </c>
      <c r="L109" s="31"/>
      <c r="M109" s="31">
        <v>0.887</v>
      </c>
      <c r="N109" s="31"/>
      <c r="O109" s="31">
        <v>420</v>
      </c>
      <c r="P109" s="23"/>
    </row>
    <row r="110" spans="1:16" ht="11.25">
      <c r="A110" s="35" t="s">
        <v>74</v>
      </c>
      <c r="B110" s="33"/>
      <c r="C110" s="31">
        <v>5100</v>
      </c>
      <c r="D110" s="31"/>
      <c r="E110" s="31">
        <v>87.249</v>
      </c>
      <c r="F110" s="31"/>
      <c r="G110" s="31">
        <v>1800</v>
      </c>
      <c r="H110" s="31"/>
      <c r="I110" s="34" t="s">
        <v>70</v>
      </c>
      <c r="J110" s="31"/>
      <c r="K110" s="31">
        <v>6600</v>
      </c>
      <c r="L110" s="31"/>
      <c r="M110" s="31">
        <v>120</v>
      </c>
      <c r="N110" s="31"/>
      <c r="O110" s="31">
        <v>320</v>
      </c>
      <c r="P110" s="23"/>
    </row>
    <row r="111" spans="1:16" ht="11.25">
      <c r="A111" s="35" t="s">
        <v>75</v>
      </c>
      <c r="B111" s="33"/>
      <c r="C111" s="31">
        <v>930</v>
      </c>
      <c r="D111" s="31"/>
      <c r="E111" s="31">
        <v>16.597</v>
      </c>
      <c r="F111" s="31"/>
      <c r="G111" s="31">
        <v>4.77</v>
      </c>
      <c r="H111" s="31"/>
      <c r="I111" s="34" t="s">
        <v>70</v>
      </c>
      <c r="J111" s="31"/>
      <c r="K111" s="31">
        <v>980</v>
      </c>
      <c r="L111" s="31"/>
      <c r="M111" s="31">
        <v>4.361</v>
      </c>
      <c r="N111" s="31"/>
      <c r="O111" s="31">
        <v>46.112</v>
      </c>
      <c r="P111" s="23"/>
    </row>
    <row r="112" spans="1:16" ht="11.25">
      <c r="A112" s="36" t="s">
        <v>76</v>
      </c>
      <c r="B112" s="3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3"/>
    </row>
    <row r="113" spans="1:16" ht="11.25">
      <c r="A113" s="38" t="s">
        <v>77</v>
      </c>
      <c r="B113" s="33"/>
      <c r="C113" s="31">
        <v>150</v>
      </c>
      <c r="D113" s="31"/>
      <c r="E113" s="31">
        <v>4.713</v>
      </c>
      <c r="F113" s="31"/>
      <c r="G113" s="31">
        <v>170</v>
      </c>
      <c r="H113" s="31"/>
      <c r="I113" s="39" t="s">
        <v>78</v>
      </c>
      <c r="J113" s="31"/>
      <c r="K113" s="31">
        <v>300</v>
      </c>
      <c r="L113" s="31"/>
      <c r="M113" s="31">
        <v>37.258</v>
      </c>
      <c r="N113" s="31"/>
      <c r="O113" s="31">
        <v>2.499</v>
      </c>
      <c r="P113" s="23"/>
    </row>
    <row r="114" spans="1:16" ht="11.25">
      <c r="A114" s="40" t="s">
        <v>79</v>
      </c>
      <c r="B114" s="33"/>
      <c r="C114" s="31">
        <v>380</v>
      </c>
      <c r="D114" s="31"/>
      <c r="E114" s="31">
        <v>22.56</v>
      </c>
      <c r="F114" s="31"/>
      <c r="G114" s="31">
        <v>140</v>
      </c>
      <c r="H114" s="31"/>
      <c r="I114" s="39" t="s">
        <v>78</v>
      </c>
      <c r="J114" s="31"/>
      <c r="K114" s="31">
        <v>530</v>
      </c>
      <c r="L114" s="31"/>
      <c r="M114" s="39" t="s">
        <v>78</v>
      </c>
      <c r="N114" s="31"/>
      <c r="O114" s="34">
        <v>17.125</v>
      </c>
      <c r="P114" s="23"/>
    </row>
    <row r="115" spans="1:16" ht="11.25">
      <c r="A115" s="40" t="s">
        <v>80</v>
      </c>
      <c r="B115" s="33"/>
      <c r="C115" s="31">
        <v>2100</v>
      </c>
      <c r="D115" s="31"/>
      <c r="E115" s="31">
        <v>35.023</v>
      </c>
      <c r="F115" s="31"/>
      <c r="G115" s="31">
        <v>66.704</v>
      </c>
      <c r="H115" s="31"/>
      <c r="I115" s="31">
        <v>17.726</v>
      </c>
      <c r="J115" s="31"/>
      <c r="K115" s="31">
        <v>2300</v>
      </c>
      <c r="L115" s="31"/>
      <c r="M115" s="31">
        <v>23.389</v>
      </c>
      <c r="N115" s="31"/>
      <c r="O115" s="31">
        <v>120</v>
      </c>
      <c r="P115" s="23" t="s">
        <v>3</v>
      </c>
    </row>
    <row r="116" spans="1:16" ht="11.25">
      <c r="A116" s="40" t="s">
        <v>81</v>
      </c>
      <c r="B116" s="33"/>
      <c r="C116" s="31">
        <v>950</v>
      </c>
      <c r="D116" s="31"/>
      <c r="E116" s="31">
        <v>100</v>
      </c>
      <c r="F116" s="31"/>
      <c r="G116" s="31">
        <v>1600</v>
      </c>
      <c r="H116" s="31"/>
      <c r="I116" s="34" t="s">
        <v>70</v>
      </c>
      <c r="J116" s="31"/>
      <c r="K116" s="31">
        <v>2100</v>
      </c>
      <c r="L116" s="31"/>
      <c r="M116" s="31">
        <v>570</v>
      </c>
      <c r="N116" s="31"/>
      <c r="O116" s="31">
        <v>160</v>
      </c>
      <c r="P116" s="23"/>
    </row>
    <row r="117" spans="1:16" ht="11.25">
      <c r="A117" s="40" t="s">
        <v>82</v>
      </c>
      <c r="B117" s="33"/>
      <c r="C117" s="31">
        <v>11000</v>
      </c>
      <c r="D117" s="31"/>
      <c r="E117" s="31">
        <v>780</v>
      </c>
      <c r="F117" s="31"/>
      <c r="G117" s="31">
        <v>330</v>
      </c>
      <c r="H117" s="31"/>
      <c r="I117" s="34" t="s">
        <v>70</v>
      </c>
      <c r="J117" s="31"/>
      <c r="K117" s="31">
        <v>12000</v>
      </c>
      <c r="L117" s="31"/>
      <c r="M117" s="31">
        <v>98.795</v>
      </c>
      <c r="N117" s="31"/>
      <c r="O117" s="31">
        <v>590</v>
      </c>
      <c r="P117" s="23"/>
    </row>
    <row r="118" spans="1:16" ht="11.25">
      <c r="A118" s="40" t="s">
        <v>83</v>
      </c>
      <c r="B118" s="33"/>
      <c r="C118" s="31">
        <v>6300</v>
      </c>
      <c r="D118" s="31"/>
      <c r="E118" s="31">
        <v>320</v>
      </c>
      <c r="F118" s="31"/>
      <c r="G118" s="31">
        <v>190</v>
      </c>
      <c r="H118" s="31"/>
      <c r="I118" s="34" t="s">
        <v>70</v>
      </c>
      <c r="J118" s="31"/>
      <c r="K118" s="31">
        <v>6400</v>
      </c>
      <c r="L118" s="31"/>
      <c r="M118" s="31">
        <v>120</v>
      </c>
      <c r="N118" s="31"/>
      <c r="O118" s="31">
        <v>580</v>
      </c>
      <c r="P118" s="23"/>
    </row>
    <row r="119" spans="1:16" ht="11.25">
      <c r="A119" s="40" t="s">
        <v>84</v>
      </c>
      <c r="B119" s="33"/>
      <c r="C119" s="31">
        <v>240</v>
      </c>
      <c r="D119" s="31"/>
      <c r="E119" s="39" t="s">
        <v>78</v>
      </c>
      <c r="F119" s="31"/>
      <c r="G119" s="31">
        <v>43.545</v>
      </c>
      <c r="H119" s="31"/>
      <c r="I119" s="39" t="s">
        <v>78</v>
      </c>
      <c r="J119" s="31"/>
      <c r="K119" s="31">
        <v>300</v>
      </c>
      <c r="L119" s="31"/>
      <c r="M119" s="46" t="s">
        <v>78</v>
      </c>
      <c r="N119" s="31"/>
      <c r="O119" s="31">
        <v>81.292</v>
      </c>
      <c r="P119" s="23"/>
    </row>
    <row r="120" spans="1:16" ht="11.25">
      <c r="A120" s="40" t="s">
        <v>85</v>
      </c>
      <c r="B120" s="33"/>
      <c r="C120" s="31">
        <v>2300</v>
      </c>
      <c r="D120" s="31"/>
      <c r="E120" s="31">
        <v>60.04</v>
      </c>
      <c r="F120" s="31"/>
      <c r="G120" s="31">
        <v>2400</v>
      </c>
      <c r="H120" s="31"/>
      <c r="I120" s="31">
        <v>12.823</v>
      </c>
      <c r="J120" s="31"/>
      <c r="K120" s="31">
        <v>4500</v>
      </c>
      <c r="L120" s="31"/>
      <c r="M120" s="31">
        <v>240</v>
      </c>
      <c r="N120" s="31"/>
      <c r="O120" s="31">
        <v>400</v>
      </c>
      <c r="P120" s="23"/>
    </row>
    <row r="121" spans="1:16" ht="11.25">
      <c r="A121" s="41" t="s">
        <v>86</v>
      </c>
      <c r="B121" s="33"/>
      <c r="C121" s="31">
        <v>1200</v>
      </c>
      <c r="D121" s="31"/>
      <c r="E121" s="31">
        <v>20.619</v>
      </c>
      <c r="F121" s="31"/>
      <c r="G121" s="31">
        <v>370</v>
      </c>
      <c r="H121" s="31"/>
      <c r="I121" s="31">
        <v>28.111</v>
      </c>
      <c r="J121" s="31"/>
      <c r="K121" s="31">
        <v>1600</v>
      </c>
      <c r="L121" s="31"/>
      <c r="M121" s="31">
        <v>70.163</v>
      </c>
      <c r="N121" s="31"/>
      <c r="O121" s="31">
        <v>84.775</v>
      </c>
      <c r="P121" s="23"/>
    </row>
    <row r="122" spans="1:16" ht="11.25">
      <c r="A122" s="41" t="s">
        <v>87</v>
      </c>
      <c r="B122" s="33"/>
      <c r="C122" s="31">
        <v>190</v>
      </c>
      <c r="D122" s="31"/>
      <c r="E122" s="31">
        <v>9.119</v>
      </c>
      <c r="F122" s="31"/>
      <c r="G122" s="31">
        <v>510</v>
      </c>
      <c r="H122" s="31"/>
      <c r="I122" s="39" t="s">
        <v>78</v>
      </c>
      <c r="J122" s="31"/>
      <c r="K122" s="31">
        <v>720</v>
      </c>
      <c r="L122" s="31"/>
      <c r="M122" s="31">
        <v>8.782</v>
      </c>
      <c r="N122" s="31"/>
      <c r="O122" s="31">
        <v>45.037</v>
      </c>
      <c r="P122" s="23"/>
    </row>
    <row r="123" spans="1:16" ht="11.25">
      <c r="A123" s="41" t="s">
        <v>88</v>
      </c>
      <c r="B123" s="33"/>
      <c r="C123" s="31">
        <v>71.41</v>
      </c>
      <c r="D123" s="31"/>
      <c r="E123" s="34" t="s">
        <v>70</v>
      </c>
      <c r="F123" s="31"/>
      <c r="G123" s="31">
        <v>170</v>
      </c>
      <c r="H123" s="31"/>
      <c r="I123" s="31">
        <v>80.021</v>
      </c>
      <c r="J123" s="31"/>
      <c r="K123" s="31">
        <v>170</v>
      </c>
      <c r="L123" s="31"/>
      <c r="M123" s="31">
        <v>150</v>
      </c>
      <c r="N123" s="31"/>
      <c r="O123" s="31">
        <v>33.526</v>
      </c>
      <c r="P123" s="23"/>
    </row>
    <row r="124" spans="1:16" ht="11.25">
      <c r="A124" s="41" t="s">
        <v>89</v>
      </c>
      <c r="B124" s="33"/>
      <c r="C124" s="31">
        <v>790</v>
      </c>
      <c r="D124" s="31"/>
      <c r="E124" s="39" t="s">
        <v>78</v>
      </c>
      <c r="F124" s="31"/>
      <c r="G124" s="31">
        <v>260</v>
      </c>
      <c r="H124" s="31"/>
      <c r="I124" s="39" t="s">
        <v>78</v>
      </c>
      <c r="J124" s="31"/>
      <c r="K124" s="31">
        <v>1100</v>
      </c>
      <c r="L124" s="31"/>
      <c r="M124" s="31">
        <v>1.402</v>
      </c>
      <c r="N124" s="31"/>
      <c r="O124" s="31">
        <v>61.728</v>
      </c>
      <c r="P124" s="23"/>
    </row>
    <row r="125" spans="1:16" ht="11.25">
      <c r="A125" s="41" t="s">
        <v>90</v>
      </c>
      <c r="B125" s="33"/>
      <c r="C125" s="31">
        <v>370</v>
      </c>
      <c r="D125" s="31"/>
      <c r="E125" s="31">
        <v>85.942</v>
      </c>
      <c r="F125" s="31"/>
      <c r="G125" s="31">
        <v>19.28</v>
      </c>
      <c r="H125" s="31"/>
      <c r="I125" s="31">
        <v>0.53</v>
      </c>
      <c r="J125" s="31"/>
      <c r="K125" s="31">
        <v>470</v>
      </c>
      <c r="L125" s="31"/>
      <c r="M125" s="31">
        <v>4.206</v>
      </c>
      <c r="N125" s="31"/>
      <c r="O125" s="31">
        <v>12.712</v>
      </c>
      <c r="P125" s="23"/>
    </row>
    <row r="126" spans="1:16" ht="11.25">
      <c r="A126" s="41" t="s">
        <v>91</v>
      </c>
      <c r="B126" s="33"/>
      <c r="C126" s="31">
        <v>280</v>
      </c>
      <c r="D126" s="31"/>
      <c r="E126" s="31">
        <v>11.379</v>
      </c>
      <c r="F126" s="31"/>
      <c r="G126" s="31">
        <v>730</v>
      </c>
      <c r="H126" s="31" t="s">
        <v>3</v>
      </c>
      <c r="I126" s="34" t="s">
        <v>70</v>
      </c>
      <c r="J126" s="31"/>
      <c r="K126" s="31">
        <v>1000</v>
      </c>
      <c r="L126" s="31"/>
      <c r="M126" s="31">
        <v>3.846</v>
      </c>
      <c r="N126" s="31"/>
      <c r="O126" s="31">
        <v>16.594</v>
      </c>
      <c r="P126" s="23"/>
    </row>
    <row r="127" spans="1:16" ht="11.25">
      <c r="A127" s="41" t="s">
        <v>92</v>
      </c>
      <c r="B127" s="33"/>
      <c r="C127" s="31">
        <v>480</v>
      </c>
      <c r="D127" s="31"/>
      <c r="E127" s="31">
        <v>67.362</v>
      </c>
      <c r="F127" s="31"/>
      <c r="G127" s="31">
        <v>2600</v>
      </c>
      <c r="H127" s="31"/>
      <c r="I127" s="46" t="s">
        <v>78</v>
      </c>
      <c r="J127" s="31"/>
      <c r="K127" s="31">
        <v>3200</v>
      </c>
      <c r="L127" s="31"/>
      <c r="M127" s="31">
        <v>150</v>
      </c>
      <c r="N127" s="31"/>
      <c r="O127" s="31">
        <v>430</v>
      </c>
      <c r="P127" s="23"/>
    </row>
    <row r="128" spans="1:16" ht="11.25">
      <c r="A128" s="41" t="s">
        <v>93</v>
      </c>
      <c r="B128" s="33"/>
      <c r="C128" s="42">
        <v>1100</v>
      </c>
      <c r="D128" s="42"/>
      <c r="E128" s="42">
        <v>32.928</v>
      </c>
      <c r="F128" s="42"/>
      <c r="G128" s="42">
        <v>450</v>
      </c>
      <c r="H128" s="42"/>
      <c r="I128" s="42">
        <v>19.547</v>
      </c>
      <c r="J128" s="42"/>
      <c r="K128" s="42">
        <v>1500</v>
      </c>
      <c r="L128" s="42"/>
      <c r="M128" s="42">
        <v>51.35</v>
      </c>
      <c r="N128" s="42"/>
      <c r="O128" s="42">
        <v>610</v>
      </c>
      <c r="P128" s="23"/>
    </row>
    <row r="129" spans="1:16" ht="11.25">
      <c r="A129" s="40" t="s">
        <v>94</v>
      </c>
      <c r="B129" s="48" t="s">
        <v>45</v>
      </c>
      <c r="C129" s="42">
        <v>52000</v>
      </c>
      <c r="D129" s="42"/>
      <c r="E129" s="42">
        <v>2100</v>
      </c>
      <c r="F129" s="42"/>
      <c r="G129" s="42">
        <v>17000</v>
      </c>
      <c r="H129" s="42"/>
      <c r="I129" s="42">
        <v>250</v>
      </c>
      <c r="J129" s="42"/>
      <c r="K129" s="42">
        <v>69000</v>
      </c>
      <c r="L129" s="42"/>
      <c r="M129" s="42">
        <v>1800</v>
      </c>
      <c r="N129" s="42"/>
      <c r="O129" s="42">
        <v>5100</v>
      </c>
      <c r="P129" s="23"/>
    </row>
    <row r="130" spans="1:16" ht="11.25">
      <c r="A130" s="49" t="s">
        <v>99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23"/>
    </row>
    <row r="131" spans="1:16" ht="11.25">
      <c r="A131" s="56" t="s">
        <v>100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23"/>
    </row>
    <row r="132" spans="1:16" ht="11.25">
      <c r="A132" s="56" t="s">
        <v>101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23"/>
    </row>
    <row r="133" spans="1:16" ht="11.25">
      <c r="A133" s="56" t="s">
        <v>102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23"/>
    </row>
  </sheetData>
  <mergeCells count="24">
    <mergeCell ref="A132:O132"/>
    <mergeCell ref="A133:O133"/>
    <mergeCell ref="A65:O65"/>
    <mergeCell ref="A66:O66"/>
    <mergeCell ref="A67:O67"/>
    <mergeCell ref="A68:O68"/>
    <mergeCell ref="A130:O130"/>
    <mergeCell ref="A131:O131"/>
    <mergeCell ref="A72:O72"/>
    <mergeCell ref="A73:O73"/>
    <mergeCell ref="C74:E74"/>
    <mergeCell ref="G74:I74"/>
    <mergeCell ref="A64:O64"/>
    <mergeCell ref="A69:O69"/>
    <mergeCell ref="A70:O70"/>
    <mergeCell ref="A71:O71"/>
    <mergeCell ref="A5:O5"/>
    <mergeCell ref="C6:E6"/>
    <mergeCell ref="G6:I6"/>
    <mergeCell ref="A63:O63"/>
    <mergeCell ref="A1:O1"/>
    <mergeCell ref="A2:O2"/>
    <mergeCell ref="A3:O3"/>
    <mergeCell ref="A4:O4"/>
  </mergeCells>
  <printOptions/>
  <pageMargins left="0.5" right="0.5" top="0.5" bottom="0.5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33203125" defaultRowHeight="11.25"/>
  <cols>
    <col min="1" max="1" width="22" style="0" customWidth="1"/>
    <col min="2" max="2" width="2" style="0" customWidth="1"/>
    <col min="3" max="3" width="11.33203125" style="0" bestFit="1" customWidth="1"/>
    <col min="4" max="4" width="2" style="0" customWidth="1"/>
    <col min="5" max="5" width="10" style="0" bestFit="1" customWidth="1"/>
    <col min="6" max="6" width="1.66796875" style="0" bestFit="1" customWidth="1"/>
    <col min="7" max="7" width="11.33203125" style="0" bestFit="1" customWidth="1"/>
    <col min="8" max="8" width="2" style="0" customWidth="1"/>
    <col min="9" max="9" width="10" style="0" bestFit="1" customWidth="1"/>
  </cols>
  <sheetData>
    <row r="1" spans="1:9" ht="11.25">
      <c r="A1" s="22" t="s">
        <v>404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405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 t="s">
        <v>3</v>
      </c>
      <c r="B3" s="22"/>
      <c r="C3" s="22"/>
      <c r="D3" s="22"/>
      <c r="E3" s="22"/>
      <c r="F3" s="22"/>
      <c r="G3" s="22"/>
      <c r="H3" s="22"/>
      <c r="I3" s="22"/>
    </row>
    <row r="4" spans="1:9" ht="11.25">
      <c r="A4" s="24"/>
      <c r="B4" s="24"/>
      <c r="C4" s="25" t="s">
        <v>7</v>
      </c>
      <c r="D4" s="25"/>
      <c r="E4" s="25"/>
      <c r="F4" s="24"/>
      <c r="G4" s="25" t="s">
        <v>7</v>
      </c>
      <c r="H4" s="25"/>
      <c r="I4" s="25"/>
    </row>
    <row r="5" spans="1:9" ht="11.25">
      <c r="A5" s="27"/>
      <c r="B5" s="27"/>
      <c r="C5" s="83" t="s">
        <v>24</v>
      </c>
      <c r="D5" s="27"/>
      <c r="E5" s="27" t="s">
        <v>25</v>
      </c>
      <c r="F5" s="27"/>
      <c r="G5" s="83" t="s">
        <v>24</v>
      </c>
      <c r="H5" s="27"/>
      <c r="I5" s="27" t="s">
        <v>25</v>
      </c>
    </row>
    <row r="6" spans="1:9" ht="11.25">
      <c r="A6" s="28" t="s">
        <v>257</v>
      </c>
      <c r="B6" s="28"/>
      <c r="C6" s="28" t="s">
        <v>371</v>
      </c>
      <c r="D6" s="28"/>
      <c r="E6" s="28" t="s">
        <v>372</v>
      </c>
      <c r="F6" s="28" t="s">
        <v>45</v>
      </c>
      <c r="G6" s="28" t="s">
        <v>371</v>
      </c>
      <c r="H6" s="28"/>
      <c r="I6" s="28" t="s">
        <v>372</v>
      </c>
    </row>
    <row r="7" spans="1:9" ht="11.25">
      <c r="A7" s="52" t="s">
        <v>334</v>
      </c>
      <c r="B7" s="23"/>
      <c r="C7" s="34" t="s">
        <v>70</v>
      </c>
      <c r="D7" s="34"/>
      <c r="E7" s="34" t="s">
        <v>70</v>
      </c>
      <c r="F7" s="34"/>
      <c r="G7" s="34">
        <v>66900</v>
      </c>
      <c r="H7" s="34"/>
      <c r="I7" s="120">
        <v>7430</v>
      </c>
    </row>
    <row r="8" spans="1:9" ht="11.25">
      <c r="A8" s="52" t="s">
        <v>336</v>
      </c>
      <c r="B8" s="23"/>
      <c r="C8" s="34">
        <v>3410000</v>
      </c>
      <c r="D8" s="34"/>
      <c r="E8" s="34">
        <v>367000</v>
      </c>
      <c r="F8" s="34" t="s">
        <v>3</v>
      </c>
      <c r="G8" s="34">
        <v>3440000</v>
      </c>
      <c r="H8" s="34"/>
      <c r="I8" s="34">
        <v>387000</v>
      </c>
    </row>
    <row r="9" spans="1:9" ht="11.25">
      <c r="A9" s="52" t="s">
        <v>258</v>
      </c>
      <c r="B9" s="23"/>
      <c r="C9" s="34">
        <v>125000</v>
      </c>
      <c r="D9" s="34"/>
      <c r="E9" s="34">
        <v>19400</v>
      </c>
      <c r="F9" s="34" t="s">
        <v>3</v>
      </c>
      <c r="G9" s="34">
        <v>111000</v>
      </c>
      <c r="H9" s="34"/>
      <c r="I9" s="34">
        <v>16700</v>
      </c>
    </row>
    <row r="10" spans="1:9" ht="11.25">
      <c r="A10" s="52" t="s">
        <v>337</v>
      </c>
      <c r="B10" s="23"/>
      <c r="C10" s="34" t="s">
        <v>70</v>
      </c>
      <c r="D10" s="34"/>
      <c r="E10" s="34" t="s">
        <v>70</v>
      </c>
      <c r="F10" s="34" t="s">
        <v>3</v>
      </c>
      <c r="G10" s="34">
        <v>218</v>
      </c>
      <c r="H10" s="34"/>
      <c r="I10" s="34">
        <v>164.264</v>
      </c>
    </row>
    <row r="11" spans="1:9" ht="11.25">
      <c r="A11" s="52" t="s">
        <v>406</v>
      </c>
      <c r="B11" s="23"/>
      <c r="C11" s="34" t="s">
        <v>70</v>
      </c>
      <c r="D11" s="34"/>
      <c r="E11" s="34" t="s">
        <v>70</v>
      </c>
      <c r="F11" s="34"/>
      <c r="G11" s="34">
        <v>55400</v>
      </c>
      <c r="H11" s="34"/>
      <c r="I11" s="34">
        <v>6420</v>
      </c>
    </row>
    <row r="12" spans="1:9" ht="11.25">
      <c r="A12" s="52" t="s">
        <v>267</v>
      </c>
      <c r="B12" s="23"/>
      <c r="C12" s="34">
        <v>1</v>
      </c>
      <c r="D12" s="34"/>
      <c r="E12" s="34">
        <v>2.45</v>
      </c>
      <c r="F12" s="34"/>
      <c r="G12" s="34">
        <v>5</v>
      </c>
      <c r="H12" s="34"/>
      <c r="I12" s="34">
        <v>10.444</v>
      </c>
    </row>
    <row r="13" spans="1:9" ht="11.25">
      <c r="A13" s="52" t="s">
        <v>407</v>
      </c>
      <c r="B13" s="23"/>
      <c r="C13" s="34">
        <v>57000</v>
      </c>
      <c r="D13" s="34"/>
      <c r="E13" s="34">
        <v>5810</v>
      </c>
      <c r="F13" s="34"/>
      <c r="G13" s="34" t="s">
        <v>70</v>
      </c>
      <c r="H13" s="34"/>
      <c r="I13" s="34" t="s">
        <v>70</v>
      </c>
    </row>
    <row r="14" spans="1:9" ht="11.25">
      <c r="A14" s="52" t="s">
        <v>408</v>
      </c>
      <c r="B14" s="23"/>
      <c r="C14" s="34">
        <v>523000</v>
      </c>
      <c r="D14" s="34"/>
      <c r="E14" s="34">
        <v>57600</v>
      </c>
      <c r="F14" s="34" t="s">
        <v>3</v>
      </c>
      <c r="G14" s="34">
        <v>479000</v>
      </c>
      <c r="H14" s="34"/>
      <c r="I14" s="34">
        <v>54100</v>
      </c>
    </row>
    <row r="15" spans="1:9" ht="11.25">
      <c r="A15" s="52" t="s">
        <v>345</v>
      </c>
      <c r="B15" s="23"/>
      <c r="C15" s="34">
        <v>90200</v>
      </c>
      <c r="D15" s="34"/>
      <c r="E15" s="34">
        <v>11800</v>
      </c>
      <c r="F15" s="34"/>
      <c r="G15" s="34">
        <v>92600</v>
      </c>
      <c r="H15" s="34"/>
      <c r="I15" s="34">
        <v>11200</v>
      </c>
    </row>
    <row r="16" spans="1:9" ht="11.25">
      <c r="A16" s="52" t="s">
        <v>387</v>
      </c>
      <c r="B16" s="23"/>
      <c r="C16" s="34">
        <v>164000</v>
      </c>
      <c r="D16" s="34"/>
      <c r="E16" s="34">
        <v>18000</v>
      </c>
      <c r="F16" s="34"/>
      <c r="G16" s="34">
        <v>331000</v>
      </c>
      <c r="H16" s="34"/>
      <c r="I16" s="34">
        <v>40300</v>
      </c>
    </row>
    <row r="17" spans="1:9" ht="11.25">
      <c r="A17" s="52" t="s">
        <v>347</v>
      </c>
      <c r="B17" s="23"/>
      <c r="C17" s="34" t="s">
        <v>70</v>
      </c>
      <c r="D17" s="34"/>
      <c r="E17" s="34" t="s">
        <v>70</v>
      </c>
      <c r="F17" s="34"/>
      <c r="G17" s="34">
        <v>46000</v>
      </c>
      <c r="H17" s="34"/>
      <c r="I17" s="34">
        <v>4500</v>
      </c>
    </row>
    <row r="18" spans="1:9" ht="11.25">
      <c r="A18" s="30" t="s">
        <v>94</v>
      </c>
      <c r="B18" s="29"/>
      <c r="C18" s="47">
        <v>4370000</v>
      </c>
      <c r="D18" s="47"/>
      <c r="E18" s="47">
        <v>479000</v>
      </c>
      <c r="F18" s="47"/>
      <c r="G18" s="47">
        <v>4620000</v>
      </c>
      <c r="H18" s="47"/>
      <c r="I18" s="47">
        <v>527000</v>
      </c>
    </row>
    <row r="19" spans="1:9" ht="11.25">
      <c r="A19" s="121" t="s">
        <v>348</v>
      </c>
      <c r="B19" s="49"/>
      <c r="C19" s="49"/>
      <c r="D19" s="49"/>
      <c r="E19" s="49"/>
      <c r="F19" s="49"/>
      <c r="G19" s="49"/>
      <c r="H19" s="49"/>
      <c r="I19" s="49"/>
    </row>
    <row r="20" spans="1:9" ht="11.25">
      <c r="A20" s="56" t="s">
        <v>328</v>
      </c>
      <c r="B20" s="60"/>
      <c r="C20" s="60"/>
      <c r="D20" s="60"/>
      <c r="E20" s="60"/>
      <c r="F20" s="60"/>
      <c r="G20" s="60"/>
      <c r="H20" s="60"/>
      <c r="I20" s="60"/>
    </row>
    <row r="21" spans="1:9" ht="11.25">
      <c r="A21" s="56" t="s">
        <v>409</v>
      </c>
      <c r="B21" s="60"/>
      <c r="C21" s="60"/>
      <c r="D21" s="60"/>
      <c r="E21" s="60"/>
      <c r="F21" s="60"/>
      <c r="G21" s="60"/>
      <c r="H21" s="60"/>
      <c r="I21" s="60"/>
    </row>
    <row r="22" spans="1:9" ht="11.25">
      <c r="A22" s="60" t="s">
        <v>410</v>
      </c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1.25">
      <c r="A24" s="60" t="s">
        <v>286</v>
      </c>
      <c r="B24" s="60"/>
      <c r="C24" s="60"/>
      <c r="D24" s="60"/>
      <c r="E24" s="60"/>
      <c r="F24" s="60"/>
      <c r="G24" s="60"/>
      <c r="H24" s="60"/>
      <c r="I24" s="60"/>
    </row>
  </sheetData>
  <mergeCells count="11">
    <mergeCell ref="A23:I23"/>
    <mergeCell ref="A24:I24"/>
    <mergeCell ref="A19:I19"/>
    <mergeCell ref="A20:I20"/>
    <mergeCell ref="A21:I21"/>
    <mergeCell ref="A22:I22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33203125" defaultRowHeight="11.25"/>
  <cols>
    <col min="1" max="1" width="40.33203125" style="0" bestFit="1" customWidth="1"/>
    <col min="2" max="2" width="1.83203125" style="0" customWidth="1"/>
    <col min="3" max="3" width="7.66015625" style="0" customWidth="1"/>
    <col min="4" max="4" width="1.83203125" style="0" customWidth="1"/>
    <col min="5" max="5" width="9.66015625" style="0" customWidth="1"/>
    <col min="6" max="6" width="1.83203125" style="0" customWidth="1"/>
    <col min="7" max="7" width="11.5" style="0" bestFit="1" customWidth="1"/>
    <col min="8" max="8" width="1.83203125" style="0" customWidth="1"/>
    <col min="9" max="9" width="9.16015625" style="0" customWidth="1"/>
    <col min="10" max="10" width="1.83203125" style="0" customWidth="1"/>
    <col min="11" max="11" width="11.33203125" style="0" bestFit="1" customWidth="1"/>
  </cols>
  <sheetData>
    <row r="1" spans="1:11" ht="11.25">
      <c r="A1" s="22" t="s">
        <v>103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1.25">
      <c r="A2" s="22" t="s">
        <v>420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1.25">
      <c r="A3" s="22" t="s">
        <v>421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1.25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1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1.25">
      <c r="A7" s="24"/>
      <c r="B7" s="24"/>
      <c r="C7" s="26"/>
      <c r="D7" s="26"/>
      <c r="E7" s="26"/>
      <c r="F7" s="26" t="s">
        <v>45</v>
      </c>
      <c r="G7" s="26"/>
      <c r="H7" s="26" t="s">
        <v>45</v>
      </c>
      <c r="I7" s="26"/>
      <c r="J7" s="26"/>
      <c r="K7" s="26" t="s">
        <v>104</v>
      </c>
    </row>
    <row r="8" spans="1:11" ht="11.25">
      <c r="A8" s="29"/>
      <c r="B8" s="29"/>
      <c r="C8" s="28" t="s">
        <v>105</v>
      </c>
      <c r="D8" s="28"/>
      <c r="E8" s="28" t="s">
        <v>106</v>
      </c>
      <c r="F8" s="28"/>
      <c r="G8" s="28" t="s">
        <v>49</v>
      </c>
      <c r="H8" s="28"/>
      <c r="I8" s="28" t="s">
        <v>56</v>
      </c>
      <c r="J8" s="28"/>
      <c r="K8" s="28" t="s">
        <v>65</v>
      </c>
    </row>
    <row r="9" spans="1:11" ht="11.25">
      <c r="A9" s="29" t="s">
        <v>107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1.25">
      <c r="A10" s="30" t="s">
        <v>108</v>
      </c>
      <c r="B10" s="23"/>
      <c r="C10" s="31">
        <v>10000</v>
      </c>
      <c r="D10" s="57">
        <v>2</v>
      </c>
      <c r="E10" s="31">
        <v>34000</v>
      </c>
      <c r="F10" s="31"/>
      <c r="G10" s="31">
        <v>42000</v>
      </c>
      <c r="H10" s="31"/>
      <c r="I10" s="31">
        <v>590</v>
      </c>
      <c r="J10" s="31"/>
      <c r="K10" s="31">
        <v>660</v>
      </c>
    </row>
    <row r="11" spans="1:11" ht="11.25">
      <c r="A11" s="30" t="s">
        <v>109</v>
      </c>
      <c r="B11" s="23"/>
      <c r="C11" s="31">
        <v>2100</v>
      </c>
      <c r="D11" s="57">
        <v>3</v>
      </c>
      <c r="E11" s="34" t="s">
        <v>110</v>
      </c>
      <c r="F11" s="31"/>
      <c r="G11" s="31">
        <v>2200</v>
      </c>
      <c r="H11" s="31"/>
      <c r="I11" s="31">
        <v>19.191</v>
      </c>
      <c r="J11" s="31"/>
      <c r="K11" s="31">
        <v>270</v>
      </c>
    </row>
    <row r="12" spans="1:11" ht="11.25">
      <c r="A12" s="29" t="s">
        <v>95</v>
      </c>
      <c r="B12" s="23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1.25">
      <c r="A13" s="30" t="s">
        <v>108</v>
      </c>
      <c r="B13" s="23"/>
      <c r="C13" s="31">
        <v>32.629</v>
      </c>
      <c r="D13" s="31"/>
      <c r="E13" s="39" t="s">
        <v>111</v>
      </c>
      <c r="F13" s="31"/>
      <c r="G13" s="31">
        <v>34.511</v>
      </c>
      <c r="H13" s="31"/>
      <c r="I13" s="39" t="s">
        <v>112</v>
      </c>
      <c r="J13" s="31"/>
      <c r="K13" s="31">
        <v>2.712</v>
      </c>
    </row>
    <row r="14" spans="1:11" ht="11.25">
      <c r="A14" s="30" t="s">
        <v>113</v>
      </c>
      <c r="B14" s="23"/>
      <c r="C14" s="39" t="s">
        <v>112</v>
      </c>
      <c r="D14" s="31"/>
      <c r="E14" s="34" t="s">
        <v>70</v>
      </c>
      <c r="F14" s="31"/>
      <c r="G14" s="39" t="s">
        <v>112</v>
      </c>
      <c r="H14" s="31"/>
      <c r="I14" s="34" t="s">
        <v>70</v>
      </c>
      <c r="J14" s="31"/>
      <c r="K14" s="39" t="s">
        <v>112</v>
      </c>
    </row>
    <row r="15" spans="1:11" ht="11.25">
      <c r="A15" s="29" t="s">
        <v>97</v>
      </c>
      <c r="B15" s="23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1.25">
      <c r="A16" s="30" t="s">
        <v>108</v>
      </c>
      <c r="B16" s="23"/>
      <c r="C16" s="31">
        <v>1500</v>
      </c>
      <c r="D16" s="31"/>
      <c r="E16" s="39" t="s">
        <v>111</v>
      </c>
      <c r="F16" s="31"/>
      <c r="G16" s="31">
        <v>1500</v>
      </c>
      <c r="H16" s="31"/>
      <c r="I16" s="31">
        <v>26.42</v>
      </c>
      <c r="J16" s="31"/>
      <c r="K16" s="31">
        <v>140</v>
      </c>
    </row>
    <row r="17" spans="1:11" ht="11.25">
      <c r="A17" s="30" t="s">
        <v>113</v>
      </c>
      <c r="B17" s="58"/>
      <c r="C17" s="42">
        <v>12.15</v>
      </c>
      <c r="D17" s="42"/>
      <c r="E17" s="42">
        <v>0.601</v>
      </c>
      <c r="F17" s="42"/>
      <c r="G17" s="42">
        <v>12.512</v>
      </c>
      <c r="H17" s="42"/>
      <c r="I17" s="47" t="s">
        <v>70</v>
      </c>
      <c r="J17" s="42"/>
      <c r="K17" s="59" t="s">
        <v>112</v>
      </c>
    </row>
    <row r="18" spans="1:11" ht="11.25">
      <c r="A18" s="29" t="s">
        <v>98</v>
      </c>
      <c r="B18" s="23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1.25">
      <c r="A19" s="30" t="s">
        <v>108</v>
      </c>
      <c r="B19" s="23"/>
      <c r="C19" s="31">
        <v>12000</v>
      </c>
      <c r="D19" s="31"/>
      <c r="E19" s="31">
        <v>34000</v>
      </c>
      <c r="F19" s="31"/>
      <c r="G19" s="31">
        <v>44000</v>
      </c>
      <c r="H19" s="31"/>
      <c r="I19" s="31">
        <v>620</v>
      </c>
      <c r="J19" s="31"/>
      <c r="K19" s="31">
        <v>800</v>
      </c>
    </row>
    <row r="20" spans="1:11" ht="11.25">
      <c r="A20" s="30" t="s">
        <v>113</v>
      </c>
      <c r="B20" s="29"/>
      <c r="C20" s="42">
        <v>2100</v>
      </c>
      <c r="D20" s="42"/>
      <c r="E20" s="47" t="s">
        <v>110</v>
      </c>
      <c r="F20" s="42"/>
      <c r="G20" s="42">
        <v>2200</v>
      </c>
      <c r="H20" s="42"/>
      <c r="I20" s="42">
        <v>19.191</v>
      </c>
      <c r="J20" s="42"/>
      <c r="K20" s="42">
        <v>270</v>
      </c>
    </row>
    <row r="21" spans="1:11" ht="11.25">
      <c r="A21" s="60" t="s">
        <v>114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1.25">
      <c r="A22" s="56" t="s">
        <v>100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1.25">
      <c r="A23" s="56" t="s">
        <v>115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1.25">
      <c r="A24" s="56" t="s">
        <v>116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1.25">
      <c r="A25" s="56" t="s">
        <v>117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1.25">
      <c r="A26" s="56" t="s">
        <v>118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</sheetData>
  <mergeCells count="12">
    <mergeCell ref="A24:K24"/>
    <mergeCell ref="A25:K25"/>
    <mergeCell ref="A26:K26"/>
    <mergeCell ref="A3:K3"/>
    <mergeCell ref="A6:K6"/>
    <mergeCell ref="A21:K21"/>
    <mergeCell ref="A22:K22"/>
    <mergeCell ref="A23:K23"/>
    <mergeCell ref="A1:K1"/>
    <mergeCell ref="A2:K2"/>
    <mergeCell ref="A4:K4"/>
    <mergeCell ref="A5:K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A1" sqref="A1:Y1"/>
    </sheetView>
  </sheetViews>
  <sheetFormatPr defaultColWidth="9.33203125" defaultRowHeight="11.25"/>
  <cols>
    <col min="1" max="1" width="17.83203125" style="0" bestFit="1" customWidth="1"/>
    <col min="2" max="2" width="2" style="0" customWidth="1"/>
    <col min="3" max="3" width="6.66015625" style="0" bestFit="1" customWidth="1"/>
    <col min="4" max="4" width="2" style="0" customWidth="1"/>
    <col min="5" max="5" width="6.66015625" style="0" bestFit="1" customWidth="1"/>
    <col min="6" max="6" width="2" style="0" customWidth="1"/>
    <col min="7" max="7" width="12.33203125" style="0" bestFit="1" customWidth="1"/>
    <col min="8" max="8" width="2" style="0" customWidth="1"/>
    <col min="9" max="9" width="6.66015625" style="0" bestFit="1" customWidth="1"/>
    <col min="10" max="10" width="2" style="0" customWidth="1"/>
    <col min="11" max="11" width="6.66015625" style="0" bestFit="1" customWidth="1"/>
    <col min="12" max="12" width="1.83203125" style="0" customWidth="1"/>
    <col min="13" max="13" width="5.66015625" style="0" customWidth="1"/>
    <col min="14" max="14" width="1.83203125" style="0" customWidth="1"/>
    <col min="15" max="15" width="6.66015625" style="0" bestFit="1" customWidth="1"/>
    <col min="16" max="16" width="1.83203125" style="0" customWidth="1"/>
    <col min="17" max="17" width="5.66015625" style="0" bestFit="1" customWidth="1"/>
    <col min="18" max="18" width="1.83203125" style="0" customWidth="1"/>
    <col min="19" max="19" width="4.33203125" style="0" bestFit="1" customWidth="1"/>
    <col min="20" max="20" width="1.83203125" style="0" customWidth="1"/>
    <col min="21" max="21" width="6.66015625" style="0" bestFit="1" customWidth="1"/>
    <col min="22" max="22" width="1.83203125" style="0" customWidth="1"/>
    <col min="23" max="23" width="6.66015625" style="0" bestFit="1" customWidth="1"/>
    <col min="24" max="24" width="1.83203125" style="0" customWidth="1"/>
    <col min="25" max="25" width="5.66015625" style="0" bestFit="1" customWidth="1"/>
    <col min="26" max="26" width="1.83203125" style="0" customWidth="1"/>
  </cols>
  <sheetData>
    <row r="1" spans="1:25" ht="11.25">
      <c r="A1" s="22" t="s">
        <v>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1.25">
      <c r="A2" s="22" t="s">
        <v>419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1.25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1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1.25">
      <c r="A6" s="24"/>
      <c r="B6" s="24"/>
      <c r="C6" s="61" t="s">
        <v>120</v>
      </c>
      <c r="D6" s="61"/>
      <c r="E6" s="61"/>
      <c r="F6" s="61"/>
      <c r="G6" s="61"/>
      <c r="H6" s="24"/>
      <c r="I6" s="61" t="s">
        <v>415</v>
      </c>
      <c r="J6" s="61"/>
      <c r="K6" s="61"/>
      <c r="L6" s="61"/>
      <c r="M6" s="61"/>
      <c r="O6" s="61" t="s">
        <v>417</v>
      </c>
      <c r="P6" s="61"/>
      <c r="Q6" s="61"/>
      <c r="R6" s="61"/>
      <c r="S6" s="61"/>
      <c r="T6" s="23"/>
      <c r="U6" s="61" t="s">
        <v>188</v>
      </c>
      <c r="V6" s="61"/>
      <c r="W6" s="61"/>
      <c r="X6" s="61"/>
      <c r="Y6" s="61"/>
    </row>
    <row r="7" spans="1:25" ht="11.25">
      <c r="A7" s="23"/>
      <c r="B7" s="23"/>
      <c r="C7" s="51" t="s">
        <v>121</v>
      </c>
      <c r="D7" s="51"/>
      <c r="E7" s="51"/>
      <c r="F7" s="51"/>
      <c r="G7" s="51"/>
      <c r="H7" s="23"/>
      <c r="I7" s="51" t="s">
        <v>416</v>
      </c>
      <c r="J7" s="51"/>
      <c r="K7" s="51"/>
      <c r="L7" s="51"/>
      <c r="M7" s="51"/>
      <c r="O7" s="51" t="s">
        <v>194</v>
      </c>
      <c r="P7" s="51"/>
      <c r="Q7" s="51"/>
      <c r="R7" s="51"/>
      <c r="S7" s="51"/>
      <c r="T7" s="23"/>
      <c r="U7" s="51" t="s">
        <v>418</v>
      </c>
      <c r="V7" s="51"/>
      <c r="W7" s="51"/>
      <c r="X7" s="51"/>
      <c r="Y7" s="51"/>
    </row>
    <row r="8" spans="1:25" ht="11.25">
      <c r="A8" s="23"/>
      <c r="B8" s="23"/>
      <c r="C8" s="27"/>
      <c r="D8" s="27"/>
      <c r="E8" s="27" t="s">
        <v>122</v>
      </c>
      <c r="F8" s="27"/>
      <c r="G8" s="27" t="s">
        <v>123</v>
      </c>
      <c r="H8" s="23"/>
      <c r="I8" s="27"/>
      <c r="J8" s="27"/>
      <c r="K8" s="27" t="s">
        <v>122</v>
      </c>
      <c r="L8" s="27"/>
      <c r="M8" s="27"/>
      <c r="O8" s="27"/>
      <c r="P8" s="27"/>
      <c r="Q8" s="27" t="s">
        <v>122</v>
      </c>
      <c r="R8" s="27"/>
      <c r="S8" s="27"/>
      <c r="T8" s="23"/>
      <c r="U8" s="27"/>
      <c r="V8" s="27"/>
      <c r="W8" s="27" t="s">
        <v>122</v>
      </c>
      <c r="X8" s="27"/>
      <c r="Y8" s="27"/>
    </row>
    <row r="9" spans="1:25" ht="11.25">
      <c r="A9" s="58"/>
      <c r="B9" s="29"/>
      <c r="C9" s="28" t="s">
        <v>124</v>
      </c>
      <c r="D9" s="28"/>
      <c r="E9" s="28" t="s">
        <v>125</v>
      </c>
      <c r="F9" s="28"/>
      <c r="G9" s="28" t="s">
        <v>126</v>
      </c>
      <c r="H9" s="29"/>
      <c r="I9" s="28" t="s">
        <v>124</v>
      </c>
      <c r="J9" s="28"/>
      <c r="K9" s="28" t="s">
        <v>125</v>
      </c>
      <c r="L9" s="28"/>
      <c r="M9" s="28" t="s">
        <v>113</v>
      </c>
      <c r="O9" s="28" t="s">
        <v>124</v>
      </c>
      <c r="P9" s="28"/>
      <c r="Q9" s="28" t="s">
        <v>125</v>
      </c>
      <c r="R9" s="28"/>
      <c r="S9" s="28" t="s">
        <v>113</v>
      </c>
      <c r="T9" s="29"/>
      <c r="U9" s="28" t="s">
        <v>124</v>
      </c>
      <c r="V9" s="28"/>
      <c r="W9" s="28" t="s">
        <v>125</v>
      </c>
      <c r="X9" s="28"/>
      <c r="Y9" s="28" t="s">
        <v>113</v>
      </c>
    </row>
    <row r="10" spans="1:25" ht="11.25">
      <c r="A10" s="52" t="s">
        <v>127</v>
      </c>
      <c r="B10" s="23"/>
      <c r="C10" s="34">
        <v>1000</v>
      </c>
      <c r="D10" s="34"/>
      <c r="E10" s="34" t="s">
        <v>70</v>
      </c>
      <c r="F10" s="34"/>
      <c r="G10" s="34">
        <v>410</v>
      </c>
      <c r="H10" s="34"/>
      <c r="I10" s="34" t="s">
        <v>70</v>
      </c>
      <c r="J10" s="34"/>
      <c r="K10" s="34" t="s">
        <v>70</v>
      </c>
      <c r="L10" s="34"/>
      <c r="M10" s="34" t="s">
        <v>70</v>
      </c>
      <c r="O10" s="34" t="s">
        <v>70</v>
      </c>
      <c r="P10" s="34"/>
      <c r="Q10" s="34" t="s">
        <v>70</v>
      </c>
      <c r="R10" s="34"/>
      <c r="S10" s="34" t="s">
        <v>70</v>
      </c>
      <c r="T10" s="34"/>
      <c r="U10" s="34">
        <v>1000</v>
      </c>
      <c r="V10" s="34"/>
      <c r="W10" s="34" t="s">
        <v>70</v>
      </c>
      <c r="X10" s="34"/>
      <c r="Y10" s="34">
        <v>410</v>
      </c>
    </row>
    <row r="11" spans="1:25" ht="11.25">
      <c r="A11" s="52" t="s">
        <v>128</v>
      </c>
      <c r="B11" s="23"/>
      <c r="C11" s="34">
        <v>13000</v>
      </c>
      <c r="D11" s="34"/>
      <c r="E11" s="34">
        <v>40000</v>
      </c>
      <c r="F11" s="34"/>
      <c r="G11" s="34">
        <v>55.258</v>
      </c>
      <c r="H11" s="34"/>
      <c r="I11" s="34" t="s">
        <v>70</v>
      </c>
      <c r="J11" s="34"/>
      <c r="K11" s="34" t="s">
        <v>70</v>
      </c>
      <c r="L11" s="34"/>
      <c r="M11" s="34" t="s">
        <v>70</v>
      </c>
      <c r="O11" s="34" t="s">
        <v>70</v>
      </c>
      <c r="P11" s="34"/>
      <c r="Q11" s="34" t="s">
        <v>70</v>
      </c>
      <c r="R11" s="34"/>
      <c r="S11" s="34" t="s">
        <v>70</v>
      </c>
      <c r="T11" s="34"/>
      <c r="U11" s="34">
        <v>13000</v>
      </c>
      <c r="V11" s="34"/>
      <c r="W11" s="34">
        <v>40000</v>
      </c>
      <c r="X11" s="34"/>
      <c r="Y11" s="34">
        <v>55.258</v>
      </c>
    </row>
    <row r="12" spans="1:25" ht="11.25">
      <c r="A12" s="52" t="s">
        <v>129</v>
      </c>
      <c r="B12" s="23"/>
      <c r="C12" s="34">
        <v>42000</v>
      </c>
      <c r="D12" s="34"/>
      <c r="E12" s="34">
        <v>2200</v>
      </c>
      <c r="F12" s="34"/>
      <c r="G12" s="34">
        <v>1800</v>
      </c>
      <c r="H12" s="34"/>
      <c r="I12" s="34">
        <v>1700</v>
      </c>
      <c r="J12" s="34"/>
      <c r="K12" s="34">
        <v>33.972</v>
      </c>
      <c r="L12" s="34"/>
      <c r="M12" s="39" t="s">
        <v>130</v>
      </c>
      <c r="O12" s="34">
        <v>5400</v>
      </c>
      <c r="P12" s="34"/>
      <c r="Q12" s="34">
        <v>1000</v>
      </c>
      <c r="R12" s="34"/>
      <c r="S12" s="34">
        <v>1.515</v>
      </c>
      <c r="T12" s="34"/>
      <c r="U12" s="34">
        <v>49000</v>
      </c>
      <c r="V12" s="34"/>
      <c r="W12" s="34">
        <v>3200</v>
      </c>
      <c r="X12" s="34"/>
      <c r="Y12" s="34">
        <v>1800</v>
      </c>
    </row>
    <row r="13" spans="1:25" ht="11.25">
      <c r="A13" s="52" t="s">
        <v>131</v>
      </c>
      <c r="B13" s="23"/>
      <c r="C13" s="34" t="s">
        <v>70</v>
      </c>
      <c r="D13" s="34"/>
      <c r="E13" s="34" t="s">
        <v>70</v>
      </c>
      <c r="F13" s="34"/>
      <c r="G13" s="34" t="s">
        <v>70</v>
      </c>
      <c r="H13" s="34"/>
      <c r="I13" s="34">
        <v>100</v>
      </c>
      <c r="J13" s="34"/>
      <c r="K13" s="34">
        <v>0.539</v>
      </c>
      <c r="L13" s="34"/>
      <c r="M13" s="34" t="s">
        <v>70</v>
      </c>
      <c r="O13" s="34">
        <v>5900</v>
      </c>
      <c r="P13" s="34"/>
      <c r="Q13" s="34">
        <v>520</v>
      </c>
      <c r="R13" s="34"/>
      <c r="S13" s="34">
        <v>10.997</v>
      </c>
      <c r="T13" s="34"/>
      <c r="U13" s="34">
        <v>6000</v>
      </c>
      <c r="V13" s="34"/>
      <c r="W13" s="34">
        <v>520</v>
      </c>
      <c r="X13" s="34"/>
      <c r="Y13" s="34">
        <v>10.997</v>
      </c>
    </row>
    <row r="14" spans="1:25" ht="11.25">
      <c r="A14" s="52" t="s">
        <v>132</v>
      </c>
      <c r="B14" s="2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1.25">
      <c r="A15" s="54" t="s">
        <v>133</v>
      </c>
      <c r="B15" s="23"/>
      <c r="C15" s="34" t="s">
        <v>110</v>
      </c>
      <c r="D15" s="34"/>
      <c r="E15" s="34" t="s">
        <v>70</v>
      </c>
      <c r="F15" s="34"/>
      <c r="G15" s="34" t="s">
        <v>70</v>
      </c>
      <c r="H15" s="34"/>
      <c r="I15" s="34">
        <v>1.63</v>
      </c>
      <c r="J15" s="34"/>
      <c r="K15" s="34" t="s">
        <v>70</v>
      </c>
      <c r="L15" s="34"/>
      <c r="M15" s="34" t="s">
        <v>70</v>
      </c>
      <c r="O15" s="34" t="s">
        <v>110</v>
      </c>
      <c r="P15" s="34"/>
      <c r="Q15" s="34" t="s">
        <v>110</v>
      </c>
      <c r="R15" s="34"/>
      <c r="S15" s="34" t="s">
        <v>70</v>
      </c>
      <c r="T15" s="34"/>
      <c r="U15" s="34">
        <v>2</v>
      </c>
      <c r="V15" s="34"/>
      <c r="W15" s="34" t="s">
        <v>110</v>
      </c>
      <c r="X15" s="34"/>
      <c r="Y15" s="34" t="s">
        <v>70</v>
      </c>
    </row>
    <row r="16" spans="1:25" ht="11.25">
      <c r="A16" s="52" t="s">
        <v>134</v>
      </c>
      <c r="B16" s="23"/>
      <c r="C16" s="47" t="s">
        <v>70</v>
      </c>
      <c r="D16" s="47"/>
      <c r="E16" s="47">
        <v>35.848</v>
      </c>
      <c r="F16" s="47"/>
      <c r="G16" s="47" t="s">
        <v>70</v>
      </c>
      <c r="H16" s="47"/>
      <c r="I16" s="47" t="s">
        <v>70</v>
      </c>
      <c r="J16" s="47"/>
      <c r="K16" s="47" t="s">
        <v>70</v>
      </c>
      <c r="L16" s="47"/>
      <c r="M16" s="47" t="s">
        <v>70</v>
      </c>
      <c r="O16" s="47" t="s">
        <v>70</v>
      </c>
      <c r="P16" s="47"/>
      <c r="Q16" s="47" t="s">
        <v>70</v>
      </c>
      <c r="R16" s="47"/>
      <c r="S16" s="47" t="s">
        <v>70</v>
      </c>
      <c r="T16" s="47"/>
      <c r="U16" s="47" t="s">
        <v>70</v>
      </c>
      <c r="V16" s="47"/>
      <c r="W16" s="47">
        <v>35.848</v>
      </c>
      <c r="X16" s="47"/>
      <c r="Y16" s="47" t="s">
        <v>70</v>
      </c>
    </row>
    <row r="17" spans="1:25" ht="11.25">
      <c r="A17" s="54" t="s">
        <v>94</v>
      </c>
      <c r="B17" s="29"/>
      <c r="C17" s="47">
        <v>56000</v>
      </c>
      <c r="D17" s="47"/>
      <c r="E17" s="47">
        <v>42000</v>
      </c>
      <c r="F17" s="47"/>
      <c r="G17" s="47">
        <v>2200</v>
      </c>
      <c r="H17" s="47"/>
      <c r="I17" s="47">
        <v>1800</v>
      </c>
      <c r="J17" s="47"/>
      <c r="K17" s="47">
        <v>34.511</v>
      </c>
      <c r="L17" s="47"/>
      <c r="M17" s="62" t="s">
        <v>130</v>
      </c>
      <c r="O17" s="64">
        <v>11000</v>
      </c>
      <c r="P17" s="64"/>
      <c r="Q17" s="64">
        <v>1500</v>
      </c>
      <c r="R17" s="64"/>
      <c r="S17" s="64">
        <v>12.512</v>
      </c>
      <c r="T17" s="64"/>
      <c r="U17" s="64">
        <v>69000</v>
      </c>
      <c r="V17" s="64"/>
      <c r="W17" s="64">
        <v>44000</v>
      </c>
      <c r="X17" s="64"/>
      <c r="Y17" s="64">
        <v>2200</v>
      </c>
    </row>
    <row r="18" spans="1:25" ht="11.25">
      <c r="A18" s="50" t="s">
        <v>135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1.25">
      <c r="A19" s="56" t="s">
        <v>100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ht="11.25">
      <c r="A20" s="56" t="s">
        <v>136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ht="11.25">
      <c r="A21" s="56" t="s">
        <v>137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</sheetData>
  <mergeCells count="17">
    <mergeCell ref="O6:S6"/>
    <mergeCell ref="U6:Y6"/>
    <mergeCell ref="O7:S7"/>
    <mergeCell ref="U7:Y7"/>
    <mergeCell ref="A18:Y18"/>
    <mergeCell ref="A19:Y19"/>
    <mergeCell ref="A20:Y20"/>
    <mergeCell ref="A21:Y21"/>
    <mergeCell ref="C7:G7"/>
    <mergeCell ref="I7:M7"/>
    <mergeCell ref="C6:G6"/>
    <mergeCell ref="I6:M6"/>
    <mergeCell ref="A4:Y4"/>
    <mergeCell ref="A5:Y5"/>
    <mergeCell ref="A1:Y1"/>
    <mergeCell ref="A2:Y2"/>
    <mergeCell ref="A3:Y3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M1"/>
    </sheetView>
  </sheetViews>
  <sheetFormatPr defaultColWidth="9.33203125" defaultRowHeight="11.25"/>
  <cols>
    <col min="1" max="1" width="36" style="0" bestFit="1" customWidth="1"/>
    <col min="2" max="2" width="2" style="0" customWidth="1"/>
    <col min="3" max="3" width="12" style="0" bestFit="1" customWidth="1"/>
    <col min="4" max="4" width="2" style="0" customWidth="1"/>
    <col min="5" max="5" width="12" style="0" bestFit="1" customWidth="1"/>
    <col min="6" max="6" width="2" style="0" customWidth="1"/>
    <col min="7" max="7" width="12.16015625" style="0" bestFit="1" customWidth="1"/>
    <col min="8" max="8" width="2" style="0" customWidth="1"/>
    <col min="9" max="9" width="7.83203125" style="0" bestFit="1" customWidth="1"/>
    <col min="10" max="10" width="2" style="0" customWidth="1"/>
    <col min="11" max="11" width="9.16015625" style="0" bestFit="1" customWidth="1"/>
    <col min="12" max="12" width="2" style="0" customWidth="1"/>
    <col min="13" max="13" width="11.16015625" style="0" bestFit="1" customWidth="1"/>
  </cols>
  <sheetData>
    <row r="1" spans="1:13" ht="11.25">
      <c r="A1" s="65" t="s">
        <v>138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1.25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1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1.25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1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1.25">
      <c r="A6" s="66"/>
      <c r="B6" s="66"/>
      <c r="C6" s="67" t="s">
        <v>43</v>
      </c>
      <c r="D6" s="67"/>
      <c r="E6" s="67"/>
      <c r="F6" s="68"/>
      <c r="G6" s="67" t="s">
        <v>44</v>
      </c>
      <c r="H6" s="67"/>
      <c r="I6" s="67"/>
      <c r="J6" s="68"/>
      <c r="K6" s="68"/>
      <c r="L6" s="66"/>
      <c r="M6" s="66"/>
    </row>
    <row r="7" spans="1:13" ht="11.25">
      <c r="A7" s="33"/>
      <c r="B7" s="33"/>
      <c r="C7" s="69" t="s">
        <v>46</v>
      </c>
      <c r="D7" s="69"/>
      <c r="E7" s="69"/>
      <c r="F7" s="69"/>
      <c r="G7" s="69" t="s">
        <v>48</v>
      </c>
      <c r="H7" s="69"/>
      <c r="I7" s="69"/>
      <c r="J7" s="69"/>
      <c r="K7" s="69"/>
      <c r="L7" s="33"/>
      <c r="M7" s="69"/>
    </row>
    <row r="8" spans="1:13" ht="11.25">
      <c r="A8" s="33"/>
      <c r="B8" s="33"/>
      <c r="C8" s="69" t="s">
        <v>140</v>
      </c>
      <c r="D8" s="69"/>
      <c r="E8" s="69" t="s">
        <v>47</v>
      </c>
      <c r="F8" s="69"/>
      <c r="G8" s="69" t="s">
        <v>141</v>
      </c>
      <c r="H8" s="69"/>
      <c r="I8" s="69"/>
      <c r="J8" s="69"/>
      <c r="K8" s="69"/>
      <c r="L8" s="33"/>
      <c r="M8" s="69" t="s">
        <v>142</v>
      </c>
    </row>
    <row r="9" spans="1:13" ht="11.25">
      <c r="A9" s="33"/>
      <c r="B9" s="33"/>
      <c r="C9" s="69" t="s">
        <v>143</v>
      </c>
      <c r="D9" s="69"/>
      <c r="E9" s="69" t="s">
        <v>144</v>
      </c>
      <c r="F9" s="69"/>
      <c r="G9" s="69" t="s">
        <v>145</v>
      </c>
      <c r="H9" s="69"/>
      <c r="I9" s="69" t="s">
        <v>54</v>
      </c>
      <c r="J9" s="69"/>
      <c r="K9" s="69" t="s">
        <v>56</v>
      </c>
      <c r="L9" s="33"/>
      <c r="M9" s="69" t="s">
        <v>146</v>
      </c>
    </row>
    <row r="10" spans="1:13" ht="11.25">
      <c r="A10" s="70" t="s">
        <v>147</v>
      </c>
      <c r="B10" s="48"/>
      <c r="C10" s="70" t="s">
        <v>148</v>
      </c>
      <c r="D10" s="70"/>
      <c r="E10" s="70" t="s">
        <v>60</v>
      </c>
      <c r="F10" s="70"/>
      <c r="G10" s="70" t="s">
        <v>61</v>
      </c>
      <c r="H10" s="70"/>
      <c r="I10" s="70" t="s">
        <v>149</v>
      </c>
      <c r="J10" s="70"/>
      <c r="K10" s="70" t="s">
        <v>150</v>
      </c>
      <c r="L10" s="48"/>
      <c r="M10" s="70" t="s">
        <v>151</v>
      </c>
    </row>
    <row r="11" spans="1:13" ht="11.25">
      <c r="A11" s="71" t="s">
        <v>152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1.25">
      <c r="A12" s="72" t="s">
        <v>153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1.25">
      <c r="A13" s="40" t="s">
        <v>154</v>
      </c>
      <c r="B13" s="33"/>
      <c r="C13" s="33">
        <v>46.05700000000001</v>
      </c>
      <c r="D13" s="34"/>
      <c r="E13" s="34" t="s">
        <v>70</v>
      </c>
      <c r="F13" s="34"/>
      <c r="G13" s="34">
        <v>27.293</v>
      </c>
      <c r="H13" s="34"/>
      <c r="I13" s="39" t="s">
        <v>112</v>
      </c>
      <c r="J13" s="34"/>
      <c r="K13" s="39" t="s">
        <v>112</v>
      </c>
      <c r="L13" s="34"/>
      <c r="M13" s="34">
        <v>73.423</v>
      </c>
    </row>
    <row r="14" spans="1:13" ht="11.25">
      <c r="A14" s="53" t="s">
        <v>155</v>
      </c>
      <c r="B14" s="33"/>
      <c r="C14" s="34">
        <v>1800</v>
      </c>
      <c r="D14" s="34"/>
      <c r="E14" s="34" t="s">
        <v>70</v>
      </c>
      <c r="F14" s="34"/>
      <c r="G14" s="34">
        <v>100</v>
      </c>
      <c r="H14" s="34"/>
      <c r="I14" s="34">
        <v>0.55</v>
      </c>
      <c r="J14" s="34"/>
      <c r="K14" s="37">
        <v>0.845</v>
      </c>
      <c r="L14" s="34"/>
      <c r="M14" s="34">
        <v>1900</v>
      </c>
    </row>
    <row r="15" spans="1:13" ht="11.25">
      <c r="A15" s="53" t="s">
        <v>156</v>
      </c>
      <c r="B15" s="33"/>
      <c r="C15" s="47">
        <v>3500</v>
      </c>
      <c r="D15" s="47"/>
      <c r="E15" s="47">
        <v>99.335</v>
      </c>
      <c r="F15" s="47"/>
      <c r="G15" s="47">
        <v>2200</v>
      </c>
      <c r="H15" s="47"/>
      <c r="I15" s="47">
        <v>74.421</v>
      </c>
      <c r="J15" s="47"/>
      <c r="K15" s="47">
        <v>16.405</v>
      </c>
      <c r="L15" s="47"/>
      <c r="M15" s="47">
        <v>5900</v>
      </c>
    </row>
    <row r="16" spans="1:13" ht="11.25">
      <c r="A16" s="35" t="s">
        <v>94</v>
      </c>
      <c r="B16" s="33"/>
      <c r="C16" s="73">
        <v>5400</v>
      </c>
      <c r="D16" s="73"/>
      <c r="E16" s="73">
        <v>99.335</v>
      </c>
      <c r="F16" s="73"/>
      <c r="G16" s="73">
        <v>2300</v>
      </c>
      <c r="H16" s="73"/>
      <c r="I16" s="73">
        <v>75.226</v>
      </c>
      <c r="J16" s="73"/>
      <c r="K16" s="73">
        <v>17.431</v>
      </c>
      <c r="L16" s="73"/>
      <c r="M16" s="73">
        <v>7900</v>
      </c>
    </row>
    <row r="17" spans="1:13" ht="11.25">
      <c r="A17" s="71" t="s">
        <v>157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1.25">
      <c r="A18" s="53" t="s">
        <v>158</v>
      </c>
      <c r="B18" s="33"/>
      <c r="C18" s="34">
        <v>3100</v>
      </c>
      <c r="D18" s="34"/>
      <c r="E18" s="34">
        <v>79.212</v>
      </c>
      <c r="F18" s="34"/>
      <c r="G18" s="34">
        <v>930</v>
      </c>
      <c r="H18" s="34"/>
      <c r="I18" s="34">
        <v>2.196</v>
      </c>
      <c r="J18" s="34"/>
      <c r="K18" s="34">
        <v>64.068</v>
      </c>
      <c r="L18" s="34"/>
      <c r="M18" s="34">
        <v>4000</v>
      </c>
    </row>
    <row r="19" spans="1:13" ht="11.25">
      <c r="A19" s="53" t="s">
        <v>159</v>
      </c>
      <c r="B19" s="33"/>
      <c r="C19" s="34">
        <v>3800</v>
      </c>
      <c r="D19" s="34"/>
      <c r="E19" s="34">
        <v>160</v>
      </c>
      <c r="F19" s="34"/>
      <c r="G19" s="34">
        <v>4400</v>
      </c>
      <c r="H19" s="34"/>
      <c r="I19" s="34">
        <v>32.659</v>
      </c>
      <c r="J19" s="34"/>
      <c r="K19" s="34">
        <v>650</v>
      </c>
      <c r="L19" s="34"/>
      <c r="M19" s="34">
        <v>7700</v>
      </c>
    </row>
    <row r="20" spans="1:13" ht="11.25">
      <c r="A20" s="53" t="s">
        <v>160</v>
      </c>
      <c r="B20" s="33"/>
      <c r="C20" s="34">
        <v>1900</v>
      </c>
      <c r="D20" s="34"/>
      <c r="E20" s="34">
        <v>3.418</v>
      </c>
      <c r="F20" s="34"/>
      <c r="G20" s="34">
        <v>210</v>
      </c>
      <c r="H20" s="34"/>
      <c r="I20" s="34" t="s">
        <v>70</v>
      </c>
      <c r="J20" s="34"/>
      <c r="K20" s="39" t="s">
        <v>161</v>
      </c>
      <c r="L20" s="34"/>
      <c r="M20" s="34">
        <v>2100</v>
      </c>
    </row>
    <row r="21" spans="1:13" ht="11.25">
      <c r="A21" s="53" t="s">
        <v>162</v>
      </c>
      <c r="B21" s="33"/>
      <c r="C21" s="34">
        <v>790</v>
      </c>
      <c r="D21" s="34"/>
      <c r="E21" s="34">
        <v>2.1</v>
      </c>
      <c r="F21" s="34"/>
      <c r="G21" s="34">
        <v>230</v>
      </c>
      <c r="H21" s="34"/>
      <c r="I21" s="34">
        <v>64.535</v>
      </c>
      <c r="J21" s="34"/>
      <c r="K21" s="34">
        <v>83.042</v>
      </c>
      <c r="L21" s="34"/>
      <c r="M21" s="34">
        <v>1000</v>
      </c>
    </row>
    <row r="22" spans="1:13" ht="11.25">
      <c r="A22" s="53" t="s">
        <v>163</v>
      </c>
      <c r="B22" s="33"/>
      <c r="C22" s="34">
        <v>3000</v>
      </c>
      <c r="D22" s="34"/>
      <c r="E22" s="34">
        <v>95.633</v>
      </c>
      <c r="F22" s="34"/>
      <c r="G22" s="34">
        <v>1800</v>
      </c>
      <c r="H22" s="34"/>
      <c r="I22" s="46" t="s">
        <v>112</v>
      </c>
      <c r="J22" s="34"/>
      <c r="K22" s="34">
        <v>520</v>
      </c>
      <c r="L22" s="34"/>
      <c r="M22" s="34">
        <v>4300</v>
      </c>
    </row>
    <row r="23" spans="1:13" ht="11.25">
      <c r="A23" s="53" t="s">
        <v>164</v>
      </c>
      <c r="B23" s="33"/>
      <c r="C23" s="34">
        <v>430</v>
      </c>
      <c r="D23" s="34"/>
      <c r="E23" s="34">
        <v>170</v>
      </c>
      <c r="F23" s="34"/>
      <c r="G23" s="34">
        <v>78.342</v>
      </c>
      <c r="H23" s="34"/>
      <c r="I23" s="34" t="s">
        <v>70</v>
      </c>
      <c r="J23" s="34"/>
      <c r="K23" s="39" t="s">
        <v>161</v>
      </c>
      <c r="L23" s="34"/>
      <c r="M23" s="34">
        <v>670</v>
      </c>
    </row>
    <row r="24" spans="1:13" ht="11.25">
      <c r="A24" s="53" t="s">
        <v>165</v>
      </c>
      <c r="B24" s="33"/>
      <c r="C24" s="34">
        <v>6400</v>
      </c>
      <c r="D24" s="34"/>
      <c r="E24" s="34">
        <v>250</v>
      </c>
      <c r="F24" s="34"/>
      <c r="G24" s="34">
        <v>1700</v>
      </c>
      <c r="H24" s="34"/>
      <c r="I24" s="34">
        <v>28.71</v>
      </c>
      <c r="J24" s="34"/>
      <c r="K24" s="34">
        <v>180</v>
      </c>
      <c r="L24" s="34"/>
      <c r="M24" s="34">
        <v>8300</v>
      </c>
    </row>
    <row r="25" spans="1:13" ht="11.25">
      <c r="A25" s="53" t="s">
        <v>166</v>
      </c>
      <c r="B25" s="33"/>
      <c r="C25" s="47">
        <v>1600</v>
      </c>
      <c r="D25" s="47"/>
      <c r="E25" s="47">
        <v>1.732</v>
      </c>
      <c r="F25" s="47"/>
      <c r="G25" s="47">
        <v>1000</v>
      </c>
      <c r="H25" s="47"/>
      <c r="I25" s="39" t="s">
        <v>112</v>
      </c>
      <c r="J25" s="47"/>
      <c r="K25" s="47">
        <v>4.854</v>
      </c>
      <c r="L25" s="47"/>
      <c r="M25" s="47">
        <v>2600</v>
      </c>
    </row>
    <row r="26" spans="1:13" ht="11.25">
      <c r="A26" s="35" t="s">
        <v>94</v>
      </c>
      <c r="B26" s="33"/>
      <c r="C26" s="73">
        <v>21000</v>
      </c>
      <c r="D26" s="73"/>
      <c r="E26" s="73">
        <v>760</v>
      </c>
      <c r="F26" s="73"/>
      <c r="G26" s="73">
        <v>10000</v>
      </c>
      <c r="H26" s="73"/>
      <c r="I26" s="73">
        <v>130</v>
      </c>
      <c r="J26" s="73"/>
      <c r="K26" s="73">
        <v>1500</v>
      </c>
      <c r="L26" s="73"/>
      <c r="M26" s="73">
        <v>31000</v>
      </c>
    </row>
    <row r="27" spans="1:13" ht="11.25">
      <c r="A27" s="71" t="s">
        <v>167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1.25">
      <c r="A28" s="53" t="s">
        <v>168</v>
      </c>
      <c r="B28" s="33"/>
      <c r="C28" s="34">
        <v>630</v>
      </c>
      <c r="D28" s="34"/>
      <c r="E28" s="39" t="s">
        <v>112</v>
      </c>
      <c r="F28" s="34"/>
      <c r="G28" s="34">
        <v>430</v>
      </c>
      <c r="H28" s="34"/>
      <c r="I28" s="39" t="s">
        <v>112</v>
      </c>
      <c r="J28" s="34"/>
      <c r="K28" s="39" t="s">
        <v>161</v>
      </c>
      <c r="L28" s="34"/>
      <c r="M28" s="34">
        <v>1000</v>
      </c>
    </row>
    <row r="29" spans="1:13" ht="11.25">
      <c r="A29" s="53" t="s">
        <v>169</v>
      </c>
      <c r="B29" s="33"/>
      <c r="C29" s="34">
        <v>840</v>
      </c>
      <c r="D29" s="34"/>
      <c r="E29" s="34" t="s">
        <v>70</v>
      </c>
      <c r="F29" s="34"/>
      <c r="G29" s="34">
        <v>150</v>
      </c>
      <c r="H29" s="34"/>
      <c r="I29" s="34" t="s">
        <v>70</v>
      </c>
      <c r="J29" s="34"/>
      <c r="K29" s="39" t="s">
        <v>112</v>
      </c>
      <c r="L29" s="34"/>
      <c r="M29" s="34">
        <v>990</v>
      </c>
    </row>
    <row r="30" spans="1:13" ht="11.25">
      <c r="A30" s="53" t="s">
        <v>170</v>
      </c>
      <c r="B30" s="33"/>
      <c r="C30" s="34">
        <v>2800</v>
      </c>
      <c r="D30" s="34"/>
      <c r="E30" s="39" t="s">
        <v>161</v>
      </c>
      <c r="F30" s="34"/>
      <c r="G30" s="34">
        <v>330</v>
      </c>
      <c r="H30" s="34"/>
      <c r="I30" s="34">
        <v>5.54</v>
      </c>
      <c r="J30" s="34"/>
      <c r="K30" s="39" t="s">
        <v>161</v>
      </c>
      <c r="L30" s="34"/>
      <c r="M30" s="34">
        <v>3100</v>
      </c>
    </row>
    <row r="31" spans="1:13" ht="11.25">
      <c r="A31" s="53" t="s">
        <v>171</v>
      </c>
      <c r="B31" s="33"/>
      <c r="C31" s="47">
        <v>1800</v>
      </c>
      <c r="D31" s="47"/>
      <c r="E31" s="59" t="s">
        <v>161</v>
      </c>
      <c r="F31" s="47"/>
      <c r="G31" s="47">
        <v>580</v>
      </c>
      <c r="H31" s="47"/>
      <c r="I31" s="59" t="s">
        <v>161</v>
      </c>
      <c r="J31" s="47"/>
      <c r="K31" s="59" t="s">
        <v>161</v>
      </c>
      <c r="L31" s="47"/>
      <c r="M31" s="47">
        <v>2400</v>
      </c>
    </row>
    <row r="32" spans="1:13" ht="11.25">
      <c r="A32" s="35" t="s">
        <v>94</v>
      </c>
      <c r="B32" s="33"/>
      <c r="C32" s="73">
        <v>6000</v>
      </c>
      <c r="D32" s="73"/>
      <c r="E32" s="73">
        <v>120</v>
      </c>
      <c r="F32" s="73"/>
      <c r="G32" s="73">
        <v>1500</v>
      </c>
      <c r="H32" s="73"/>
      <c r="I32" s="73">
        <v>23.275</v>
      </c>
      <c r="J32" s="73"/>
      <c r="K32" s="73">
        <v>92.689</v>
      </c>
      <c r="L32" s="73"/>
      <c r="M32" s="73">
        <v>7600</v>
      </c>
    </row>
    <row r="33" spans="1:13" ht="11.25">
      <c r="A33" s="71" t="s">
        <v>172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1.25">
      <c r="A34" s="53" t="s">
        <v>173</v>
      </c>
      <c r="B34" s="33"/>
      <c r="C34" s="34">
        <v>4100</v>
      </c>
      <c r="D34" s="34"/>
      <c r="E34" s="46" t="s">
        <v>161</v>
      </c>
      <c r="F34" s="34"/>
      <c r="G34" s="34">
        <v>650</v>
      </c>
      <c r="H34" s="34"/>
      <c r="I34" s="39" t="s">
        <v>161</v>
      </c>
      <c r="J34" s="34"/>
      <c r="K34" s="34">
        <v>150</v>
      </c>
      <c r="L34" s="34"/>
      <c r="M34" s="34">
        <v>4600</v>
      </c>
    </row>
    <row r="35" spans="1:13" ht="11.25">
      <c r="A35" s="53" t="s">
        <v>174</v>
      </c>
      <c r="B35" s="33"/>
      <c r="C35" s="34">
        <v>4300</v>
      </c>
      <c r="D35" s="34"/>
      <c r="E35" s="46" t="s">
        <v>161</v>
      </c>
      <c r="F35" s="34"/>
      <c r="G35" s="34">
        <v>380</v>
      </c>
      <c r="H35" s="34"/>
      <c r="I35" s="39" t="s">
        <v>161</v>
      </c>
      <c r="J35" s="34"/>
      <c r="K35" s="39" t="s">
        <v>161</v>
      </c>
      <c r="L35" s="34"/>
      <c r="M35" s="34">
        <v>4800</v>
      </c>
    </row>
    <row r="36" spans="1:13" ht="11.25">
      <c r="A36" s="53" t="s">
        <v>175</v>
      </c>
      <c r="B36" s="33"/>
      <c r="C36" s="34">
        <v>3300</v>
      </c>
      <c r="D36" s="34"/>
      <c r="E36" s="34">
        <v>280</v>
      </c>
      <c r="F36" s="34"/>
      <c r="G36" s="34">
        <v>390</v>
      </c>
      <c r="H36" s="34"/>
      <c r="I36" s="34" t="s">
        <v>70</v>
      </c>
      <c r="J36" s="34"/>
      <c r="K36" s="39" t="s">
        <v>161</v>
      </c>
      <c r="L36" s="34"/>
      <c r="M36" s="34">
        <v>4000</v>
      </c>
    </row>
    <row r="37" spans="1:13" ht="11.25">
      <c r="A37" s="53" t="s">
        <v>176</v>
      </c>
      <c r="B37" s="33"/>
      <c r="C37" s="47">
        <v>3400</v>
      </c>
      <c r="D37" s="47"/>
      <c r="E37" s="47">
        <v>650</v>
      </c>
      <c r="F37" s="47"/>
      <c r="G37" s="47">
        <v>510</v>
      </c>
      <c r="H37" s="47"/>
      <c r="I37" s="47">
        <v>2.738</v>
      </c>
      <c r="J37" s="47"/>
      <c r="K37" s="47">
        <v>14.611</v>
      </c>
      <c r="L37" s="47"/>
      <c r="M37" s="47">
        <v>4600</v>
      </c>
    </row>
    <row r="38" spans="1:13" ht="11.25">
      <c r="A38" s="35" t="s">
        <v>94</v>
      </c>
      <c r="B38" s="33"/>
      <c r="C38" s="74">
        <v>15000</v>
      </c>
      <c r="D38" s="74"/>
      <c r="E38" s="74">
        <v>1100</v>
      </c>
      <c r="F38" s="74"/>
      <c r="G38" s="74">
        <v>1900</v>
      </c>
      <c r="H38" s="74"/>
      <c r="I38" s="74">
        <v>16.624000000000002</v>
      </c>
      <c r="J38" s="74"/>
      <c r="K38" s="74">
        <v>210</v>
      </c>
      <c r="L38" s="74"/>
      <c r="M38" s="74">
        <v>18000</v>
      </c>
    </row>
    <row r="39" spans="1:13" ht="11.25">
      <c r="A39" s="71" t="s">
        <v>177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1.25">
      <c r="A40" s="53" t="s">
        <v>178</v>
      </c>
      <c r="B40" s="33"/>
      <c r="C40" s="34">
        <v>2300</v>
      </c>
      <c r="D40" s="34"/>
      <c r="E40" s="39" t="s">
        <v>112</v>
      </c>
      <c r="F40" s="34"/>
      <c r="G40" s="34">
        <v>520</v>
      </c>
      <c r="H40" s="34"/>
      <c r="I40" s="39" t="s">
        <v>161</v>
      </c>
      <c r="J40" s="34"/>
      <c r="K40" s="39" t="s">
        <v>161</v>
      </c>
      <c r="L40" s="34"/>
      <c r="M40" s="34">
        <v>2800</v>
      </c>
    </row>
    <row r="41" spans="1:13" ht="11.25">
      <c r="A41" s="53" t="s">
        <v>179</v>
      </c>
      <c r="B41" s="33"/>
      <c r="C41" s="47">
        <v>2100</v>
      </c>
      <c r="D41" s="47"/>
      <c r="E41" s="47" t="s">
        <v>110</v>
      </c>
      <c r="F41" s="47"/>
      <c r="G41" s="47">
        <v>260</v>
      </c>
      <c r="H41" s="47"/>
      <c r="I41" s="39" t="s">
        <v>112</v>
      </c>
      <c r="J41" s="47"/>
      <c r="K41" s="59" t="s">
        <v>161</v>
      </c>
      <c r="L41" s="47"/>
      <c r="M41" s="47">
        <v>2400</v>
      </c>
    </row>
    <row r="42" spans="1:13" ht="11.25">
      <c r="A42" s="35" t="s">
        <v>94</v>
      </c>
      <c r="B42" s="33"/>
      <c r="C42" s="74">
        <v>4400</v>
      </c>
      <c r="D42" s="74"/>
      <c r="E42" s="74" t="s">
        <v>110</v>
      </c>
      <c r="F42" s="74"/>
      <c r="G42" s="74">
        <v>780</v>
      </c>
      <c r="H42" s="74"/>
      <c r="I42" s="73">
        <v>9.07</v>
      </c>
      <c r="J42" s="74"/>
      <c r="K42" s="74">
        <v>1.767</v>
      </c>
      <c r="L42" s="74"/>
      <c r="M42" s="74">
        <v>5200</v>
      </c>
    </row>
    <row r="43" spans="1:13" ht="11.25">
      <c r="A43" s="38" t="s">
        <v>180</v>
      </c>
      <c r="B43" s="48"/>
      <c r="C43" s="47">
        <v>52000</v>
      </c>
      <c r="D43" s="47"/>
      <c r="E43" s="47">
        <v>2100</v>
      </c>
      <c r="F43" s="47"/>
      <c r="G43" s="47">
        <v>17000</v>
      </c>
      <c r="H43" s="47"/>
      <c r="I43" s="47">
        <v>250</v>
      </c>
      <c r="J43" s="47"/>
      <c r="K43" s="47">
        <v>1800</v>
      </c>
      <c r="L43" s="47"/>
      <c r="M43" s="47">
        <v>69000</v>
      </c>
    </row>
    <row r="44" spans="1:13" ht="11.25">
      <c r="A44" s="75" t="s">
        <v>114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76" t="s">
        <v>413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1.25">
      <c r="A46" s="75" t="s">
        <v>414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1.25">
      <c r="A47" s="76" t="s">
        <v>181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1.25">
      <c r="A48" s="76" t="s">
        <v>182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1.25">
      <c r="A49" s="76" t="s">
        <v>183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1.25">
      <c r="A50" s="76" t="s">
        <v>118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1.25">
      <c r="A51" s="76" t="s">
        <v>184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</sheetData>
  <mergeCells count="15">
    <mergeCell ref="A49:M49"/>
    <mergeCell ref="A50:M50"/>
    <mergeCell ref="A51:M51"/>
    <mergeCell ref="A45:M45"/>
    <mergeCell ref="A46:M46"/>
    <mergeCell ref="A47:M47"/>
    <mergeCell ref="A48:M48"/>
    <mergeCell ref="A5:M5"/>
    <mergeCell ref="C6:E6"/>
    <mergeCell ref="G6:I6"/>
    <mergeCell ref="A44:M44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Q1"/>
    </sheetView>
  </sheetViews>
  <sheetFormatPr defaultColWidth="9.33203125" defaultRowHeight="11.25"/>
  <cols>
    <col min="1" max="1" width="42" style="0" bestFit="1" customWidth="1"/>
    <col min="2" max="2" width="2" style="0" customWidth="1"/>
    <col min="3" max="3" width="6.66015625" style="0" bestFit="1" customWidth="1"/>
    <col min="4" max="4" width="2" style="0" customWidth="1"/>
    <col min="5" max="5" width="7.33203125" style="0" customWidth="1"/>
    <col min="6" max="6" width="2" style="0" customWidth="1"/>
    <col min="7" max="7" width="5.66015625" style="0" bestFit="1" customWidth="1"/>
    <col min="8" max="8" width="2" style="0" customWidth="1"/>
    <col min="9" max="9" width="7.33203125" style="0" customWidth="1"/>
    <col min="10" max="10" width="2" style="0" customWidth="1"/>
    <col min="11" max="11" width="6.66015625" style="0" bestFit="1" customWidth="1"/>
    <col min="12" max="12" width="2" style="0" customWidth="1"/>
    <col min="13" max="13" width="7.33203125" style="0" customWidth="1"/>
    <col min="14" max="14" width="2" style="0" customWidth="1"/>
    <col min="15" max="15" width="6.66015625" style="0" bestFit="1" customWidth="1"/>
    <col min="16" max="16" width="2" style="0" customWidth="1"/>
    <col min="17" max="17" width="7.33203125" style="0" customWidth="1"/>
  </cols>
  <sheetData>
    <row r="1" spans="1:17" ht="11.25">
      <c r="A1" s="22" t="s">
        <v>185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1.25">
      <c r="A2" s="22" t="s">
        <v>186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1.25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1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1.25">
      <c r="A6" s="24"/>
      <c r="B6" s="24"/>
      <c r="C6" s="61" t="s">
        <v>187</v>
      </c>
      <c r="D6" s="61"/>
      <c r="E6" s="61"/>
      <c r="F6" s="24"/>
      <c r="G6" s="24"/>
      <c r="H6" s="24"/>
      <c r="I6" s="24"/>
      <c r="J6" s="24"/>
      <c r="K6" s="24"/>
      <c r="L6" s="24"/>
      <c r="M6" s="24"/>
      <c r="N6" s="24"/>
      <c r="O6" s="61" t="s">
        <v>188</v>
      </c>
      <c r="P6" s="61"/>
      <c r="Q6" s="61"/>
    </row>
    <row r="7" spans="1:17" ht="11.25">
      <c r="A7" s="23"/>
      <c r="B7" s="23"/>
      <c r="C7" s="22" t="s">
        <v>189</v>
      </c>
      <c r="D7" s="22"/>
      <c r="E7" s="22"/>
      <c r="F7" s="23"/>
      <c r="G7" s="22" t="s">
        <v>187</v>
      </c>
      <c r="H7" s="22"/>
      <c r="I7" s="22"/>
      <c r="J7" s="23"/>
      <c r="K7" s="22" t="s">
        <v>190</v>
      </c>
      <c r="L7" s="22"/>
      <c r="M7" s="22"/>
      <c r="N7" s="23"/>
      <c r="O7" s="22" t="s">
        <v>191</v>
      </c>
      <c r="P7" s="22"/>
      <c r="Q7" s="22"/>
    </row>
    <row r="8" spans="1:17" ht="11.25">
      <c r="A8" s="23"/>
      <c r="B8" s="23"/>
      <c r="C8" s="51" t="s">
        <v>192</v>
      </c>
      <c r="D8" s="51"/>
      <c r="E8" s="51"/>
      <c r="F8" s="23"/>
      <c r="G8" s="51" t="s">
        <v>193</v>
      </c>
      <c r="H8" s="51"/>
      <c r="I8" s="51"/>
      <c r="J8" s="23"/>
      <c r="K8" s="51" t="s">
        <v>194</v>
      </c>
      <c r="L8" s="51"/>
      <c r="M8" s="51"/>
      <c r="N8" s="23"/>
      <c r="O8" s="51" t="s">
        <v>195</v>
      </c>
      <c r="P8" s="51"/>
      <c r="Q8" s="51"/>
    </row>
    <row r="9" spans="1:17" ht="11.25">
      <c r="A9" s="28" t="s">
        <v>147</v>
      </c>
      <c r="B9" s="29"/>
      <c r="C9" s="28" t="s">
        <v>124</v>
      </c>
      <c r="D9" s="28"/>
      <c r="E9" s="28" t="s">
        <v>108</v>
      </c>
      <c r="F9" s="28"/>
      <c r="G9" s="28" t="s">
        <v>124</v>
      </c>
      <c r="H9" s="28"/>
      <c r="I9" s="28" t="s">
        <v>108</v>
      </c>
      <c r="J9" s="28"/>
      <c r="K9" s="28" t="s">
        <v>124</v>
      </c>
      <c r="L9" s="28"/>
      <c r="M9" s="28" t="s">
        <v>108</v>
      </c>
      <c r="N9" s="28"/>
      <c r="O9" s="28" t="s">
        <v>124</v>
      </c>
      <c r="P9" s="28"/>
      <c r="Q9" s="28" t="s">
        <v>108</v>
      </c>
    </row>
    <row r="10" spans="1:17" ht="11.25">
      <c r="A10" s="52" t="s">
        <v>152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1.25">
      <c r="A11" s="78" t="s">
        <v>153</v>
      </c>
      <c r="B11" s="2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1.25">
      <c r="A12" s="32" t="s">
        <v>196</v>
      </c>
      <c r="B12" s="2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1.25">
      <c r="A13" s="79" t="s">
        <v>197</v>
      </c>
      <c r="B13" s="23"/>
      <c r="C13" s="34">
        <v>1600</v>
      </c>
      <c r="D13" s="34"/>
      <c r="E13" s="34">
        <v>23.625999999999998</v>
      </c>
      <c r="F13" s="34"/>
      <c r="G13" s="34">
        <v>20.472</v>
      </c>
      <c r="H13" s="34"/>
      <c r="I13" s="39" t="s">
        <v>111</v>
      </c>
      <c r="J13" s="34"/>
      <c r="K13" s="34">
        <v>400</v>
      </c>
      <c r="L13" s="34"/>
      <c r="M13" s="34">
        <v>16.955</v>
      </c>
      <c r="N13" s="34"/>
      <c r="O13" s="34">
        <v>2000</v>
      </c>
      <c r="P13" s="34"/>
      <c r="Q13" s="34">
        <v>40.639</v>
      </c>
    </row>
    <row r="14" spans="1:17" ht="11.25">
      <c r="A14" s="54" t="s">
        <v>156</v>
      </c>
      <c r="B14" s="23"/>
      <c r="C14" s="47">
        <v>5600</v>
      </c>
      <c r="D14" s="47"/>
      <c r="E14" s="47">
        <v>2800</v>
      </c>
      <c r="F14" s="47"/>
      <c r="G14" s="47">
        <v>150</v>
      </c>
      <c r="H14" s="47"/>
      <c r="I14" s="47">
        <v>0.904</v>
      </c>
      <c r="J14" s="47"/>
      <c r="K14" s="47">
        <v>440</v>
      </c>
      <c r="L14" s="47"/>
      <c r="M14" s="47">
        <v>61.227</v>
      </c>
      <c r="N14" s="47"/>
      <c r="O14" s="47">
        <v>6200</v>
      </c>
      <c r="P14" s="47"/>
      <c r="Q14" s="47">
        <v>2900</v>
      </c>
    </row>
    <row r="15" spans="1:17" ht="11.25">
      <c r="A15" s="55" t="s">
        <v>94</v>
      </c>
      <c r="B15" s="23"/>
      <c r="C15" s="73">
        <v>7200</v>
      </c>
      <c r="D15" s="73"/>
      <c r="E15" s="73">
        <v>2800</v>
      </c>
      <c r="F15" s="73"/>
      <c r="G15" s="73">
        <v>170</v>
      </c>
      <c r="H15" s="73"/>
      <c r="I15" s="73">
        <v>0.904</v>
      </c>
      <c r="J15" s="73"/>
      <c r="K15" s="73">
        <v>840</v>
      </c>
      <c r="L15" s="73"/>
      <c r="M15" s="73">
        <v>78.18199999999999</v>
      </c>
      <c r="N15" s="73"/>
      <c r="O15" s="73">
        <v>8200</v>
      </c>
      <c r="P15" s="73"/>
      <c r="Q15" s="73">
        <v>2900</v>
      </c>
    </row>
    <row r="16" spans="1:17" ht="11.25">
      <c r="A16" s="52" t="s">
        <v>157</v>
      </c>
      <c r="B16" s="2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1.25">
      <c r="A17" s="54" t="s">
        <v>158</v>
      </c>
      <c r="B17" s="23"/>
      <c r="C17" s="34">
        <v>3500</v>
      </c>
      <c r="D17" s="34"/>
      <c r="E17" s="34">
        <v>2700</v>
      </c>
      <c r="F17" s="34"/>
      <c r="G17" s="34">
        <v>140</v>
      </c>
      <c r="H17" s="34"/>
      <c r="I17" s="34">
        <v>1.785</v>
      </c>
      <c r="J17" s="34"/>
      <c r="K17" s="34">
        <v>570</v>
      </c>
      <c r="L17" s="34"/>
      <c r="M17" s="34">
        <v>21.257</v>
      </c>
      <c r="N17" s="34"/>
      <c r="O17" s="34">
        <v>4200</v>
      </c>
      <c r="P17" s="34"/>
      <c r="Q17" s="34">
        <v>2700</v>
      </c>
    </row>
    <row r="18" spans="1:17" ht="11.25">
      <c r="A18" s="54" t="s">
        <v>159</v>
      </c>
      <c r="B18" s="23"/>
      <c r="C18" s="34">
        <v>6800</v>
      </c>
      <c r="D18" s="34"/>
      <c r="E18" s="34">
        <v>14000</v>
      </c>
      <c r="F18" s="34"/>
      <c r="G18" s="34">
        <v>50.751</v>
      </c>
      <c r="H18" s="34"/>
      <c r="I18" s="34">
        <v>1.366</v>
      </c>
      <c r="J18" s="34"/>
      <c r="K18" s="34">
        <v>1100</v>
      </c>
      <c r="L18" s="34"/>
      <c r="M18" s="34">
        <v>150</v>
      </c>
      <c r="N18" s="34"/>
      <c r="O18" s="34">
        <v>7900</v>
      </c>
      <c r="P18" s="34"/>
      <c r="Q18" s="34">
        <v>15000</v>
      </c>
    </row>
    <row r="19" spans="1:17" ht="11.25">
      <c r="A19" s="63" t="s">
        <v>198</v>
      </c>
      <c r="B19" s="2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1.25">
      <c r="A20" s="79" t="s">
        <v>199</v>
      </c>
      <c r="B20" s="23"/>
      <c r="C20" s="34">
        <v>3300</v>
      </c>
      <c r="D20" s="34"/>
      <c r="E20" s="34">
        <v>110</v>
      </c>
      <c r="F20" s="34"/>
      <c r="G20" s="34">
        <v>700</v>
      </c>
      <c r="H20" s="34"/>
      <c r="I20" s="34">
        <v>2.662</v>
      </c>
      <c r="J20" s="34"/>
      <c r="K20" s="34">
        <v>2300</v>
      </c>
      <c r="L20" s="34"/>
      <c r="M20" s="34">
        <v>380</v>
      </c>
      <c r="N20" s="34"/>
      <c r="O20" s="34">
        <v>6200</v>
      </c>
      <c r="P20" s="34"/>
      <c r="Q20" s="34">
        <v>490</v>
      </c>
    </row>
    <row r="21" spans="1:17" ht="11.25">
      <c r="A21" s="54" t="s">
        <v>163</v>
      </c>
      <c r="B21" s="23"/>
      <c r="C21" s="34">
        <v>2700</v>
      </c>
      <c r="D21" s="34"/>
      <c r="E21" s="34">
        <v>4800</v>
      </c>
      <c r="F21" s="34"/>
      <c r="G21" s="34">
        <v>30.594</v>
      </c>
      <c r="H21" s="34"/>
      <c r="I21" s="39" t="s">
        <v>111</v>
      </c>
      <c r="J21" s="34"/>
      <c r="K21" s="34">
        <v>1400</v>
      </c>
      <c r="L21" s="34"/>
      <c r="M21" s="34">
        <v>150</v>
      </c>
      <c r="N21" s="34"/>
      <c r="O21" s="34">
        <v>4100</v>
      </c>
      <c r="P21" s="34"/>
      <c r="Q21" s="34">
        <v>4900</v>
      </c>
    </row>
    <row r="22" spans="1:17" ht="11.25">
      <c r="A22" s="54" t="s">
        <v>165</v>
      </c>
      <c r="B22" s="23"/>
      <c r="C22" s="47">
        <v>6600</v>
      </c>
      <c r="D22" s="47"/>
      <c r="E22" s="47">
        <v>6900</v>
      </c>
      <c r="F22" s="47"/>
      <c r="G22" s="47">
        <v>350</v>
      </c>
      <c r="H22" s="47"/>
      <c r="I22" s="47">
        <v>2.131</v>
      </c>
      <c r="J22" s="47"/>
      <c r="K22" s="47">
        <v>1100</v>
      </c>
      <c r="L22" s="47"/>
      <c r="M22" s="47">
        <v>110</v>
      </c>
      <c r="N22" s="47"/>
      <c r="O22" s="47">
        <v>8100</v>
      </c>
      <c r="P22" s="47"/>
      <c r="Q22" s="47">
        <v>7000</v>
      </c>
    </row>
    <row r="23" spans="1:17" ht="11.25">
      <c r="A23" s="55" t="s">
        <v>94</v>
      </c>
      <c r="B23" s="23"/>
      <c r="C23" s="73">
        <v>23000</v>
      </c>
      <c r="D23" s="73"/>
      <c r="E23" s="73">
        <v>29000</v>
      </c>
      <c r="F23" s="73"/>
      <c r="G23" s="73">
        <v>1300</v>
      </c>
      <c r="H23" s="73"/>
      <c r="I23" s="73">
        <v>8.24</v>
      </c>
      <c r="J23" s="73"/>
      <c r="K23" s="73">
        <v>6500</v>
      </c>
      <c r="L23" s="73"/>
      <c r="M23" s="73">
        <v>800</v>
      </c>
      <c r="N23" s="73"/>
      <c r="O23" s="73">
        <v>31000</v>
      </c>
      <c r="P23" s="73"/>
      <c r="Q23" s="73">
        <v>30000</v>
      </c>
    </row>
    <row r="24" spans="1:17" ht="11.25">
      <c r="A24" s="52" t="s">
        <v>167</v>
      </c>
      <c r="B24" s="2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1.25">
      <c r="A25" s="54" t="s">
        <v>200</v>
      </c>
      <c r="B25" s="23"/>
      <c r="C25" s="34">
        <v>2900</v>
      </c>
      <c r="D25" s="34"/>
      <c r="E25" s="34" t="s">
        <v>110</v>
      </c>
      <c r="F25" s="34"/>
      <c r="G25" s="34" t="s">
        <v>110</v>
      </c>
      <c r="H25" s="34"/>
      <c r="I25" s="34" t="s">
        <v>110</v>
      </c>
      <c r="J25" s="34"/>
      <c r="K25" s="34">
        <v>480</v>
      </c>
      <c r="L25" s="34"/>
      <c r="M25" s="34">
        <v>20.656</v>
      </c>
      <c r="N25" s="34"/>
      <c r="O25" s="34">
        <v>3400</v>
      </c>
      <c r="P25" s="34"/>
      <c r="Q25" s="34">
        <v>4600</v>
      </c>
    </row>
    <row r="26" spans="1:17" ht="11.25">
      <c r="A26" s="54" t="s">
        <v>201</v>
      </c>
      <c r="B26" s="23"/>
      <c r="C26" s="47">
        <v>3600</v>
      </c>
      <c r="D26" s="47"/>
      <c r="E26" s="47" t="s">
        <v>110</v>
      </c>
      <c r="F26" s="47"/>
      <c r="G26" s="47" t="s">
        <v>110</v>
      </c>
      <c r="H26" s="47"/>
      <c r="I26" s="47" t="s">
        <v>110</v>
      </c>
      <c r="J26" s="47"/>
      <c r="K26" s="47">
        <v>480</v>
      </c>
      <c r="L26" s="47"/>
      <c r="M26" s="47">
        <v>37.788</v>
      </c>
      <c r="N26" s="47"/>
      <c r="O26" s="47">
        <v>4100</v>
      </c>
      <c r="P26" s="47"/>
      <c r="Q26" s="47">
        <v>130</v>
      </c>
    </row>
    <row r="27" spans="1:17" ht="11.25">
      <c r="A27" s="55" t="s">
        <v>94</v>
      </c>
      <c r="B27" s="23"/>
      <c r="C27" s="73">
        <v>6500</v>
      </c>
      <c r="D27" s="73"/>
      <c r="E27" s="73">
        <v>4600</v>
      </c>
      <c r="F27" s="73"/>
      <c r="G27" s="73">
        <v>3.905</v>
      </c>
      <c r="H27" s="73"/>
      <c r="I27" s="73">
        <v>0.882</v>
      </c>
      <c r="J27" s="73"/>
      <c r="K27" s="73">
        <v>960</v>
      </c>
      <c r="L27" s="73"/>
      <c r="M27" s="73">
        <v>58.443999999999996</v>
      </c>
      <c r="N27" s="73"/>
      <c r="O27" s="73">
        <v>7500</v>
      </c>
      <c r="P27" s="73"/>
      <c r="Q27" s="73">
        <v>4700</v>
      </c>
    </row>
    <row r="28" spans="1:17" ht="11.25">
      <c r="A28" s="52" t="s">
        <v>172</v>
      </c>
      <c r="B28" s="2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1.25">
      <c r="A29" s="54" t="s">
        <v>202</v>
      </c>
      <c r="B29" s="23"/>
      <c r="C29" s="34">
        <v>5900</v>
      </c>
      <c r="D29" s="34"/>
      <c r="E29" s="34" t="s">
        <v>110</v>
      </c>
      <c r="F29" s="34"/>
      <c r="G29" s="34">
        <v>200</v>
      </c>
      <c r="H29" s="34"/>
      <c r="I29" s="34" t="s">
        <v>110</v>
      </c>
      <c r="J29" s="34"/>
      <c r="K29" s="34">
        <v>2300</v>
      </c>
      <c r="L29" s="34"/>
      <c r="M29" s="34" t="s">
        <v>110</v>
      </c>
      <c r="N29" s="34"/>
      <c r="O29" s="34">
        <v>8400</v>
      </c>
      <c r="P29" s="34"/>
      <c r="Q29" s="34">
        <v>4700</v>
      </c>
    </row>
    <row r="30" spans="1:17" ht="11.25">
      <c r="A30" s="54" t="s">
        <v>174</v>
      </c>
      <c r="B30" s="23"/>
      <c r="C30" s="34">
        <v>4700</v>
      </c>
      <c r="D30" s="34"/>
      <c r="E30" s="34" t="s">
        <v>110</v>
      </c>
      <c r="F30" s="34"/>
      <c r="G30" s="34">
        <v>24.869</v>
      </c>
      <c r="H30" s="34"/>
      <c r="I30" s="34" t="s">
        <v>110</v>
      </c>
      <c r="J30" s="34"/>
      <c r="K30" s="34">
        <v>110</v>
      </c>
      <c r="L30" s="34"/>
      <c r="M30" s="34" t="s">
        <v>110</v>
      </c>
      <c r="N30" s="34"/>
      <c r="O30" s="34">
        <v>4800</v>
      </c>
      <c r="P30" s="34"/>
      <c r="Q30" s="34">
        <v>470</v>
      </c>
    </row>
    <row r="31" spans="1:17" ht="11.25">
      <c r="A31" s="54" t="s">
        <v>176</v>
      </c>
      <c r="B31" s="23"/>
      <c r="C31" s="47">
        <v>4200</v>
      </c>
      <c r="D31" s="47"/>
      <c r="E31" s="47">
        <v>39.833</v>
      </c>
      <c r="F31" s="47"/>
      <c r="G31" s="47">
        <v>69.371</v>
      </c>
      <c r="H31" s="47"/>
      <c r="I31" s="47" t="s">
        <v>110</v>
      </c>
      <c r="J31" s="47"/>
      <c r="K31" s="47">
        <v>330</v>
      </c>
      <c r="L31" s="47"/>
      <c r="M31" s="47">
        <v>30.611</v>
      </c>
      <c r="N31" s="47"/>
      <c r="O31" s="47">
        <v>4600</v>
      </c>
      <c r="P31" s="47"/>
      <c r="Q31" s="47">
        <v>94.702</v>
      </c>
    </row>
    <row r="32" spans="1:17" ht="11.25">
      <c r="A32" s="55" t="s">
        <v>94</v>
      </c>
      <c r="B32" s="23"/>
      <c r="C32" s="73">
        <v>15000</v>
      </c>
      <c r="D32" s="73"/>
      <c r="E32" s="73">
        <v>4700</v>
      </c>
      <c r="F32" s="73"/>
      <c r="G32" s="73">
        <v>290</v>
      </c>
      <c r="H32" s="73"/>
      <c r="I32" s="73">
        <v>24.272</v>
      </c>
      <c r="J32" s="73"/>
      <c r="K32" s="73">
        <v>2700</v>
      </c>
      <c r="L32" s="73"/>
      <c r="M32" s="73">
        <v>590</v>
      </c>
      <c r="N32" s="73"/>
      <c r="O32" s="73">
        <v>18000</v>
      </c>
      <c r="P32" s="73"/>
      <c r="Q32" s="73">
        <v>5300</v>
      </c>
    </row>
    <row r="33" spans="1:17" ht="11.25">
      <c r="A33" s="52" t="s">
        <v>177</v>
      </c>
      <c r="B33" s="2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1.25">
      <c r="A34" s="54" t="s">
        <v>203</v>
      </c>
      <c r="B34" s="23"/>
      <c r="C34" s="34">
        <v>2700</v>
      </c>
      <c r="D34" s="34"/>
      <c r="E34" s="34" t="s">
        <v>110</v>
      </c>
      <c r="F34" s="34"/>
      <c r="G34" s="34">
        <v>5.397</v>
      </c>
      <c r="H34" s="34"/>
      <c r="I34" s="80" t="s">
        <v>111</v>
      </c>
      <c r="J34" s="34"/>
      <c r="K34" s="34">
        <v>130</v>
      </c>
      <c r="L34" s="34"/>
      <c r="M34" s="34" t="s">
        <v>110</v>
      </c>
      <c r="N34" s="34"/>
      <c r="O34" s="34">
        <v>2800</v>
      </c>
      <c r="P34" s="34"/>
      <c r="Q34" s="34">
        <v>1500</v>
      </c>
    </row>
    <row r="35" spans="1:17" ht="11.25">
      <c r="A35" s="54" t="s">
        <v>179</v>
      </c>
      <c r="B35" s="23"/>
      <c r="C35" s="47">
        <v>2100</v>
      </c>
      <c r="D35" s="47"/>
      <c r="E35" s="47" t="s">
        <v>110</v>
      </c>
      <c r="F35" s="47"/>
      <c r="G35" s="47">
        <v>73.765</v>
      </c>
      <c r="H35" s="47"/>
      <c r="I35" s="59" t="s">
        <v>111</v>
      </c>
      <c r="J35" s="47"/>
      <c r="K35" s="47">
        <v>220</v>
      </c>
      <c r="L35" s="47"/>
      <c r="M35" s="47" t="s">
        <v>110</v>
      </c>
      <c r="N35" s="47"/>
      <c r="O35" s="47">
        <v>2300</v>
      </c>
      <c r="P35" s="47"/>
      <c r="Q35" s="47">
        <v>9.005</v>
      </c>
    </row>
    <row r="36" spans="1:17" ht="11.25">
      <c r="A36" s="55" t="s">
        <v>94</v>
      </c>
      <c r="B36" s="23"/>
      <c r="C36" s="73">
        <v>4700</v>
      </c>
      <c r="D36" s="73"/>
      <c r="E36" s="73">
        <v>1500</v>
      </c>
      <c r="F36" s="73"/>
      <c r="G36" s="73">
        <v>79.162</v>
      </c>
      <c r="H36" s="73"/>
      <c r="I36" s="81" t="s">
        <v>111</v>
      </c>
      <c r="J36" s="73"/>
      <c r="K36" s="73">
        <v>350</v>
      </c>
      <c r="L36" s="73"/>
      <c r="M36" s="73">
        <v>10.002</v>
      </c>
      <c r="N36" s="73"/>
      <c r="O36" s="73">
        <v>5200</v>
      </c>
      <c r="P36" s="73"/>
      <c r="Q36" s="73">
        <v>1500</v>
      </c>
    </row>
    <row r="37" spans="1:17" ht="11.25">
      <c r="A37" s="82" t="s">
        <v>180</v>
      </c>
      <c r="B37" s="29"/>
      <c r="C37" s="47">
        <v>56000</v>
      </c>
      <c r="D37" s="47"/>
      <c r="E37" s="47">
        <v>42000</v>
      </c>
      <c r="F37" s="47"/>
      <c r="G37" s="47">
        <v>1800</v>
      </c>
      <c r="H37" s="47"/>
      <c r="I37" s="47">
        <v>34.725</v>
      </c>
      <c r="J37" s="47"/>
      <c r="K37" s="47">
        <v>11000</v>
      </c>
      <c r="L37" s="47"/>
      <c r="M37" s="47">
        <v>1500</v>
      </c>
      <c r="N37" s="47"/>
      <c r="O37" s="47">
        <v>69000</v>
      </c>
      <c r="P37" s="47"/>
      <c r="Q37" s="47">
        <v>44000</v>
      </c>
    </row>
    <row r="38" spans="1:17" ht="11.25">
      <c r="A38" s="60" t="s">
        <v>204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1.25">
      <c r="A39" s="56" t="s">
        <v>205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ht="11.25">
      <c r="A40" s="56" t="s">
        <v>206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1.25">
      <c r="A41" s="56" t="s">
        <v>207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ht="11.25">
      <c r="A42" s="56" t="s">
        <v>208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</sheetData>
  <mergeCells count="20">
    <mergeCell ref="A42:Q42"/>
    <mergeCell ref="A38:Q38"/>
    <mergeCell ref="A39:Q39"/>
    <mergeCell ref="A40:Q40"/>
    <mergeCell ref="A41:Q41"/>
    <mergeCell ref="C8:E8"/>
    <mergeCell ref="G8:I8"/>
    <mergeCell ref="K8:M8"/>
    <mergeCell ref="O8:Q8"/>
    <mergeCell ref="A5:Q5"/>
    <mergeCell ref="C6:E6"/>
    <mergeCell ref="O6:Q6"/>
    <mergeCell ref="C7:E7"/>
    <mergeCell ref="G7:I7"/>
    <mergeCell ref="K7:M7"/>
    <mergeCell ref="O7:Q7"/>
    <mergeCell ref="A1:Q1"/>
    <mergeCell ref="A2:Q2"/>
    <mergeCell ref="A3:Q3"/>
    <mergeCell ref="A4:Q4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1" sqref="A1:O1"/>
    </sheetView>
  </sheetViews>
  <sheetFormatPr defaultColWidth="9.33203125" defaultRowHeight="11.25"/>
  <cols>
    <col min="1" max="1" width="46" style="0" customWidth="1"/>
    <col min="2" max="2" width="2" style="0" customWidth="1"/>
    <col min="3" max="3" width="6.66015625" style="0" bestFit="1" customWidth="1"/>
    <col min="4" max="4" width="2" style="0" customWidth="1"/>
    <col min="5" max="5" width="7.66015625" style="0" bestFit="1" customWidth="1"/>
    <col min="6" max="6" width="2" style="0" customWidth="1"/>
    <col min="7" max="7" width="5.5" style="0" bestFit="1" customWidth="1"/>
    <col min="8" max="8" width="1.66796875" style="0" bestFit="1" customWidth="1"/>
    <col min="9" max="9" width="5" style="0" bestFit="1" customWidth="1"/>
    <col min="10" max="10" width="2" style="0" customWidth="1"/>
    <col min="11" max="11" width="8" style="0" bestFit="1" customWidth="1"/>
    <col min="12" max="12" width="2" style="0" customWidth="1"/>
    <col min="13" max="13" width="5.66015625" style="0" bestFit="1" customWidth="1"/>
    <col min="14" max="14" width="2" style="0" customWidth="1"/>
    <col min="15" max="15" width="4.33203125" style="0" bestFit="1" customWidth="1"/>
  </cols>
  <sheetData>
    <row r="1" spans="1:15" ht="11.25">
      <c r="A1" s="22" t="s">
        <v>209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1.25">
      <c r="A2" s="22" t="s">
        <v>210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1.25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1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1.25">
      <c r="A6" s="26"/>
      <c r="B6" s="26"/>
      <c r="C6" s="26"/>
      <c r="D6" s="26"/>
      <c r="E6" s="26"/>
      <c r="F6" s="26"/>
      <c r="G6" s="26"/>
      <c r="H6" s="26"/>
      <c r="I6" s="26"/>
      <c r="J6" s="26"/>
      <c r="K6" s="26" t="s">
        <v>211</v>
      </c>
      <c r="L6" s="24"/>
      <c r="M6" s="26"/>
      <c r="N6" s="24"/>
      <c r="O6" s="26"/>
    </row>
    <row r="7" spans="1:15" ht="11.25">
      <c r="A7" s="83"/>
      <c r="B7" s="83"/>
      <c r="C7" s="83" t="s">
        <v>212</v>
      </c>
      <c r="D7" s="83"/>
      <c r="E7" s="83" t="s">
        <v>213</v>
      </c>
      <c r="F7" s="83"/>
      <c r="G7" s="83" t="s">
        <v>214</v>
      </c>
      <c r="H7" s="83"/>
      <c r="I7" s="83" t="s">
        <v>215</v>
      </c>
      <c r="J7" s="83"/>
      <c r="K7" s="83" t="s">
        <v>216</v>
      </c>
      <c r="L7" s="58"/>
      <c r="M7" s="83" t="s">
        <v>94</v>
      </c>
      <c r="N7" s="58"/>
      <c r="O7" s="83" t="s">
        <v>122</v>
      </c>
    </row>
    <row r="8" spans="1:15" ht="11.25">
      <c r="A8" s="28" t="s">
        <v>147</v>
      </c>
      <c r="B8" s="28"/>
      <c r="C8" s="28" t="s">
        <v>217</v>
      </c>
      <c r="D8" s="28"/>
      <c r="E8" s="28" t="s">
        <v>218</v>
      </c>
      <c r="F8" s="28"/>
      <c r="G8" s="28" t="s">
        <v>219</v>
      </c>
      <c r="H8" s="28"/>
      <c r="I8" s="28" t="s">
        <v>220</v>
      </c>
      <c r="J8" s="28"/>
      <c r="K8" s="28" t="s">
        <v>221</v>
      </c>
      <c r="L8" s="29"/>
      <c r="M8" s="28" t="s">
        <v>221</v>
      </c>
      <c r="N8" s="29"/>
      <c r="O8" s="28" t="s">
        <v>125</v>
      </c>
    </row>
    <row r="9" spans="1:15" ht="11.25">
      <c r="A9" s="52" t="s">
        <v>152</v>
      </c>
      <c r="B9" s="2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1.25">
      <c r="A10" s="78" t="s">
        <v>222</v>
      </c>
      <c r="B10" s="2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1.25">
      <c r="A11" s="79" t="s">
        <v>197</v>
      </c>
      <c r="B11" s="23"/>
      <c r="C11" s="34">
        <v>0.595</v>
      </c>
      <c r="D11" s="34"/>
      <c r="E11" s="39" t="s">
        <v>112</v>
      </c>
      <c r="F11" s="34"/>
      <c r="G11" s="39" t="s">
        <v>112</v>
      </c>
      <c r="H11" s="34"/>
      <c r="I11" s="39" t="s">
        <v>112</v>
      </c>
      <c r="J11" s="34"/>
      <c r="K11" s="34" t="s">
        <v>110</v>
      </c>
      <c r="L11" s="34"/>
      <c r="M11" s="34">
        <v>1.28</v>
      </c>
      <c r="N11" s="34"/>
      <c r="O11" s="34">
        <v>0.5469999999999999</v>
      </c>
    </row>
    <row r="12" spans="1:15" ht="11.25">
      <c r="A12" s="54" t="s">
        <v>155</v>
      </c>
      <c r="B12" s="23"/>
      <c r="C12" s="34">
        <v>75.717</v>
      </c>
      <c r="D12" s="34"/>
      <c r="E12" s="34">
        <v>1.5</v>
      </c>
      <c r="F12" s="34"/>
      <c r="G12" s="34">
        <v>1.655</v>
      </c>
      <c r="H12" s="34"/>
      <c r="I12" s="34">
        <v>2.005</v>
      </c>
      <c r="J12" s="34"/>
      <c r="K12" s="34" t="s">
        <v>110</v>
      </c>
      <c r="L12" s="34"/>
      <c r="M12" s="34">
        <v>80.876</v>
      </c>
      <c r="N12" s="34"/>
      <c r="O12" s="34">
        <v>1.206</v>
      </c>
    </row>
    <row r="13" spans="1:15" ht="11.25">
      <c r="A13" s="54" t="s">
        <v>156</v>
      </c>
      <c r="B13" s="23"/>
      <c r="C13" s="47">
        <v>280</v>
      </c>
      <c r="D13" s="47"/>
      <c r="E13" s="47">
        <v>21.829</v>
      </c>
      <c r="F13" s="47"/>
      <c r="G13" s="47">
        <v>15.036</v>
      </c>
      <c r="H13" s="47"/>
      <c r="I13" s="47">
        <v>19.385</v>
      </c>
      <c r="J13" s="47"/>
      <c r="K13" s="47">
        <v>4.589</v>
      </c>
      <c r="L13" s="47"/>
      <c r="M13" s="47">
        <v>340</v>
      </c>
      <c r="N13" s="47"/>
      <c r="O13" s="47">
        <v>5.799</v>
      </c>
    </row>
    <row r="14" spans="1:15" ht="11.25">
      <c r="A14" s="55" t="s">
        <v>94</v>
      </c>
      <c r="B14" s="23"/>
      <c r="C14" s="73">
        <v>360</v>
      </c>
      <c r="D14" s="74"/>
      <c r="E14" s="74">
        <v>23.395</v>
      </c>
      <c r="F14" s="74"/>
      <c r="G14" s="74">
        <v>16.743999999999996</v>
      </c>
      <c r="H14" s="74"/>
      <c r="I14" s="74">
        <v>21.727</v>
      </c>
      <c r="J14" s="74"/>
      <c r="K14" s="74">
        <v>4.817000000000001</v>
      </c>
      <c r="L14" s="74"/>
      <c r="M14" s="74">
        <v>420</v>
      </c>
      <c r="N14" s="74"/>
      <c r="O14" s="74">
        <v>7.5520000000000005</v>
      </c>
    </row>
    <row r="15" spans="1:15" ht="11.25">
      <c r="A15" s="52" t="s">
        <v>157</v>
      </c>
      <c r="B15" s="2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1.25">
      <c r="A16" s="54" t="s">
        <v>158</v>
      </c>
      <c r="B16" s="23"/>
      <c r="C16" s="34">
        <v>260</v>
      </c>
      <c r="D16" s="34"/>
      <c r="E16" s="39" t="s">
        <v>112</v>
      </c>
      <c r="F16" s="34"/>
      <c r="G16" s="34" t="s">
        <v>110</v>
      </c>
      <c r="H16" s="34"/>
      <c r="I16" s="34">
        <v>12.443</v>
      </c>
      <c r="J16" s="34"/>
      <c r="K16" s="39" t="s">
        <v>112</v>
      </c>
      <c r="L16" s="34"/>
      <c r="M16" s="34">
        <v>270</v>
      </c>
      <c r="N16" s="34"/>
      <c r="O16" s="34">
        <v>12.948</v>
      </c>
    </row>
    <row r="17" spans="1:15" ht="11.25">
      <c r="A17" s="54" t="s">
        <v>159</v>
      </c>
      <c r="B17" s="23"/>
      <c r="C17" s="34">
        <v>410</v>
      </c>
      <c r="D17" s="34"/>
      <c r="E17" s="34">
        <v>4.824</v>
      </c>
      <c r="F17" s="34"/>
      <c r="G17" s="34" t="s">
        <v>110</v>
      </c>
      <c r="H17" s="34"/>
      <c r="I17" s="34">
        <v>100</v>
      </c>
      <c r="J17" s="34"/>
      <c r="K17" s="34">
        <v>22.016</v>
      </c>
      <c r="L17" s="34"/>
      <c r="M17" s="34">
        <v>540</v>
      </c>
      <c r="N17" s="34"/>
      <c r="O17" s="34">
        <v>210</v>
      </c>
    </row>
    <row r="18" spans="1:15" ht="11.25">
      <c r="A18" s="54" t="s">
        <v>223</v>
      </c>
      <c r="B18" s="23"/>
      <c r="C18" s="34">
        <v>170</v>
      </c>
      <c r="D18" s="34"/>
      <c r="E18" s="39" t="s">
        <v>112</v>
      </c>
      <c r="F18" s="34"/>
      <c r="G18" s="39" t="s">
        <v>112</v>
      </c>
      <c r="H18" s="34"/>
      <c r="I18" s="34">
        <v>9.171</v>
      </c>
      <c r="J18" s="34"/>
      <c r="K18" s="34">
        <v>1.1689999999999998</v>
      </c>
      <c r="L18" s="34"/>
      <c r="M18" s="34">
        <v>180</v>
      </c>
      <c r="N18" s="34"/>
      <c r="O18" s="34">
        <v>97.75800000000001</v>
      </c>
    </row>
    <row r="19" spans="1:15" ht="11.25">
      <c r="A19" s="54" t="s">
        <v>163</v>
      </c>
      <c r="B19" s="23"/>
      <c r="C19" s="34">
        <v>140</v>
      </c>
      <c r="D19" s="34"/>
      <c r="E19" s="34">
        <v>4.649</v>
      </c>
      <c r="F19" s="34"/>
      <c r="G19" s="34">
        <v>1.041</v>
      </c>
      <c r="H19" s="34"/>
      <c r="I19" s="34">
        <v>10.82</v>
      </c>
      <c r="J19" s="34"/>
      <c r="K19" s="34">
        <v>4.556</v>
      </c>
      <c r="L19" s="34"/>
      <c r="M19" s="34">
        <v>160</v>
      </c>
      <c r="N19" s="34"/>
      <c r="O19" s="34">
        <v>39.3</v>
      </c>
    </row>
    <row r="20" spans="1:15" ht="11.25">
      <c r="A20" s="54" t="s">
        <v>224</v>
      </c>
      <c r="B20" s="23"/>
      <c r="C20" s="34">
        <v>39.83</v>
      </c>
      <c r="D20" s="34"/>
      <c r="E20" s="34">
        <v>14.794</v>
      </c>
      <c r="F20" s="34"/>
      <c r="G20" s="34">
        <v>4.452</v>
      </c>
      <c r="H20" s="34" t="s">
        <v>3</v>
      </c>
      <c r="I20" s="34">
        <v>9.352</v>
      </c>
      <c r="J20" s="34"/>
      <c r="K20" s="39" t="s">
        <v>112</v>
      </c>
      <c r="L20" s="34"/>
      <c r="M20" s="34">
        <v>68.724</v>
      </c>
      <c r="N20" s="34"/>
      <c r="O20" s="34">
        <v>8.557</v>
      </c>
    </row>
    <row r="21" spans="1:15" ht="11.25">
      <c r="A21" s="54" t="s">
        <v>165</v>
      </c>
      <c r="B21" s="23"/>
      <c r="C21" s="47">
        <v>380</v>
      </c>
      <c r="D21" s="47"/>
      <c r="E21" s="47">
        <v>32.512</v>
      </c>
      <c r="F21" s="47"/>
      <c r="G21" s="47">
        <v>14.132</v>
      </c>
      <c r="H21" s="47"/>
      <c r="I21" s="47">
        <v>39.105</v>
      </c>
      <c r="J21" s="47"/>
      <c r="K21" s="59" t="s">
        <v>112</v>
      </c>
      <c r="L21" s="47"/>
      <c r="M21" s="47">
        <v>470</v>
      </c>
      <c r="N21" s="47"/>
      <c r="O21" s="47">
        <v>27.285</v>
      </c>
    </row>
    <row r="22" spans="1:15" ht="11.25">
      <c r="A22" s="55" t="s">
        <v>94</v>
      </c>
      <c r="B22" s="23"/>
      <c r="C22" s="74">
        <v>1400</v>
      </c>
      <c r="D22" s="74"/>
      <c r="E22" s="74">
        <v>57.538</v>
      </c>
      <c r="F22" s="74"/>
      <c r="G22" s="74">
        <v>21.238</v>
      </c>
      <c r="H22" s="74"/>
      <c r="I22" s="74">
        <v>190</v>
      </c>
      <c r="J22" s="74"/>
      <c r="K22" s="74">
        <v>28.041999999999998</v>
      </c>
      <c r="L22" s="74"/>
      <c r="M22" s="74">
        <v>1700</v>
      </c>
      <c r="N22" s="74"/>
      <c r="O22" s="74">
        <v>400</v>
      </c>
    </row>
    <row r="23" spans="1:15" ht="11.25">
      <c r="A23" s="52" t="s">
        <v>167</v>
      </c>
      <c r="B23" s="2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1.25">
      <c r="A24" s="54" t="s">
        <v>200</v>
      </c>
      <c r="B24" s="23"/>
      <c r="C24" s="34">
        <v>190</v>
      </c>
      <c r="D24" s="34"/>
      <c r="E24" s="39" t="s">
        <v>112</v>
      </c>
      <c r="F24" s="34"/>
      <c r="G24" s="34" t="s">
        <v>110</v>
      </c>
      <c r="H24" s="34"/>
      <c r="I24" s="34">
        <v>15.361</v>
      </c>
      <c r="J24" s="34"/>
      <c r="K24" s="34">
        <v>11.724</v>
      </c>
      <c r="L24" s="34"/>
      <c r="M24" s="34">
        <v>220</v>
      </c>
      <c r="N24" s="34"/>
      <c r="O24" s="34">
        <v>55.956</v>
      </c>
    </row>
    <row r="25" spans="1:15" ht="11.25">
      <c r="A25" s="54" t="s">
        <v>225</v>
      </c>
      <c r="B25" s="23"/>
      <c r="C25" s="47">
        <v>170</v>
      </c>
      <c r="D25" s="47"/>
      <c r="E25" s="59" t="s">
        <v>112</v>
      </c>
      <c r="F25" s="47"/>
      <c r="G25" s="47" t="s">
        <v>110</v>
      </c>
      <c r="H25" s="47"/>
      <c r="I25" s="47">
        <v>30.014</v>
      </c>
      <c r="J25" s="47"/>
      <c r="K25" s="47">
        <v>2.447</v>
      </c>
      <c r="L25" s="47"/>
      <c r="M25" s="47">
        <v>210</v>
      </c>
      <c r="N25" s="47"/>
      <c r="O25" s="47">
        <v>35.148</v>
      </c>
    </row>
    <row r="26" spans="1:15" ht="11.25">
      <c r="A26" s="55" t="s">
        <v>94</v>
      </c>
      <c r="B26" s="23"/>
      <c r="C26" s="74">
        <v>370</v>
      </c>
      <c r="D26" s="74"/>
      <c r="E26" s="84" t="s">
        <v>112</v>
      </c>
      <c r="F26" s="74"/>
      <c r="G26" s="74">
        <v>2.7279999999999998</v>
      </c>
      <c r="H26" s="74"/>
      <c r="I26" s="74">
        <v>45.375</v>
      </c>
      <c r="J26" s="74"/>
      <c r="K26" s="74">
        <v>14.171</v>
      </c>
      <c r="L26" s="74"/>
      <c r="M26" s="74">
        <v>430</v>
      </c>
      <c r="N26" s="74"/>
      <c r="O26" s="74">
        <v>91.10400000000001</v>
      </c>
    </row>
    <row r="27" spans="1:15" ht="11.25">
      <c r="A27" s="52" t="s">
        <v>172</v>
      </c>
      <c r="B27" s="2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1.25">
      <c r="A28" s="54" t="s">
        <v>202</v>
      </c>
      <c r="B28" s="23"/>
      <c r="C28" s="34">
        <v>870</v>
      </c>
      <c r="D28" s="34"/>
      <c r="E28" s="34" t="s">
        <v>110</v>
      </c>
      <c r="F28" s="34"/>
      <c r="G28" s="34" t="s">
        <v>110</v>
      </c>
      <c r="H28" s="34"/>
      <c r="I28" s="34">
        <v>270</v>
      </c>
      <c r="J28" s="34"/>
      <c r="K28" s="34" t="s">
        <v>110</v>
      </c>
      <c r="L28" s="34"/>
      <c r="M28" s="34">
        <v>1600</v>
      </c>
      <c r="N28" s="34"/>
      <c r="O28" s="34">
        <v>130</v>
      </c>
    </row>
    <row r="29" spans="1:15" ht="11.25">
      <c r="A29" s="54" t="s">
        <v>174</v>
      </c>
      <c r="B29" s="23"/>
      <c r="C29" s="34">
        <v>320</v>
      </c>
      <c r="D29" s="34"/>
      <c r="E29" s="34" t="s">
        <v>110</v>
      </c>
      <c r="F29" s="34"/>
      <c r="G29" s="34" t="s">
        <v>110</v>
      </c>
      <c r="H29" s="34"/>
      <c r="I29" s="34">
        <v>2.375</v>
      </c>
      <c r="J29" s="34"/>
      <c r="K29" s="34" t="s">
        <v>110</v>
      </c>
      <c r="L29" s="34"/>
      <c r="M29" s="34">
        <v>320</v>
      </c>
      <c r="N29" s="34"/>
      <c r="O29" s="34">
        <v>140</v>
      </c>
    </row>
    <row r="30" spans="1:15" ht="11.25">
      <c r="A30" s="54" t="s">
        <v>176</v>
      </c>
      <c r="B30" s="23"/>
      <c r="C30" s="47">
        <v>250</v>
      </c>
      <c r="D30" s="47"/>
      <c r="E30" s="47" t="s">
        <v>110</v>
      </c>
      <c r="F30" s="47"/>
      <c r="G30" s="47" t="s">
        <v>110</v>
      </c>
      <c r="H30" s="47"/>
      <c r="I30" s="47">
        <v>4.083</v>
      </c>
      <c r="J30" s="47"/>
      <c r="K30" s="47" t="s">
        <v>110</v>
      </c>
      <c r="L30" s="47"/>
      <c r="M30" s="47">
        <v>260</v>
      </c>
      <c r="N30" s="47"/>
      <c r="O30" s="47">
        <v>30.528</v>
      </c>
    </row>
    <row r="31" spans="1:15" ht="11.25">
      <c r="A31" s="55" t="s">
        <v>94</v>
      </c>
      <c r="B31" s="23"/>
      <c r="C31" s="74">
        <v>1400</v>
      </c>
      <c r="D31" s="74"/>
      <c r="E31" s="74">
        <v>3.165</v>
      </c>
      <c r="F31" s="74"/>
      <c r="G31" s="74">
        <v>2.965</v>
      </c>
      <c r="H31" s="74"/>
      <c r="I31" s="74">
        <v>280</v>
      </c>
      <c r="J31" s="74"/>
      <c r="K31" s="74">
        <v>500</v>
      </c>
      <c r="L31" s="74"/>
      <c r="M31" s="74">
        <v>2200</v>
      </c>
      <c r="N31" s="74"/>
      <c r="O31" s="74">
        <v>300</v>
      </c>
    </row>
    <row r="32" spans="1:15" ht="11.25">
      <c r="A32" s="52" t="s">
        <v>177</v>
      </c>
      <c r="B32" s="2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1.25">
      <c r="A33" s="54" t="s">
        <v>178</v>
      </c>
      <c r="B33" s="23"/>
      <c r="C33" s="34">
        <v>150</v>
      </c>
      <c r="D33" s="34"/>
      <c r="E33" s="34" t="s">
        <v>70</v>
      </c>
      <c r="F33" s="34"/>
      <c r="G33" s="34" t="s">
        <v>110</v>
      </c>
      <c r="H33" s="34"/>
      <c r="I33" s="34">
        <v>5.097</v>
      </c>
      <c r="J33" s="34"/>
      <c r="K33" s="34" t="s">
        <v>70</v>
      </c>
      <c r="L33" s="34"/>
      <c r="M33" s="34">
        <v>150</v>
      </c>
      <c r="N33" s="34"/>
      <c r="O33" s="34" t="s">
        <v>110</v>
      </c>
    </row>
    <row r="34" spans="1:15" ht="11.25">
      <c r="A34" s="54" t="s">
        <v>179</v>
      </c>
      <c r="B34" s="23"/>
      <c r="C34" s="47">
        <v>83.95599999999999</v>
      </c>
      <c r="D34" s="47"/>
      <c r="E34" s="47">
        <v>0.5509999999999999</v>
      </c>
      <c r="F34" s="47"/>
      <c r="G34" s="47" t="s">
        <v>110</v>
      </c>
      <c r="H34" s="47"/>
      <c r="I34" s="47">
        <v>16.741999999999997</v>
      </c>
      <c r="J34" s="47"/>
      <c r="K34" s="47">
        <v>66.192</v>
      </c>
      <c r="L34" s="47"/>
      <c r="M34" s="47">
        <v>170</v>
      </c>
      <c r="N34" s="47"/>
      <c r="O34" s="47" t="s">
        <v>110</v>
      </c>
    </row>
    <row r="35" spans="1:15" ht="11.25">
      <c r="A35" s="55" t="s">
        <v>94</v>
      </c>
      <c r="B35" s="23"/>
      <c r="C35" s="74">
        <v>230</v>
      </c>
      <c r="D35" s="74"/>
      <c r="E35" s="74">
        <v>0.68</v>
      </c>
      <c r="F35" s="74"/>
      <c r="G35" s="74">
        <v>1.366</v>
      </c>
      <c r="H35" s="74"/>
      <c r="I35" s="74">
        <v>21.839</v>
      </c>
      <c r="J35" s="74"/>
      <c r="K35" s="74">
        <v>66.192</v>
      </c>
      <c r="L35" s="74"/>
      <c r="M35" s="74">
        <v>320</v>
      </c>
      <c r="N35" s="74"/>
      <c r="O35" s="74">
        <v>4.316</v>
      </c>
    </row>
    <row r="36" spans="1:15" ht="11.25">
      <c r="A36" s="82" t="s">
        <v>180</v>
      </c>
      <c r="B36" s="29"/>
      <c r="C36" s="47">
        <v>3800</v>
      </c>
      <c r="D36" s="47"/>
      <c r="E36" s="47">
        <v>84.778</v>
      </c>
      <c r="F36" s="47"/>
      <c r="G36" s="47">
        <v>45.041</v>
      </c>
      <c r="H36" s="47"/>
      <c r="I36" s="47">
        <v>550</v>
      </c>
      <c r="J36" s="47"/>
      <c r="K36" s="47">
        <v>610</v>
      </c>
      <c r="L36" s="47"/>
      <c r="M36" s="47">
        <v>5100</v>
      </c>
      <c r="N36" s="47"/>
      <c r="O36" s="47">
        <v>800</v>
      </c>
    </row>
    <row r="37" spans="1:15" ht="11.25">
      <c r="A37" s="60" t="s">
        <v>226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ht="11.25">
      <c r="A38" s="56" t="s">
        <v>100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ht="11.25">
      <c r="A39" s="56" t="s">
        <v>227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ht="11.25">
      <c r="A40" s="56" t="s">
        <v>228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ht="11.25">
      <c r="A41" s="56" t="s">
        <v>229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1.25">
      <c r="A42" s="56" t="s">
        <v>118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</sheetData>
  <mergeCells count="11">
    <mergeCell ref="A40:O40"/>
    <mergeCell ref="A41:O41"/>
    <mergeCell ref="A42:O42"/>
    <mergeCell ref="A5:O5"/>
    <mergeCell ref="A37:O37"/>
    <mergeCell ref="A38:O38"/>
    <mergeCell ref="A39:O39"/>
    <mergeCell ref="A1:O1"/>
    <mergeCell ref="A2:O2"/>
    <mergeCell ref="A3:O3"/>
    <mergeCell ref="A4:O4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33203125" defaultRowHeight="11.25"/>
  <cols>
    <col min="1" max="1" width="17.5" style="0" customWidth="1"/>
    <col min="2" max="2" width="2" style="0" customWidth="1"/>
    <col min="3" max="3" width="10.16015625" style="0" bestFit="1" customWidth="1"/>
    <col min="4" max="4" width="2" style="0" customWidth="1"/>
    <col min="5" max="5" width="14.33203125" style="0" bestFit="1" customWidth="1"/>
    <col min="6" max="6" width="2" style="0" customWidth="1"/>
    <col min="7" max="7" width="12.5" style="0" bestFit="1" customWidth="1"/>
    <col min="8" max="8" width="2" style="0" customWidth="1"/>
    <col min="9" max="9" width="9.5" style="0" bestFit="1" customWidth="1"/>
  </cols>
  <sheetData>
    <row r="1" spans="1:9" ht="11.25">
      <c r="A1" s="1" t="s">
        <v>230</v>
      </c>
      <c r="B1" s="1"/>
      <c r="C1" s="1"/>
      <c r="D1" s="1"/>
      <c r="E1" s="1"/>
      <c r="F1" s="1"/>
      <c r="G1" s="1"/>
      <c r="H1" s="1"/>
      <c r="I1" s="1"/>
    </row>
    <row r="2" spans="1:9" ht="11.25">
      <c r="A2" s="1" t="s">
        <v>231</v>
      </c>
      <c r="B2" s="1"/>
      <c r="C2" s="1"/>
      <c r="D2" s="1"/>
      <c r="E2" s="1"/>
      <c r="F2" s="1"/>
      <c r="G2" s="1"/>
      <c r="H2" s="1"/>
      <c r="I2" s="1"/>
    </row>
    <row r="3" spans="1:9" ht="11.25">
      <c r="A3" s="1" t="s">
        <v>232</v>
      </c>
      <c r="B3" s="1"/>
      <c r="C3" s="1"/>
      <c r="D3" s="1"/>
      <c r="E3" s="1"/>
      <c r="F3" s="1"/>
      <c r="G3" s="1"/>
      <c r="H3" s="1"/>
      <c r="I3" s="1"/>
    </row>
    <row r="4" spans="1:9" ht="11.25">
      <c r="A4" s="1"/>
      <c r="B4" s="1"/>
      <c r="C4" s="1"/>
      <c r="D4" s="1"/>
      <c r="E4" s="1"/>
      <c r="F4" s="1"/>
      <c r="G4" s="1"/>
      <c r="H4" s="1"/>
      <c r="I4" s="1"/>
    </row>
    <row r="5" spans="1:9" ht="11.25">
      <c r="A5" s="1" t="s">
        <v>233</v>
      </c>
      <c r="B5" s="1"/>
      <c r="C5" s="1"/>
      <c r="D5" s="1"/>
      <c r="E5" s="1"/>
      <c r="F5" s="1"/>
      <c r="G5" s="1"/>
      <c r="H5" s="1"/>
      <c r="I5" s="1"/>
    </row>
    <row r="6" spans="1:9" ht="11.25">
      <c r="A6" s="1"/>
      <c r="B6" s="1"/>
      <c r="C6" s="1"/>
      <c r="D6" s="1"/>
      <c r="E6" s="1"/>
      <c r="F6" s="1"/>
      <c r="G6" s="1"/>
      <c r="H6" s="1"/>
      <c r="I6" s="1"/>
    </row>
    <row r="7" spans="1:9" ht="11.25">
      <c r="A7" s="85"/>
      <c r="B7" s="85"/>
      <c r="C7" s="85"/>
      <c r="D7" s="85"/>
      <c r="E7" s="85"/>
      <c r="F7" s="85"/>
      <c r="G7" s="85"/>
      <c r="H7" s="85"/>
      <c r="I7" s="85" t="s">
        <v>234</v>
      </c>
    </row>
    <row r="8" spans="1:9" ht="11.25">
      <c r="A8" s="86" t="s">
        <v>235</v>
      </c>
      <c r="B8" s="86"/>
      <c r="C8" s="86" t="s">
        <v>236</v>
      </c>
      <c r="D8" s="86"/>
      <c r="E8" s="86" t="s">
        <v>237</v>
      </c>
      <c r="F8" s="86"/>
      <c r="G8" s="86" t="s">
        <v>238</v>
      </c>
      <c r="H8" s="86"/>
      <c r="I8" s="86" t="s">
        <v>239</v>
      </c>
    </row>
    <row r="9" spans="1:9" ht="11.25">
      <c r="A9" s="87" t="s">
        <v>240</v>
      </c>
      <c r="B9" s="2"/>
      <c r="C9" s="2"/>
      <c r="D9" s="2"/>
      <c r="E9" s="2"/>
      <c r="F9" s="2"/>
      <c r="G9" s="2"/>
      <c r="H9" s="2"/>
      <c r="I9" s="2"/>
    </row>
    <row r="10" spans="1:9" ht="11.25">
      <c r="A10" s="9" t="s">
        <v>241</v>
      </c>
      <c r="B10" s="2"/>
      <c r="C10" s="88">
        <f>70.21/1.0160469</f>
        <v>69.10114090205875</v>
      </c>
      <c r="D10" s="88"/>
      <c r="E10" s="88">
        <f>71.57/1.0160469</f>
        <v>70.43966179120274</v>
      </c>
      <c r="F10" s="88"/>
      <c r="G10" s="88">
        <f>68.12/1.0160469</f>
        <v>67.04414924153599</v>
      </c>
      <c r="H10" s="88"/>
      <c r="I10" s="88">
        <f aca="true" t="shared" si="0" ref="I10:I21">AVERAGE(C10,E10,G10)</f>
        <v>68.86165064493248</v>
      </c>
    </row>
    <row r="11" spans="1:9" ht="11.25">
      <c r="A11" s="9" t="s">
        <v>242</v>
      </c>
      <c r="B11" s="2"/>
      <c r="C11" s="88">
        <f>75.03/1.0160469</f>
        <v>73.84501640623085</v>
      </c>
      <c r="D11" s="88"/>
      <c r="E11" s="88">
        <f>74.74/1.0160469</f>
        <v>73.5595965107516</v>
      </c>
      <c r="F11" s="88"/>
      <c r="G11" s="88">
        <f>79.97/1.0160469</f>
        <v>78.70699669473917</v>
      </c>
      <c r="H11" s="88"/>
      <c r="I11" s="88">
        <f t="shared" si="0"/>
        <v>75.37053653724054</v>
      </c>
    </row>
    <row r="12" spans="1:9" ht="11.25">
      <c r="A12" s="9" t="s">
        <v>243</v>
      </c>
      <c r="B12" s="2"/>
      <c r="C12" s="88">
        <f>75.5/1.0160469</f>
        <v>74.30759347821443</v>
      </c>
      <c r="D12" s="88"/>
      <c r="E12" s="88">
        <v>80.76</v>
      </c>
      <c r="F12" s="88"/>
      <c r="G12" s="88">
        <f>90.02/1.0160469</f>
        <v>88.59827238289886</v>
      </c>
      <c r="H12" s="88"/>
      <c r="I12" s="88">
        <f t="shared" si="0"/>
        <v>81.22195528703776</v>
      </c>
    </row>
    <row r="13" spans="1:9" ht="11.25">
      <c r="A13" s="9" t="s">
        <v>244</v>
      </c>
      <c r="B13" s="2"/>
      <c r="C13" s="88">
        <f>85.05/1.0160469</f>
        <v>83.70676589830646</v>
      </c>
      <c r="D13" s="88"/>
      <c r="E13" s="88">
        <f>91.45/1.0160469</f>
        <v>90.00568772957232</v>
      </c>
      <c r="F13" s="88"/>
      <c r="G13" s="88">
        <f>99.59/1.0160469</f>
        <v>98.0171289337136</v>
      </c>
      <c r="H13" s="88"/>
      <c r="I13" s="88">
        <f t="shared" si="0"/>
        <v>90.57652752053077</v>
      </c>
    </row>
    <row r="14" spans="1:9" ht="11.25">
      <c r="A14" s="9" t="s">
        <v>245</v>
      </c>
      <c r="B14" s="2"/>
      <c r="C14" s="88">
        <f>93.09/1.0160469</f>
        <v>91.6197864488342</v>
      </c>
      <c r="D14" s="88"/>
      <c r="E14" s="88">
        <f>101/1.0160469</f>
        <v>99.40486014966434</v>
      </c>
      <c r="F14" s="88"/>
      <c r="G14" s="88">
        <f aca="true" t="shared" si="1" ref="G14:G19">110.5/1.0160469</f>
        <v>108.7548222429496</v>
      </c>
      <c r="H14" s="88"/>
      <c r="I14" s="88">
        <f t="shared" si="0"/>
        <v>99.92648961381605</v>
      </c>
    </row>
    <row r="15" spans="1:9" ht="11.25">
      <c r="A15" s="9" t="s">
        <v>246</v>
      </c>
      <c r="B15" s="2"/>
      <c r="C15" s="88">
        <f>97.1/1.0160469</f>
        <v>95.5664546587367</v>
      </c>
      <c r="D15" s="88"/>
      <c r="E15" s="88">
        <f>97.2/1.0160469</f>
        <v>95.66487531235025</v>
      </c>
      <c r="F15" s="88"/>
      <c r="G15" s="88">
        <f t="shared" si="1"/>
        <v>108.7548222429496</v>
      </c>
      <c r="H15" s="88"/>
      <c r="I15" s="88">
        <f t="shared" si="0"/>
        <v>99.99538407134553</v>
      </c>
    </row>
    <row r="16" spans="1:9" ht="11.25">
      <c r="A16" s="9" t="s">
        <v>247</v>
      </c>
      <c r="B16" s="2"/>
      <c r="C16" s="88">
        <f>97.5/1.0160469</f>
        <v>95.96013727319082</v>
      </c>
      <c r="D16" s="88"/>
      <c r="E16" s="88">
        <f>97/1.0160469</f>
        <v>95.46803400512319</v>
      </c>
      <c r="F16" s="88"/>
      <c r="G16" s="88">
        <f t="shared" si="1"/>
        <v>108.7548222429496</v>
      </c>
      <c r="H16" s="88"/>
      <c r="I16" s="88">
        <f t="shared" si="0"/>
        <v>100.0609978404212</v>
      </c>
    </row>
    <row r="17" spans="1:9" ht="11.25">
      <c r="A17" s="9" t="s">
        <v>248</v>
      </c>
      <c r="B17" s="2"/>
      <c r="C17" s="88">
        <f>97.5/1.0160469</f>
        <v>95.96013727319082</v>
      </c>
      <c r="D17" s="88"/>
      <c r="E17" s="88">
        <f>97/1.0160469</f>
        <v>95.46803400512319</v>
      </c>
      <c r="F17" s="88"/>
      <c r="G17" s="88">
        <f t="shared" si="1"/>
        <v>108.7548222429496</v>
      </c>
      <c r="H17" s="88"/>
      <c r="I17" s="88">
        <f t="shared" si="0"/>
        <v>100.0609978404212</v>
      </c>
    </row>
    <row r="18" spans="1:9" ht="11.25">
      <c r="A18" s="9" t="s">
        <v>249</v>
      </c>
      <c r="B18" s="2"/>
      <c r="C18" s="88">
        <f>100.5/1.0160469</f>
        <v>98.91275688159669</v>
      </c>
      <c r="D18" s="88"/>
      <c r="E18" s="88">
        <f>99.85/1.0160469</f>
        <v>98.27302263310875</v>
      </c>
      <c r="F18" s="88"/>
      <c r="G18" s="88">
        <f t="shared" si="1"/>
        <v>108.7548222429496</v>
      </c>
      <c r="H18" s="88"/>
      <c r="I18" s="88">
        <f t="shared" si="0"/>
        <v>101.98020058588502</v>
      </c>
    </row>
    <row r="19" spans="1:9" ht="11.25">
      <c r="A19" s="9" t="s">
        <v>250</v>
      </c>
      <c r="B19" s="2"/>
      <c r="C19" s="88">
        <f>98.85/1.0160469</f>
        <v>97.28881609697346</v>
      </c>
      <c r="D19" s="88"/>
      <c r="E19" s="88">
        <f>100/1.0160469</f>
        <v>98.42065361352905</v>
      </c>
      <c r="F19" s="88"/>
      <c r="G19" s="88">
        <f t="shared" si="1"/>
        <v>108.7548222429496</v>
      </c>
      <c r="H19" s="88"/>
      <c r="I19" s="88">
        <f t="shared" si="0"/>
        <v>101.48809731781738</v>
      </c>
    </row>
    <row r="20" spans="1:9" ht="11.25">
      <c r="A20" s="9" t="s">
        <v>251</v>
      </c>
      <c r="B20" s="2"/>
      <c r="C20" s="88">
        <f>93.5/1.0160469</f>
        <v>92.02331112864967</v>
      </c>
      <c r="D20" s="88"/>
      <c r="E20" s="88">
        <f>93.74/1.0160469</f>
        <v>92.25952069732213</v>
      </c>
      <c r="F20" s="88"/>
      <c r="G20" s="88">
        <f>104.5/1.0160469</f>
        <v>102.84958302613786</v>
      </c>
      <c r="H20" s="88"/>
      <c r="I20" s="88">
        <f t="shared" si="0"/>
        <v>95.71080495070322</v>
      </c>
    </row>
    <row r="21" spans="1:9" ht="11.25">
      <c r="A21" s="9" t="s">
        <v>252</v>
      </c>
      <c r="B21" s="2"/>
      <c r="C21" s="89">
        <f>93.5/1.0160469</f>
        <v>92.02331112864967</v>
      </c>
      <c r="D21" s="89"/>
      <c r="E21" s="89">
        <f>93/1.0160469</f>
        <v>91.53120786058201</v>
      </c>
      <c r="F21" s="89"/>
      <c r="G21" s="89">
        <f>104.5/1.0160469</f>
        <v>102.84958302613786</v>
      </c>
      <c r="H21" s="89"/>
      <c r="I21" s="89">
        <f t="shared" si="0"/>
        <v>95.46803400512317</v>
      </c>
    </row>
    <row r="22" spans="1:9" ht="11.25">
      <c r="A22" s="3" t="s">
        <v>253</v>
      </c>
      <c r="B22" s="2"/>
      <c r="C22" s="88"/>
      <c r="D22" s="88"/>
      <c r="E22" s="88"/>
      <c r="F22" s="88"/>
      <c r="G22" s="88"/>
      <c r="H22" s="88"/>
      <c r="I22" s="88"/>
    </row>
    <row r="23" spans="1:9" ht="11.25">
      <c r="A23" s="90">
        <v>2002</v>
      </c>
      <c r="B23" s="2"/>
      <c r="C23" s="88">
        <f>AVERAGE(C10:C21)</f>
        <v>88.35960229788606</v>
      </c>
      <c r="D23" s="88"/>
      <c r="E23" s="88">
        <f>AVERAGE(E10:E21)</f>
        <v>90.1045961923608</v>
      </c>
      <c r="F23" s="88"/>
      <c r="G23" s="88">
        <f>AVERAGE(G10:G21)</f>
        <v>99.21622056357172</v>
      </c>
      <c r="H23" s="88"/>
      <c r="I23" s="88">
        <f>AVERAGE(C23,E23,G23)</f>
        <v>92.5601396846062</v>
      </c>
    </row>
    <row r="24" spans="1:9" ht="11.25">
      <c r="A24" s="90">
        <v>2001</v>
      </c>
      <c r="B24" s="6"/>
      <c r="C24" s="91">
        <v>72.93380518819227</v>
      </c>
      <c r="D24" s="91"/>
      <c r="E24" s="91">
        <v>73.77940263715517</v>
      </c>
      <c r="F24" s="91"/>
      <c r="G24" s="91">
        <v>77.98688557913354</v>
      </c>
      <c r="H24" s="91"/>
      <c r="I24" s="91">
        <v>74.90003113482699</v>
      </c>
    </row>
    <row r="25" spans="1:9" ht="11.25">
      <c r="A25" s="92" t="s">
        <v>254</v>
      </c>
      <c r="B25" s="93"/>
      <c r="C25" s="93"/>
      <c r="D25" s="93"/>
      <c r="E25" s="93"/>
      <c r="F25" s="93"/>
      <c r="G25" s="93"/>
      <c r="H25" s="93"/>
      <c r="I25" s="93"/>
    </row>
  </sheetData>
  <mergeCells count="7">
    <mergeCell ref="A5:I5"/>
    <mergeCell ref="A6:I6"/>
    <mergeCell ref="A25:I25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1"/>
    </sheetView>
  </sheetViews>
  <sheetFormatPr defaultColWidth="9.33203125" defaultRowHeight="11.25"/>
  <cols>
    <col min="1" max="1" width="24.33203125" style="0" customWidth="1"/>
    <col min="2" max="2" width="2" style="0" customWidth="1"/>
    <col min="3" max="3" width="8" style="0" bestFit="1" customWidth="1"/>
    <col min="4" max="4" width="2.66015625" style="0" customWidth="1"/>
    <col min="5" max="5" width="9.16015625" style="0" bestFit="1" customWidth="1"/>
    <col min="6" max="6" width="2.66015625" style="0" customWidth="1"/>
    <col min="7" max="7" width="8" style="0" bestFit="1" customWidth="1"/>
    <col min="8" max="8" width="2.66015625" style="0" customWidth="1"/>
    <col min="9" max="9" width="9.16015625" style="0" bestFit="1" customWidth="1"/>
  </cols>
  <sheetData>
    <row r="1" spans="1:9" ht="11.25">
      <c r="A1" s="22" t="s">
        <v>255</v>
      </c>
      <c r="B1" s="22"/>
      <c r="C1" s="22"/>
      <c r="D1" s="22"/>
      <c r="E1" s="22"/>
      <c r="F1" s="22"/>
      <c r="G1" s="22"/>
      <c r="H1" s="22"/>
      <c r="I1" s="22"/>
    </row>
    <row r="2" spans="1:9" ht="11.25">
      <c r="A2" s="22" t="s">
        <v>256</v>
      </c>
      <c r="B2" s="22"/>
      <c r="C2" s="22"/>
      <c r="D2" s="22"/>
      <c r="E2" s="22"/>
      <c r="F2" s="22"/>
      <c r="G2" s="22"/>
      <c r="H2" s="22"/>
      <c r="I2" s="22"/>
    </row>
    <row r="3" spans="1:9" ht="11.25">
      <c r="A3" s="22"/>
      <c r="B3" s="22"/>
      <c r="C3" s="22"/>
      <c r="D3" s="22"/>
      <c r="E3" s="22"/>
      <c r="F3" s="22"/>
      <c r="G3" s="22"/>
      <c r="H3" s="22"/>
      <c r="I3" s="22"/>
    </row>
    <row r="4" spans="1:9" ht="11.25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11.25">
      <c r="A5" s="22"/>
      <c r="B5" s="22"/>
      <c r="C5" s="22"/>
      <c r="D5" s="22"/>
      <c r="E5" s="22"/>
      <c r="F5" s="22"/>
      <c r="G5" s="22"/>
      <c r="H5" s="22"/>
      <c r="I5" s="22"/>
    </row>
    <row r="6" spans="1:9" ht="11.25">
      <c r="A6" s="24"/>
      <c r="B6" s="24"/>
      <c r="C6" s="25">
        <v>2001</v>
      </c>
      <c r="D6" s="25"/>
      <c r="E6" s="25"/>
      <c r="F6" s="26"/>
      <c r="G6" s="25">
        <v>2002</v>
      </c>
      <c r="H6" s="25"/>
      <c r="I6" s="25"/>
    </row>
    <row r="7" spans="1:9" ht="11.25">
      <c r="A7" s="28" t="s">
        <v>257</v>
      </c>
      <c r="B7" s="29"/>
      <c r="C7" s="28" t="s">
        <v>24</v>
      </c>
      <c r="D7" s="28"/>
      <c r="E7" s="28" t="s">
        <v>25</v>
      </c>
      <c r="F7" s="28"/>
      <c r="G7" s="28" t="s">
        <v>24</v>
      </c>
      <c r="H7" s="28"/>
      <c r="I7" s="28" t="s">
        <v>25</v>
      </c>
    </row>
    <row r="8" spans="1:9" ht="11.25">
      <c r="A8" s="52" t="s">
        <v>258</v>
      </c>
      <c r="B8" s="23"/>
      <c r="C8" s="34">
        <v>1090</v>
      </c>
      <c r="D8" s="34"/>
      <c r="E8" s="34">
        <v>125000</v>
      </c>
      <c r="F8" s="34"/>
      <c r="G8" s="34">
        <v>1290</v>
      </c>
      <c r="H8" s="34"/>
      <c r="I8" s="34">
        <v>149000</v>
      </c>
    </row>
    <row r="9" spans="1:9" ht="11.25">
      <c r="A9" s="52" t="s">
        <v>259</v>
      </c>
      <c r="B9" s="23"/>
      <c r="C9" s="34">
        <v>2570</v>
      </c>
      <c r="D9" s="34"/>
      <c r="E9" s="34">
        <v>419000</v>
      </c>
      <c r="F9" s="34"/>
      <c r="G9" s="34">
        <v>2650</v>
      </c>
      <c r="H9" s="34"/>
      <c r="I9" s="34">
        <v>447000</v>
      </c>
    </row>
    <row r="10" spans="1:9" ht="11.25">
      <c r="A10" s="52" t="s">
        <v>260</v>
      </c>
      <c r="B10" s="23"/>
      <c r="C10" s="34">
        <v>19.177</v>
      </c>
      <c r="D10" s="34"/>
      <c r="E10" s="34">
        <v>12900</v>
      </c>
      <c r="F10" s="34"/>
      <c r="G10" s="34">
        <v>9.79</v>
      </c>
      <c r="H10" s="34"/>
      <c r="I10" s="34">
        <v>4250</v>
      </c>
    </row>
    <row r="11" spans="1:9" ht="11.25">
      <c r="A11" s="52" t="s">
        <v>261</v>
      </c>
      <c r="B11" s="23"/>
      <c r="C11" s="34">
        <v>32.28</v>
      </c>
      <c r="D11" s="34"/>
      <c r="E11" s="34">
        <v>2830</v>
      </c>
      <c r="F11" s="34"/>
      <c r="G11" s="39" t="s">
        <v>78</v>
      </c>
      <c r="H11" s="34"/>
      <c r="I11" s="34">
        <v>5.371</v>
      </c>
    </row>
    <row r="12" spans="1:9" ht="11.25">
      <c r="A12" s="52" t="s">
        <v>262</v>
      </c>
      <c r="B12" s="23"/>
      <c r="C12" s="39" t="s">
        <v>78</v>
      </c>
      <c r="D12" s="34"/>
      <c r="E12" s="34">
        <v>121.994</v>
      </c>
      <c r="F12" s="34"/>
      <c r="G12" s="34">
        <v>24.07</v>
      </c>
      <c r="H12" s="34"/>
      <c r="I12" s="34">
        <v>2250</v>
      </c>
    </row>
    <row r="13" spans="1:9" ht="11.25">
      <c r="A13" s="52" t="s">
        <v>263</v>
      </c>
      <c r="B13" s="23"/>
      <c r="C13" s="34">
        <v>46.922</v>
      </c>
      <c r="D13" s="34"/>
      <c r="E13" s="34">
        <v>19200</v>
      </c>
      <c r="F13" s="34"/>
      <c r="G13" s="34">
        <v>46.293</v>
      </c>
      <c r="H13" s="34"/>
      <c r="I13" s="34">
        <v>15100</v>
      </c>
    </row>
    <row r="14" spans="1:9" ht="11.25">
      <c r="A14" s="52" t="s">
        <v>264</v>
      </c>
      <c r="B14" s="23"/>
      <c r="C14" s="34">
        <v>160.37</v>
      </c>
      <c r="D14" s="34"/>
      <c r="E14" s="34">
        <v>30100</v>
      </c>
      <c r="F14" s="34"/>
      <c r="G14" s="34">
        <v>108.984</v>
      </c>
      <c r="H14" s="34"/>
      <c r="I14" s="34">
        <v>20400</v>
      </c>
    </row>
    <row r="15" spans="1:9" ht="11.25">
      <c r="A15" s="52" t="s">
        <v>265</v>
      </c>
      <c r="B15" s="23"/>
      <c r="C15" s="34">
        <v>38.411</v>
      </c>
      <c r="D15" s="34"/>
      <c r="E15" s="34">
        <v>4720</v>
      </c>
      <c r="F15" s="57" t="s">
        <v>29</v>
      </c>
      <c r="G15" s="34">
        <v>8.235</v>
      </c>
      <c r="H15" s="34"/>
      <c r="I15" s="34">
        <v>2440</v>
      </c>
    </row>
    <row r="16" spans="1:9" ht="11.25">
      <c r="A16" s="52" t="s">
        <v>266</v>
      </c>
      <c r="B16" s="23"/>
      <c r="C16" s="34">
        <v>9.343</v>
      </c>
      <c r="D16" s="57" t="s">
        <v>29</v>
      </c>
      <c r="E16" s="34">
        <v>5170</v>
      </c>
      <c r="F16" s="34"/>
      <c r="G16" s="34">
        <v>27.252</v>
      </c>
      <c r="H16" s="34"/>
      <c r="I16" s="34">
        <v>4910</v>
      </c>
    </row>
    <row r="17" spans="1:9" ht="11.25">
      <c r="A17" s="52" t="s">
        <v>267</v>
      </c>
      <c r="B17" s="23"/>
      <c r="C17" s="34">
        <v>48.406</v>
      </c>
      <c r="D17" s="34"/>
      <c r="E17" s="34">
        <v>28300</v>
      </c>
      <c r="F17" s="34"/>
      <c r="G17" s="34">
        <v>29.522</v>
      </c>
      <c r="H17" s="34"/>
      <c r="I17" s="34">
        <v>21200</v>
      </c>
    </row>
    <row r="18" spans="1:9" ht="11.25">
      <c r="A18" s="52" t="s">
        <v>268</v>
      </c>
      <c r="B18" s="23"/>
      <c r="C18" s="34">
        <v>1500</v>
      </c>
      <c r="D18" s="34"/>
      <c r="E18" s="34">
        <v>190000</v>
      </c>
      <c r="F18" s="34"/>
      <c r="G18" s="34">
        <v>2080</v>
      </c>
      <c r="H18" s="34"/>
      <c r="I18" s="34">
        <v>234000</v>
      </c>
    </row>
    <row r="19" spans="1:9" ht="11.25">
      <c r="A19" s="52" t="s">
        <v>269</v>
      </c>
      <c r="B19" s="23"/>
      <c r="C19" s="34">
        <v>374.674</v>
      </c>
      <c r="D19" s="34"/>
      <c r="E19" s="34">
        <v>36100</v>
      </c>
      <c r="F19" s="34"/>
      <c r="G19" s="34">
        <v>317.784</v>
      </c>
      <c r="H19" s="34"/>
      <c r="I19" s="34">
        <v>33100</v>
      </c>
    </row>
    <row r="20" spans="1:9" ht="11.25">
      <c r="A20" s="52" t="s">
        <v>270</v>
      </c>
      <c r="B20" s="23"/>
      <c r="C20" s="34">
        <v>821.192</v>
      </c>
      <c r="D20" s="34"/>
      <c r="E20" s="34">
        <v>79800</v>
      </c>
      <c r="F20" s="34"/>
      <c r="G20" s="34">
        <v>1350</v>
      </c>
      <c r="H20" s="34"/>
      <c r="I20" s="34">
        <v>143000</v>
      </c>
    </row>
    <row r="21" spans="1:9" ht="11.25">
      <c r="A21" s="52" t="s">
        <v>271</v>
      </c>
      <c r="B21" s="23"/>
      <c r="C21" s="34">
        <v>15.07</v>
      </c>
      <c r="D21" s="34"/>
      <c r="E21" s="34">
        <v>8840</v>
      </c>
      <c r="F21" s="34"/>
      <c r="G21" s="34">
        <v>1.873</v>
      </c>
      <c r="H21" s="34"/>
      <c r="I21" s="34">
        <v>1040</v>
      </c>
    </row>
    <row r="22" spans="1:9" ht="11.25">
      <c r="A22" s="52" t="s">
        <v>272</v>
      </c>
      <c r="B22" s="23"/>
      <c r="C22" s="34">
        <v>13.94</v>
      </c>
      <c r="D22" s="34"/>
      <c r="E22" s="34">
        <v>7550</v>
      </c>
      <c r="F22" s="34"/>
      <c r="G22" s="34">
        <v>7.717</v>
      </c>
      <c r="H22" s="34"/>
      <c r="I22" s="34">
        <v>3740</v>
      </c>
    </row>
    <row r="23" spans="1:9" ht="11.25">
      <c r="A23" s="52" t="s">
        <v>273</v>
      </c>
      <c r="B23" s="23"/>
      <c r="C23" s="34">
        <v>4.363</v>
      </c>
      <c r="D23" s="34"/>
      <c r="E23" s="34">
        <v>956.987</v>
      </c>
      <c r="F23" s="34"/>
      <c r="G23" s="34">
        <v>33.473</v>
      </c>
      <c r="H23" s="34"/>
      <c r="I23" s="34">
        <v>3770</v>
      </c>
    </row>
    <row r="24" spans="1:9" ht="11.25">
      <c r="A24" s="52" t="s">
        <v>274</v>
      </c>
      <c r="B24" s="23"/>
      <c r="C24" s="34">
        <v>12.172</v>
      </c>
      <c r="D24" s="34"/>
      <c r="E24" s="34">
        <v>624.156</v>
      </c>
      <c r="F24" s="34"/>
      <c r="G24" s="34">
        <v>39.555</v>
      </c>
      <c r="H24" s="34"/>
      <c r="I24" s="34">
        <v>16200</v>
      </c>
    </row>
    <row r="25" spans="1:9" ht="11.25">
      <c r="A25" s="52" t="s">
        <v>275</v>
      </c>
      <c r="B25" s="23"/>
      <c r="C25" s="34">
        <v>296.854</v>
      </c>
      <c r="D25" s="34"/>
      <c r="E25" s="34">
        <v>103000</v>
      </c>
      <c r="F25" s="34"/>
      <c r="G25" s="34">
        <v>275.558</v>
      </c>
      <c r="H25" s="34"/>
      <c r="I25" s="34">
        <v>103000</v>
      </c>
    </row>
    <row r="26" spans="1:9" ht="11.25">
      <c r="A26" s="52" t="s">
        <v>276</v>
      </c>
      <c r="B26" s="23"/>
      <c r="C26" s="34">
        <v>34.344</v>
      </c>
      <c r="D26" s="34"/>
      <c r="E26" s="34">
        <v>3670</v>
      </c>
      <c r="F26" s="34"/>
      <c r="G26" s="34">
        <v>193.636</v>
      </c>
      <c r="H26" s="34"/>
      <c r="I26" s="34">
        <v>21900</v>
      </c>
    </row>
    <row r="27" spans="1:9" ht="11.25">
      <c r="A27" s="52" t="s">
        <v>277</v>
      </c>
      <c r="B27" s="23"/>
      <c r="C27" s="34">
        <v>275.988</v>
      </c>
      <c r="D27" s="34"/>
      <c r="E27" s="34">
        <v>23600</v>
      </c>
      <c r="F27" s="34"/>
      <c r="G27" s="34">
        <v>373.73</v>
      </c>
      <c r="H27" s="34"/>
      <c r="I27" s="34">
        <v>37100</v>
      </c>
    </row>
    <row r="28" spans="1:9" ht="11.25">
      <c r="A28" s="52" t="s">
        <v>278</v>
      </c>
      <c r="B28" s="23"/>
      <c r="C28" s="34">
        <v>15.745</v>
      </c>
      <c r="D28" s="34"/>
      <c r="E28" s="34">
        <v>5650</v>
      </c>
      <c r="F28" s="34"/>
      <c r="G28" s="34">
        <v>13.645</v>
      </c>
      <c r="H28" s="34"/>
      <c r="I28" s="34">
        <v>5770</v>
      </c>
    </row>
    <row r="29" spans="1:9" ht="11.25">
      <c r="A29" s="52" t="s">
        <v>279</v>
      </c>
      <c r="B29" s="23"/>
      <c r="C29" s="34">
        <v>4.875</v>
      </c>
      <c r="D29" s="34"/>
      <c r="E29" s="34">
        <v>1750</v>
      </c>
      <c r="F29" s="34"/>
      <c r="G29" s="34">
        <v>10.307</v>
      </c>
      <c r="H29" s="34"/>
      <c r="I29" s="34">
        <v>3130</v>
      </c>
    </row>
    <row r="30" spans="1:9" ht="11.25">
      <c r="A30" s="52" t="s">
        <v>211</v>
      </c>
      <c r="B30" s="23"/>
      <c r="C30" s="47">
        <v>59.909</v>
      </c>
      <c r="D30" s="94" t="s">
        <v>29</v>
      </c>
      <c r="E30" s="47">
        <v>19200</v>
      </c>
      <c r="F30" s="94" t="s">
        <v>29</v>
      </c>
      <c r="G30" s="47">
        <v>49.421</v>
      </c>
      <c r="H30" s="47"/>
      <c r="I30" s="47">
        <v>17200</v>
      </c>
    </row>
    <row r="31" spans="1:9" ht="11.25">
      <c r="A31" s="52" t="s">
        <v>280</v>
      </c>
      <c r="B31" s="29"/>
      <c r="C31" s="47">
        <v>7440</v>
      </c>
      <c r="D31" s="47"/>
      <c r="E31" s="47">
        <v>1130000</v>
      </c>
      <c r="F31" s="47"/>
      <c r="G31" s="47">
        <v>8950</v>
      </c>
      <c r="H31" s="47"/>
      <c r="I31" s="47">
        <v>1290000</v>
      </c>
    </row>
    <row r="32" spans="1:9" ht="11.25">
      <c r="A32" s="56" t="s">
        <v>281</v>
      </c>
      <c r="B32" s="60"/>
      <c r="C32" s="60"/>
      <c r="D32" s="60"/>
      <c r="E32" s="60"/>
      <c r="F32" s="60"/>
      <c r="G32" s="60"/>
      <c r="H32" s="60"/>
      <c r="I32" s="60"/>
    </row>
    <row r="33" spans="1:9" ht="11.25">
      <c r="A33" s="56" t="s">
        <v>282</v>
      </c>
      <c r="B33" s="60"/>
      <c r="C33" s="60"/>
      <c r="D33" s="60"/>
      <c r="E33" s="60"/>
      <c r="F33" s="60"/>
      <c r="G33" s="60"/>
      <c r="H33" s="60"/>
      <c r="I33" s="60"/>
    </row>
    <row r="34" spans="1:9" ht="11.25">
      <c r="A34" s="56" t="s">
        <v>283</v>
      </c>
      <c r="B34" s="60"/>
      <c r="C34" s="60"/>
      <c r="D34" s="60"/>
      <c r="E34" s="60"/>
      <c r="F34" s="60"/>
      <c r="G34" s="60"/>
      <c r="H34" s="60"/>
      <c r="I34" s="60"/>
    </row>
    <row r="35" spans="1:9" ht="11.25">
      <c r="A35" s="60" t="s">
        <v>284</v>
      </c>
      <c r="B35" s="60"/>
      <c r="C35" s="60"/>
      <c r="D35" s="60"/>
      <c r="E35" s="60"/>
      <c r="F35" s="60"/>
      <c r="G35" s="60"/>
      <c r="H35" s="60"/>
      <c r="I35" s="60"/>
    </row>
    <row r="36" spans="1:9" ht="11.25">
      <c r="A36" s="60" t="s">
        <v>285</v>
      </c>
      <c r="B36" s="60"/>
      <c r="C36" s="60"/>
      <c r="D36" s="60"/>
      <c r="E36" s="60"/>
      <c r="F36" s="60"/>
      <c r="G36" s="60"/>
      <c r="H36" s="60"/>
      <c r="I36" s="60"/>
    </row>
    <row r="37" spans="1:9" ht="11.25">
      <c r="A37" s="56" t="s">
        <v>102</v>
      </c>
      <c r="B37" s="60"/>
      <c r="C37" s="60"/>
      <c r="D37" s="60"/>
      <c r="E37" s="60"/>
      <c r="F37" s="60"/>
      <c r="G37" s="60"/>
      <c r="H37" s="60"/>
      <c r="I37" s="60"/>
    </row>
    <row r="38" spans="1:9" ht="11.2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1.25">
      <c r="A39" s="60" t="s">
        <v>286</v>
      </c>
      <c r="B39" s="60"/>
      <c r="C39" s="60"/>
      <c r="D39" s="60"/>
      <c r="E39" s="60"/>
      <c r="F39" s="60"/>
      <c r="G39" s="60"/>
      <c r="H39" s="60"/>
      <c r="I39" s="60"/>
    </row>
  </sheetData>
  <mergeCells count="15">
    <mergeCell ref="A37:I37"/>
    <mergeCell ref="A38:I38"/>
    <mergeCell ref="A39:I39"/>
    <mergeCell ref="A33:I33"/>
    <mergeCell ref="A34:I34"/>
    <mergeCell ref="A35:I35"/>
    <mergeCell ref="A36:I36"/>
    <mergeCell ref="A5:I5"/>
    <mergeCell ref="C6:E6"/>
    <mergeCell ref="G6:I6"/>
    <mergeCell ref="A32:I32"/>
    <mergeCell ref="A1:I1"/>
    <mergeCell ref="A2:I2"/>
    <mergeCell ref="A3:I3"/>
    <mergeCell ref="A4:I4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2003-11-07T12:32:09Z</cp:lastPrinted>
  <dcterms:created xsi:type="dcterms:W3CDTF">2003-11-07T12:15:52Z</dcterms:created>
  <dcterms:modified xsi:type="dcterms:W3CDTF">2003-11-07T12:32:28Z</dcterms:modified>
  <cp:category/>
  <cp:version/>
  <cp:contentType/>
  <cp:contentStatus/>
</cp:coreProperties>
</file>