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0830" windowHeight="6375" tabRatio="889" activeTab="0"/>
  </bookViews>
  <sheets>
    <sheet name="B. Summary of Requirements " sheetId="1" r:id="rId1"/>
    <sheet name="D. Strategic Goals &amp; Objectives" sheetId="2" r:id="rId2"/>
    <sheet name="F. 2007 Crosswalk" sheetId="3" r:id="rId3"/>
    <sheet name="G. 2008 Crosswalk" sheetId="4" r:id="rId4"/>
    <sheet name="L. Summary by Object Class" sheetId="5" r:id="rId5"/>
  </sheets>
  <externalReferences>
    <externalReference r:id="rId8"/>
  </externalReferences>
  <definedNames>
    <definedName name="ATTORNEYSUPP" localSheetId="0">#REF!</definedName>
    <definedName name="ATTORNEYSUPP">#REF!</definedName>
    <definedName name="DL" localSheetId="0">'B. Summary of Requirements '!$A$3:$AG$52</definedName>
    <definedName name="DL">#REF!</definedName>
    <definedName name="EXECSUPP" localSheetId="0">'B. Summary of Requirements 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>#REF!</definedName>
    <definedName name="INTEL" localSheetId="0">'B. Summary of Requirements '!#REF!</definedName>
    <definedName name="INTEL">#REF!</definedName>
    <definedName name="JMD" localSheetId="0">'B. Summary of Requirements '!#REF!</definedName>
    <definedName name="JMD">#REF!</definedName>
    <definedName name="PART">#REF!</definedName>
    <definedName name="POSBYCAT" localSheetId="0">#REF!</definedName>
    <definedName name="POSBYCAT">#REF!</definedName>
    <definedName name="_xlnm.Print_Area" localSheetId="0">'B. Summary of Requirements '!$A$1:$AH$63</definedName>
    <definedName name="_xlnm.Print_Area" localSheetId="1">'D. Strategic Goals &amp; Objectives'!$A$1:$Q$45</definedName>
    <definedName name="_xlnm.Print_Area" localSheetId="2">'F. 2007 Crosswalk'!$A$1:$Q$27</definedName>
    <definedName name="_xlnm.Print_Area" localSheetId="3">'G. 2008 Crosswalk'!$A$1:$Q$23</definedName>
    <definedName name="_xlnm.Print_Area" localSheetId="4">'L. Summary by Object Class'!$A$1:$P$43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<sst xmlns="http://schemas.openxmlformats.org/spreadsheetml/2006/main" count="543" uniqueCount="185">
  <si>
    <t>Overtime</t>
  </si>
  <si>
    <t>Program Changes</t>
  </si>
  <si>
    <t>Total Program Changes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</si>
  <si>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</si>
  <si>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</si>
  <si>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t>23.1  GSA rent</t>
  </si>
  <si>
    <t>25.4  Operation and maintenance of facilities</t>
  </si>
  <si>
    <t>2005 Enacted</t>
  </si>
  <si>
    <t>2006 President's</t>
  </si>
  <si>
    <t>2006-2007</t>
  </si>
  <si>
    <t>Strategic Goal and Strategic Objective</t>
  </si>
  <si>
    <t>L: Summary of Requirements by Object Class</t>
  </si>
  <si>
    <t>2008 Enacted (with Rescissions, direct only)</t>
  </si>
  <si>
    <t>Total 2008 Enacted (with Rescissions and Supplementals)</t>
  </si>
  <si>
    <t>2008 Enacted</t>
  </si>
  <si>
    <t xml:space="preserve">    41.0 Grants Subs. &amp; Contrb</t>
  </si>
  <si>
    <t xml:space="preserve">Increases </t>
  </si>
  <si>
    <t>Unobligated balance, rescinded</t>
  </si>
  <si>
    <t>2008 Estimate</t>
  </si>
  <si>
    <t xml:space="preserve">Carryover/Recoveries.  Funds were carried over to FY 2007 in amount of $2,947,147 in unobligated balances excluding $39,658 in reimbursements and  includes </t>
  </si>
  <si>
    <t>estimated direct recoveries in the amount of $2,000,000.</t>
  </si>
  <si>
    <t xml:space="preserve">Carryover/Recoveries.  Funds were carried over to FY 2008 in amount of $3,476,877 in unobligated balances excluding $240,159 in reimbursements. </t>
  </si>
  <si>
    <t>FY 2008 Enacted</t>
  </si>
  <si>
    <t>FY 2009 Request</t>
  </si>
  <si>
    <t>25.5 Research and development contracts</t>
  </si>
  <si>
    <t>25.7 Operation and maintenance of equipment</t>
  </si>
  <si>
    <t>(Dollars in Thousands)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</si>
  <si>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</si>
  <si>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</si>
  <si>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</si>
  <si>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</si>
  <si>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</si>
  <si>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</si>
  <si>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</si>
  <si>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</si>
  <si>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</si>
  <si>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</si>
  <si>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95% BUDGET</t>
  </si>
  <si>
    <t>Budget</t>
  </si>
  <si>
    <t>Reimbursable FTE:</t>
  </si>
  <si>
    <t>w/Rescissions</t>
  </si>
  <si>
    <t>Rescissions</t>
  </si>
  <si>
    <t>2007 Supplementals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</si>
  <si>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</si>
  <si>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</si>
  <si>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</si>
  <si>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</si>
  <si>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</si>
  <si>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</si>
  <si>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</si>
  <si>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Current Services</t>
  </si>
  <si>
    <t>Increases</t>
  </si>
  <si>
    <t>Offsets</t>
  </si>
  <si>
    <t>TOTAL</t>
  </si>
  <si>
    <t>25.3 Purchases of goods &amp; services from Government accounts (Antennas, DHS Sec. Etc..)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</si>
  <si>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</si>
  <si>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</si>
  <si>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end of line</t>
  </si>
  <si>
    <t xml:space="preserve">          Total DIRECT requirements</t>
  </si>
  <si>
    <t>23.1  GSA rent (Reimbursable)</t>
  </si>
  <si>
    <t>25.3 DHS Security (Reimbursable)</t>
  </si>
  <si>
    <t>Rescissions of Balances</t>
  </si>
  <si>
    <t>2007 Actuals</t>
  </si>
  <si>
    <t>Crosswalk of 2008 Availability</t>
  </si>
  <si>
    <t>2008 Availability</t>
  </si>
  <si>
    <t>end of page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</si>
  <si>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</si>
  <si>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</si>
  <si>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Resources by Department of Justice Strategic Goal/Objective</t>
  </si>
  <si>
    <t>Offset 1</t>
  </si>
  <si>
    <t xml:space="preserve">1.2: </t>
  </si>
  <si>
    <t>1.1:</t>
  </si>
  <si>
    <t xml:space="preserve">3.1: </t>
  </si>
  <si>
    <t xml:space="preserve">4.1: 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</si>
  <si>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</si>
  <si>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</si>
  <si>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Strategic Goal/Objective</t>
  </si>
  <si>
    <t>$000s</t>
  </si>
  <si>
    <t>Goal 1: Prevent Terrorism and Promote the Nation's Security</t>
  </si>
  <si>
    <t>Subtotal, Goal 1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</si>
  <si>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</si>
  <si>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</si>
  <si>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</si>
  <si>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</si>
  <si>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</si>
  <si>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</si>
  <si>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</si>
  <si>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</si>
  <si>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</si>
  <si>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</si>
  <si>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</si>
  <si>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</si>
  <si>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</si>
  <si>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</si>
  <si>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</si>
  <si>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</si>
  <si>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</si>
  <si>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</si>
  <si>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</si>
  <si>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</si>
  <si>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</si>
  <si>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</si>
  <si>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</si>
  <si>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Weed and Seed</t>
  </si>
  <si>
    <t>Office of Justice Programs</t>
  </si>
  <si>
    <t>Weed and Seed Program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</si>
  <si>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</si>
  <si>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</si>
  <si>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2007 Appropriation Enacted w/Rescissions and Supplementals</t>
  </si>
  <si>
    <t>2009 Adjustments to Base and Technical Adjustments</t>
  </si>
  <si>
    <t>2009 Increases</t>
  </si>
  <si>
    <t>2009 Offsets</t>
  </si>
  <si>
    <t>FY 2007 Enacted Without Rescissions</t>
  </si>
  <si>
    <t>Reprogrammings / Transfers</t>
  </si>
  <si>
    <t>Carryover/ Recoveries</t>
  </si>
  <si>
    <t>end of sheet</t>
  </si>
  <si>
    <t>D: Resources by DOJ Strategic Goal and Strategic Objective</t>
  </si>
  <si>
    <t>B: Summary of Requirements</t>
  </si>
  <si>
    <t>2007 Enacted (with Rescissions, direct only)</t>
  </si>
  <si>
    <t>Total 2007 Revised Continuing Appropriations Resolution (with Rescissions)</t>
  </si>
  <si>
    <t>2008 Supplementals</t>
  </si>
  <si>
    <t>2009 Current Services</t>
  </si>
  <si>
    <t>2009 Total Request</t>
  </si>
  <si>
    <t>2008 - 2009 Total Change</t>
  </si>
  <si>
    <t>F: Crosswalk of 2007 Availability</t>
  </si>
  <si>
    <t>Crosswalk of 2007 Availability</t>
  </si>
  <si>
    <t>2007 Availability</t>
  </si>
  <si>
    <t>Enacted Rescissions.  Funds rescinded as required by the Revised Continuing Appropriations Resolution, 2007 (P.L. 110-5).</t>
  </si>
  <si>
    <t>G: Crosswalk of 2008 Availability</t>
  </si>
  <si>
    <t>2009 Request</t>
  </si>
  <si>
    <t>Goal 2: Prevent Crime, Enforce Federal Laws and Represent the 
              Rights and Interests of the American People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</si>
  <si>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</si>
  <si>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</si>
  <si>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</si>
  <si>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</si>
  <si>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</si>
  <si>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</si>
  <si>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</si>
  <si>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</si>
  <si>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</si>
  <si>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</si>
  <si>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</si>
  <si>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</si>
  <si>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</si>
  <si>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</si>
  <si>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>23.2 Moving/Lease Expirations/Contract Parking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</si>
  <si>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</si>
  <si>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</si>
  <si>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</si>
  <si>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Increase/Decrease</t>
  </si>
  <si>
    <t>Decision Unit</t>
  </si>
  <si>
    <t>atb</t>
  </si>
  <si>
    <t>enhance</t>
  </si>
  <si>
    <t>FTE</t>
  </si>
  <si>
    <t>Total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</si>
  <si>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</si>
  <si>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</si>
  <si>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</si>
  <si>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</si>
  <si>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</si>
  <si>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</si>
  <si>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</si>
  <si>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</si>
  <si>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</si>
  <si>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</si>
  <si>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</si>
  <si>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</si>
  <si>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</si>
  <si>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</si>
  <si>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</si>
  <si>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</si>
  <si>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</si>
  <si>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</si>
  <si>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</si>
  <si>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</si>
  <si>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Object Classes</t>
  </si>
  <si>
    <t>Other Object Classes: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</si>
  <si>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</si>
  <si>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1</t>
  </si>
  <si>
    <t>Decision Unit 2</t>
  </si>
  <si>
    <t>Decision Unit 3</t>
  </si>
  <si>
    <t>Decision Unit 4</t>
  </si>
  <si>
    <t>Summary of Requirements by Object Class</t>
  </si>
  <si>
    <t>Subtotal</t>
  </si>
  <si>
    <t>Rescission of Balances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</si>
</sst>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NewRomanPS"/>
      <family val="0"/>
    </font>
    <font>
      <sz val="12"/>
      <name val="Times New Roman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"/>
      <family val="0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"/>
      <color indexed="9"/>
      <name val="TimesNewRomanPS"/>
      <family val="0"/>
    </font>
    <font>
      <sz val="12"/>
      <color indexed="9"/>
      <name val="Times New Roman"/>
      <family val="0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9" fontId="16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fill"/>
    </xf>
    <xf numFmtId="3" fontId="5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12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fill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8" fillId="2" borderId="0" xfId="0" applyNumberFormat="1" applyFont="1" applyFill="1" applyAlignment="1">
      <alignment/>
    </xf>
    <xf numFmtId="177" fontId="8" fillId="2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centerContinuous"/>
    </xf>
    <xf numFmtId="177" fontId="9" fillId="2" borderId="0" xfId="0" applyNumberFormat="1" applyFont="1" applyFill="1" applyBorder="1" applyAlignment="1">
      <alignment/>
    </xf>
    <xf numFmtId="177" fontId="13" fillId="2" borderId="0" xfId="0" applyNumberFormat="1" applyFont="1" applyFill="1" applyAlignment="1">
      <alignment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16" fillId="0" borderId="0" xfId="21" applyAlignment="1">
      <alignment horizontal="centerContinuous"/>
      <protection/>
    </xf>
    <xf numFmtId="0" fontId="16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8" fillId="0" borderId="0" xfId="21" applyFont="1">
      <alignment/>
      <protection/>
    </xf>
    <xf numFmtId="0" fontId="18" fillId="0" borderId="0" xfId="21" applyFont="1" applyAlignment="1">
      <alignment horizontal="centerContinuous"/>
      <protection/>
    </xf>
    <xf numFmtId="3" fontId="18" fillId="0" borderId="0" xfId="21" applyNumberFormat="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0" fontId="10" fillId="0" borderId="1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3" xfId="21" applyFont="1" applyBorder="1">
      <alignment/>
      <protection/>
    </xf>
    <xf numFmtId="0" fontId="21" fillId="0" borderId="1" xfId="21" applyFont="1" applyBorder="1">
      <alignment/>
      <protection/>
    </xf>
    <xf numFmtId="183" fontId="21" fillId="0" borderId="2" xfId="21" applyNumberFormat="1" applyFont="1" applyBorder="1">
      <alignment/>
      <protection/>
    </xf>
    <xf numFmtId="185" fontId="21" fillId="0" borderId="3" xfId="17" applyNumberFormat="1" applyFont="1" applyBorder="1" applyAlignment="1">
      <alignment/>
    </xf>
    <xf numFmtId="0" fontId="10" fillId="0" borderId="1" xfId="21" applyFont="1" applyBorder="1" applyAlignment="1">
      <alignment horizontal="left" indent="1"/>
      <protection/>
    </xf>
    <xf numFmtId="183" fontId="10" fillId="0" borderId="2" xfId="15" applyNumberFormat="1" applyFont="1" applyBorder="1" applyAlignment="1">
      <alignment/>
    </xf>
    <xf numFmtId="183" fontId="10" fillId="0" borderId="3" xfId="15" applyNumberFormat="1" applyFont="1" applyBorder="1" applyAlignment="1">
      <alignment/>
    </xf>
    <xf numFmtId="183" fontId="10" fillId="0" borderId="0" xfId="15" applyNumberFormat="1" applyFont="1" applyAlignment="1">
      <alignment/>
    </xf>
    <xf numFmtId="183" fontId="22" fillId="0" borderId="2" xfId="15" applyNumberFormat="1" applyFont="1" applyBorder="1" applyAlignment="1">
      <alignment/>
    </xf>
    <xf numFmtId="183" fontId="22" fillId="0" borderId="3" xfId="15" applyNumberFormat="1" applyFont="1" applyBorder="1" applyAlignment="1">
      <alignment/>
    </xf>
    <xf numFmtId="183" fontId="21" fillId="0" borderId="0" xfId="15" applyNumberFormat="1" applyFont="1" applyAlignment="1">
      <alignment/>
    </xf>
    <xf numFmtId="0" fontId="21" fillId="0" borderId="1" xfId="21" applyFont="1" applyBorder="1" applyAlignment="1">
      <alignment wrapText="1"/>
      <protection/>
    </xf>
    <xf numFmtId="0" fontId="21" fillId="0" borderId="4" xfId="21" applyFont="1" applyBorder="1">
      <alignment/>
      <protection/>
    </xf>
    <xf numFmtId="183" fontId="21" fillId="0" borderId="5" xfId="15" applyNumberFormat="1" applyFont="1" applyBorder="1" applyAlignment="1">
      <alignment/>
    </xf>
    <xf numFmtId="183" fontId="21" fillId="0" borderId="6" xfId="15" applyNumberFormat="1" applyFont="1" applyBorder="1" applyAlignment="1">
      <alignment/>
    </xf>
    <xf numFmtId="185" fontId="21" fillId="0" borderId="7" xfId="17" applyNumberFormat="1" applyFont="1" applyBorder="1" applyAlignment="1">
      <alignment horizontal="left"/>
    </xf>
    <xf numFmtId="0" fontId="21" fillId="0" borderId="0" xfId="21" applyFont="1" applyBorder="1" applyAlignment="1">
      <alignment horizontal="left"/>
      <protection/>
    </xf>
    <xf numFmtId="183" fontId="21" fillId="0" borderId="0" xfId="21" applyNumberFormat="1" applyFont="1" applyBorder="1" applyAlignment="1">
      <alignment horizontal="left"/>
      <protection/>
    </xf>
    <xf numFmtId="185" fontId="21" fillId="0" borderId="0" xfId="17" applyNumberFormat="1" applyFont="1" applyBorder="1" applyAlignment="1">
      <alignment horizontal="left"/>
    </xf>
    <xf numFmtId="0" fontId="0" fillId="0" borderId="0" xfId="0" applyBorder="1" applyAlignment="1">
      <alignment vertical="top" wrapText="1"/>
    </xf>
    <xf numFmtId="177" fontId="5" fillId="3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vertical="top" wrapText="1"/>
    </xf>
    <xf numFmtId="177" fontId="4" fillId="0" borderId="0" xfId="0" applyNumberFormat="1" applyFont="1" applyFill="1" applyAlignment="1">
      <alignment/>
    </xf>
    <xf numFmtId="177" fontId="5" fillId="0" borderId="3" xfId="0" applyNumberFormat="1" applyFont="1" applyBorder="1" applyAlignment="1">
      <alignment/>
    </xf>
    <xf numFmtId="177" fontId="17" fillId="0" borderId="3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fill"/>
    </xf>
    <xf numFmtId="3" fontId="5" fillId="0" borderId="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 horizontal="fill"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8" fillId="0" borderId="9" xfId="0" applyNumberFormat="1" applyFont="1" applyBorder="1" applyAlignment="1">
      <alignment/>
    </xf>
    <xf numFmtId="177" fontId="18" fillId="0" borderId="15" xfId="0" applyNumberFormat="1" applyFont="1" applyBorder="1" applyAlignment="1">
      <alignment horizontal="right"/>
    </xf>
    <xf numFmtId="177" fontId="18" fillId="0" borderId="16" xfId="0" applyNumberFormat="1" applyFont="1" applyBorder="1" applyAlignment="1">
      <alignment horizontal="center"/>
    </xf>
    <xf numFmtId="177" fontId="18" fillId="0" borderId="17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17" fillId="0" borderId="1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18" fillId="0" borderId="16" xfId="0" applyNumberFormat="1" applyFont="1" applyBorder="1" applyAlignment="1">
      <alignment/>
    </xf>
    <xf numFmtId="3" fontId="30" fillId="0" borderId="0" xfId="0" applyNumberFormat="1" applyFont="1" applyAlignment="1">
      <alignment horizontal="centerContinuous"/>
    </xf>
    <xf numFmtId="177" fontId="18" fillId="0" borderId="6" xfId="0" applyNumberFormat="1" applyFont="1" applyBorder="1" applyAlignment="1">
      <alignment/>
    </xf>
    <xf numFmtId="177" fontId="18" fillId="0" borderId="10" xfId="0" applyNumberFormat="1" applyFont="1" applyBorder="1" applyAlignment="1">
      <alignment horizontal="fill"/>
    </xf>
    <xf numFmtId="177" fontId="18" fillId="0" borderId="4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177" fontId="26" fillId="2" borderId="19" xfId="0" applyNumberFormat="1" applyFont="1" applyFill="1" applyBorder="1" applyAlignment="1">
      <alignment horizontal="right"/>
    </xf>
    <xf numFmtId="177" fontId="26" fillId="2" borderId="14" xfId="0" applyNumberFormat="1" applyFont="1" applyFill="1" applyBorder="1" applyAlignment="1">
      <alignment horizontal="right"/>
    </xf>
    <xf numFmtId="177" fontId="26" fillId="2" borderId="15" xfId="0" applyNumberFormat="1" applyFont="1" applyFill="1" applyBorder="1" applyAlignment="1">
      <alignment horizontal="right"/>
    </xf>
    <xf numFmtId="0" fontId="10" fillId="0" borderId="4" xfId="21" applyFont="1" applyBorder="1" applyAlignment="1">
      <alignment horizontal="left" indent="1"/>
      <protection/>
    </xf>
    <xf numFmtId="183" fontId="10" fillId="0" borderId="5" xfId="15" applyNumberFormat="1" applyFont="1" applyBorder="1" applyAlignment="1">
      <alignment/>
    </xf>
    <xf numFmtId="183" fontId="10" fillId="0" borderId="6" xfId="15" applyNumberFormat="1" applyFont="1" applyBorder="1" applyAlignment="1">
      <alignment/>
    </xf>
    <xf numFmtId="183" fontId="21" fillId="0" borderId="1" xfId="15" applyNumberFormat="1" applyFont="1" applyBorder="1" applyAlignment="1">
      <alignment/>
    </xf>
    <xf numFmtId="183" fontId="10" fillId="0" borderId="1" xfId="15" applyNumberFormat="1" applyFont="1" applyBorder="1" applyAlignment="1">
      <alignment/>
    </xf>
    <xf numFmtId="183" fontId="21" fillId="0" borderId="20" xfId="21" applyNumberFormat="1" applyFont="1" applyBorder="1" applyAlignment="1">
      <alignment horizontal="left"/>
      <protection/>
    </xf>
    <xf numFmtId="0" fontId="21" fillId="0" borderId="21" xfId="21" applyFont="1" applyBorder="1" applyAlignment="1">
      <alignment horizontal="left"/>
      <protection/>
    </xf>
    <xf numFmtId="0" fontId="21" fillId="0" borderId="22" xfId="21" applyFont="1" applyBorder="1" applyAlignment="1">
      <alignment horizontal="left"/>
      <protection/>
    </xf>
    <xf numFmtId="3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5" fontId="26" fillId="2" borderId="13" xfId="0" applyNumberFormat="1" applyFont="1" applyFill="1" applyBorder="1" applyAlignment="1">
      <alignment/>
    </xf>
    <xf numFmtId="5" fontId="26" fillId="2" borderId="12" xfId="0" applyNumberFormat="1" applyFont="1" applyFill="1" applyBorder="1" applyAlignment="1">
      <alignment/>
    </xf>
    <xf numFmtId="0" fontId="21" fillId="0" borderId="23" xfId="21" applyFont="1" applyFill="1" applyBorder="1" applyAlignment="1">
      <alignment horizontal="centerContinuous"/>
      <protection/>
    </xf>
    <xf numFmtId="0" fontId="21" fillId="0" borderId="9" xfId="21" applyFont="1" applyFill="1" applyBorder="1" applyAlignment="1">
      <alignment horizontal="centerContinuous"/>
      <protection/>
    </xf>
    <xf numFmtId="0" fontId="10" fillId="0" borderId="0" xfId="21" applyFont="1" applyFill="1">
      <alignment/>
      <protection/>
    </xf>
    <xf numFmtId="1" fontId="21" fillId="0" borderId="23" xfId="21" applyNumberFormat="1" applyFont="1" applyFill="1" applyBorder="1" applyAlignment="1">
      <alignment horizontal="centerContinuous"/>
      <protection/>
    </xf>
    <xf numFmtId="0" fontId="16" fillId="0" borderId="0" xfId="21" applyFill="1">
      <alignment/>
      <protection/>
    </xf>
    <xf numFmtId="0" fontId="21" fillId="0" borderId="5" xfId="21" applyFont="1" applyFill="1" applyBorder="1" applyAlignment="1">
      <alignment horizontal="centerContinuous"/>
      <protection/>
    </xf>
    <xf numFmtId="0" fontId="10" fillId="0" borderId="6" xfId="21" applyFont="1" applyFill="1" applyBorder="1" applyAlignment="1">
      <alignment horizontal="centerContinuous"/>
      <protection/>
    </xf>
    <xf numFmtId="0" fontId="21" fillId="0" borderId="6" xfId="21" applyFont="1" applyFill="1" applyBorder="1" applyAlignment="1">
      <alignment horizontal="centerContinuous"/>
      <protection/>
    </xf>
    <xf numFmtId="0" fontId="10" fillId="0" borderId="2" xfId="21" applyFont="1" applyFill="1" applyBorder="1" applyAlignment="1">
      <alignment horizontal="center"/>
      <protection/>
    </xf>
    <xf numFmtId="0" fontId="10" fillId="0" borderId="3" xfId="21" applyFont="1" applyFill="1" applyBorder="1" applyAlignment="1">
      <alignment horizontal="center"/>
      <protection/>
    </xf>
    <xf numFmtId="0" fontId="22" fillId="0" borderId="5" xfId="21" applyFont="1" applyFill="1" applyBorder="1" applyAlignment="1">
      <alignment horizontal="center"/>
      <protection/>
    </xf>
    <xf numFmtId="0" fontId="22" fillId="0" borderId="6" xfId="21" applyFont="1" applyFill="1" applyBorder="1" applyAlignment="1">
      <alignment horizontal="center"/>
      <protection/>
    </xf>
    <xf numFmtId="3" fontId="28" fillId="0" borderId="23" xfId="0" applyNumberFormat="1" applyFont="1" applyBorder="1" applyAlignment="1">
      <alignment/>
    </xf>
    <xf numFmtId="3" fontId="28" fillId="0" borderId="8" xfId="0" applyNumberFormat="1" applyFont="1" applyBorder="1" applyAlignment="1">
      <alignment/>
    </xf>
    <xf numFmtId="177" fontId="28" fillId="0" borderId="23" xfId="0" applyNumberFormat="1" applyFont="1" applyBorder="1" applyAlignment="1">
      <alignment horizontal="centerContinuous"/>
    </xf>
    <xf numFmtId="177" fontId="28" fillId="0" borderId="8" xfId="0" applyNumberFormat="1" applyFont="1" applyBorder="1" applyAlignment="1">
      <alignment horizontal="centerContinuous"/>
    </xf>
    <xf numFmtId="177" fontId="28" fillId="0" borderId="8" xfId="0" applyNumberFormat="1" applyFont="1" applyBorder="1" applyAlignment="1">
      <alignment/>
    </xf>
    <xf numFmtId="1" fontId="28" fillId="0" borderId="23" xfId="0" applyNumberFormat="1" applyFont="1" applyBorder="1" applyAlignment="1">
      <alignment horizontal="centerContinuous"/>
    </xf>
    <xf numFmtId="1" fontId="28" fillId="0" borderId="8" xfId="0" applyNumberFormat="1" applyFont="1" applyBorder="1" applyAlignment="1">
      <alignment horizontal="centerContinuous"/>
    </xf>
    <xf numFmtId="177" fontId="28" fillId="0" borderId="9" xfId="0" applyNumberFormat="1" applyFont="1" applyBorder="1" applyAlignment="1">
      <alignment horizontal="centerContinuous"/>
    </xf>
    <xf numFmtId="3" fontId="28" fillId="0" borderId="2" xfId="0" applyNumberFormat="1" applyFont="1" applyBorder="1" applyAlignment="1">
      <alignment/>
    </xf>
    <xf numFmtId="3" fontId="32" fillId="0" borderId="0" xfId="0" applyNumberFormat="1" applyFont="1" applyAlignment="1">
      <alignment horizontal="centerContinuous"/>
    </xf>
    <xf numFmtId="3" fontId="28" fillId="0" borderId="0" xfId="0" applyNumberFormat="1" applyFont="1" applyAlignment="1">
      <alignment horizontal="centerContinuous"/>
    </xf>
    <xf numFmtId="3" fontId="28" fillId="0" borderId="0" xfId="0" applyNumberFormat="1" applyFont="1" applyAlignment="1">
      <alignment/>
    </xf>
    <xf numFmtId="177" fontId="28" fillId="0" borderId="5" xfId="0" applyNumberFormat="1" applyFont="1" applyBorder="1" applyAlignment="1">
      <alignment horizontal="centerContinuous"/>
    </xf>
    <xf numFmtId="177" fontId="28" fillId="0" borderId="10" xfId="0" applyNumberFormat="1" applyFont="1" applyBorder="1" applyAlignment="1">
      <alignment horizontal="centerContinuous"/>
    </xf>
    <xf numFmtId="177" fontId="28" fillId="0" borderId="10" xfId="0" applyNumberFormat="1" applyFont="1" applyBorder="1" applyAlignment="1">
      <alignment/>
    </xf>
    <xf numFmtId="177" fontId="32" fillId="0" borderId="10" xfId="0" applyNumberFormat="1" applyFont="1" applyBorder="1" applyAlignment="1">
      <alignment horizontal="centerContinuous"/>
    </xf>
    <xf numFmtId="177" fontId="28" fillId="0" borderId="6" xfId="0" applyNumberFormat="1" applyFont="1" applyBorder="1" applyAlignment="1">
      <alignment horizontal="centerContinuous"/>
    </xf>
    <xf numFmtId="3" fontId="33" fillId="0" borderId="19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177" fontId="28" fillId="0" borderId="19" xfId="0" applyNumberFormat="1" applyFont="1" applyBorder="1" applyAlignment="1">
      <alignment horizontal="right"/>
    </xf>
    <xf numFmtId="177" fontId="28" fillId="0" borderId="14" xfId="0" applyNumberFormat="1" applyFont="1" applyBorder="1" applyAlignment="1">
      <alignment horizontal="center"/>
    </xf>
    <xf numFmtId="177" fontId="28" fillId="0" borderId="14" xfId="0" applyNumberFormat="1" applyFont="1" applyBorder="1" applyAlignment="1">
      <alignment horizontal="right"/>
    </xf>
    <xf numFmtId="177" fontId="28" fillId="0" borderId="14" xfId="0" applyNumberFormat="1" applyFont="1" applyBorder="1" applyAlignment="1">
      <alignment/>
    </xf>
    <xf numFmtId="177" fontId="28" fillId="0" borderId="15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 horizontal="fill"/>
    </xf>
    <xf numFmtId="177" fontId="28" fillId="0" borderId="11" xfId="0" applyNumberFormat="1" applyFont="1" applyBorder="1" applyAlignment="1">
      <alignment/>
    </xf>
    <xf numFmtId="177" fontId="28" fillId="0" borderId="12" xfId="0" applyNumberFormat="1" applyFont="1" applyBorder="1" applyAlignment="1">
      <alignment/>
    </xf>
    <xf numFmtId="165" fontId="28" fillId="0" borderId="12" xfId="0" applyNumberFormat="1" applyFont="1" applyBorder="1" applyAlignment="1">
      <alignment/>
    </xf>
    <xf numFmtId="165" fontId="28" fillId="0" borderId="13" xfId="0" applyNumberFormat="1" applyFont="1" applyBorder="1" applyAlignment="1">
      <alignment/>
    </xf>
    <xf numFmtId="177" fontId="28" fillId="0" borderId="13" xfId="0" applyNumberFormat="1" applyFont="1" applyBorder="1" applyAlignment="1">
      <alignment/>
    </xf>
    <xf numFmtId="3" fontId="28" fillId="0" borderId="5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fill"/>
    </xf>
    <xf numFmtId="177" fontId="28" fillId="0" borderId="5" xfId="0" applyNumberFormat="1" applyFont="1" applyBorder="1" applyAlignment="1">
      <alignment/>
    </xf>
    <xf numFmtId="177" fontId="28" fillId="0" borderId="6" xfId="0" applyNumberFormat="1" applyFont="1" applyBorder="1" applyAlignment="1">
      <alignment/>
    </xf>
    <xf numFmtId="3" fontId="28" fillId="0" borderId="5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fill"/>
    </xf>
    <xf numFmtId="177" fontId="33" fillId="0" borderId="5" xfId="0" applyNumberFormat="1" applyFont="1" applyBorder="1" applyAlignment="1">
      <alignment/>
    </xf>
    <xf numFmtId="177" fontId="33" fillId="0" borderId="10" xfId="0" applyNumberFormat="1" applyFont="1" applyBorder="1" applyAlignment="1">
      <alignment/>
    </xf>
    <xf numFmtId="177" fontId="33" fillId="0" borderId="6" xfId="0" applyNumberFormat="1" applyFont="1" applyBorder="1" applyAlignment="1">
      <alignment/>
    </xf>
    <xf numFmtId="177" fontId="28" fillId="0" borderId="2" xfId="0" applyNumberFormat="1" applyFont="1" applyBorder="1" applyAlignment="1">
      <alignment/>
    </xf>
    <xf numFmtId="177" fontId="28" fillId="0" borderId="0" xfId="0" applyNumberFormat="1" applyFont="1" applyAlignment="1">
      <alignment/>
    </xf>
    <xf numFmtId="177" fontId="28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7" fontId="18" fillId="0" borderId="24" xfId="0" applyNumberFormat="1" applyFont="1" applyBorder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0" fontId="21" fillId="0" borderId="0" xfId="21" applyFont="1">
      <alignment/>
      <protection/>
    </xf>
    <xf numFmtId="177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vertical="top" wrapText="1"/>
    </xf>
    <xf numFmtId="183" fontId="0" fillId="0" borderId="0" xfId="21" applyNumberFormat="1" applyFont="1" applyFill="1" applyAlignment="1">
      <alignment horizontal="centerContinuous"/>
      <protection/>
    </xf>
    <xf numFmtId="183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 horizontal="centerContinuous"/>
    </xf>
    <xf numFmtId="0" fontId="3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21" fillId="0" borderId="10" xfId="21" applyFont="1" applyFill="1" applyBorder="1" applyAlignment="1">
      <alignment horizontal="centerContinuous"/>
      <protection/>
    </xf>
    <xf numFmtId="0" fontId="10" fillId="0" borderId="0" xfId="21" applyFont="1" applyFill="1" applyBorder="1" applyAlignment="1">
      <alignment horizontal="center"/>
      <protection/>
    </xf>
    <xf numFmtId="0" fontId="22" fillId="0" borderId="10" xfId="21" applyFont="1" applyFill="1" applyBorder="1" applyAlignment="1">
      <alignment horizontal="center"/>
      <protection/>
    </xf>
    <xf numFmtId="0" fontId="10" fillId="0" borderId="0" xfId="21" applyFont="1" applyBorder="1">
      <alignment/>
      <protection/>
    </xf>
    <xf numFmtId="183" fontId="21" fillId="0" borderId="0" xfId="21" applyNumberFormat="1" applyFont="1" applyBorder="1">
      <alignment/>
      <protection/>
    </xf>
    <xf numFmtId="183" fontId="10" fillId="0" borderId="10" xfId="15" applyNumberFormat="1" applyFont="1" applyBorder="1" applyAlignment="1">
      <alignment/>
    </xf>
    <xf numFmtId="183" fontId="22" fillId="0" borderId="0" xfId="15" applyNumberFormat="1" applyFont="1" applyBorder="1" applyAlignment="1">
      <alignment/>
    </xf>
    <xf numFmtId="183" fontId="21" fillId="0" borderId="10" xfId="15" applyNumberFormat="1" applyFont="1" applyBorder="1" applyAlignment="1">
      <alignment/>
    </xf>
    <xf numFmtId="183" fontId="10" fillId="0" borderId="0" xfId="15" applyNumberFormat="1" applyFont="1" applyBorder="1" applyAlignment="1">
      <alignment/>
    </xf>
    <xf numFmtId="183" fontId="21" fillId="0" borderId="25" xfId="21" applyNumberFormat="1" applyFont="1" applyBorder="1" applyAlignment="1">
      <alignment horizontal="left"/>
      <protection/>
    </xf>
    <xf numFmtId="1" fontId="21" fillId="0" borderId="8" xfId="21" applyNumberFormat="1" applyFont="1" applyFill="1" applyBorder="1" applyAlignment="1">
      <alignment horizontal="centerContinuous"/>
      <protection/>
    </xf>
    <xf numFmtId="177" fontId="5" fillId="0" borderId="0" xfId="0" applyNumberFormat="1" applyFont="1" applyBorder="1" applyAlignment="1">
      <alignment horizontal="fill"/>
    </xf>
    <xf numFmtId="177" fontId="18" fillId="0" borderId="0" xfId="0" applyNumberFormat="1" applyFont="1" applyBorder="1" applyAlignment="1">
      <alignment horizontal="fill"/>
    </xf>
    <xf numFmtId="177" fontId="18" fillId="0" borderId="1" xfId="0" applyNumberFormat="1" applyFont="1" applyBorder="1" applyAlignment="1">
      <alignment/>
    </xf>
    <xf numFmtId="177" fontId="18" fillId="0" borderId="26" xfId="0" applyNumberFormat="1" applyFont="1" applyBorder="1" applyAlignment="1">
      <alignment horizontal="fill"/>
    </xf>
    <xf numFmtId="177" fontId="5" fillId="0" borderId="27" xfId="0" applyNumberFormat="1" applyFont="1" applyBorder="1" applyAlignment="1">
      <alignment horizontal="fill"/>
    </xf>
    <xf numFmtId="177" fontId="18" fillId="0" borderId="28" xfId="0" applyNumberFormat="1" applyFont="1" applyBorder="1" applyAlignment="1">
      <alignment horizontal="fill"/>
    </xf>
    <xf numFmtId="177" fontId="18" fillId="0" borderId="3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" fontId="21" fillId="0" borderId="0" xfId="21" applyNumberFormat="1" applyFont="1" applyFill="1" applyBorder="1" applyAlignment="1">
      <alignment horizontal="centerContinuous"/>
      <protection/>
    </xf>
    <xf numFmtId="0" fontId="21" fillId="0" borderId="0" xfId="21" applyFont="1" applyFill="1" applyBorder="1" applyAlignment="1">
      <alignment horizontal="centerContinuous"/>
      <protection/>
    </xf>
    <xf numFmtId="0" fontId="22" fillId="0" borderId="0" xfId="21" applyFont="1" applyFill="1" applyBorder="1" applyAlignment="1">
      <alignment horizontal="center"/>
      <protection/>
    </xf>
    <xf numFmtId="185" fontId="21" fillId="0" borderId="0" xfId="17" applyNumberFormat="1" applyFont="1" applyBorder="1" applyAlignment="1">
      <alignment/>
    </xf>
    <xf numFmtId="183" fontId="21" fillId="0" borderId="0" xfId="15" applyNumberFormat="1" applyFont="1" applyBorder="1" applyAlignment="1">
      <alignment/>
    </xf>
    <xf numFmtId="0" fontId="1" fillId="0" borderId="0" xfId="21" applyFont="1" applyBorder="1" applyAlignment="1">
      <alignment horizontal="left"/>
      <protection/>
    </xf>
    <xf numFmtId="0" fontId="16" fillId="0" borderId="0" xfId="21" applyBorder="1" applyAlignment="1">
      <alignment horizontal="centerContinuous"/>
      <protection/>
    </xf>
    <xf numFmtId="0" fontId="16" fillId="0" borderId="0" xfId="21" applyBorder="1">
      <alignment/>
      <protection/>
    </xf>
    <xf numFmtId="0" fontId="5" fillId="0" borderId="0" xfId="0" applyFont="1" applyAlignment="1">
      <alignment/>
    </xf>
    <xf numFmtId="3" fontId="14" fillId="0" borderId="14" xfId="0" applyNumberFormat="1" applyFont="1" applyBorder="1" applyAlignment="1">
      <alignment/>
    </xf>
    <xf numFmtId="0" fontId="10" fillId="0" borderId="5" xfId="21" applyFont="1" applyFill="1" applyBorder="1" applyAlignment="1">
      <alignment horizontal="center" wrapText="1"/>
      <protection/>
    </xf>
    <xf numFmtId="0" fontId="10" fillId="0" borderId="6" xfId="21" applyFont="1" applyFill="1" applyBorder="1" applyAlignment="1">
      <alignment horizontal="center" wrapText="1"/>
      <protection/>
    </xf>
    <xf numFmtId="0" fontId="10" fillId="0" borderId="16" xfId="21" applyFont="1" applyBorder="1">
      <alignment/>
      <protection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wrapText="1"/>
    </xf>
    <xf numFmtId="0" fontId="27" fillId="0" borderId="0" xfId="0" applyFont="1" applyAlignment="1">
      <alignment/>
    </xf>
    <xf numFmtId="177" fontId="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1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177" fontId="41" fillId="0" borderId="0" xfId="0" applyNumberFormat="1" applyFont="1" applyAlignment="1">
      <alignment/>
    </xf>
    <xf numFmtId="177" fontId="41" fillId="0" borderId="0" xfId="0" applyNumberFormat="1" applyFont="1" applyFill="1" applyAlignment="1">
      <alignment/>
    </xf>
    <xf numFmtId="0" fontId="43" fillId="0" borderId="0" xfId="21" applyFont="1">
      <alignment/>
      <protection/>
    </xf>
    <xf numFmtId="0" fontId="10" fillId="0" borderId="0" xfId="21" applyFont="1" applyFill="1" applyAlignment="1">
      <alignment vertical="center"/>
      <protection/>
    </xf>
    <xf numFmtId="0" fontId="0" fillId="0" borderId="0" xfId="0" applyAlignment="1">
      <alignment/>
    </xf>
    <xf numFmtId="206" fontId="10" fillId="0" borderId="0" xfId="21" applyNumberFormat="1" applyFont="1">
      <alignment/>
      <protection/>
    </xf>
    <xf numFmtId="206" fontId="26" fillId="2" borderId="11" xfId="0" applyNumberFormat="1" applyFont="1" applyFill="1" applyBorder="1" applyAlignment="1">
      <alignment/>
    </xf>
    <xf numFmtId="0" fontId="42" fillId="0" borderId="0" xfId="21" applyFont="1" applyAlignment="1">
      <alignment horizontal="left"/>
      <protection/>
    </xf>
    <xf numFmtId="177" fontId="44" fillId="0" borderId="0" xfId="0" applyNumberFormat="1" applyFont="1" applyAlignment="1">
      <alignment/>
    </xf>
    <xf numFmtId="177" fontId="27" fillId="0" borderId="0" xfId="0" applyNumberFormat="1" applyFont="1" applyAlignment="1">
      <alignment/>
    </xf>
    <xf numFmtId="177" fontId="46" fillId="0" borderId="0" xfId="0" applyNumberFormat="1" applyFont="1" applyAlignment="1">
      <alignment/>
    </xf>
    <xf numFmtId="17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27" fillId="0" borderId="0" xfId="0" applyNumberFormat="1" applyFont="1" applyFill="1" applyAlignment="1">
      <alignment horizontal="centerContinuous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Alignment="1">
      <alignment wrapText="1"/>
    </xf>
    <xf numFmtId="3" fontId="27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77" fontId="47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177" fontId="10" fillId="0" borderId="0" xfId="0" applyNumberFormat="1" applyFont="1" applyFill="1" applyAlignment="1">
      <alignment/>
    </xf>
    <xf numFmtId="37" fontId="5" fillId="0" borderId="18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17" fillId="0" borderId="1" xfId="0" applyNumberFormat="1" applyFont="1" applyBorder="1" applyAlignment="1">
      <alignment/>
    </xf>
    <xf numFmtId="37" fontId="17" fillId="0" borderId="3" xfId="0" applyNumberFormat="1" applyFont="1" applyBorder="1" applyAlignment="1">
      <alignment/>
    </xf>
    <xf numFmtId="37" fontId="5" fillId="0" borderId="32" xfId="0" applyNumberFormat="1" applyFont="1" applyBorder="1" applyAlignment="1">
      <alignment/>
    </xf>
    <xf numFmtId="37" fontId="18" fillId="0" borderId="3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37" fontId="18" fillId="0" borderId="34" xfId="0" applyNumberFormat="1" applyFont="1" applyBorder="1" applyAlignment="1">
      <alignment/>
    </xf>
    <xf numFmtId="37" fontId="5" fillId="0" borderId="35" xfId="0" applyNumberFormat="1" applyFont="1" applyBorder="1" applyAlignment="1">
      <alignment/>
    </xf>
    <xf numFmtId="37" fontId="18" fillId="0" borderId="4" xfId="0" applyNumberFormat="1" applyFont="1" applyBorder="1" applyAlignment="1">
      <alignment/>
    </xf>
    <xf numFmtId="5" fontId="18" fillId="0" borderId="4" xfId="0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2" xfId="15" applyNumberFormat="1" applyFont="1" applyBorder="1" applyAlignment="1">
      <alignment/>
    </xf>
    <xf numFmtId="3" fontId="10" fillId="0" borderId="1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21" fillId="0" borderId="2" xfId="15" applyNumberFormat="1" applyFont="1" applyBorder="1" applyAlignment="1">
      <alignment/>
    </xf>
    <xf numFmtId="3" fontId="21" fillId="0" borderId="1" xfId="15" applyNumberFormat="1" applyFont="1" applyBorder="1" applyAlignment="1">
      <alignment/>
    </xf>
    <xf numFmtId="37" fontId="10" fillId="0" borderId="2" xfId="21" applyNumberFormat="1" applyFont="1" applyBorder="1">
      <alignment/>
      <protection/>
    </xf>
    <xf numFmtId="37" fontId="10" fillId="0" borderId="3" xfId="21" applyNumberFormat="1" applyFont="1" applyBorder="1">
      <alignment/>
      <protection/>
    </xf>
    <xf numFmtId="37" fontId="10" fillId="0" borderId="0" xfId="21" applyNumberFormat="1" applyFont="1">
      <alignment/>
      <protection/>
    </xf>
    <xf numFmtId="37" fontId="10" fillId="0" borderId="0" xfId="21" applyNumberFormat="1" applyFont="1" applyBorder="1">
      <alignment/>
      <protection/>
    </xf>
    <xf numFmtId="37" fontId="10" fillId="0" borderId="2" xfId="21" applyNumberFormat="1" applyFont="1" applyBorder="1" applyAlignment="1">
      <alignment/>
      <protection/>
    </xf>
    <xf numFmtId="37" fontId="10" fillId="0" borderId="3" xfId="21" applyNumberFormat="1" applyFont="1" applyBorder="1" applyAlignment="1">
      <alignment/>
      <protection/>
    </xf>
    <xf numFmtId="37" fontId="10" fillId="0" borderId="5" xfId="15" applyNumberFormat="1" applyFont="1" applyBorder="1" applyAlignment="1">
      <alignment/>
    </xf>
    <xf numFmtId="37" fontId="10" fillId="0" borderId="6" xfId="15" applyNumberFormat="1" applyFont="1" applyBorder="1" applyAlignment="1">
      <alignment/>
    </xf>
    <xf numFmtId="37" fontId="10" fillId="0" borderId="2" xfId="15" applyNumberFormat="1" applyFont="1" applyBorder="1" applyAlignment="1">
      <alignment/>
    </xf>
    <xf numFmtId="37" fontId="10" fillId="0" borderId="1" xfId="15" applyNumberFormat="1" applyFont="1" applyBorder="1" applyAlignment="1">
      <alignment/>
    </xf>
    <xf numFmtId="37" fontId="10" fillId="0" borderId="10" xfId="15" applyNumberFormat="1" applyFont="1" applyBorder="1" applyAlignment="1">
      <alignment/>
    </xf>
    <xf numFmtId="37" fontId="10" fillId="0" borderId="6" xfId="21" applyNumberFormat="1" applyFont="1" applyBorder="1">
      <alignment/>
      <protection/>
    </xf>
    <xf numFmtId="37" fontId="21" fillId="0" borderId="5" xfId="15" applyNumberFormat="1" applyFont="1" applyBorder="1" applyAlignment="1">
      <alignment/>
    </xf>
    <xf numFmtId="37" fontId="21" fillId="0" borderId="6" xfId="15" applyNumberFormat="1" applyFont="1" applyBorder="1" applyAlignment="1">
      <alignment/>
    </xf>
    <xf numFmtId="37" fontId="21" fillId="0" borderId="2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37" fontId="21" fillId="0" borderId="36" xfId="15" applyNumberFormat="1" applyFont="1" applyBorder="1" applyAlignment="1">
      <alignment/>
    </xf>
    <xf numFmtId="37" fontId="21" fillId="0" borderId="10" xfId="15" applyNumberFormat="1" applyFont="1" applyBorder="1" applyAlignment="1">
      <alignment/>
    </xf>
    <xf numFmtId="37" fontId="8" fillId="2" borderId="13" xfId="0" applyNumberFormat="1" applyFont="1" applyFill="1" applyBorder="1" applyAlignment="1">
      <alignment/>
    </xf>
    <xf numFmtId="37" fontId="8" fillId="2" borderId="11" xfId="0" applyNumberFormat="1" applyFont="1" applyFill="1" applyBorder="1" applyAlignment="1">
      <alignment/>
    </xf>
    <xf numFmtId="37" fontId="8" fillId="2" borderId="12" xfId="0" applyNumberFormat="1" applyFont="1" applyFill="1" applyBorder="1" applyAlignment="1">
      <alignment/>
    </xf>
    <xf numFmtId="37" fontId="8" fillId="0" borderId="11" xfId="0" applyNumberFormat="1" applyFont="1" applyFill="1" applyBorder="1" applyAlignment="1">
      <alignment/>
    </xf>
    <xf numFmtId="37" fontId="8" fillId="0" borderId="12" xfId="0" applyNumberFormat="1" applyFont="1" applyFill="1" applyBorder="1" applyAlignment="1">
      <alignment/>
    </xf>
    <xf numFmtId="37" fontId="8" fillId="0" borderId="13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2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8" fillId="2" borderId="3" xfId="0" applyNumberFormat="1" applyFont="1" applyFill="1" applyBorder="1" applyAlignment="1">
      <alignment/>
    </xf>
    <xf numFmtId="37" fontId="8" fillId="2" borderId="36" xfId="0" applyNumberFormat="1" applyFont="1" applyFill="1" applyBorder="1" applyAlignment="1">
      <alignment/>
    </xf>
    <xf numFmtId="37" fontId="8" fillId="2" borderId="37" xfId="0" applyNumberFormat="1" applyFont="1" applyFill="1" applyBorder="1" applyAlignment="1">
      <alignment/>
    </xf>
    <xf numFmtId="37" fontId="8" fillId="2" borderId="38" xfId="0" applyNumberFormat="1" applyFont="1" applyFill="1" applyBorder="1" applyAlignment="1">
      <alignment/>
    </xf>
    <xf numFmtId="37" fontId="26" fillId="0" borderId="39" xfId="0" applyNumberFormat="1" applyFont="1" applyFill="1" applyBorder="1" applyAlignment="1">
      <alignment/>
    </xf>
    <xf numFmtId="37" fontId="26" fillId="0" borderId="40" xfId="0" applyNumberFormat="1" applyFont="1" applyFill="1" applyBorder="1" applyAlignment="1">
      <alignment/>
    </xf>
    <xf numFmtId="37" fontId="26" fillId="0" borderId="41" xfId="0" applyNumberFormat="1" applyFont="1" applyFill="1" applyBorder="1" applyAlignment="1">
      <alignment/>
    </xf>
    <xf numFmtId="37" fontId="10" fillId="0" borderId="3" xfId="17" applyNumberFormat="1" applyFont="1" applyBorder="1" applyAlignment="1">
      <alignment/>
    </xf>
    <xf numFmtId="37" fontId="22" fillId="0" borderId="2" xfId="15" applyNumberFormat="1" applyFont="1" applyBorder="1" applyAlignment="1">
      <alignment/>
    </xf>
    <xf numFmtId="37" fontId="22" fillId="0" borderId="3" xfId="15" applyNumberFormat="1" applyFont="1" applyBorder="1" applyAlignment="1">
      <alignment/>
    </xf>
    <xf numFmtId="37" fontId="10" fillId="0" borderId="3" xfId="15" applyNumberFormat="1" applyFont="1" applyBorder="1" applyAlignment="1">
      <alignment/>
    </xf>
    <xf numFmtId="37" fontId="22" fillId="0" borderId="0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7" fontId="10" fillId="0" borderId="23" xfId="21" applyNumberFormat="1" applyFont="1" applyBorder="1">
      <alignment/>
      <protection/>
    </xf>
    <xf numFmtId="0" fontId="10" fillId="0" borderId="0" xfId="21" applyNumberFormat="1" applyFont="1">
      <alignment/>
      <protection/>
    </xf>
    <xf numFmtId="37" fontId="10" fillId="0" borderId="42" xfId="21" applyNumberFormat="1" applyFont="1" applyBorder="1">
      <alignment/>
      <protection/>
    </xf>
    <xf numFmtId="3" fontId="5" fillId="0" borderId="36" xfId="0" applyNumberFormat="1" applyFont="1" applyBorder="1" applyAlignment="1">
      <alignment/>
    </xf>
    <xf numFmtId="0" fontId="41" fillId="0" borderId="0" xfId="0" applyFont="1" applyAlignment="1">
      <alignment/>
    </xf>
    <xf numFmtId="177" fontId="18" fillId="0" borderId="23" xfId="0" applyNumberFormat="1" applyFont="1" applyBorder="1" applyAlignment="1">
      <alignment/>
    </xf>
    <xf numFmtId="177" fontId="18" fillId="0" borderId="8" xfId="0" applyNumberFormat="1" applyFont="1" applyBorder="1" applyAlignment="1">
      <alignment/>
    </xf>
    <xf numFmtId="177" fontId="18" fillId="0" borderId="2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4" xfId="0" applyNumberFormat="1" applyFont="1" applyBorder="1" applyAlignment="1">
      <alignment/>
    </xf>
    <xf numFmtId="177" fontId="18" fillId="0" borderId="19" xfId="0" applyNumberFormat="1" applyFont="1" applyBorder="1" applyAlignment="1">
      <alignment horizontal="right"/>
    </xf>
    <xf numFmtId="177" fontId="18" fillId="0" borderId="1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0" fillId="0" borderId="43" xfId="0" applyBorder="1" applyAlignment="1">
      <alignment horizontal="left" indent="2"/>
    </xf>
    <xf numFmtId="177" fontId="8" fillId="2" borderId="44" xfId="0" applyNumberFormat="1" applyFont="1" applyFill="1" applyBorder="1" applyAlignment="1">
      <alignment horizontal="left" indent="2"/>
    </xf>
    <xf numFmtId="0" fontId="0" fillId="0" borderId="45" xfId="0" applyBorder="1" applyAlignment="1">
      <alignment horizontal="left" indent="2"/>
    </xf>
    <xf numFmtId="165" fontId="18" fillId="0" borderId="3" xfId="0" applyNumberFormat="1" applyFont="1" applyBorder="1" applyAlignment="1">
      <alignment/>
    </xf>
    <xf numFmtId="0" fontId="10" fillId="0" borderId="43" xfId="0" applyFont="1" applyBorder="1" applyAlignment="1">
      <alignment/>
    </xf>
    <xf numFmtId="37" fontId="5" fillId="0" borderId="46" xfId="0" applyNumberFormat="1" applyFont="1" applyBorder="1" applyAlignment="1">
      <alignment/>
    </xf>
    <xf numFmtId="37" fontId="0" fillId="0" borderId="47" xfId="0" applyNumberFormat="1" applyBorder="1" applyAlignment="1">
      <alignment/>
    </xf>
    <xf numFmtId="37" fontId="18" fillId="0" borderId="46" xfId="0" applyNumberFormat="1" applyFont="1" applyBorder="1" applyAlignment="1">
      <alignment/>
    </xf>
    <xf numFmtId="5" fontId="0" fillId="0" borderId="32" xfId="0" applyNumberFormat="1" applyBorder="1" applyAlignment="1">
      <alignment/>
    </xf>
    <xf numFmtId="37" fontId="5" fillId="0" borderId="48" xfId="0" applyNumberFormat="1" applyFont="1" applyBorder="1" applyAlignment="1">
      <alignment/>
    </xf>
    <xf numFmtId="37" fontId="21" fillId="0" borderId="20" xfId="21" applyNumberFormat="1" applyFont="1" applyBorder="1" applyAlignment="1">
      <alignment horizontal="right"/>
      <protection/>
    </xf>
    <xf numFmtId="5" fontId="21" fillId="0" borderId="7" xfId="17" applyNumberFormat="1" applyFont="1" applyBorder="1" applyAlignment="1">
      <alignment horizontal="right"/>
    </xf>
    <xf numFmtId="0" fontId="21" fillId="0" borderId="22" xfId="21" applyFont="1" applyBorder="1" applyAlignment="1">
      <alignment horizontal="right"/>
      <protection/>
    </xf>
    <xf numFmtId="177" fontId="5" fillId="0" borderId="23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8" fillId="0" borderId="5" xfId="0" applyNumberFormat="1" applyFont="1" applyBorder="1" applyAlignment="1">
      <alignment/>
    </xf>
    <xf numFmtId="37" fontId="18" fillId="0" borderId="10" xfId="0" applyNumberFormat="1" applyFont="1" applyBorder="1" applyAlignment="1">
      <alignment/>
    </xf>
    <xf numFmtId="5" fontId="18" fillId="0" borderId="10" xfId="0" applyNumberFormat="1" applyFont="1" applyBorder="1" applyAlignment="1">
      <alignment/>
    </xf>
    <xf numFmtId="5" fontId="18" fillId="0" borderId="6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36" xfId="0" applyNumberFormat="1" applyFont="1" applyBorder="1" applyAlignment="1">
      <alignment/>
    </xf>
    <xf numFmtId="37" fontId="5" fillId="0" borderId="37" xfId="0" applyNumberFormat="1" applyFont="1" applyBorder="1" applyAlignment="1">
      <alignment/>
    </xf>
    <xf numFmtId="37" fontId="5" fillId="0" borderId="38" xfId="0" applyNumberFormat="1" applyFont="1" applyBorder="1" applyAlignment="1">
      <alignment/>
    </xf>
    <xf numFmtId="5" fontId="5" fillId="0" borderId="10" xfId="0" applyNumberFormat="1" applyFont="1" applyBorder="1" applyAlignment="1">
      <alignment/>
    </xf>
    <xf numFmtId="5" fontId="5" fillId="0" borderId="6" xfId="0" applyNumberFormat="1" applyFont="1" applyBorder="1" applyAlignment="1">
      <alignment/>
    </xf>
    <xf numFmtId="3" fontId="36" fillId="0" borderId="0" xfId="0" applyNumberFormat="1" applyFont="1" applyFill="1" applyAlignment="1">
      <alignment wrapText="1"/>
    </xf>
    <xf numFmtId="37" fontId="5" fillId="0" borderId="0" xfId="0" applyNumberFormat="1" applyFont="1" applyFill="1" applyAlignment="1">
      <alignment/>
    </xf>
    <xf numFmtId="0" fontId="21" fillId="0" borderId="0" xfId="21" applyFont="1" applyFill="1" applyBorder="1" applyAlignment="1">
      <alignment horizontal="left"/>
      <protection/>
    </xf>
    <xf numFmtId="37" fontId="21" fillId="0" borderId="0" xfId="21" applyNumberFormat="1" applyFont="1" applyFill="1" applyBorder="1" applyAlignment="1">
      <alignment horizontal="left"/>
      <protection/>
    </xf>
    <xf numFmtId="5" fontId="21" fillId="0" borderId="0" xfId="17" applyNumberFormat="1" applyFont="1" applyFill="1" applyBorder="1" applyAlignment="1">
      <alignment horizontal="left"/>
    </xf>
    <xf numFmtId="5" fontId="21" fillId="0" borderId="0" xfId="21" applyNumberFormat="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83" fontId="21" fillId="0" borderId="0" xfId="21" applyNumberFormat="1" applyFont="1" applyFill="1" applyBorder="1" applyAlignment="1">
      <alignment horizontal="left"/>
      <protection/>
    </xf>
    <xf numFmtId="185" fontId="21" fillId="0" borderId="0" xfId="17" applyNumberFormat="1" applyFont="1" applyFill="1" applyBorder="1" applyAlignment="1">
      <alignment horizontal="left"/>
    </xf>
    <xf numFmtId="0" fontId="43" fillId="0" borderId="0" xfId="21" applyFont="1" applyFill="1">
      <alignment/>
      <protection/>
    </xf>
    <xf numFmtId="0" fontId="1" fillId="0" borderId="0" xfId="21" applyFont="1" applyFill="1" applyBorder="1" applyAlignment="1">
      <alignment horizontal="left"/>
      <protection/>
    </xf>
    <xf numFmtId="0" fontId="20" fillId="0" borderId="0" xfId="21" applyFont="1" applyFill="1" applyAlignment="1">
      <alignment horizontal="centerContinuous"/>
      <protection/>
    </xf>
    <xf numFmtId="0" fontId="0" fillId="0" borderId="0" xfId="21" applyFont="1" applyFill="1" applyAlignment="1">
      <alignment horizontal="centerContinuous"/>
      <protection/>
    </xf>
    <xf numFmtId="177" fontId="34" fillId="0" borderId="0" xfId="0" applyNumberFormat="1" applyFont="1" applyFill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4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34" fillId="0" borderId="0" xfId="0" applyNumberFormat="1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25" fillId="0" borderId="0" xfId="0" applyFont="1" applyFill="1" applyBorder="1" applyAlignment="1">
      <alignment vertical="top" wrapText="1"/>
    </xf>
    <xf numFmtId="177" fontId="25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77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177" fontId="42" fillId="0" borderId="0" xfId="0" applyNumberFormat="1" applyFont="1" applyFill="1" applyAlignment="1">
      <alignment/>
    </xf>
    <xf numFmtId="5" fontId="18" fillId="0" borderId="49" xfId="0" applyNumberFormat="1" applyFont="1" applyBorder="1" applyAlignment="1">
      <alignment/>
    </xf>
    <xf numFmtId="5" fontId="5" fillId="0" borderId="50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0" fillId="0" borderId="43" xfId="0" applyBorder="1" applyAlignment="1">
      <alignment/>
    </xf>
    <xf numFmtId="177" fontId="5" fillId="0" borderId="3" xfId="0" applyNumberFormat="1" applyFont="1" applyBorder="1" applyAlignment="1">
      <alignment horizontal="centerContinuous"/>
    </xf>
    <xf numFmtId="177" fontId="5" fillId="0" borderId="49" xfId="0" applyNumberFormat="1" applyFont="1" applyBorder="1" applyAlignment="1">
      <alignment horizontal="fill"/>
    </xf>
    <xf numFmtId="177" fontId="18" fillId="0" borderId="51" xfId="0" applyNumberFormat="1" applyFont="1" applyBorder="1" applyAlignment="1">
      <alignment horizontal="fill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18" fillId="0" borderId="36" xfId="0" applyNumberFormat="1" applyFont="1" applyBorder="1" applyAlignment="1">
      <alignment horizontal="center"/>
    </xf>
    <xf numFmtId="177" fontId="18" fillId="0" borderId="3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left" indent="2"/>
    </xf>
    <xf numFmtId="0" fontId="0" fillId="0" borderId="37" xfId="0" applyFont="1" applyBorder="1" applyAlignment="1">
      <alignment horizontal="left" indent="2"/>
    </xf>
    <xf numFmtId="0" fontId="0" fillId="0" borderId="38" xfId="0" applyFont="1" applyBorder="1" applyAlignment="1">
      <alignment horizontal="left" indent="2"/>
    </xf>
    <xf numFmtId="177" fontId="5" fillId="0" borderId="2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left" indent="4"/>
    </xf>
    <xf numFmtId="0" fontId="0" fillId="0" borderId="53" xfId="0" applyFont="1" applyBorder="1" applyAlignment="1">
      <alignment horizontal="left" indent="4"/>
    </xf>
    <xf numFmtId="0" fontId="0" fillId="0" borderId="49" xfId="0" applyFont="1" applyBorder="1" applyAlignment="1">
      <alignment horizontal="left" indent="4"/>
    </xf>
    <xf numFmtId="3" fontId="28" fillId="0" borderId="43" xfId="0" applyNumberFormat="1" applyFont="1" applyBorder="1" applyAlignment="1">
      <alignment/>
    </xf>
    <xf numFmtId="3" fontId="28" fillId="0" borderId="45" xfId="0" applyNumberFormat="1" applyFont="1" applyBorder="1" applyAlignment="1">
      <alignment/>
    </xf>
    <xf numFmtId="0" fontId="36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3" fontId="18" fillId="0" borderId="54" xfId="0" applyNumberFormat="1" applyFont="1" applyBorder="1" applyAlignment="1">
      <alignment horizontal="left" indent="2"/>
    </xf>
    <xf numFmtId="0" fontId="0" fillId="0" borderId="27" xfId="0" applyBorder="1" applyAlignment="1">
      <alignment horizontal="left" indent="2"/>
    </xf>
    <xf numFmtId="3" fontId="5" fillId="0" borderId="55" xfId="0" applyNumberFormat="1" applyFont="1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77" fontId="5" fillId="0" borderId="8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horizontal="centerContinuous"/>
    </xf>
    <xf numFmtId="177" fontId="5" fillId="0" borderId="8" xfId="0" applyNumberFormat="1" applyFont="1" applyBorder="1" applyAlignment="1">
      <alignment horizontal="centerContinuous"/>
    </xf>
    <xf numFmtId="177" fontId="5" fillId="0" borderId="9" xfId="0" applyNumberFormat="1" applyFont="1" applyBorder="1" applyAlignment="1">
      <alignment horizontal="centerContinuous"/>
    </xf>
    <xf numFmtId="3" fontId="41" fillId="0" borderId="0" xfId="0" applyNumberFormat="1" applyFont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177" fontId="5" fillId="0" borderId="5" xfId="0" applyNumberFormat="1" applyFont="1" applyBorder="1" applyAlignment="1">
      <alignment horizontal="centerContinuous"/>
    </xf>
    <xf numFmtId="177" fontId="5" fillId="0" borderId="10" xfId="0" applyNumberFormat="1" applyFont="1" applyBorder="1" applyAlignment="1">
      <alignment horizontal="centerContinuous"/>
    </xf>
    <xf numFmtId="177" fontId="5" fillId="0" borderId="6" xfId="0" applyNumberFormat="1" applyFont="1" applyBorder="1" applyAlignment="1">
      <alignment horizontal="centerContinuous"/>
    </xf>
    <xf numFmtId="177" fontId="5" fillId="0" borderId="19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7" fontId="18" fillId="0" borderId="5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7" fontId="18" fillId="0" borderId="36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5" fontId="18" fillId="0" borderId="0" xfId="0" applyNumberFormat="1" applyFont="1" applyBorder="1" applyAlignment="1">
      <alignment/>
    </xf>
    <xf numFmtId="37" fontId="18" fillId="0" borderId="2" xfId="0" applyNumberFormat="1" applyFont="1" applyBorder="1" applyAlignment="1">
      <alignment/>
    </xf>
    <xf numFmtId="37" fontId="18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5" fontId="18" fillId="0" borderId="36" xfId="0" applyNumberFormat="1" applyFont="1" applyBorder="1" applyAlignment="1">
      <alignment/>
    </xf>
    <xf numFmtId="177" fontId="5" fillId="0" borderId="45" xfId="0" applyNumberFormat="1" applyFont="1" applyBorder="1" applyAlignment="1">
      <alignment horizontal="fill"/>
    </xf>
    <xf numFmtId="0" fontId="0" fillId="0" borderId="56" xfId="0" applyBorder="1" applyAlignment="1">
      <alignment/>
    </xf>
    <xf numFmtId="177" fontId="18" fillId="0" borderId="57" xfId="0" applyNumberFormat="1" applyFont="1" applyBorder="1" applyAlignment="1">
      <alignment horizontal="fill"/>
    </xf>
    <xf numFmtId="37" fontId="18" fillId="0" borderId="58" xfId="0" applyNumberFormat="1" applyFon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59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60" xfId="0" applyNumberFormat="1" applyBorder="1" applyAlignment="1">
      <alignment/>
    </xf>
    <xf numFmtId="177" fontId="0" fillId="0" borderId="61" xfId="0" applyNumberFormat="1" applyBorder="1" applyAlignment="1">
      <alignment/>
    </xf>
    <xf numFmtId="5" fontId="5" fillId="0" borderId="12" xfId="0" applyNumberFormat="1" applyFont="1" applyBorder="1" applyAlignment="1">
      <alignment/>
    </xf>
    <xf numFmtId="5" fontId="5" fillId="0" borderId="62" xfId="0" applyNumberFormat="1" applyFont="1" applyBorder="1" applyAlignment="1">
      <alignment/>
    </xf>
    <xf numFmtId="3" fontId="41" fillId="0" borderId="2" xfId="0" applyNumberFormat="1" applyFont="1" applyBorder="1" applyAlignment="1">
      <alignment/>
    </xf>
    <xf numFmtId="37" fontId="5" fillId="0" borderId="3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5" fillId="0" borderId="3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5" fillId="0" borderId="6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9" fillId="0" borderId="0" xfId="0" applyNumberFormat="1" applyFont="1" applyAlignment="1">
      <alignment/>
    </xf>
    <xf numFmtId="0" fontId="48" fillId="0" borderId="0" xfId="0" applyFont="1" applyAlignment="1">
      <alignment/>
    </xf>
    <xf numFmtId="3" fontId="18" fillId="0" borderId="6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3" fontId="41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177" fontId="18" fillId="0" borderId="38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0" fontId="0" fillId="0" borderId="12" xfId="0" applyBorder="1" applyAlignment="1">
      <alignment/>
    </xf>
    <xf numFmtId="3" fontId="36" fillId="0" borderId="0" xfId="0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37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3" fontId="28" fillId="0" borderId="62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8" fillId="0" borderId="53" xfId="0" applyNumberFormat="1" applyFont="1" applyBorder="1" applyAlignment="1">
      <alignment/>
    </xf>
    <xf numFmtId="3" fontId="28" fillId="0" borderId="49" xfId="0" applyNumberFormat="1" applyFont="1" applyBorder="1" applyAlignment="1">
      <alignment/>
    </xf>
    <xf numFmtId="3" fontId="36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35" fillId="0" borderId="0" xfId="0" applyNumberFormat="1" applyFont="1" applyFill="1" applyAlignment="1">
      <alignment horizontal="center"/>
    </xf>
    <xf numFmtId="3" fontId="5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44" xfId="0" applyFont="1" applyBorder="1" applyAlignment="1">
      <alignment horizontal="left" indent="2"/>
    </xf>
    <xf numFmtId="0" fontId="0" fillId="0" borderId="43" xfId="0" applyBorder="1" applyAlignment="1">
      <alignment horizontal="left" indent="2"/>
    </xf>
    <xf numFmtId="3" fontId="5" fillId="0" borderId="44" xfId="0" applyNumberFormat="1" applyFont="1" applyBorder="1" applyAlignment="1">
      <alignment/>
    </xf>
    <xf numFmtId="0" fontId="0" fillId="0" borderId="43" xfId="0" applyBorder="1" applyAlignment="1">
      <alignment/>
    </xf>
    <xf numFmtId="3" fontId="5" fillId="0" borderId="44" xfId="0" applyNumberFormat="1" applyFont="1" applyBorder="1" applyAlignment="1">
      <alignment horizontal="left" indent="2"/>
    </xf>
    <xf numFmtId="3" fontId="18" fillId="0" borderId="65" xfId="0" applyNumberFormat="1" applyFont="1" applyBorder="1" applyAlignment="1">
      <alignment horizontal="left" indent="2"/>
    </xf>
    <xf numFmtId="0" fontId="0" fillId="0" borderId="66" xfId="0" applyBorder="1" applyAlignment="1">
      <alignment horizontal="left" indent="2"/>
    </xf>
    <xf numFmtId="177" fontId="18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7" fontId="18" fillId="0" borderId="16" xfId="0" applyNumberFormat="1" applyFont="1" applyBorder="1" applyAlignment="1">
      <alignment horizontal="center"/>
    </xf>
    <xf numFmtId="177" fontId="18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5" fillId="0" borderId="44" xfId="0" applyNumberFormat="1" applyFont="1" applyBorder="1" applyAlignment="1">
      <alignment horizontal="left" indent="4"/>
    </xf>
    <xf numFmtId="0" fontId="0" fillId="0" borderId="43" xfId="0" applyFont="1" applyBorder="1" applyAlignment="1">
      <alignment horizontal="left" indent="4"/>
    </xf>
    <xf numFmtId="0" fontId="0" fillId="0" borderId="45" xfId="0" applyFont="1" applyBorder="1" applyAlignment="1">
      <alignment horizontal="left" indent="4"/>
    </xf>
    <xf numFmtId="3" fontId="18" fillId="0" borderId="2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18" fillId="0" borderId="5" xfId="0" applyNumberFormat="1" applyFont="1" applyBorder="1" applyAlignment="1">
      <alignment horizontal="left" indent="4"/>
    </xf>
    <xf numFmtId="0" fontId="0" fillId="0" borderId="10" xfId="0" applyFont="1" applyBorder="1" applyAlignment="1">
      <alignment horizontal="left" indent="4"/>
    </xf>
    <xf numFmtId="0" fontId="0" fillId="0" borderId="6" xfId="0" applyFont="1" applyBorder="1" applyAlignment="1">
      <alignment horizontal="left" indent="4"/>
    </xf>
    <xf numFmtId="3" fontId="5" fillId="0" borderId="67" xfId="0" applyNumberFormat="1" applyFont="1" applyBorder="1" applyAlignment="1">
      <alignment horizontal="left" indent="2"/>
    </xf>
    <xf numFmtId="0" fontId="0" fillId="0" borderId="68" xfId="0" applyFont="1" applyBorder="1" applyAlignment="1">
      <alignment horizontal="left" indent="2"/>
    </xf>
    <xf numFmtId="0" fontId="0" fillId="0" borderId="69" xfId="0" applyFont="1" applyBorder="1" applyAlignment="1">
      <alignment horizontal="left" indent="2"/>
    </xf>
    <xf numFmtId="3" fontId="5" fillId="0" borderId="30" xfId="0" applyNumberFormat="1" applyFont="1" applyBorder="1" applyAlignment="1">
      <alignment horizontal="left" indent="2"/>
    </xf>
    <xf numFmtId="0" fontId="0" fillId="0" borderId="31" xfId="0" applyFont="1" applyBorder="1" applyAlignment="1">
      <alignment horizontal="left" indent="2"/>
    </xf>
    <xf numFmtId="0" fontId="0" fillId="0" borderId="63" xfId="0" applyFont="1" applyBorder="1" applyAlignment="1">
      <alignment horizontal="left" indent="2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 horizontal="left" indent="2"/>
    </xf>
    <xf numFmtId="0" fontId="0" fillId="0" borderId="13" xfId="0" applyFont="1" applyBorder="1" applyAlignment="1">
      <alignment horizontal="left" indent="2"/>
    </xf>
    <xf numFmtId="3" fontId="5" fillId="0" borderId="70" xfId="0" applyNumberFormat="1" applyFont="1" applyBorder="1" applyAlignment="1">
      <alignment horizontal="left" indent="2"/>
    </xf>
    <xf numFmtId="0" fontId="0" fillId="0" borderId="62" xfId="0" applyFont="1" applyBorder="1" applyAlignment="1">
      <alignment horizontal="left" indent="2"/>
    </xf>
    <xf numFmtId="0" fontId="0" fillId="0" borderId="50" xfId="0" applyFont="1" applyBorder="1" applyAlignment="1">
      <alignment horizontal="left" indent="2"/>
    </xf>
    <xf numFmtId="3" fontId="5" fillId="0" borderId="5" xfId="0" applyNumberFormat="1" applyFont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6" xfId="0" applyFont="1" applyBorder="1" applyAlignment="1">
      <alignment horizontal="left" indent="2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left" wrapText="1" indent="1"/>
    </xf>
    <xf numFmtId="0" fontId="0" fillId="0" borderId="8" xfId="0" applyFont="1" applyBorder="1" applyAlignment="1">
      <alignment horizontal="left" wrapText="1" indent="1"/>
    </xf>
    <xf numFmtId="0" fontId="0" fillId="0" borderId="9" xfId="0" applyFont="1" applyBorder="1" applyAlignment="1">
      <alignment horizontal="left" wrapText="1" indent="1"/>
    </xf>
    <xf numFmtId="0" fontId="0" fillId="0" borderId="5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0" fillId="0" borderId="6" xfId="0" applyFont="1" applyBorder="1" applyAlignment="1">
      <alignment horizontal="left" wrapText="1" indent="1"/>
    </xf>
    <xf numFmtId="177" fontId="5" fillId="0" borderId="2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0" xfId="21" applyFont="1" applyAlignment="1">
      <alignment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8" fillId="0" borderId="0" xfId="21" applyFont="1" applyAlignment="1">
      <alignment horizontal="center"/>
      <protection/>
    </xf>
    <xf numFmtId="0" fontId="0" fillId="0" borderId="0" xfId="0" applyBorder="1" applyAlignment="1">
      <alignment horizontal="center"/>
    </xf>
    <xf numFmtId="3" fontId="18" fillId="0" borderId="0" xfId="21" applyNumberFormat="1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23" fillId="0" borderId="0" xfId="0" applyFont="1" applyFill="1" applyBorder="1" applyAlignment="1">
      <alignment vertical="top" wrapText="1"/>
    </xf>
    <xf numFmtId="0" fontId="21" fillId="0" borderId="8" xfId="21" applyFont="1" applyFill="1" applyBorder="1" applyAlignment="1">
      <alignment/>
      <protection/>
    </xf>
    <xf numFmtId="0" fontId="10" fillId="0" borderId="10" xfId="21" applyFont="1" applyFill="1" applyBorder="1" applyAlignment="1">
      <alignment/>
      <protection/>
    </xf>
    <xf numFmtId="0" fontId="21" fillId="0" borderId="16" xfId="21" applyFont="1" applyFill="1" applyBorder="1" applyAlignment="1">
      <alignment/>
      <protection/>
    </xf>
    <xf numFmtId="0" fontId="10" fillId="0" borderId="4" xfId="21" applyFont="1" applyFill="1" applyBorder="1" applyAlignment="1">
      <alignment/>
      <protection/>
    </xf>
    <xf numFmtId="0" fontId="16" fillId="0" borderId="0" xfId="21" applyFont="1" applyFill="1" applyAlignment="1">
      <alignment vertical="top" wrapText="1"/>
      <protection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20" fillId="0" borderId="0" xfId="21" applyFont="1" applyFill="1" applyAlignment="1">
      <alignment horizontal="center"/>
      <protection/>
    </xf>
    <xf numFmtId="0" fontId="42" fillId="0" borderId="0" xfId="21" applyFont="1" applyBorder="1" applyAlignment="1">
      <alignment horizontal="center"/>
      <protection/>
    </xf>
    <xf numFmtId="1" fontId="21" fillId="0" borderId="71" xfId="21" applyNumberFormat="1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71" xfId="2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21" fillId="0" borderId="73" xfId="21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1" fillId="0" borderId="36" xfId="21" applyFont="1" applyFill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21" fillId="0" borderId="5" xfId="21" applyFont="1" applyFill="1" applyBorder="1" applyAlignment="1">
      <alignment horizontal="center"/>
      <protection/>
    </xf>
    <xf numFmtId="0" fontId="21" fillId="0" borderId="6" xfId="21" applyFont="1" applyFill="1" applyBorder="1" applyAlignment="1">
      <alignment horizontal="center"/>
      <protection/>
    </xf>
    <xf numFmtId="177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7" fontId="40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7" fontId="5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77" fontId="5" fillId="0" borderId="36" xfId="0" applyNumberFormat="1" applyFont="1" applyBorder="1" applyAlignment="1">
      <alignment/>
    </xf>
    <xf numFmtId="0" fontId="5" fillId="0" borderId="38" xfId="0" applyFont="1" applyBorder="1" applyAlignment="1">
      <alignment/>
    </xf>
    <xf numFmtId="177" fontId="5" fillId="0" borderId="67" xfId="0" applyNumberFormat="1" applyFont="1" applyBorder="1" applyAlignment="1">
      <alignment/>
    </xf>
    <xf numFmtId="0" fontId="5" fillId="0" borderId="69" xfId="0" applyFont="1" applyBorder="1" applyAlignment="1">
      <alignment/>
    </xf>
    <xf numFmtId="177" fontId="18" fillId="0" borderId="23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77" fontId="5" fillId="0" borderId="44" xfId="0" applyNumberFormat="1" applyFont="1" applyBorder="1" applyAlignment="1">
      <alignment horizontal="left" indent="3"/>
    </xf>
    <xf numFmtId="0" fontId="5" fillId="0" borderId="45" xfId="0" applyFont="1" applyBorder="1" applyAlignment="1">
      <alignment horizontal="left" indent="3"/>
    </xf>
    <xf numFmtId="0" fontId="2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77" fontId="34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77" fontId="25" fillId="0" borderId="0" xfId="0" applyNumberFormat="1" applyFont="1" applyFill="1" applyAlignment="1">
      <alignment wrapText="1"/>
    </xf>
    <xf numFmtId="177" fontId="18" fillId="0" borderId="23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7" fontId="5" fillId="0" borderId="70" xfId="0" applyNumberFormat="1" applyFont="1" applyBorder="1" applyAlignment="1">
      <alignment/>
    </xf>
    <xf numFmtId="0" fontId="5" fillId="0" borderId="50" xfId="0" applyFont="1" applyBorder="1" applyAlignment="1">
      <alignment/>
    </xf>
    <xf numFmtId="177" fontId="18" fillId="0" borderId="5" xfId="0" applyNumberFormat="1" applyFont="1" applyBorder="1" applyAlignment="1">
      <alignment horizontal="left" indent="3"/>
    </xf>
    <xf numFmtId="0" fontId="5" fillId="0" borderId="6" xfId="0" applyFont="1" applyBorder="1" applyAlignment="1">
      <alignment horizontal="left" indent="3"/>
    </xf>
    <xf numFmtId="177" fontId="5" fillId="0" borderId="52" xfId="0" applyNumberFormat="1" applyFont="1" applyBorder="1" applyAlignment="1">
      <alignment horizontal="left" indent="3"/>
    </xf>
    <xf numFmtId="0" fontId="5" fillId="0" borderId="49" xfId="0" applyFont="1" applyBorder="1" applyAlignment="1">
      <alignment horizontal="left" indent="3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77" fontId="1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6" xfId="0" applyFont="1" applyBorder="1" applyAlignment="1">
      <alignment horizontal="left" indent="3"/>
    </xf>
    <xf numFmtId="177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77" fontId="10" fillId="0" borderId="0" xfId="0" applyNumberFormat="1" applyFont="1" applyFill="1" applyAlignment="1">
      <alignment horizontal="center" wrapText="1"/>
    </xf>
    <xf numFmtId="0" fontId="25" fillId="0" borderId="0" xfId="0" applyFont="1" applyFill="1" applyBorder="1" applyAlignment="1">
      <alignment vertical="top" wrapText="1"/>
    </xf>
    <xf numFmtId="177" fontId="26" fillId="0" borderId="44" xfId="0" applyNumberFormat="1" applyFont="1" applyFill="1" applyBorder="1" applyAlignment="1">
      <alignment horizontal="left" indent="2"/>
    </xf>
    <xf numFmtId="0" fontId="15" fillId="0" borderId="43" xfId="0" applyFont="1" applyBorder="1" applyAlignment="1">
      <alignment horizontal="left" indent="2"/>
    </xf>
    <xf numFmtId="0" fontId="15" fillId="0" borderId="45" xfId="0" applyFont="1" applyBorder="1" applyAlignment="1">
      <alignment horizontal="left" indent="2"/>
    </xf>
    <xf numFmtId="177" fontId="8" fillId="2" borderId="44" xfId="0" applyNumberFormat="1" applyFont="1" applyFill="1" applyBorder="1" applyAlignment="1">
      <alignment horizontal="left" indent="1"/>
    </xf>
    <xf numFmtId="0" fontId="38" fillId="0" borderId="43" xfId="0" applyFont="1" applyBorder="1" applyAlignment="1">
      <alignment horizontal="left" indent="1"/>
    </xf>
    <xf numFmtId="0" fontId="38" fillId="0" borderId="45" xfId="0" applyFont="1" applyBorder="1" applyAlignment="1">
      <alignment horizontal="left" indent="1"/>
    </xf>
    <xf numFmtId="177" fontId="8" fillId="2" borderId="70" xfId="0" applyNumberFormat="1" applyFont="1" applyFill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177" fontId="8" fillId="2" borderId="44" xfId="0" applyNumberFormat="1" applyFont="1" applyFill="1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43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177" fontId="26" fillId="2" borderId="44" xfId="0" applyNumberFormat="1" applyFont="1" applyFill="1" applyBorder="1" applyAlignment="1">
      <alignment horizontal="left" indent="3"/>
    </xf>
    <xf numFmtId="0" fontId="0" fillId="0" borderId="43" xfId="0" applyBorder="1" applyAlignment="1">
      <alignment horizontal="left" indent="3"/>
    </xf>
    <xf numFmtId="0" fontId="0" fillId="0" borderId="45" xfId="0" applyBorder="1" applyAlignment="1">
      <alignment horizontal="left" indent="3"/>
    </xf>
    <xf numFmtId="177" fontId="8" fillId="0" borderId="44" xfId="0" applyNumberFormat="1" applyFont="1" applyFill="1" applyBorder="1" applyAlignment="1">
      <alignment horizontal="left" indent="2"/>
    </xf>
    <xf numFmtId="0" fontId="38" fillId="0" borderId="43" xfId="0" applyFont="1" applyBorder="1" applyAlignment="1">
      <alignment horizontal="left" indent="2"/>
    </xf>
    <xf numFmtId="0" fontId="38" fillId="0" borderId="45" xfId="0" applyFont="1" applyBorder="1" applyAlignment="1">
      <alignment horizontal="left" indent="2"/>
    </xf>
    <xf numFmtId="177" fontId="5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7" fontId="8" fillId="2" borderId="23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7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26" fillId="2" borderId="36" xfId="0" applyNumberFormat="1" applyFont="1" applyFill="1" applyBorder="1" applyAlignment="1">
      <alignment horizontal="center"/>
    </xf>
    <xf numFmtId="177" fontId="26" fillId="2" borderId="38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9" fillId="2" borderId="44" xfId="0" applyNumberFormat="1" applyFont="1" applyFill="1" applyBorder="1" applyAlignment="1">
      <alignment horizontal="left" indent="2"/>
    </xf>
    <xf numFmtId="177" fontId="8" fillId="2" borderId="52" xfId="0" applyNumberFormat="1" applyFont="1" applyFill="1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177" fontId="8" fillId="2" borderId="67" xfId="0" applyNumberFormat="1" applyFont="1" applyFill="1" applyBorder="1" applyAlignment="1">
      <alignment horizontal="left" indent="2"/>
    </xf>
    <xf numFmtId="0" fontId="0" fillId="0" borderId="68" xfId="0" applyBorder="1" applyAlignment="1">
      <alignment horizontal="left" indent="2"/>
    </xf>
    <xf numFmtId="0" fontId="0" fillId="0" borderId="69" xfId="0" applyBorder="1" applyAlignment="1">
      <alignment horizontal="left" indent="2"/>
    </xf>
    <xf numFmtId="177" fontId="34" fillId="0" borderId="0" xfId="0" applyNumberFormat="1" applyFont="1" applyFill="1" applyBorder="1" applyAlignment="1">
      <alignment horizontal="center"/>
    </xf>
    <xf numFmtId="177" fontId="34" fillId="0" borderId="0" xfId="0" applyNumberFormat="1" applyFont="1" applyFill="1" applyBorder="1" applyAlignment="1">
      <alignment horizontal="center"/>
    </xf>
    <xf numFmtId="177" fontId="26" fillId="2" borderId="36" xfId="0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77" fontId="41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vertical="top" wrapText="1"/>
    </xf>
    <xf numFmtId="177" fontId="25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8"/>
  <sheetViews>
    <sheetView showGridLines="0" tabSelected="1" showOutlineSymbols="0" zoomScale="75" zoomScaleNormal="75" zoomScaleSheetLayoutView="75" workbookViewId="0" topLeftCell="I1">
      <selection activeCell="A34" sqref="A34:Y34"/>
    </sheetView>
  </sheetViews>
  <sheetFormatPr defaultColWidth="8.88671875" defaultRowHeight="15"/>
  <cols>
    <col min="1" max="2" width="2.5546875" style="4" customWidth="1"/>
    <col min="3" max="3" width="24.99609375" style="4" customWidth="1"/>
    <col min="4" max="4" width="6.6640625" style="4" customWidth="1"/>
    <col min="5" max="5" width="1.66796875" style="4" customWidth="1"/>
    <col min="6" max="6" width="1.99609375" style="4" customWidth="1"/>
    <col min="7" max="7" width="1.77734375" style="4" customWidth="1"/>
    <col min="8" max="8" width="6.88671875" style="10" customWidth="1"/>
    <col min="9" max="9" width="6.21484375" style="10" customWidth="1"/>
    <col min="10" max="10" width="10.21484375" style="10" customWidth="1"/>
    <col min="11" max="11" width="5.6640625" style="10" customWidth="1"/>
    <col min="12" max="12" width="6.21484375" style="10" customWidth="1"/>
    <col min="13" max="13" width="9.77734375" style="10" customWidth="1"/>
    <col min="14" max="15" width="5.6640625" style="10" customWidth="1"/>
    <col min="16" max="16" width="7.6640625" style="10" customWidth="1"/>
    <col min="17" max="17" width="5.6640625" style="10" customWidth="1"/>
    <col min="18" max="18" width="6.10546875" style="10" customWidth="1"/>
    <col min="19" max="19" width="9.77734375" style="10" customWidth="1"/>
    <col min="20" max="21" width="5.6640625" style="10" customWidth="1"/>
    <col min="22" max="22" width="8.5546875" style="10" customWidth="1"/>
    <col min="23" max="23" width="6.10546875" style="10" customWidth="1"/>
    <col min="24" max="24" width="5.6640625" style="10" customWidth="1"/>
    <col min="25" max="25" width="8.6640625" style="10" customWidth="1"/>
    <col min="26" max="26" width="1.66796875" style="10" customWidth="1"/>
    <col min="27" max="27" width="9.5546875" style="10" customWidth="1"/>
    <col min="28" max="28" width="6.21484375" style="10" customWidth="1"/>
    <col min="29" max="29" width="11.88671875" style="10" customWidth="1"/>
    <col min="30" max="30" width="3.3359375" style="10" hidden="1" customWidth="1"/>
    <col min="31" max="31" width="0.23046875" style="10" hidden="1" customWidth="1"/>
    <col min="32" max="32" width="8.4453125" style="10" hidden="1" customWidth="1"/>
    <col min="33" max="33" width="7.99609375" style="10" hidden="1" customWidth="1"/>
    <col min="34" max="34" width="0.9921875" style="236" customWidth="1"/>
    <col min="35" max="35" width="5.6640625" style="4" customWidth="1"/>
    <col min="36" max="36" width="7.6640625" style="4" customWidth="1"/>
    <col min="37" max="16384" width="9.6640625" style="4" customWidth="1"/>
  </cols>
  <sheetData>
    <row r="1" spans="1:34" ht="20.25">
      <c r="A1" s="476" t="s">
        <v>117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H1" s="233" t="s">
        <v>57</v>
      </c>
    </row>
    <row r="2" ht="15.75">
      <c r="AH2" s="233" t="s">
        <v>57</v>
      </c>
    </row>
    <row r="3" spans="1:34" ht="15.75">
      <c r="A3" s="5"/>
      <c r="B3" s="5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33" t="s">
        <v>57</v>
      </c>
    </row>
    <row r="4" spans="1:34" ht="22.5">
      <c r="A4" s="484" t="s">
        <v>35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11"/>
      <c r="AE4" s="11"/>
      <c r="AF4" s="11"/>
      <c r="AG4" s="11"/>
      <c r="AH4" s="233" t="s">
        <v>57</v>
      </c>
    </row>
    <row r="5" spans="1:34" ht="22.5">
      <c r="A5" s="484" t="s">
        <v>104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11"/>
      <c r="AE5" s="11"/>
      <c r="AF5" s="11"/>
      <c r="AG5" s="11"/>
      <c r="AH5" s="233" t="s">
        <v>57</v>
      </c>
    </row>
    <row r="6" spans="1:34" ht="22.5">
      <c r="A6" s="484" t="s">
        <v>105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1"/>
      <c r="AE6" s="11"/>
      <c r="AF6" s="11"/>
      <c r="AG6" s="11"/>
      <c r="AH6" s="233" t="s">
        <v>57</v>
      </c>
    </row>
    <row r="7" spans="1:34" ht="23.25">
      <c r="A7" s="488" t="s">
        <v>26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11"/>
      <c r="AE7" s="11"/>
      <c r="AF7" s="11"/>
      <c r="AG7" s="11"/>
      <c r="AH7" s="233" t="s">
        <v>57</v>
      </c>
    </row>
    <row r="8" spans="1:34" ht="23.25">
      <c r="A8" s="83"/>
      <c r="B8" s="6"/>
      <c r="C8" s="6"/>
      <c r="D8" s="6"/>
      <c r="E8" s="6"/>
      <c r="F8" s="6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33"/>
    </row>
    <row r="9" spans="1:34" ht="23.25">
      <c r="A9" s="83"/>
      <c r="B9" s="6"/>
      <c r="C9" s="6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233"/>
    </row>
    <row r="10" spans="1:34" ht="23.25">
      <c r="A10" s="83"/>
      <c r="B10" s="6"/>
      <c r="C10" s="6"/>
      <c r="D10" s="6"/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33"/>
    </row>
    <row r="11" spans="1:34" ht="15.75">
      <c r="A11" s="56"/>
      <c r="B11" s="6"/>
      <c r="C11" s="6"/>
      <c r="D11" s="6"/>
      <c r="E11" s="6"/>
      <c r="F11" s="6"/>
      <c r="G11" s="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97"/>
      <c r="AA11" s="402" t="s">
        <v>23</v>
      </c>
      <c r="AB11" s="403"/>
      <c r="AC11" s="489"/>
      <c r="AD11" s="163"/>
      <c r="AE11" s="402" t="s">
        <v>36</v>
      </c>
      <c r="AF11" s="403"/>
      <c r="AG11" s="489"/>
      <c r="AH11" s="233" t="s">
        <v>57</v>
      </c>
    </row>
    <row r="12" spans="1:34" ht="15.75">
      <c r="A12" s="8"/>
      <c r="B12" s="8"/>
      <c r="C12" s="8"/>
      <c r="D12" s="8"/>
      <c r="E12" s="8"/>
      <c r="F12" s="8"/>
      <c r="G12" s="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59"/>
      <c r="AA12" s="517" t="s">
        <v>107</v>
      </c>
      <c r="AB12" s="516" t="s">
        <v>153</v>
      </c>
      <c r="AC12" s="514" t="s">
        <v>47</v>
      </c>
      <c r="AD12" s="63"/>
      <c r="AE12" s="76" t="s">
        <v>48</v>
      </c>
      <c r="AF12" s="82"/>
      <c r="AG12" s="74"/>
      <c r="AH12" s="233" t="s">
        <v>57</v>
      </c>
    </row>
    <row r="13" spans="1:34" ht="16.5" thickBot="1">
      <c r="A13" s="209"/>
      <c r="B13" s="71"/>
      <c r="C13" s="71"/>
      <c r="D13" s="71"/>
      <c r="E13" s="71"/>
      <c r="F13" s="71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518"/>
      <c r="AB13" s="515"/>
      <c r="AC13" s="515"/>
      <c r="AD13" s="73"/>
      <c r="AE13" s="77" t="s">
        <v>45</v>
      </c>
      <c r="AF13" s="77" t="s">
        <v>153</v>
      </c>
      <c r="AG13" s="75" t="s">
        <v>47</v>
      </c>
      <c r="AH13" s="233" t="s">
        <v>57</v>
      </c>
    </row>
    <row r="14" spans="1:34" ht="15.75">
      <c r="A14" s="478" t="s">
        <v>118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193"/>
      <c r="AA14" s="454">
        <v>0</v>
      </c>
      <c r="AB14" s="454">
        <v>0</v>
      </c>
      <c r="AC14" s="337">
        <v>49361</v>
      </c>
      <c r="AD14" s="85"/>
      <c r="AE14" s="86"/>
      <c r="AF14" s="86"/>
      <c r="AG14" s="87">
        <v>0</v>
      </c>
      <c r="AH14" s="233" t="s">
        <v>57</v>
      </c>
    </row>
    <row r="15" spans="1:34" ht="15.75">
      <c r="A15" s="65" t="s">
        <v>61</v>
      </c>
      <c r="B15" s="451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452"/>
      <c r="AA15" s="454">
        <v>0</v>
      </c>
      <c r="AB15" s="454">
        <v>0</v>
      </c>
      <c r="AC15" s="335">
        <v>-1500</v>
      </c>
      <c r="AD15" s="193"/>
      <c r="AE15" s="194"/>
      <c r="AF15" s="194"/>
      <c r="AG15" s="332"/>
      <c r="AH15" s="233"/>
    </row>
    <row r="16" spans="1:34" ht="20.25" customHeight="1">
      <c r="A16" s="490" t="s">
        <v>42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68"/>
      <c r="AA16" s="454">
        <v>0</v>
      </c>
      <c r="AB16" s="454">
        <v>0</v>
      </c>
      <c r="AC16" s="247">
        <v>0</v>
      </c>
      <c r="AD16" s="68"/>
      <c r="AE16" s="79"/>
      <c r="AF16" s="79"/>
      <c r="AG16" s="70"/>
      <c r="AH16" s="233" t="s">
        <v>57</v>
      </c>
    </row>
    <row r="17" spans="1:34" ht="15.75" hidden="1">
      <c r="A17" s="65" t="s">
        <v>177</v>
      </c>
      <c r="B17" s="8"/>
      <c r="C17" s="7"/>
      <c r="D17" s="7"/>
      <c r="E17" s="7"/>
      <c r="F17" s="7"/>
      <c r="G17" s="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48" t="e">
        <f>+#REF!+#REF!+#REF!+#REF!</f>
        <v>#REF!</v>
      </c>
      <c r="AB17" s="248" t="e">
        <f>+#REF!+#REF!+#REF!+#REF!</f>
        <v>#REF!</v>
      </c>
      <c r="AC17" s="249" t="e">
        <f>+#REF!+#REF!+#REF!+#REF!-2</f>
        <v>#REF!</v>
      </c>
      <c r="AD17" s="13" t="s">
        <v>46</v>
      </c>
      <c r="AE17" s="78" t="e">
        <f>+#REF!+#REF!+#REF!+#REF!</f>
        <v>#REF!</v>
      </c>
      <c r="AF17" s="78" t="e">
        <f>+#REF!+#REF!+#REF!+#REF!</f>
        <v>#REF!</v>
      </c>
      <c r="AG17" s="59" t="e">
        <f>+#REF!+#REF!+#REF!+#REF!-2</f>
        <v>#REF!</v>
      </c>
      <c r="AH17" s="233" t="s">
        <v>57</v>
      </c>
    </row>
    <row r="18" spans="1:34" ht="15.75" hidden="1">
      <c r="A18" s="65"/>
      <c r="B18" s="8" t="s">
        <v>74</v>
      </c>
      <c r="C18" s="7"/>
      <c r="D18" s="7"/>
      <c r="E18" s="7"/>
      <c r="F18" s="7"/>
      <c r="G18" s="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48">
        <v>0</v>
      </c>
      <c r="AB18" s="248">
        <v>0</v>
      </c>
      <c r="AC18" s="249">
        <v>-496</v>
      </c>
      <c r="AD18" s="13"/>
      <c r="AE18" s="78">
        <v>0</v>
      </c>
      <c r="AF18" s="78">
        <v>0</v>
      </c>
      <c r="AG18" s="59">
        <v>-496</v>
      </c>
      <c r="AH18" s="233" t="s">
        <v>57</v>
      </c>
    </row>
    <row r="19" spans="1:34" ht="18" hidden="1">
      <c r="A19" s="65"/>
      <c r="B19" s="8" t="s">
        <v>55</v>
      </c>
      <c r="C19" s="7"/>
      <c r="D19" s="7"/>
      <c r="E19" s="7"/>
      <c r="F19" s="7"/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50">
        <v>0</v>
      </c>
      <c r="AB19" s="250">
        <v>0</v>
      </c>
      <c r="AC19" s="251">
        <v>-627</v>
      </c>
      <c r="AD19" s="13"/>
      <c r="AE19" s="80">
        <v>0</v>
      </c>
      <c r="AF19" s="80">
        <v>0</v>
      </c>
      <c r="AG19" s="60">
        <v>-627</v>
      </c>
      <c r="AH19" s="233" t="s">
        <v>57</v>
      </c>
    </row>
    <row r="20" spans="1:34" ht="18">
      <c r="A20" s="416" t="s">
        <v>119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196"/>
      <c r="AA20" s="453">
        <f>+AA16+AA14</f>
        <v>0</v>
      </c>
      <c r="AB20" s="453">
        <f>+AB16+AB14</f>
        <v>0</v>
      </c>
      <c r="AC20" s="453">
        <f>SUM(AC14:AC16)</f>
        <v>47861</v>
      </c>
      <c r="AD20" s="13"/>
      <c r="AE20" s="80"/>
      <c r="AF20" s="80"/>
      <c r="AG20" s="60"/>
      <c r="AH20" s="233" t="s">
        <v>57</v>
      </c>
    </row>
    <row r="21" spans="1:34" ht="15.75">
      <c r="A21" s="478" t="s">
        <v>12</v>
      </c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195"/>
      <c r="AA21" s="454">
        <v>0</v>
      </c>
      <c r="AB21" s="454">
        <v>0</v>
      </c>
      <c r="AC21" s="252">
        <v>32100</v>
      </c>
      <c r="AD21" s="85" t="s">
        <v>46</v>
      </c>
      <c r="AE21" s="86"/>
      <c r="AF21" s="86"/>
      <c r="AG21" s="84"/>
      <c r="AH21" s="233" t="s">
        <v>57</v>
      </c>
    </row>
    <row r="22" spans="1:34" ht="18.75" customHeight="1">
      <c r="A22" s="418" t="s">
        <v>120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197"/>
      <c r="AA22" s="454">
        <v>0</v>
      </c>
      <c r="AB22" s="454">
        <v>0</v>
      </c>
      <c r="AC22" s="338">
        <v>0</v>
      </c>
      <c r="AD22" s="193"/>
      <c r="AE22" s="194"/>
      <c r="AF22" s="194"/>
      <c r="AG22" s="198"/>
      <c r="AH22" s="233" t="s">
        <v>57</v>
      </c>
    </row>
    <row r="23" spans="1:34" ht="15.75">
      <c r="A23" s="512" t="s">
        <v>13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399"/>
      <c r="AA23" s="253">
        <f>+AA22+AA21</f>
        <v>0</v>
      </c>
      <c r="AB23" s="253">
        <f>+AB22+AB21</f>
        <v>0</v>
      </c>
      <c r="AC23" s="253">
        <f>+AC22+AC21</f>
        <v>32100</v>
      </c>
      <c r="AD23" s="193"/>
      <c r="AE23" s="194"/>
      <c r="AF23" s="194"/>
      <c r="AG23" s="198"/>
      <c r="AH23" s="233" t="s">
        <v>57</v>
      </c>
    </row>
    <row r="24" spans="1:34" ht="15.75">
      <c r="A24" s="507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68"/>
      <c r="AA24" s="246"/>
      <c r="AB24" s="246"/>
      <c r="AC24" s="246"/>
      <c r="AD24" s="68"/>
      <c r="AE24" s="79" t="e">
        <f>#REF!+#REF!+#REF!</f>
        <v>#REF!</v>
      </c>
      <c r="AF24" s="79" t="e">
        <f>#REF!+#REF!+#REF!</f>
        <v>#REF!</v>
      </c>
      <c r="AG24" s="70" t="e">
        <f>#REF!+#REF!+#REF!</f>
        <v>#REF!</v>
      </c>
      <c r="AH24" s="233" t="s">
        <v>57</v>
      </c>
    </row>
    <row r="25" spans="1:34" ht="15.75">
      <c r="A25" s="507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68"/>
      <c r="AA25" s="246"/>
      <c r="AB25" s="246"/>
      <c r="AC25" s="246"/>
      <c r="AD25" s="68"/>
      <c r="AE25" s="79"/>
      <c r="AF25" s="79"/>
      <c r="AG25" s="70"/>
      <c r="AH25" s="233" t="s">
        <v>57</v>
      </c>
    </row>
    <row r="26" spans="1:34" ht="15.75">
      <c r="A26" s="218" t="s">
        <v>121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192"/>
      <c r="AA26" s="256">
        <v>0</v>
      </c>
      <c r="AB26" s="256">
        <v>0</v>
      </c>
      <c r="AC26" s="336">
        <v>32100</v>
      </c>
      <c r="AD26" s="192"/>
      <c r="AE26" s="78"/>
      <c r="AF26" s="78"/>
      <c r="AG26" s="59"/>
      <c r="AH26" s="233" t="s">
        <v>57</v>
      </c>
    </row>
    <row r="27" spans="1:34" ht="15.75">
      <c r="A27" s="509" t="s">
        <v>1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450"/>
      <c r="AA27" s="334"/>
      <c r="AB27" s="334"/>
      <c r="AC27" s="247"/>
      <c r="AD27" s="68"/>
      <c r="AE27" s="79"/>
      <c r="AF27" s="79"/>
      <c r="AG27" s="70"/>
      <c r="AH27" s="233" t="s">
        <v>57</v>
      </c>
    </row>
    <row r="28" spans="1:34" ht="15.75">
      <c r="A28" s="511" t="s">
        <v>16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68"/>
      <c r="AA28" s="454">
        <v>0</v>
      </c>
      <c r="AB28" s="454">
        <v>0</v>
      </c>
      <c r="AC28" s="247">
        <v>0</v>
      </c>
      <c r="AD28" s="68" t="s">
        <v>46</v>
      </c>
      <c r="AE28" s="79" t="s">
        <v>46</v>
      </c>
      <c r="AF28" s="79"/>
      <c r="AG28" s="70"/>
      <c r="AH28" s="233" t="s">
        <v>57</v>
      </c>
    </row>
    <row r="29" spans="1:34" ht="15.75" hidden="1">
      <c r="A29" s="66"/>
      <c r="B29" s="67"/>
      <c r="C29" s="67" t="s">
        <v>69</v>
      </c>
      <c r="D29" s="67"/>
      <c r="E29" s="67"/>
      <c r="F29" s="67"/>
      <c r="G29" s="67"/>
      <c r="H29" s="69"/>
      <c r="I29" s="69"/>
      <c r="J29" s="69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454">
        <v>0</v>
      </c>
      <c r="AB29" s="454">
        <v>0</v>
      </c>
      <c r="AC29" s="247"/>
      <c r="AD29" s="68"/>
      <c r="AE29" s="79"/>
      <c r="AF29" s="79"/>
      <c r="AG29" s="70"/>
      <c r="AH29" s="233" t="s">
        <v>57</v>
      </c>
    </row>
    <row r="30" spans="1:34" ht="16.5" customHeight="1" hidden="1">
      <c r="A30" s="65"/>
      <c r="B30" s="8"/>
      <c r="C30" s="4" t="s">
        <v>56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54">
        <v>0</v>
      </c>
      <c r="AB30" s="454">
        <v>0</v>
      </c>
      <c r="AC30" s="249"/>
      <c r="AD30" s="13"/>
      <c r="AE30" s="78"/>
      <c r="AF30" s="78"/>
      <c r="AG30" s="59"/>
      <c r="AH30" s="233" t="s">
        <v>57</v>
      </c>
    </row>
    <row r="31" spans="1:34" ht="15.75" hidden="1">
      <c r="A31" s="65"/>
      <c r="B31" s="8"/>
      <c r="C31" s="4" t="s">
        <v>66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54">
        <v>0</v>
      </c>
      <c r="AB31" s="454">
        <v>0</v>
      </c>
      <c r="AC31" s="249"/>
      <c r="AD31" s="13"/>
      <c r="AE31" s="78"/>
      <c r="AF31" s="78"/>
      <c r="AG31" s="59"/>
      <c r="AH31" s="233" t="s">
        <v>57</v>
      </c>
    </row>
    <row r="32" spans="1:34" ht="15.75" hidden="1">
      <c r="A32" s="65"/>
      <c r="B32" s="8"/>
      <c r="C32" s="4" t="s">
        <v>67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454">
        <v>0</v>
      </c>
      <c r="AB32" s="454">
        <v>0</v>
      </c>
      <c r="AC32" s="255"/>
      <c r="AD32" s="13"/>
      <c r="AE32" s="81"/>
      <c r="AF32" s="81"/>
      <c r="AG32" s="61"/>
      <c r="AH32" s="233" t="s">
        <v>57</v>
      </c>
    </row>
    <row r="33" spans="1:34" ht="15.75">
      <c r="A33" s="511" t="s">
        <v>52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68"/>
      <c r="AA33" s="454">
        <v>0</v>
      </c>
      <c r="AB33" s="454">
        <v>0</v>
      </c>
      <c r="AC33" s="247">
        <v>-32100</v>
      </c>
      <c r="AD33" s="68"/>
      <c r="AE33" s="79"/>
      <c r="AF33" s="79"/>
      <c r="AG33" s="70"/>
      <c r="AH33" s="233" t="s">
        <v>57</v>
      </c>
    </row>
    <row r="34" spans="1:34" ht="15.75">
      <c r="A34" s="511" t="s">
        <v>2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398"/>
      <c r="AA34" s="454">
        <v>0</v>
      </c>
      <c r="AB34" s="454">
        <v>0</v>
      </c>
      <c r="AC34" s="257">
        <v>-32100</v>
      </c>
      <c r="AD34" s="68"/>
      <c r="AE34" s="79" t="e">
        <f>SUM(AE33+#REF!)</f>
        <v>#REF!</v>
      </c>
      <c r="AF34" s="79" t="e">
        <f>SUM(AF33+#REF!)</f>
        <v>#REF!</v>
      </c>
      <c r="AG34" s="79" t="e">
        <f>SUM(AG33+#REF!)</f>
        <v>#REF!</v>
      </c>
      <c r="AH34" s="233" t="s">
        <v>57</v>
      </c>
    </row>
    <row r="35" spans="1:34" ht="15.75">
      <c r="A35" s="506" t="s">
        <v>122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85"/>
      <c r="AA35" s="258">
        <v>0</v>
      </c>
      <c r="AB35" s="258">
        <v>0</v>
      </c>
      <c r="AC35" s="259">
        <f>SUM(AC26:AC33)</f>
        <v>0</v>
      </c>
      <c r="AD35" s="85"/>
      <c r="AE35" s="86"/>
      <c r="AF35" s="86"/>
      <c r="AG35" s="84"/>
      <c r="AH35" s="233" t="s">
        <v>57</v>
      </c>
    </row>
    <row r="36" spans="1:34" ht="15.75">
      <c r="A36" s="504" t="s">
        <v>123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64"/>
      <c r="AA36" s="254"/>
      <c r="AB36" s="254"/>
      <c r="AC36" s="255">
        <v>-32100</v>
      </c>
      <c r="AD36" s="64"/>
      <c r="AE36" s="81" t="e">
        <f>#REF!-AE21</f>
        <v>#REF!</v>
      </c>
      <c r="AF36" s="81" t="e">
        <f>#REF!-AF21</f>
        <v>#REF!</v>
      </c>
      <c r="AG36" s="61" t="e">
        <f>#REF!-AG21</f>
        <v>#REF!</v>
      </c>
      <c r="AH36" s="233" t="s">
        <v>57</v>
      </c>
    </row>
    <row r="37" ht="15.75">
      <c r="AH37" s="233" t="s">
        <v>57</v>
      </c>
    </row>
    <row r="38" spans="15:34" ht="15.75">
      <c r="O38" s="220" t="s">
        <v>65</v>
      </c>
      <c r="AH38" s="233" t="s">
        <v>57</v>
      </c>
    </row>
    <row r="39" ht="15.75">
      <c r="AH39" s="233" t="s">
        <v>57</v>
      </c>
    </row>
    <row r="40" spans="1:34" ht="22.5">
      <c r="A40" s="484" t="s">
        <v>35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11"/>
      <c r="AE40" s="11"/>
      <c r="AF40" s="11"/>
      <c r="AG40" s="11"/>
      <c r="AH40" s="233" t="s">
        <v>57</v>
      </c>
    </row>
    <row r="41" spans="1:34" ht="22.5">
      <c r="A41" s="484" t="s">
        <v>104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11"/>
      <c r="AE41" s="11"/>
      <c r="AF41" s="11"/>
      <c r="AG41" s="11"/>
      <c r="AH41" s="233" t="s">
        <v>57</v>
      </c>
    </row>
    <row r="42" spans="1:34" ht="22.5">
      <c r="A42" s="484" t="s">
        <v>105</v>
      </c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11"/>
      <c r="AE42" s="11"/>
      <c r="AF42" s="11"/>
      <c r="AG42" s="11"/>
      <c r="AH42" s="233" t="s">
        <v>57</v>
      </c>
    </row>
    <row r="43" spans="1:34" ht="23.25">
      <c r="A43" s="488" t="s">
        <v>26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11"/>
      <c r="AE43" s="11"/>
      <c r="AF43" s="11"/>
      <c r="AG43" s="11"/>
      <c r="AH43" s="233" t="s">
        <v>57</v>
      </c>
    </row>
    <row r="44" ht="15.75">
      <c r="AH44" s="233" t="s">
        <v>57</v>
      </c>
    </row>
    <row r="45" ht="15.75">
      <c r="AH45" s="233" t="s">
        <v>57</v>
      </c>
    </row>
    <row r="46" ht="15.75">
      <c r="AH46" s="233" t="s">
        <v>57</v>
      </c>
    </row>
    <row r="47" ht="18" customHeight="1">
      <c r="AH47" s="233" t="s">
        <v>57</v>
      </c>
    </row>
    <row r="48" spans="1:34" ht="18" customHeight="1">
      <c r="A48" s="164"/>
      <c r="B48" s="164"/>
      <c r="C48" s="164"/>
      <c r="D48" s="164"/>
      <c r="E48" s="164"/>
      <c r="F48" s="164"/>
      <c r="G48" s="164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233" t="s">
        <v>57</v>
      </c>
    </row>
    <row r="49" spans="1:34" ht="18" customHeight="1">
      <c r="A49" s="522" t="s">
        <v>44</v>
      </c>
      <c r="B49" s="523"/>
      <c r="C49" s="523"/>
      <c r="D49" s="523"/>
      <c r="E49" s="523"/>
      <c r="F49" s="523"/>
      <c r="G49" s="524"/>
      <c r="H49" s="407" t="s">
        <v>108</v>
      </c>
      <c r="I49" s="408"/>
      <c r="J49" s="552"/>
      <c r="K49" s="560" t="s">
        <v>14</v>
      </c>
      <c r="L49" s="561"/>
      <c r="M49" s="562"/>
      <c r="N49" s="407" t="s">
        <v>109</v>
      </c>
      <c r="O49" s="408"/>
      <c r="P49" s="552"/>
      <c r="Q49" s="407" t="s">
        <v>121</v>
      </c>
      <c r="R49" s="408"/>
      <c r="S49" s="552"/>
      <c r="T49" s="407" t="s">
        <v>110</v>
      </c>
      <c r="U49" s="549"/>
      <c r="V49" s="549"/>
      <c r="W49" s="407" t="s">
        <v>111</v>
      </c>
      <c r="X49" s="408"/>
      <c r="Y49" s="408"/>
      <c r="Z49" s="422"/>
      <c r="AA49" s="407" t="s">
        <v>129</v>
      </c>
      <c r="AB49" s="408"/>
      <c r="AC49" s="552"/>
      <c r="AD49" s="62"/>
      <c r="AE49" s="423" t="s">
        <v>9</v>
      </c>
      <c r="AF49" s="424"/>
      <c r="AG49" s="425"/>
      <c r="AH49" s="426" t="s">
        <v>57</v>
      </c>
    </row>
    <row r="50" spans="1:34" ht="28.5" customHeight="1">
      <c r="A50" s="525"/>
      <c r="B50" s="526"/>
      <c r="C50" s="526"/>
      <c r="D50" s="526"/>
      <c r="E50" s="526"/>
      <c r="F50" s="526"/>
      <c r="G50" s="527"/>
      <c r="H50" s="400"/>
      <c r="I50" s="401"/>
      <c r="J50" s="553"/>
      <c r="K50" s="563"/>
      <c r="L50" s="564"/>
      <c r="M50" s="565"/>
      <c r="N50" s="400"/>
      <c r="O50" s="401"/>
      <c r="P50" s="553"/>
      <c r="Q50" s="400"/>
      <c r="R50" s="401"/>
      <c r="S50" s="553"/>
      <c r="T50" s="550"/>
      <c r="U50" s="551"/>
      <c r="V50" s="551"/>
      <c r="W50" s="400"/>
      <c r="X50" s="401"/>
      <c r="Y50" s="401"/>
      <c r="Z50" s="427"/>
      <c r="AA50" s="400"/>
      <c r="AB50" s="401"/>
      <c r="AC50" s="553"/>
      <c r="AD50" s="428"/>
      <c r="AE50" s="429" t="s">
        <v>49</v>
      </c>
      <c r="AF50" s="430"/>
      <c r="AG50" s="431"/>
      <c r="AH50" s="426" t="s">
        <v>57</v>
      </c>
    </row>
    <row r="51" spans="1:34" ht="18" customHeight="1" thickBot="1">
      <c r="A51" s="528"/>
      <c r="B51" s="529"/>
      <c r="C51" s="529"/>
      <c r="D51" s="529"/>
      <c r="E51" s="529"/>
      <c r="F51" s="529"/>
      <c r="G51" s="530"/>
      <c r="H51" s="432" t="s">
        <v>45</v>
      </c>
      <c r="I51" s="433" t="s">
        <v>153</v>
      </c>
      <c r="J51" s="434" t="s">
        <v>47</v>
      </c>
      <c r="K51" s="432" t="s">
        <v>45</v>
      </c>
      <c r="L51" s="433" t="s">
        <v>153</v>
      </c>
      <c r="M51" s="434" t="s">
        <v>47</v>
      </c>
      <c r="N51" s="432" t="s">
        <v>45</v>
      </c>
      <c r="O51" s="433" t="s">
        <v>153</v>
      </c>
      <c r="P51" s="434" t="s">
        <v>47</v>
      </c>
      <c r="Q51" s="432" t="s">
        <v>45</v>
      </c>
      <c r="R51" s="433" t="s">
        <v>153</v>
      </c>
      <c r="S51" s="434" t="s">
        <v>47</v>
      </c>
      <c r="T51" s="432" t="s">
        <v>45</v>
      </c>
      <c r="U51" s="433" t="s">
        <v>153</v>
      </c>
      <c r="V51" s="434" t="s">
        <v>47</v>
      </c>
      <c r="W51" s="432" t="s">
        <v>45</v>
      </c>
      <c r="X51" s="433" t="s">
        <v>153</v>
      </c>
      <c r="Y51" s="434" t="s">
        <v>47</v>
      </c>
      <c r="Z51" s="72"/>
      <c r="AA51" s="432" t="s">
        <v>45</v>
      </c>
      <c r="AB51" s="433" t="s">
        <v>153</v>
      </c>
      <c r="AC51" s="435" t="s">
        <v>47</v>
      </c>
      <c r="AD51" s="72"/>
      <c r="AE51" s="432" t="s">
        <v>45</v>
      </c>
      <c r="AF51" s="433" t="s">
        <v>153</v>
      </c>
      <c r="AG51" s="435" t="s">
        <v>47</v>
      </c>
      <c r="AH51" s="426" t="s">
        <v>57</v>
      </c>
    </row>
    <row r="52" spans="1:34" ht="18" customHeight="1">
      <c r="A52" s="543" t="s">
        <v>103</v>
      </c>
      <c r="B52" s="544"/>
      <c r="C52" s="544"/>
      <c r="D52" s="544"/>
      <c r="E52" s="544"/>
      <c r="F52" s="544"/>
      <c r="G52" s="545"/>
      <c r="H52" s="455">
        <v>0</v>
      </c>
      <c r="I52" s="456">
        <v>0</v>
      </c>
      <c r="J52" s="459">
        <v>49361</v>
      </c>
      <c r="K52" s="455">
        <v>0</v>
      </c>
      <c r="L52" s="456">
        <v>0</v>
      </c>
      <c r="M52" s="459">
        <v>32100</v>
      </c>
      <c r="N52" s="455">
        <v>0</v>
      </c>
      <c r="O52" s="456">
        <v>0</v>
      </c>
      <c r="P52" s="393">
        <v>0</v>
      </c>
      <c r="Q52" s="457">
        <v>0</v>
      </c>
      <c r="R52" s="458">
        <v>0</v>
      </c>
      <c r="S52" s="393">
        <v>32100</v>
      </c>
      <c r="T52" s="457">
        <v>0</v>
      </c>
      <c r="U52" s="458">
        <v>0</v>
      </c>
      <c r="V52" s="393">
        <v>0</v>
      </c>
      <c r="W52" s="455">
        <v>0</v>
      </c>
      <c r="X52" s="456">
        <v>0</v>
      </c>
      <c r="Y52" s="460">
        <v>-32100</v>
      </c>
      <c r="Z52" s="345"/>
      <c r="AA52" s="457">
        <v>0</v>
      </c>
      <c r="AB52" s="458">
        <v>0</v>
      </c>
      <c r="AC52" s="393">
        <v>0</v>
      </c>
      <c r="AD52" s="69"/>
      <c r="AE52" s="436">
        <f>AA52-K52</f>
        <v>0</v>
      </c>
      <c r="AF52" s="69">
        <f>AB52-L52</f>
        <v>0</v>
      </c>
      <c r="AG52" s="437">
        <f>AC52-M52</f>
        <v>-32100</v>
      </c>
      <c r="AH52" s="426" t="s">
        <v>57</v>
      </c>
    </row>
    <row r="53" spans="1:34" ht="18" customHeight="1">
      <c r="A53" s="531" t="s">
        <v>183</v>
      </c>
      <c r="B53" s="532"/>
      <c r="C53" s="532"/>
      <c r="D53" s="532"/>
      <c r="E53" s="532"/>
      <c r="F53" s="532"/>
      <c r="G53" s="533"/>
      <c r="H53" s="322">
        <f>SUM(H52:H52)</f>
        <v>0</v>
      </c>
      <c r="I53" s="323">
        <f aca="true" t="shared" si="0" ref="I53:X53">SUM(I52:I52)</f>
        <v>0</v>
      </c>
      <c r="J53" s="348">
        <v>49361</v>
      </c>
      <c r="K53" s="346">
        <f t="shared" si="0"/>
        <v>0</v>
      </c>
      <c r="L53" s="347">
        <f t="shared" si="0"/>
        <v>0</v>
      </c>
      <c r="M53" s="348">
        <v>32100</v>
      </c>
      <c r="N53" s="346">
        <f t="shared" si="0"/>
        <v>0</v>
      </c>
      <c r="O53" s="347">
        <f t="shared" si="0"/>
        <v>0</v>
      </c>
      <c r="P53" s="348">
        <f t="shared" si="0"/>
        <v>0</v>
      </c>
      <c r="Q53" s="346">
        <f t="shared" si="0"/>
        <v>0</v>
      </c>
      <c r="R53" s="347">
        <f t="shared" si="0"/>
        <v>0</v>
      </c>
      <c r="S53" s="348">
        <f t="shared" si="0"/>
        <v>32100</v>
      </c>
      <c r="T53" s="346">
        <f t="shared" si="0"/>
        <v>0</v>
      </c>
      <c r="U53" s="347">
        <f t="shared" si="0"/>
        <v>0</v>
      </c>
      <c r="V53" s="348">
        <f t="shared" si="0"/>
        <v>0</v>
      </c>
      <c r="W53" s="346">
        <f t="shared" si="0"/>
        <v>0</v>
      </c>
      <c r="X53" s="347">
        <f t="shared" si="0"/>
        <v>0</v>
      </c>
      <c r="Y53" s="348">
        <v>-32100</v>
      </c>
      <c r="Z53" s="323"/>
      <c r="AA53" s="346">
        <f>SUM(AA52:AA52)</f>
        <v>0</v>
      </c>
      <c r="AB53" s="347">
        <f>SUM(AB52:AB52)</f>
        <v>0</v>
      </c>
      <c r="AC53" s="349">
        <f>SUM(AC52:AC52)</f>
        <v>0</v>
      </c>
      <c r="AD53" s="438"/>
      <c r="AE53" s="439">
        <f>SUM(AE52:AE52)</f>
        <v>0</v>
      </c>
      <c r="AF53" s="438">
        <f>SUM(AF52:AF52)</f>
        <v>0</v>
      </c>
      <c r="AG53" s="84">
        <f>SUM(AG52:AG52)</f>
        <v>-32100</v>
      </c>
      <c r="AH53" s="426" t="s">
        <v>57</v>
      </c>
    </row>
    <row r="54" spans="1:34" ht="18" customHeight="1">
      <c r="A54" s="546" t="s">
        <v>184</v>
      </c>
      <c r="B54" s="547"/>
      <c r="C54" s="547"/>
      <c r="D54" s="547"/>
      <c r="E54" s="547"/>
      <c r="F54" s="547"/>
      <c r="G54" s="548"/>
      <c r="H54" s="395"/>
      <c r="I54" s="440"/>
      <c r="J54" s="353">
        <v>-1500</v>
      </c>
      <c r="K54" s="441"/>
      <c r="L54" s="327"/>
      <c r="M54" s="327">
        <v>0</v>
      </c>
      <c r="N54" s="311"/>
      <c r="O54" s="327"/>
      <c r="P54" s="327">
        <v>0</v>
      </c>
      <c r="Q54" s="311"/>
      <c r="R54" s="327"/>
      <c r="S54" s="327">
        <v>0</v>
      </c>
      <c r="T54" s="311"/>
      <c r="U54" s="327"/>
      <c r="V54" s="327">
        <v>0</v>
      </c>
      <c r="W54" s="311"/>
      <c r="X54" s="327"/>
      <c r="Y54" s="327">
        <v>0</v>
      </c>
      <c r="Z54" s="327"/>
      <c r="AA54" s="311"/>
      <c r="AB54" s="327"/>
      <c r="AC54" s="328">
        <v>0</v>
      </c>
      <c r="AD54" s="316"/>
      <c r="AE54" s="315"/>
      <c r="AF54" s="316"/>
      <c r="AG54" s="198"/>
      <c r="AH54" s="426"/>
    </row>
    <row r="55" spans="1:34" ht="18" customHeight="1">
      <c r="A55" s="531" t="s">
        <v>154</v>
      </c>
      <c r="B55" s="532"/>
      <c r="C55" s="532"/>
      <c r="D55" s="532"/>
      <c r="E55" s="532"/>
      <c r="F55" s="532"/>
      <c r="G55" s="533"/>
      <c r="H55" s="442">
        <v>0</v>
      </c>
      <c r="I55" s="443">
        <v>0</v>
      </c>
      <c r="J55" s="444">
        <f>SUM(J53:J54)</f>
        <v>47861</v>
      </c>
      <c r="K55" s="445">
        <v>0</v>
      </c>
      <c r="L55" s="446">
        <v>0</v>
      </c>
      <c r="M55" s="444">
        <f>SUM(M53:M54)</f>
        <v>32100</v>
      </c>
      <c r="N55" s="445">
        <v>0</v>
      </c>
      <c r="O55" s="446">
        <v>0</v>
      </c>
      <c r="P55" s="444">
        <f>SUM(P53:P54)</f>
        <v>0</v>
      </c>
      <c r="Q55" s="445">
        <v>0</v>
      </c>
      <c r="R55" s="446">
        <v>0</v>
      </c>
      <c r="S55" s="444">
        <f>SUM(S53:S54)</f>
        <v>32100</v>
      </c>
      <c r="T55" s="441">
        <v>0</v>
      </c>
      <c r="U55" s="446">
        <v>0</v>
      </c>
      <c r="V55" s="444">
        <f>SUM(V53:V54)</f>
        <v>0</v>
      </c>
      <c r="W55" s="449"/>
      <c r="X55" s="444"/>
      <c r="Y55" s="444">
        <f>SUM(Y53:Y54)</f>
        <v>-32100</v>
      </c>
      <c r="Z55" s="444"/>
      <c r="AA55" s="449"/>
      <c r="AB55" s="444"/>
      <c r="AC55" s="444">
        <f>SUM(AC53:AC54)</f>
        <v>0</v>
      </c>
      <c r="AD55" s="316"/>
      <c r="AE55" s="315"/>
      <c r="AF55" s="316"/>
      <c r="AG55" s="198"/>
      <c r="AH55" s="461"/>
    </row>
    <row r="56" spans="1:34" ht="18" customHeight="1">
      <c r="A56" s="554" t="s">
        <v>28</v>
      </c>
      <c r="B56" s="555"/>
      <c r="C56" s="555"/>
      <c r="D56" s="555"/>
      <c r="E56" s="555"/>
      <c r="F56" s="555"/>
      <c r="G56" s="556"/>
      <c r="H56" s="472"/>
      <c r="I56" s="468"/>
      <c r="J56" s="470"/>
      <c r="K56" s="472"/>
      <c r="L56" s="468"/>
      <c r="M56" s="470"/>
      <c r="N56" s="472"/>
      <c r="O56" s="468"/>
      <c r="P56" s="470"/>
      <c r="Q56" s="472"/>
      <c r="R56" s="468">
        <f>+L56+O57</f>
        <v>0</v>
      </c>
      <c r="S56" s="470"/>
      <c r="T56" s="472"/>
      <c r="U56" s="468"/>
      <c r="V56" s="470"/>
      <c r="W56" s="472"/>
      <c r="X56" s="468"/>
      <c r="Y56" s="468"/>
      <c r="Z56" s="4"/>
      <c r="AA56" s="472"/>
      <c r="AB56" s="468">
        <f>U57+R56</f>
        <v>0</v>
      </c>
      <c r="AC56" s="470"/>
      <c r="AE56" s="343"/>
      <c r="AG56" s="59"/>
      <c r="AH56" s="426" t="s">
        <v>57</v>
      </c>
    </row>
    <row r="57" spans="1:34" ht="18" customHeight="1">
      <c r="A57" s="557"/>
      <c r="B57" s="558"/>
      <c r="C57" s="558"/>
      <c r="D57" s="558"/>
      <c r="E57" s="558"/>
      <c r="F57" s="558"/>
      <c r="G57" s="559"/>
      <c r="H57" s="473"/>
      <c r="I57" s="469"/>
      <c r="J57" s="471"/>
      <c r="K57" s="473"/>
      <c r="L57" s="469"/>
      <c r="M57" s="471"/>
      <c r="N57" s="473"/>
      <c r="O57" s="469"/>
      <c r="P57" s="471"/>
      <c r="Q57" s="473"/>
      <c r="R57" s="469"/>
      <c r="S57" s="471"/>
      <c r="T57" s="473"/>
      <c r="U57" s="469"/>
      <c r="V57" s="471"/>
      <c r="W57" s="473"/>
      <c r="X57" s="469"/>
      <c r="Y57" s="469"/>
      <c r="Z57" s="325"/>
      <c r="AA57" s="473"/>
      <c r="AB57" s="469"/>
      <c r="AC57" s="471"/>
      <c r="AD57" s="428"/>
      <c r="AE57" s="447"/>
      <c r="AF57" s="428">
        <f>AB56-L56</f>
        <v>0</v>
      </c>
      <c r="AG57" s="61"/>
      <c r="AH57" s="426" t="s">
        <v>57</v>
      </c>
    </row>
    <row r="58" spans="1:34" ht="18" customHeight="1">
      <c r="A58" s="534" t="s">
        <v>31</v>
      </c>
      <c r="B58" s="535"/>
      <c r="C58" s="535"/>
      <c r="D58" s="535"/>
      <c r="E58" s="535"/>
      <c r="F58" s="535"/>
      <c r="G58" s="536"/>
      <c r="H58" s="66"/>
      <c r="I58" s="345">
        <f>+I53+I56</f>
        <v>0</v>
      </c>
      <c r="J58" s="345"/>
      <c r="K58" s="344"/>
      <c r="L58" s="345">
        <f>+L53+L56</f>
        <v>0</v>
      </c>
      <c r="M58" s="345"/>
      <c r="N58" s="344"/>
      <c r="O58" s="345">
        <f>+O53+O57</f>
        <v>0</v>
      </c>
      <c r="P58" s="345"/>
      <c r="Q58" s="344"/>
      <c r="R58" s="345">
        <f>+R53+R56</f>
        <v>0</v>
      </c>
      <c r="S58" s="345"/>
      <c r="T58" s="344"/>
      <c r="U58" s="345">
        <f>+U53+U57</f>
        <v>0</v>
      </c>
      <c r="V58" s="345"/>
      <c r="W58" s="344"/>
      <c r="X58" s="345">
        <f>+X53+X57</f>
        <v>0</v>
      </c>
      <c r="Y58" s="345"/>
      <c r="Z58" s="345"/>
      <c r="AA58" s="344"/>
      <c r="AB58" s="345">
        <f>+AB53+AB56</f>
        <v>0</v>
      </c>
      <c r="AC58" s="247"/>
      <c r="AD58" s="69"/>
      <c r="AE58" s="436"/>
      <c r="AF58" s="69">
        <f>+AF53+AF57</f>
        <v>0</v>
      </c>
      <c r="AG58" s="70"/>
      <c r="AH58" s="426" t="s">
        <v>57</v>
      </c>
    </row>
    <row r="59" spans="1:34" ht="18" customHeight="1">
      <c r="A59" s="537" t="s">
        <v>29</v>
      </c>
      <c r="B59" s="538"/>
      <c r="C59" s="538"/>
      <c r="D59" s="538"/>
      <c r="E59" s="538"/>
      <c r="F59" s="538"/>
      <c r="G59" s="539"/>
      <c r="H59" s="474"/>
      <c r="I59" s="464"/>
      <c r="J59" s="466"/>
      <c r="K59" s="462"/>
      <c r="L59" s="464"/>
      <c r="M59" s="466"/>
      <c r="N59" s="462"/>
      <c r="O59" s="464"/>
      <c r="P59" s="466"/>
      <c r="Q59" s="462"/>
      <c r="R59" s="464"/>
      <c r="S59" s="466"/>
      <c r="T59" s="462"/>
      <c r="U59" s="464"/>
      <c r="V59" s="466"/>
      <c r="W59" s="462"/>
      <c r="X59" s="464"/>
      <c r="Y59" s="464"/>
      <c r="Z59" s="448"/>
      <c r="AA59" s="462"/>
      <c r="AB59" s="464"/>
      <c r="AC59" s="466"/>
      <c r="AE59" s="343"/>
      <c r="AG59" s="59"/>
      <c r="AH59" s="426" t="s">
        <v>57</v>
      </c>
    </row>
    <row r="60" spans="1:34" ht="18" customHeight="1">
      <c r="A60" s="540"/>
      <c r="B60" s="541"/>
      <c r="C60" s="541"/>
      <c r="D60" s="541"/>
      <c r="E60" s="541"/>
      <c r="F60" s="541"/>
      <c r="G60" s="542"/>
      <c r="H60" s="475"/>
      <c r="I60" s="465"/>
      <c r="J60" s="467"/>
      <c r="K60" s="463"/>
      <c r="L60" s="465"/>
      <c r="M60" s="467"/>
      <c r="N60" s="463"/>
      <c r="O60" s="465"/>
      <c r="P60" s="467"/>
      <c r="Q60" s="463"/>
      <c r="R60" s="465"/>
      <c r="S60" s="467"/>
      <c r="T60" s="463"/>
      <c r="U60" s="465"/>
      <c r="V60" s="467"/>
      <c r="W60" s="463"/>
      <c r="X60" s="465"/>
      <c r="Y60" s="465"/>
      <c r="Z60" s="345"/>
      <c r="AA60" s="463"/>
      <c r="AB60" s="465"/>
      <c r="AC60" s="467"/>
      <c r="AD60" s="69"/>
      <c r="AE60" s="436"/>
      <c r="AF60" s="69"/>
      <c r="AG60" s="70"/>
      <c r="AH60" s="426" t="s">
        <v>57</v>
      </c>
    </row>
    <row r="61" spans="1:34" ht="18" customHeight="1">
      <c r="A61" s="519" t="s">
        <v>155</v>
      </c>
      <c r="B61" s="520"/>
      <c r="C61" s="520"/>
      <c r="D61" s="520"/>
      <c r="E61" s="520"/>
      <c r="F61" s="520"/>
      <c r="G61" s="521"/>
      <c r="H61" s="66"/>
      <c r="I61" s="345"/>
      <c r="J61" s="345"/>
      <c r="K61" s="344"/>
      <c r="L61" s="345"/>
      <c r="M61" s="345"/>
      <c r="N61" s="344"/>
      <c r="O61" s="345"/>
      <c r="P61" s="345"/>
      <c r="Q61" s="344"/>
      <c r="R61" s="345"/>
      <c r="S61" s="345"/>
      <c r="T61" s="344"/>
      <c r="U61" s="345"/>
      <c r="V61" s="345"/>
      <c r="W61" s="344"/>
      <c r="X61" s="345"/>
      <c r="Y61" s="345"/>
      <c r="Z61" s="345"/>
      <c r="AA61" s="344"/>
      <c r="AB61" s="345"/>
      <c r="AC61" s="247"/>
      <c r="AD61" s="69"/>
      <c r="AE61" s="436"/>
      <c r="AF61" s="69">
        <f>AB61-L61</f>
        <v>0</v>
      </c>
      <c r="AG61" s="70"/>
      <c r="AH61" s="426" t="s">
        <v>57</v>
      </c>
    </row>
    <row r="62" spans="1:34" ht="18" customHeight="1">
      <c r="A62" s="409" t="s">
        <v>0</v>
      </c>
      <c r="B62" s="410"/>
      <c r="C62" s="410"/>
      <c r="D62" s="410"/>
      <c r="E62" s="410"/>
      <c r="F62" s="410"/>
      <c r="G62" s="411"/>
      <c r="H62" s="324"/>
      <c r="I62" s="351"/>
      <c r="J62" s="351"/>
      <c r="K62" s="350"/>
      <c r="L62" s="351"/>
      <c r="M62" s="351"/>
      <c r="N62" s="350"/>
      <c r="O62" s="351"/>
      <c r="P62" s="351"/>
      <c r="Q62" s="350"/>
      <c r="R62" s="351"/>
      <c r="S62" s="351"/>
      <c r="T62" s="350"/>
      <c r="U62" s="351"/>
      <c r="V62" s="351"/>
      <c r="W62" s="350"/>
      <c r="X62" s="351"/>
      <c r="Y62" s="351"/>
      <c r="Z62" s="351"/>
      <c r="AA62" s="350"/>
      <c r="AB62" s="351"/>
      <c r="AC62" s="255"/>
      <c r="AD62" s="428"/>
      <c r="AE62" s="447"/>
      <c r="AF62" s="428">
        <f>AB62-L62</f>
        <v>0</v>
      </c>
      <c r="AG62" s="61"/>
      <c r="AH62" s="426" t="s">
        <v>57</v>
      </c>
    </row>
    <row r="63" spans="1:34" ht="18" customHeight="1">
      <c r="A63" s="404" t="s">
        <v>30</v>
      </c>
      <c r="B63" s="405"/>
      <c r="C63" s="405"/>
      <c r="D63" s="405"/>
      <c r="E63" s="405"/>
      <c r="F63" s="405"/>
      <c r="G63" s="406"/>
      <c r="H63" s="324"/>
      <c r="I63" s="351">
        <f>I62+I61+I58</f>
        <v>0</v>
      </c>
      <c r="J63" s="351"/>
      <c r="K63" s="350"/>
      <c r="L63" s="351">
        <f>L62+L61+L58</f>
        <v>0</v>
      </c>
      <c r="M63" s="351"/>
      <c r="N63" s="350"/>
      <c r="O63" s="351">
        <f>O62+O61+O58</f>
        <v>0</v>
      </c>
      <c r="P63" s="351"/>
      <c r="Q63" s="350"/>
      <c r="R63" s="351">
        <f>R62+R61+R58</f>
        <v>0</v>
      </c>
      <c r="S63" s="351"/>
      <c r="T63" s="350"/>
      <c r="U63" s="351">
        <f>U62+U61+U58</f>
        <v>0</v>
      </c>
      <c r="V63" s="351"/>
      <c r="W63" s="350"/>
      <c r="X63" s="351">
        <f>X62+X61+X58</f>
        <v>0</v>
      </c>
      <c r="Y63" s="351"/>
      <c r="Z63" s="351"/>
      <c r="AA63" s="350"/>
      <c r="AB63" s="351">
        <f>AB62+AB61+AB58</f>
        <v>0</v>
      </c>
      <c r="AC63" s="255"/>
      <c r="AD63" s="428"/>
      <c r="AE63" s="447"/>
      <c r="AF63" s="428">
        <f>AF62+AF61+AF58</f>
        <v>0</v>
      </c>
      <c r="AG63" s="61"/>
      <c r="AH63" s="426" t="s">
        <v>115</v>
      </c>
    </row>
    <row r="64" spans="1:34" ht="18" customHeight="1">
      <c r="A64" s="481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3"/>
      <c r="AH64" s="426"/>
    </row>
    <row r="65" spans="1:34" ht="18" customHeight="1" hidden="1">
      <c r="A65" s="164" t="s">
        <v>37</v>
      </c>
      <c r="B65" s="164"/>
      <c r="C65" s="164"/>
      <c r="D65" s="164"/>
      <c r="E65" s="164"/>
      <c r="F65" s="164"/>
      <c r="G65" s="164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234"/>
    </row>
    <row r="66" spans="1:34" ht="18" customHeight="1" hidden="1">
      <c r="A66" s="115"/>
      <c r="B66" s="116"/>
      <c r="C66" s="116"/>
      <c r="D66" s="116"/>
      <c r="E66" s="116"/>
      <c r="F66" s="116"/>
      <c r="G66" s="116"/>
      <c r="H66" s="117" t="s">
        <v>7</v>
      </c>
      <c r="I66" s="118"/>
      <c r="J66" s="118"/>
      <c r="K66" s="117" t="s">
        <v>8</v>
      </c>
      <c r="L66" s="118"/>
      <c r="M66" s="118"/>
      <c r="N66" s="120">
        <v>2007</v>
      </c>
      <c r="O66" s="121"/>
      <c r="P66" s="121"/>
      <c r="Q66" s="120">
        <v>2007</v>
      </c>
      <c r="R66" s="121"/>
      <c r="S66" s="121"/>
      <c r="T66" s="120">
        <v>2007</v>
      </c>
      <c r="U66" s="121"/>
      <c r="V66" s="121"/>
      <c r="W66" s="120">
        <v>2007</v>
      </c>
      <c r="X66" s="121"/>
      <c r="Y66" s="121"/>
      <c r="Z66" s="119"/>
      <c r="AA66" s="120">
        <v>2007</v>
      </c>
      <c r="AB66" s="121"/>
      <c r="AC66" s="121"/>
      <c r="AD66" s="119"/>
      <c r="AE66" s="117" t="s">
        <v>9</v>
      </c>
      <c r="AF66" s="118"/>
      <c r="AG66" s="122"/>
      <c r="AH66" s="233"/>
    </row>
    <row r="67" spans="1:34" ht="18" customHeight="1" hidden="1">
      <c r="A67" s="123"/>
      <c r="B67" s="124"/>
      <c r="C67" s="125"/>
      <c r="D67" s="125"/>
      <c r="E67" s="126"/>
      <c r="F67" s="124"/>
      <c r="G67" s="126"/>
      <c r="H67" s="127" t="s">
        <v>40</v>
      </c>
      <c r="I67" s="128"/>
      <c r="J67" s="128"/>
      <c r="K67" s="127" t="s">
        <v>38</v>
      </c>
      <c r="L67" s="128"/>
      <c r="M67" s="128"/>
      <c r="N67" s="127" t="s">
        <v>75</v>
      </c>
      <c r="O67" s="130"/>
      <c r="P67" s="130"/>
      <c r="Q67" s="127" t="s">
        <v>50</v>
      </c>
      <c r="R67" s="128"/>
      <c r="S67" s="128"/>
      <c r="T67" s="127" t="s">
        <v>51</v>
      </c>
      <c r="U67" s="130"/>
      <c r="V67" s="130"/>
      <c r="W67" s="127" t="s">
        <v>52</v>
      </c>
      <c r="X67" s="130"/>
      <c r="Y67" s="130"/>
      <c r="Z67" s="129"/>
      <c r="AA67" s="127" t="s">
        <v>43</v>
      </c>
      <c r="AB67" s="128"/>
      <c r="AC67" s="128"/>
      <c r="AD67" s="129"/>
      <c r="AE67" s="127" t="s">
        <v>49</v>
      </c>
      <c r="AF67" s="128"/>
      <c r="AG67" s="131"/>
      <c r="AH67" s="233"/>
    </row>
    <row r="68" spans="1:34" ht="18" customHeight="1" hidden="1" thickBot="1">
      <c r="A68" s="132" t="s">
        <v>44</v>
      </c>
      <c r="B68" s="133"/>
      <c r="C68" s="133"/>
      <c r="D68" s="133"/>
      <c r="E68" s="133"/>
      <c r="F68" s="133"/>
      <c r="G68" s="133"/>
      <c r="H68" s="134" t="s">
        <v>45</v>
      </c>
      <c r="I68" s="135" t="s">
        <v>153</v>
      </c>
      <c r="J68" s="136" t="s">
        <v>47</v>
      </c>
      <c r="K68" s="134" t="s">
        <v>45</v>
      </c>
      <c r="L68" s="135" t="s">
        <v>153</v>
      </c>
      <c r="M68" s="136" t="s">
        <v>47</v>
      </c>
      <c r="N68" s="134" t="s">
        <v>45</v>
      </c>
      <c r="O68" s="135" t="s">
        <v>153</v>
      </c>
      <c r="P68" s="136" t="s">
        <v>47</v>
      </c>
      <c r="Q68" s="134" t="s">
        <v>45</v>
      </c>
      <c r="R68" s="135" t="s">
        <v>153</v>
      </c>
      <c r="S68" s="136" t="s">
        <v>47</v>
      </c>
      <c r="T68" s="134" t="s">
        <v>45</v>
      </c>
      <c r="U68" s="135" t="s">
        <v>153</v>
      </c>
      <c r="V68" s="136" t="s">
        <v>47</v>
      </c>
      <c r="W68" s="134" t="s">
        <v>45</v>
      </c>
      <c r="X68" s="135" t="s">
        <v>153</v>
      </c>
      <c r="Y68" s="136" t="s">
        <v>47</v>
      </c>
      <c r="Z68" s="137"/>
      <c r="AA68" s="134" t="s">
        <v>45</v>
      </c>
      <c r="AB68" s="135" t="s">
        <v>153</v>
      </c>
      <c r="AC68" s="136" t="s">
        <v>47</v>
      </c>
      <c r="AD68" s="137"/>
      <c r="AE68" s="134" t="s">
        <v>45</v>
      </c>
      <c r="AF68" s="135" t="s">
        <v>153</v>
      </c>
      <c r="AG68" s="138" t="s">
        <v>47</v>
      </c>
      <c r="AH68" s="233"/>
    </row>
    <row r="69" spans="1:34" ht="18" customHeight="1" hidden="1">
      <c r="A69" s="139"/>
      <c r="B69" s="497" t="s">
        <v>178</v>
      </c>
      <c r="C69" s="497"/>
      <c r="D69" s="497"/>
      <c r="E69" s="497"/>
      <c r="F69" s="497"/>
      <c r="G69" s="498"/>
      <c r="H69" s="142"/>
      <c r="I69" s="143"/>
      <c r="J69" s="144">
        <v>0</v>
      </c>
      <c r="K69" s="142"/>
      <c r="L69" s="143"/>
      <c r="M69" s="144">
        <v>0</v>
      </c>
      <c r="N69" s="142"/>
      <c r="O69" s="143"/>
      <c r="P69" s="144">
        <v>0</v>
      </c>
      <c r="Q69" s="142">
        <f aca="true" t="shared" si="1" ref="Q69:S72">N69+K69</f>
        <v>0</v>
      </c>
      <c r="R69" s="143">
        <f t="shared" si="1"/>
        <v>0</v>
      </c>
      <c r="S69" s="143">
        <f t="shared" si="1"/>
        <v>0</v>
      </c>
      <c r="T69" s="142">
        <v>0</v>
      </c>
      <c r="U69" s="143">
        <v>0</v>
      </c>
      <c r="V69" s="144">
        <v>0</v>
      </c>
      <c r="W69" s="142">
        <v>0</v>
      </c>
      <c r="X69" s="143">
        <v>0</v>
      </c>
      <c r="Y69" s="144">
        <v>0</v>
      </c>
      <c r="Z69" s="143"/>
      <c r="AA69" s="142">
        <f aca="true" t="shared" si="2" ref="AA69:AC72">T69+Q69</f>
        <v>0</v>
      </c>
      <c r="AB69" s="143">
        <f t="shared" si="2"/>
        <v>0</v>
      </c>
      <c r="AC69" s="144">
        <f t="shared" si="2"/>
        <v>0</v>
      </c>
      <c r="AD69" s="143"/>
      <c r="AE69" s="142">
        <f aca="true" t="shared" si="3" ref="AE69:AG72">AA69-K69</f>
        <v>0</v>
      </c>
      <c r="AF69" s="143">
        <f t="shared" si="3"/>
        <v>0</v>
      </c>
      <c r="AG69" s="145">
        <f t="shared" si="3"/>
        <v>0</v>
      </c>
      <c r="AH69" s="233"/>
    </row>
    <row r="70" spans="1:34" ht="18" customHeight="1" hidden="1">
      <c r="A70" s="139"/>
      <c r="B70" s="412" t="s">
        <v>179</v>
      </c>
      <c r="C70" s="412"/>
      <c r="D70" s="412"/>
      <c r="E70" s="412"/>
      <c r="F70" s="412"/>
      <c r="G70" s="413"/>
      <c r="H70" s="142"/>
      <c r="I70" s="143"/>
      <c r="J70" s="143"/>
      <c r="K70" s="142"/>
      <c r="L70" s="143"/>
      <c r="M70" s="143"/>
      <c r="N70" s="142"/>
      <c r="O70" s="143"/>
      <c r="P70" s="143"/>
      <c r="Q70" s="142">
        <f t="shared" si="1"/>
        <v>0</v>
      </c>
      <c r="R70" s="143">
        <f t="shared" si="1"/>
        <v>0</v>
      </c>
      <c r="S70" s="143">
        <f t="shared" si="1"/>
        <v>0</v>
      </c>
      <c r="T70" s="142"/>
      <c r="U70" s="143"/>
      <c r="V70" s="143"/>
      <c r="W70" s="142"/>
      <c r="X70" s="143"/>
      <c r="Y70" s="143"/>
      <c r="Z70" s="143"/>
      <c r="AA70" s="142">
        <f t="shared" si="2"/>
        <v>0</v>
      </c>
      <c r="AB70" s="143">
        <f t="shared" si="2"/>
        <v>0</v>
      </c>
      <c r="AC70" s="143">
        <f t="shared" si="2"/>
        <v>0</v>
      </c>
      <c r="AD70" s="143"/>
      <c r="AE70" s="142">
        <f t="shared" si="3"/>
        <v>0</v>
      </c>
      <c r="AF70" s="143">
        <f t="shared" si="3"/>
        <v>0</v>
      </c>
      <c r="AG70" s="146">
        <f t="shared" si="3"/>
        <v>0</v>
      </c>
      <c r="AH70" s="233"/>
    </row>
    <row r="71" spans="1:34" ht="18" customHeight="1" hidden="1">
      <c r="A71" s="139"/>
      <c r="B71" s="412" t="s">
        <v>180</v>
      </c>
      <c r="C71" s="412"/>
      <c r="D71" s="412"/>
      <c r="E71" s="412"/>
      <c r="F71" s="412"/>
      <c r="G71" s="413"/>
      <c r="H71" s="142"/>
      <c r="I71" s="143"/>
      <c r="J71" s="143"/>
      <c r="K71" s="142"/>
      <c r="L71" s="143"/>
      <c r="M71" s="143"/>
      <c r="N71" s="142"/>
      <c r="O71" s="143"/>
      <c r="P71" s="143"/>
      <c r="Q71" s="142">
        <f t="shared" si="1"/>
        <v>0</v>
      </c>
      <c r="R71" s="143">
        <f t="shared" si="1"/>
        <v>0</v>
      </c>
      <c r="S71" s="143">
        <f t="shared" si="1"/>
        <v>0</v>
      </c>
      <c r="T71" s="142"/>
      <c r="U71" s="143"/>
      <c r="V71" s="143"/>
      <c r="W71" s="142"/>
      <c r="X71" s="143"/>
      <c r="Y71" s="143"/>
      <c r="Z71" s="143"/>
      <c r="AA71" s="142">
        <f t="shared" si="2"/>
        <v>0</v>
      </c>
      <c r="AB71" s="143">
        <f t="shared" si="2"/>
        <v>0</v>
      </c>
      <c r="AC71" s="143">
        <f t="shared" si="2"/>
        <v>0</v>
      </c>
      <c r="AD71" s="143"/>
      <c r="AE71" s="142">
        <f t="shared" si="3"/>
        <v>0</v>
      </c>
      <c r="AF71" s="143">
        <f t="shared" si="3"/>
        <v>0</v>
      </c>
      <c r="AG71" s="146">
        <f t="shared" si="3"/>
        <v>0</v>
      </c>
      <c r="AH71" s="233"/>
    </row>
    <row r="72" spans="1:34" ht="18" customHeight="1" hidden="1">
      <c r="A72" s="147"/>
      <c r="B72" s="499" t="s">
        <v>181</v>
      </c>
      <c r="C72" s="499"/>
      <c r="D72" s="499"/>
      <c r="E72" s="499"/>
      <c r="F72" s="499"/>
      <c r="G72" s="500"/>
      <c r="H72" s="150"/>
      <c r="I72" s="129"/>
      <c r="J72" s="129"/>
      <c r="K72" s="150"/>
      <c r="L72" s="129"/>
      <c r="M72" s="129"/>
      <c r="N72" s="150"/>
      <c r="O72" s="129"/>
      <c r="P72" s="129"/>
      <c r="Q72" s="150">
        <f t="shared" si="1"/>
        <v>0</v>
      </c>
      <c r="R72" s="129">
        <f t="shared" si="1"/>
        <v>0</v>
      </c>
      <c r="S72" s="129">
        <f t="shared" si="1"/>
        <v>0</v>
      </c>
      <c r="T72" s="150"/>
      <c r="U72" s="129"/>
      <c r="V72" s="129"/>
      <c r="W72" s="150"/>
      <c r="X72" s="129"/>
      <c r="Y72" s="129"/>
      <c r="Z72" s="129"/>
      <c r="AA72" s="150">
        <f t="shared" si="2"/>
        <v>0</v>
      </c>
      <c r="AB72" s="129">
        <f t="shared" si="2"/>
        <v>0</v>
      </c>
      <c r="AC72" s="129">
        <f t="shared" si="2"/>
        <v>0</v>
      </c>
      <c r="AD72" s="129"/>
      <c r="AE72" s="150">
        <f t="shared" si="3"/>
        <v>0</v>
      </c>
      <c r="AF72" s="129">
        <f t="shared" si="3"/>
        <v>0</v>
      </c>
      <c r="AG72" s="151">
        <f t="shared" si="3"/>
        <v>0</v>
      </c>
      <c r="AH72" s="233"/>
    </row>
    <row r="73" spans="1:34" ht="18" customHeight="1" hidden="1">
      <c r="A73" s="152"/>
      <c r="B73" s="153"/>
      <c r="C73" s="153" t="s">
        <v>154</v>
      </c>
      <c r="D73" s="154"/>
      <c r="E73" s="154"/>
      <c r="F73" s="154"/>
      <c r="G73" s="153"/>
      <c r="H73" s="155">
        <f aca="true" t="shared" si="4" ref="H73:Y73">SUM(H69:H72)</f>
        <v>0</v>
      </c>
      <c r="I73" s="156">
        <f t="shared" si="4"/>
        <v>0</v>
      </c>
      <c r="J73" s="156">
        <f t="shared" si="4"/>
        <v>0</v>
      </c>
      <c r="K73" s="155">
        <f t="shared" si="4"/>
        <v>0</v>
      </c>
      <c r="L73" s="156">
        <f t="shared" si="4"/>
        <v>0</v>
      </c>
      <c r="M73" s="156">
        <f t="shared" si="4"/>
        <v>0</v>
      </c>
      <c r="N73" s="155">
        <f t="shared" si="4"/>
        <v>0</v>
      </c>
      <c r="O73" s="156">
        <f t="shared" si="4"/>
        <v>0</v>
      </c>
      <c r="P73" s="156">
        <f t="shared" si="4"/>
        <v>0</v>
      </c>
      <c r="Q73" s="155">
        <f t="shared" si="4"/>
        <v>0</v>
      </c>
      <c r="R73" s="156">
        <f t="shared" si="4"/>
        <v>0</v>
      </c>
      <c r="S73" s="156">
        <f t="shared" si="4"/>
        <v>0</v>
      </c>
      <c r="T73" s="155">
        <f t="shared" si="4"/>
        <v>0</v>
      </c>
      <c r="U73" s="156">
        <f t="shared" si="4"/>
        <v>0</v>
      </c>
      <c r="V73" s="156">
        <f t="shared" si="4"/>
        <v>0</v>
      </c>
      <c r="W73" s="155">
        <f t="shared" si="4"/>
        <v>0</v>
      </c>
      <c r="X73" s="156">
        <f t="shared" si="4"/>
        <v>0</v>
      </c>
      <c r="Y73" s="156">
        <f t="shared" si="4"/>
        <v>0</v>
      </c>
      <c r="Z73" s="156"/>
      <c r="AA73" s="155">
        <f>SUM(AA69:AA72)</f>
        <v>0</v>
      </c>
      <c r="AB73" s="156">
        <f>SUM(AB69:AB72)</f>
        <v>0</v>
      </c>
      <c r="AC73" s="156">
        <f>SUM(AC69:AC72)</f>
        <v>0</v>
      </c>
      <c r="AD73" s="156"/>
      <c r="AE73" s="155">
        <f>SUM(AE69:AE72)</f>
        <v>0</v>
      </c>
      <c r="AF73" s="156">
        <f>SUM(AF69:AF72)</f>
        <v>0</v>
      </c>
      <c r="AG73" s="157">
        <f>SUM(AG69:AG72)</f>
        <v>0</v>
      </c>
      <c r="AH73" s="235"/>
    </row>
    <row r="74" spans="1:34" ht="18" customHeight="1" hidden="1">
      <c r="A74" s="123"/>
      <c r="B74" s="126"/>
      <c r="C74" s="126"/>
      <c r="D74" s="126"/>
      <c r="E74" s="126"/>
      <c r="F74" s="126"/>
      <c r="G74" s="126"/>
      <c r="H74" s="158"/>
      <c r="I74" s="159"/>
      <c r="J74" s="159"/>
      <c r="K74" s="158"/>
      <c r="L74" s="159"/>
      <c r="M74" s="159"/>
      <c r="N74" s="158"/>
      <c r="O74" s="159"/>
      <c r="P74" s="159"/>
      <c r="Q74" s="158"/>
      <c r="R74" s="159"/>
      <c r="S74" s="159"/>
      <c r="T74" s="158"/>
      <c r="U74" s="159"/>
      <c r="V74" s="159"/>
      <c r="W74" s="158"/>
      <c r="X74" s="159"/>
      <c r="Y74" s="159"/>
      <c r="Z74" s="159"/>
      <c r="AA74" s="158"/>
      <c r="AB74" s="159"/>
      <c r="AC74" s="159"/>
      <c r="AD74" s="159"/>
      <c r="AE74" s="158"/>
      <c r="AF74" s="159"/>
      <c r="AG74" s="160"/>
      <c r="AH74" s="233"/>
    </row>
    <row r="75" spans="1:34" ht="18" customHeight="1" hidden="1">
      <c r="A75" s="152" t="s">
        <v>28</v>
      </c>
      <c r="B75" s="148"/>
      <c r="C75" s="149"/>
      <c r="D75" s="149"/>
      <c r="E75" s="149"/>
      <c r="F75" s="149"/>
      <c r="G75" s="148"/>
      <c r="H75" s="150"/>
      <c r="I75" s="129"/>
      <c r="J75" s="129"/>
      <c r="K75" s="150"/>
      <c r="L75" s="129"/>
      <c r="M75" s="129"/>
      <c r="N75" s="150"/>
      <c r="O75" s="129"/>
      <c r="P75" s="129"/>
      <c r="Q75" s="150"/>
      <c r="R75" s="129">
        <f>+L75+O75</f>
        <v>0</v>
      </c>
      <c r="S75" s="129"/>
      <c r="T75" s="150"/>
      <c r="U75" s="129"/>
      <c r="V75" s="129"/>
      <c r="W75" s="150"/>
      <c r="X75" s="129"/>
      <c r="Y75" s="129"/>
      <c r="Z75" s="129"/>
      <c r="AA75" s="150"/>
      <c r="AB75" s="129">
        <f>U75+R75</f>
        <v>0</v>
      </c>
      <c r="AC75" s="129"/>
      <c r="AD75" s="129"/>
      <c r="AE75" s="150"/>
      <c r="AF75" s="129">
        <f>AB75-L75</f>
        <v>0</v>
      </c>
      <c r="AG75" s="151"/>
      <c r="AH75" s="233"/>
    </row>
    <row r="76" spans="1:34" ht="18" customHeight="1" hidden="1">
      <c r="A76" s="139"/>
      <c r="B76" s="140" t="s">
        <v>31</v>
      </c>
      <c r="C76" s="141"/>
      <c r="D76" s="141"/>
      <c r="E76" s="141"/>
      <c r="F76" s="141"/>
      <c r="G76" s="140"/>
      <c r="H76" s="142"/>
      <c r="I76" s="143">
        <f>+I73+I75</f>
        <v>0</v>
      </c>
      <c r="J76" s="143"/>
      <c r="K76" s="142"/>
      <c r="L76" s="143">
        <f>+L73+L75</f>
        <v>0</v>
      </c>
      <c r="M76" s="143"/>
      <c r="N76" s="142"/>
      <c r="O76" s="143">
        <f>+O73+O75</f>
        <v>0</v>
      </c>
      <c r="P76" s="143"/>
      <c r="Q76" s="142"/>
      <c r="R76" s="143">
        <f>+R73+R75</f>
        <v>0</v>
      </c>
      <c r="S76" s="143"/>
      <c r="T76" s="142"/>
      <c r="U76" s="143">
        <f>+U73+U75</f>
        <v>0</v>
      </c>
      <c r="V76" s="143"/>
      <c r="W76" s="142"/>
      <c r="X76" s="143">
        <f>+X73+X75</f>
        <v>0</v>
      </c>
      <c r="Y76" s="143"/>
      <c r="Z76" s="143"/>
      <c r="AA76" s="142"/>
      <c r="AB76" s="143">
        <f>+AB73+AB75</f>
        <v>0</v>
      </c>
      <c r="AC76" s="143"/>
      <c r="AD76" s="143"/>
      <c r="AE76" s="142"/>
      <c r="AF76" s="143">
        <f>+AF73+AF75</f>
        <v>0</v>
      </c>
      <c r="AG76" s="146"/>
      <c r="AH76" s="233"/>
    </row>
    <row r="77" spans="1:34" ht="18" customHeight="1" hidden="1">
      <c r="A77" s="123"/>
      <c r="B77" s="126"/>
      <c r="C77" s="126"/>
      <c r="D77" s="126"/>
      <c r="E77" s="126"/>
      <c r="F77" s="126"/>
      <c r="G77" s="126"/>
      <c r="H77" s="158"/>
      <c r="I77" s="159"/>
      <c r="J77" s="159"/>
      <c r="K77" s="158"/>
      <c r="L77" s="159"/>
      <c r="M77" s="159"/>
      <c r="N77" s="158"/>
      <c r="O77" s="159"/>
      <c r="P77" s="159"/>
      <c r="Q77" s="158"/>
      <c r="R77" s="159"/>
      <c r="S77" s="159"/>
      <c r="T77" s="158"/>
      <c r="U77" s="159"/>
      <c r="V77" s="159"/>
      <c r="W77" s="158"/>
      <c r="X77" s="159"/>
      <c r="Y77" s="159"/>
      <c r="Z77" s="159"/>
      <c r="AA77" s="158"/>
      <c r="AB77" s="159"/>
      <c r="AC77" s="159"/>
      <c r="AD77" s="159"/>
      <c r="AE77" s="158"/>
      <c r="AF77" s="159"/>
      <c r="AG77" s="160"/>
      <c r="AH77" s="233"/>
    </row>
    <row r="78" spans="1:34" ht="18" customHeight="1" hidden="1">
      <c r="A78" s="139"/>
      <c r="B78" s="140" t="s">
        <v>29</v>
      </c>
      <c r="C78" s="140"/>
      <c r="D78" s="140"/>
      <c r="E78" s="140"/>
      <c r="F78" s="140"/>
      <c r="G78" s="140"/>
      <c r="H78" s="142"/>
      <c r="I78" s="143"/>
      <c r="J78" s="143"/>
      <c r="K78" s="142"/>
      <c r="L78" s="143"/>
      <c r="M78" s="143"/>
      <c r="N78" s="142"/>
      <c r="O78" s="143"/>
      <c r="P78" s="143"/>
      <c r="Q78" s="142"/>
      <c r="R78" s="143"/>
      <c r="S78" s="143"/>
      <c r="T78" s="142"/>
      <c r="U78" s="143"/>
      <c r="V78" s="143"/>
      <c r="W78" s="142"/>
      <c r="X78" s="143"/>
      <c r="Y78" s="143"/>
      <c r="Z78" s="143"/>
      <c r="AA78" s="142"/>
      <c r="AB78" s="143"/>
      <c r="AC78" s="143"/>
      <c r="AD78" s="143"/>
      <c r="AE78" s="142"/>
      <c r="AF78" s="143"/>
      <c r="AG78" s="146"/>
      <c r="AH78" s="233"/>
    </row>
    <row r="79" spans="1:34" ht="18" customHeight="1" hidden="1">
      <c r="A79" s="139"/>
      <c r="B79" s="141"/>
      <c r="C79" s="140" t="s">
        <v>155</v>
      </c>
      <c r="D79" s="141"/>
      <c r="E79" s="141"/>
      <c r="F79" s="141"/>
      <c r="G79" s="140"/>
      <c r="H79" s="142"/>
      <c r="I79" s="143"/>
      <c r="J79" s="143"/>
      <c r="K79" s="142"/>
      <c r="L79" s="143"/>
      <c r="M79" s="143"/>
      <c r="N79" s="142"/>
      <c r="O79" s="143">
        <v>0</v>
      </c>
      <c r="P79" s="143"/>
      <c r="Q79" s="142"/>
      <c r="R79" s="143"/>
      <c r="S79" s="143"/>
      <c r="T79" s="142"/>
      <c r="U79" s="143">
        <v>0</v>
      </c>
      <c r="V79" s="143"/>
      <c r="W79" s="142"/>
      <c r="X79" s="143">
        <v>0</v>
      </c>
      <c r="Y79" s="143"/>
      <c r="Z79" s="143"/>
      <c r="AA79" s="142"/>
      <c r="AB79" s="143"/>
      <c r="AC79" s="143"/>
      <c r="AD79" s="143"/>
      <c r="AE79" s="142"/>
      <c r="AF79" s="143">
        <f>AB79-L79</f>
        <v>0</v>
      </c>
      <c r="AG79" s="146"/>
      <c r="AH79" s="233"/>
    </row>
    <row r="80" spans="1:34" ht="18" customHeight="1" hidden="1">
      <c r="A80" s="152"/>
      <c r="B80" s="149"/>
      <c r="C80" s="148" t="s">
        <v>0</v>
      </c>
      <c r="D80" s="149"/>
      <c r="E80" s="149"/>
      <c r="F80" s="149"/>
      <c r="G80" s="148"/>
      <c r="H80" s="150"/>
      <c r="I80" s="129"/>
      <c r="J80" s="129"/>
      <c r="K80" s="150"/>
      <c r="L80" s="129"/>
      <c r="M80" s="129"/>
      <c r="N80" s="150"/>
      <c r="O80" s="129">
        <v>0</v>
      </c>
      <c r="P80" s="129"/>
      <c r="Q80" s="150"/>
      <c r="R80" s="129"/>
      <c r="S80" s="129"/>
      <c r="T80" s="150"/>
      <c r="U80" s="129">
        <v>0</v>
      </c>
      <c r="V80" s="129"/>
      <c r="W80" s="150"/>
      <c r="X80" s="129">
        <v>0</v>
      </c>
      <c r="Y80" s="129"/>
      <c r="Z80" s="129"/>
      <c r="AA80" s="150"/>
      <c r="AB80" s="129"/>
      <c r="AC80" s="129"/>
      <c r="AD80" s="129"/>
      <c r="AE80" s="150"/>
      <c r="AF80" s="129">
        <f>AB80-L80</f>
        <v>0</v>
      </c>
      <c r="AG80" s="151"/>
      <c r="AH80" s="233"/>
    </row>
    <row r="81" spans="1:34" ht="18" customHeight="1" hidden="1">
      <c r="A81" s="152"/>
      <c r="B81" s="148" t="s">
        <v>30</v>
      </c>
      <c r="C81" s="149"/>
      <c r="D81" s="149"/>
      <c r="E81" s="149"/>
      <c r="F81" s="149"/>
      <c r="G81" s="148"/>
      <c r="H81" s="150"/>
      <c r="I81" s="129">
        <f>I80+I79+I76</f>
        <v>0</v>
      </c>
      <c r="J81" s="129"/>
      <c r="K81" s="150"/>
      <c r="L81" s="129">
        <f>L80+L79+L76</f>
        <v>0</v>
      </c>
      <c r="M81" s="129"/>
      <c r="N81" s="150"/>
      <c r="O81" s="129">
        <f>O80+O79+O76</f>
        <v>0</v>
      </c>
      <c r="P81" s="129"/>
      <c r="Q81" s="150"/>
      <c r="R81" s="129">
        <f>R80+R79+R76</f>
        <v>0</v>
      </c>
      <c r="S81" s="129"/>
      <c r="T81" s="150"/>
      <c r="U81" s="129">
        <f>U80+U79+U76</f>
        <v>0</v>
      </c>
      <c r="V81" s="129"/>
      <c r="W81" s="150"/>
      <c r="X81" s="129">
        <f>X80+X79+X76</f>
        <v>0</v>
      </c>
      <c r="Y81" s="129"/>
      <c r="Z81" s="129"/>
      <c r="AA81" s="150"/>
      <c r="AB81" s="129">
        <f>AB80+AB79+AB76</f>
        <v>0</v>
      </c>
      <c r="AC81" s="129"/>
      <c r="AD81" s="129"/>
      <c r="AE81" s="150"/>
      <c r="AF81" s="129">
        <f>AF80+AF79+AF76</f>
        <v>0</v>
      </c>
      <c r="AG81" s="151"/>
      <c r="AH81" s="233"/>
    </row>
    <row r="82" spans="3:34" ht="18" customHeight="1">
      <c r="C82" s="7"/>
      <c r="D82" s="7"/>
      <c r="E82" s="7"/>
      <c r="F82" s="7"/>
      <c r="AH82" s="233"/>
    </row>
    <row r="83" spans="3:34" ht="18" customHeight="1">
      <c r="C83" s="7"/>
      <c r="D83" s="7"/>
      <c r="E83" s="7"/>
      <c r="F83" s="7"/>
      <c r="AH83" s="233"/>
    </row>
    <row r="84" ht="15.75">
      <c r="AH84" s="233"/>
    </row>
    <row r="85" ht="15.75">
      <c r="AH85" s="233"/>
    </row>
    <row r="86" ht="15.75">
      <c r="AH86" s="233"/>
    </row>
    <row r="87" spans="1:34" ht="15.75">
      <c r="A87" s="99"/>
      <c r="B87" s="99"/>
      <c r="C87" s="99"/>
      <c r="D87" s="99"/>
      <c r="E87" s="99"/>
      <c r="F87" s="99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55"/>
      <c r="AE87" s="55" t="e">
        <f>AE73-AE36</f>
        <v>#REF!</v>
      </c>
      <c r="AF87" s="55" t="e">
        <f>AF73-AF36</f>
        <v>#REF!</v>
      </c>
      <c r="AG87" s="55" t="e">
        <f>AG73-AG36</f>
        <v>#REF!</v>
      </c>
      <c r="AH87" s="233"/>
    </row>
    <row r="88" spans="3:33" ht="15.75">
      <c r="C88" s="99"/>
      <c r="D88" s="99"/>
      <c r="E88" s="99"/>
      <c r="F88" s="99"/>
      <c r="G88" s="99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</row>
    <row r="89" spans="1:34" ht="32.25" customHeight="1">
      <c r="A89" s="503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  <c r="AA89" s="503"/>
      <c r="AB89" s="178"/>
      <c r="AC89" s="178"/>
      <c r="AD89" s="178"/>
      <c r="AE89" s="178"/>
      <c r="AF89" s="178"/>
      <c r="AG89" s="178"/>
      <c r="AH89" s="237"/>
    </row>
    <row r="90" spans="1:34" ht="94.5" customHeight="1">
      <c r="A90" s="501"/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179"/>
      <c r="AC90" s="179"/>
      <c r="AD90" s="179"/>
      <c r="AE90" s="179"/>
      <c r="AF90" s="179"/>
      <c r="AG90" s="179"/>
      <c r="AH90" s="238"/>
    </row>
    <row r="91" spans="1:34" ht="45.75" customHeight="1">
      <c r="A91" s="495"/>
      <c r="B91" s="496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179"/>
      <c r="AC91" s="179"/>
      <c r="AD91" s="179"/>
      <c r="AE91" s="179"/>
      <c r="AF91" s="179"/>
      <c r="AG91" s="179"/>
      <c r="AH91" s="238"/>
    </row>
    <row r="92" spans="1:34" ht="17.25" customHeight="1">
      <c r="A92" s="496"/>
      <c r="B92" s="496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179"/>
      <c r="AC92" s="179"/>
      <c r="AD92" s="179"/>
      <c r="AE92" s="179"/>
      <c r="AF92" s="179"/>
      <c r="AG92" s="179"/>
      <c r="AH92" s="238"/>
    </row>
    <row r="93" spans="1:34" ht="56.25" customHeight="1">
      <c r="A93" s="414"/>
      <c r="B93" s="421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174"/>
      <c r="AC93" s="174"/>
      <c r="AD93" s="174"/>
      <c r="AE93" s="174"/>
      <c r="AF93" s="174"/>
      <c r="AG93" s="174"/>
      <c r="AH93" s="239"/>
    </row>
    <row r="94" spans="1:34" ht="17.25" customHeight="1">
      <c r="A94" s="357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240"/>
    </row>
    <row r="95" spans="1:34" ht="89.25" customHeight="1">
      <c r="A95" s="420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174"/>
      <c r="AC95" s="174"/>
      <c r="AD95" s="174"/>
      <c r="AE95" s="174"/>
      <c r="AF95" s="174"/>
      <c r="AG95" s="174"/>
      <c r="AH95" s="241"/>
    </row>
    <row r="96" spans="1:34" ht="58.5" customHeight="1">
      <c r="A96" s="492"/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4"/>
      <c r="AB96" s="180"/>
      <c r="AC96" s="180"/>
      <c r="AD96" s="180"/>
      <c r="AE96" s="180"/>
      <c r="AF96" s="180"/>
      <c r="AG96" s="180"/>
      <c r="AH96" s="240"/>
    </row>
    <row r="97" spans="28:34" ht="15.75">
      <c r="AB97" s="100"/>
      <c r="AC97" s="221"/>
      <c r="AD97" s="100"/>
      <c r="AE97" s="100"/>
      <c r="AF97" s="100"/>
      <c r="AG97" s="100"/>
      <c r="AH97" s="242"/>
    </row>
    <row r="98" spans="28:34" ht="15.75">
      <c r="AB98" s="100"/>
      <c r="AC98" s="100"/>
      <c r="AD98" s="100"/>
      <c r="AE98" s="100"/>
      <c r="AF98" s="100"/>
      <c r="AG98" s="100"/>
      <c r="AH98" s="242"/>
    </row>
  </sheetData>
  <mergeCells count="99">
    <mergeCell ref="T49:V50"/>
    <mergeCell ref="AA49:AC50"/>
    <mergeCell ref="A56:G57"/>
    <mergeCell ref="H49:J50"/>
    <mergeCell ref="K49:M50"/>
    <mergeCell ref="N49:P50"/>
    <mergeCell ref="Q49:S50"/>
    <mergeCell ref="K56:K57"/>
    <mergeCell ref="L56:L57"/>
    <mergeCell ref="M56:M57"/>
    <mergeCell ref="A61:G61"/>
    <mergeCell ref="A49:G51"/>
    <mergeCell ref="A53:G53"/>
    <mergeCell ref="A58:G58"/>
    <mergeCell ref="A59:G60"/>
    <mergeCell ref="A52:G52"/>
    <mergeCell ref="A54:G54"/>
    <mergeCell ref="A55:G55"/>
    <mergeCell ref="A23:Y23"/>
    <mergeCell ref="A28:Y28"/>
    <mergeCell ref="AC12:AC13"/>
    <mergeCell ref="AB12:AB13"/>
    <mergeCell ref="AA12:AA13"/>
    <mergeCell ref="A36:Y36"/>
    <mergeCell ref="A35:Y35"/>
    <mergeCell ref="A24:Y24"/>
    <mergeCell ref="A25:Y25"/>
    <mergeCell ref="A27:Y27"/>
    <mergeCell ref="A34:Y34"/>
    <mergeCell ref="A33:Y33"/>
    <mergeCell ref="AE11:AG11"/>
    <mergeCell ref="AA11:AC11"/>
    <mergeCell ref="A16:Y16"/>
    <mergeCell ref="A96:AA96"/>
    <mergeCell ref="A91:AA92"/>
    <mergeCell ref="B69:G69"/>
    <mergeCell ref="B72:G72"/>
    <mergeCell ref="B70:G70"/>
    <mergeCell ref="A90:AA90"/>
    <mergeCell ref="A89:AA89"/>
    <mergeCell ref="A95:AA95"/>
    <mergeCell ref="A40:AC40"/>
    <mergeCell ref="A41:AC41"/>
    <mergeCell ref="A42:AC42"/>
    <mergeCell ref="A43:AC43"/>
    <mergeCell ref="B71:G71"/>
    <mergeCell ref="A93:AA93"/>
    <mergeCell ref="A62:G62"/>
    <mergeCell ref="A63:G63"/>
    <mergeCell ref="W49:Y50"/>
    <mergeCell ref="A1:AC1"/>
    <mergeCell ref="A14:Y14"/>
    <mergeCell ref="A21:Y21"/>
    <mergeCell ref="A64:AC64"/>
    <mergeCell ref="A4:AC4"/>
    <mergeCell ref="A5:AC5"/>
    <mergeCell ref="A6:AC6"/>
    <mergeCell ref="A7:AC7"/>
    <mergeCell ref="A20:Y20"/>
    <mergeCell ref="A22:Y22"/>
    <mergeCell ref="H59:H60"/>
    <mergeCell ref="I59:I60"/>
    <mergeCell ref="J59:J60"/>
    <mergeCell ref="H56:H57"/>
    <mergeCell ref="J56:J57"/>
    <mergeCell ref="I56:I57"/>
    <mergeCell ref="P56:P57"/>
    <mergeCell ref="N56:N57"/>
    <mergeCell ref="Q56:Q57"/>
    <mergeCell ref="R56:R57"/>
    <mergeCell ref="O56:O57"/>
    <mergeCell ref="S56:S57"/>
    <mergeCell ref="T56:T57"/>
    <mergeCell ref="U56:U57"/>
    <mergeCell ref="V56:V57"/>
    <mergeCell ref="W56:W57"/>
    <mergeCell ref="X56:X57"/>
    <mergeCell ref="Y56:Y57"/>
    <mergeCell ref="AA56:AA57"/>
    <mergeCell ref="AB56:AB57"/>
    <mergeCell ref="AC56:AC57"/>
    <mergeCell ref="AA59:AA60"/>
    <mergeCell ref="AB59:AB60"/>
    <mergeCell ref="AC59:AC60"/>
    <mergeCell ref="Y59:Y60"/>
    <mergeCell ref="X59:X60"/>
    <mergeCell ref="W59:W60"/>
    <mergeCell ref="V59:V60"/>
    <mergeCell ref="U59:U60"/>
    <mergeCell ref="T59:T60"/>
    <mergeCell ref="S59:S60"/>
    <mergeCell ref="R59:R60"/>
    <mergeCell ref="Q59:Q60"/>
    <mergeCell ref="L59:L60"/>
    <mergeCell ref="K59:K60"/>
    <mergeCell ref="P59:P60"/>
    <mergeCell ref="O59:O60"/>
    <mergeCell ref="N59:N60"/>
    <mergeCell ref="M59:M60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54" r:id="rId1"/>
  <headerFooter alignWithMargins="0">
    <oddFooter>&amp;C&amp;"Times New Roman,Regular"Exhibit B - Summary of Requirements&amp;R&amp;"Times New Roman,Regular"State and Local Law Enforcement Assistance</oddFooter>
  </headerFooter>
  <rowBreaks count="1" manualBreakCount="1">
    <brk id="3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102"/>
  <sheetViews>
    <sheetView zoomScale="75" zoomScaleNormal="75" zoomScaleSheetLayoutView="75" workbookViewId="0" topLeftCell="A1">
      <selection activeCell="A34" sqref="A34:Y34"/>
    </sheetView>
  </sheetViews>
  <sheetFormatPr defaultColWidth="8.88671875" defaultRowHeight="15"/>
  <cols>
    <col min="1" max="1" width="49.5546875" style="25" customWidth="1"/>
    <col min="2" max="2" width="1.2265625" style="25" customWidth="1"/>
    <col min="3" max="3" width="10.77734375" style="25" customWidth="1"/>
    <col min="4" max="4" width="10.99609375" style="25" customWidth="1"/>
    <col min="5" max="5" width="1.2265625" style="25" customWidth="1"/>
    <col min="6" max="7" width="11.21484375" style="25" customWidth="1"/>
    <col min="8" max="8" width="1.2265625" style="25" customWidth="1"/>
    <col min="9" max="9" width="7.21484375" style="25" customWidth="1"/>
    <col min="10" max="10" width="7.99609375" style="25" customWidth="1"/>
    <col min="11" max="13" width="6.77734375" style="25" customWidth="1"/>
    <col min="14" max="14" width="7.6640625" style="25" customWidth="1"/>
    <col min="15" max="15" width="6.3359375" style="25" customWidth="1"/>
    <col min="16" max="16" width="7.21484375" style="25" customWidth="1"/>
    <col min="17" max="17" width="1.88671875" style="25" customWidth="1"/>
    <col min="18" max="16384" width="7.21484375" style="25" customWidth="1"/>
  </cols>
  <sheetData>
    <row r="1" spans="1:19" ht="20.25">
      <c r="A1" s="566" t="s">
        <v>116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8"/>
      <c r="Q1" s="222" t="s">
        <v>57</v>
      </c>
      <c r="R1" s="224"/>
      <c r="S1" s="224"/>
    </row>
    <row r="2" spans="1:20" ht="18.75" customHeight="1">
      <c r="A2" s="28"/>
      <c r="Q2" s="222" t="s">
        <v>57</v>
      </c>
      <c r="T2" s="222"/>
    </row>
    <row r="3" spans="1:20" ht="15.75">
      <c r="A3" s="569" t="s">
        <v>68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570"/>
      <c r="Q3" s="222" t="s">
        <v>57</v>
      </c>
      <c r="R3" s="162"/>
      <c r="S3" s="162"/>
      <c r="T3" s="222"/>
    </row>
    <row r="4" spans="1:19" ht="15.75">
      <c r="A4" s="571" t="str">
        <f>+'B. Summary of Requirements '!A41</f>
        <v>Office of Justice Programs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222" t="s">
        <v>57</v>
      </c>
      <c r="R4" s="161"/>
      <c r="S4" s="161"/>
    </row>
    <row r="5" spans="1:19" ht="15.75">
      <c r="A5" s="571" t="str">
        <f>+'B. Summary of Requirements '!A42</f>
        <v>Weed and Seed Program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222" t="s">
        <v>57</v>
      </c>
      <c r="R5" s="161"/>
      <c r="S5" s="161"/>
    </row>
    <row r="6" spans="1:20" ht="15">
      <c r="A6" s="572" t="s">
        <v>26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570"/>
      <c r="Q6" s="222" t="s">
        <v>57</v>
      </c>
      <c r="R6" s="162"/>
      <c r="S6" s="162"/>
      <c r="T6" s="222"/>
    </row>
    <row r="7" spans="17:20" ht="12.75">
      <c r="Q7" s="222" t="s">
        <v>57</v>
      </c>
      <c r="T7" s="222"/>
    </row>
    <row r="8" spans="17:20" ht="13.5" thickBot="1">
      <c r="Q8" s="222" t="s">
        <v>57</v>
      </c>
      <c r="T8" s="222"/>
    </row>
    <row r="9" spans="1:20" ht="37.5" customHeight="1">
      <c r="A9" s="166"/>
      <c r="B9" s="32"/>
      <c r="C9" s="588" t="str">
        <f>+'B. Summary of Requirements '!H49</f>
        <v>2007 Appropriation Enacted w/Rescissions and Supplementals</v>
      </c>
      <c r="D9" s="585"/>
      <c r="E9" s="223"/>
      <c r="F9" s="588" t="str">
        <f>+'B. Summary of Requirements '!K49</f>
        <v>2008 Enacted</v>
      </c>
      <c r="G9" s="585"/>
      <c r="H9" s="223"/>
      <c r="I9" s="584" t="str">
        <f>+'B. Summary of Requirements '!Q49</f>
        <v>2009 Current Services</v>
      </c>
      <c r="J9" s="585"/>
      <c r="K9" s="591">
        <v>2009</v>
      </c>
      <c r="L9" s="592"/>
      <c r="M9" s="592"/>
      <c r="N9" s="593"/>
      <c r="O9" s="584" t="str">
        <f>+'B. Summary of Requirements '!AA49</f>
        <v>2009 Request</v>
      </c>
      <c r="P9" s="585"/>
      <c r="Q9" s="222" t="s">
        <v>57</v>
      </c>
      <c r="R9" s="200"/>
      <c r="S9" s="201"/>
      <c r="T9" s="222"/>
    </row>
    <row r="10" spans="1:20" ht="14.25" customHeight="1">
      <c r="A10" s="32"/>
      <c r="B10" s="32"/>
      <c r="C10" s="589"/>
      <c r="D10" s="590"/>
      <c r="E10" s="223"/>
      <c r="F10" s="586"/>
      <c r="G10" s="587"/>
      <c r="H10" s="223"/>
      <c r="I10" s="586"/>
      <c r="J10" s="587"/>
      <c r="K10" s="596" t="s">
        <v>51</v>
      </c>
      <c r="L10" s="597"/>
      <c r="M10" s="594" t="s">
        <v>52</v>
      </c>
      <c r="N10" s="595"/>
      <c r="O10" s="586"/>
      <c r="P10" s="587"/>
      <c r="Q10" s="222" t="s">
        <v>57</v>
      </c>
      <c r="R10" s="201"/>
      <c r="S10" s="201"/>
      <c r="T10" s="222"/>
    </row>
    <row r="11" spans="1:20" ht="12.75" hidden="1">
      <c r="A11" s="574" t="s">
        <v>10</v>
      </c>
      <c r="B11" s="32"/>
      <c r="C11" s="111"/>
      <c r="D11" s="112"/>
      <c r="E11" s="105"/>
      <c r="F11" s="111"/>
      <c r="G11" s="112"/>
      <c r="H11" s="105"/>
      <c r="I11" s="111"/>
      <c r="J11" s="112"/>
      <c r="K11" s="111"/>
      <c r="L11" s="112"/>
      <c r="M11" s="182"/>
      <c r="N11" s="112"/>
      <c r="O11" s="111"/>
      <c r="P11" s="112"/>
      <c r="Q11" s="222" t="s">
        <v>57</v>
      </c>
      <c r="R11" s="182"/>
      <c r="S11" s="182"/>
      <c r="T11" s="222"/>
    </row>
    <row r="12" spans="1:20" ht="51">
      <c r="A12" s="575"/>
      <c r="B12" s="32"/>
      <c r="C12" s="210" t="s">
        <v>99</v>
      </c>
      <c r="D12" s="211" t="s">
        <v>100</v>
      </c>
      <c r="E12" s="105"/>
      <c r="F12" s="210" t="s">
        <v>99</v>
      </c>
      <c r="G12" s="211" t="s">
        <v>100</v>
      </c>
      <c r="H12" s="105"/>
      <c r="I12" s="210" t="s">
        <v>99</v>
      </c>
      <c r="J12" s="211" t="s">
        <v>100</v>
      </c>
      <c r="K12" s="210" t="s">
        <v>99</v>
      </c>
      <c r="L12" s="211" t="s">
        <v>100</v>
      </c>
      <c r="M12" s="210" t="s">
        <v>99</v>
      </c>
      <c r="N12" s="211" t="s">
        <v>100</v>
      </c>
      <c r="O12" s="210" t="s">
        <v>99</v>
      </c>
      <c r="P12" s="211" t="s">
        <v>100</v>
      </c>
      <c r="Q12" s="222" t="s">
        <v>57</v>
      </c>
      <c r="R12" s="202"/>
      <c r="S12" s="202"/>
      <c r="T12" s="222"/>
    </row>
    <row r="13" spans="1:20" ht="12.75">
      <c r="A13" s="212"/>
      <c r="B13" s="32"/>
      <c r="C13" s="266"/>
      <c r="D13" s="267"/>
      <c r="E13" s="260"/>
      <c r="F13" s="266"/>
      <c r="G13" s="267"/>
      <c r="H13" s="260"/>
      <c r="I13" s="266"/>
      <c r="J13" s="267"/>
      <c r="K13" s="266"/>
      <c r="L13" s="269"/>
      <c r="M13" s="308"/>
      <c r="N13" s="267"/>
      <c r="O13" s="266"/>
      <c r="P13" s="267"/>
      <c r="Q13" s="222" t="s">
        <v>57</v>
      </c>
      <c r="R13" s="184"/>
      <c r="S13" s="184"/>
      <c r="T13" s="222"/>
    </row>
    <row r="14" spans="1:20" ht="12.75">
      <c r="A14" s="36" t="s">
        <v>78</v>
      </c>
      <c r="B14" s="32"/>
      <c r="C14" s="266"/>
      <c r="D14" s="302"/>
      <c r="E14" s="260"/>
      <c r="F14" s="266"/>
      <c r="G14" s="302"/>
      <c r="H14" s="260"/>
      <c r="I14" s="266"/>
      <c r="J14" s="302"/>
      <c r="K14" s="266"/>
      <c r="L14" s="269"/>
      <c r="M14" s="266"/>
      <c r="N14" s="302"/>
      <c r="O14" s="266"/>
      <c r="P14" s="302"/>
      <c r="Q14" s="222" t="s">
        <v>57</v>
      </c>
      <c r="R14" s="185"/>
      <c r="S14" s="203"/>
      <c r="T14" s="222"/>
    </row>
    <row r="15" spans="1:20" ht="12.75">
      <c r="A15" s="213" t="s">
        <v>132</v>
      </c>
      <c r="B15" s="32"/>
      <c r="C15" s="266"/>
      <c r="D15" s="302"/>
      <c r="E15" s="260"/>
      <c r="F15" s="266"/>
      <c r="G15" s="302"/>
      <c r="H15" s="260"/>
      <c r="I15" s="266"/>
      <c r="J15" s="302"/>
      <c r="K15" s="266"/>
      <c r="L15" s="269"/>
      <c r="M15" s="266"/>
      <c r="N15" s="302"/>
      <c r="O15" s="266">
        <f aca="true" t="shared" si="0" ref="O15:P18">+I15+K15+M15</f>
        <v>0</v>
      </c>
      <c r="P15" s="267">
        <f t="shared" si="0"/>
        <v>0</v>
      </c>
      <c r="Q15" s="222" t="s">
        <v>57</v>
      </c>
      <c r="R15" s="185"/>
      <c r="S15" s="203"/>
      <c r="T15" s="222"/>
    </row>
    <row r="16" spans="1:20" ht="25.5">
      <c r="A16" s="214" t="s">
        <v>133</v>
      </c>
      <c r="B16" s="32"/>
      <c r="C16" s="266"/>
      <c r="D16" s="302"/>
      <c r="E16" s="260"/>
      <c r="F16" s="266"/>
      <c r="G16" s="302"/>
      <c r="H16" s="260"/>
      <c r="I16" s="266"/>
      <c r="J16" s="302"/>
      <c r="K16" s="266"/>
      <c r="L16" s="269"/>
      <c r="M16" s="266"/>
      <c r="N16" s="302"/>
      <c r="O16" s="266">
        <f t="shared" si="0"/>
        <v>0</v>
      </c>
      <c r="P16" s="267">
        <f t="shared" si="0"/>
        <v>0</v>
      </c>
      <c r="Q16" s="222" t="s">
        <v>57</v>
      </c>
      <c r="R16" s="185"/>
      <c r="S16" s="203"/>
      <c r="T16" s="222"/>
    </row>
    <row r="17" spans="1:20" ht="25.5">
      <c r="A17" s="214" t="s">
        <v>106</v>
      </c>
      <c r="B17" s="32"/>
      <c r="C17" s="266"/>
      <c r="D17" s="302"/>
      <c r="E17" s="260"/>
      <c r="F17" s="266"/>
      <c r="G17" s="302"/>
      <c r="H17" s="260"/>
      <c r="I17" s="266"/>
      <c r="J17" s="302"/>
      <c r="K17" s="266"/>
      <c r="L17" s="269"/>
      <c r="M17" s="266"/>
      <c r="N17" s="302"/>
      <c r="O17" s="266">
        <f t="shared" si="0"/>
        <v>0</v>
      </c>
      <c r="P17" s="267">
        <f t="shared" si="0"/>
        <v>0</v>
      </c>
      <c r="Q17" s="222" t="s">
        <v>57</v>
      </c>
      <c r="R17" s="185"/>
      <c r="S17" s="203"/>
      <c r="T17" s="222"/>
    </row>
    <row r="18" spans="1:20" ht="13.5" customHeight="1">
      <c r="A18" s="213" t="s">
        <v>134</v>
      </c>
      <c r="B18" s="33"/>
      <c r="C18" s="272"/>
      <c r="D18" s="273"/>
      <c r="E18" s="261"/>
      <c r="F18" s="272"/>
      <c r="G18" s="273"/>
      <c r="H18" s="262"/>
      <c r="I18" s="272"/>
      <c r="J18" s="273"/>
      <c r="K18" s="272"/>
      <c r="L18" s="276"/>
      <c r="M18" s="272"/>
      <c r="N18" s="273"/>
      <c r="O18" s="272">
        <f t="shared" si="0"/>
        <v>0</v>
      </c>
      <c r="P18" s="273">
        <f t="shared" si="0"/>
        <v>0</v>
      </c>
      <c r="Q18" s="222" t="s">
        <v>57</v>
      </c>
      <c r="R18" s="189"/>
      <c r="S18" s="189"/>
      <c r="T18" s="222"/>
    </row>
    <row r="19" spans="1:20" ht="12.75" hidden="1">
      <c r="A19" s="39" t="s">
        <v>70</v>
      </c>
      <c r="B19" s="32"/>
      <c r="C19" s="303"/>
      <c r="D19" s="304"/>
      <c r="E19" s="263"/>
      <c r="F19" s="303"/>
      <c r="G19" s="304"/>
      <c r="H19" s="263"/>
      <c r="I19" s="303"/>
      <c r="J19" s="304"/>
      <c r="K19" s="303"/>
      <c r="L19" s="306"/>
      <c r="M19" s="303"/>
      <c r="N19" s="304"/>
      <c r="O19" s="303"/>
      <c r="P19" s="304"/>
      <c r="Q19" s="222" t="s">
        <v>57</v>
      </c>
      <c r="R19" s="187"/>
      <c r="S19" s="187"/>
      <c r="T19" s="222"/>
    </row>
    <row r="20" spans="1:20" s="26" customFormat="1" ht="12.75">
      <c r="A20" s="47" t="s">
        <v>79</v>
      </c>
      <c r="B20" s="36"/>
      <c r="C20" s="278">
        <f>SUM(C15:C19)</f>
        <v>0</v>
      </c>
      <c r="D20" s="279">
        <f>SUM(D15:D19)</f>
        <v>0</v>
      </c>
      <c r="E20" s="264"/>
      <c r="F20" s="278">
        <f>SUM(F15:F19)</f>
        <v>0</v>
      </c>
      <c r="G20" s="279">
        <f>SUM(G15:G19)</f>
        <v>0</v>
      </c>
      <c r="H20" s="265"/>
      <c r="I20" s="278">
        <f aca="true" t="shared" si="1" ref="I20:P20">SUM(I15:I19)</f>
        <v>0</v>
      </c>
      <c r="J20" s="279">
        <f t="shared" si="1"/>
        <v>0</v>
      </c>
      <c r="K20" s="278">
        <f>SUM(K15:K19)</f>
        <v>0</v>
      </c>
      <c r="L20" s="279">
        <f t="shared" si="1"/>
        <v>0</v>
      </c>
      <c r="M20" s="278">
        <f t="shared" si="1"/>
        <v>0</v>
      </c>
      <c r="N20" s="279">
        <f t="shared" si="1"/>
        <v>0</v>
      </c>
      <c r="O20" s="278">
        <f t="shared" si="1"/>
        <v>0</v>
      </c>
      <c r="P20" s="279">
        <f t="shared" si="1"/>
        <v>0</v>
      </c>
      <c r="Q20" s="222" t="s">
        <v>57</v>
      </c>
      <c r="R20" s="204"/>
      <c r="S20" s="204"/>
      <c r="T20" s="222"/>
    </row>
    <row r="21" spans="1:20" ht="12.75">
      <c r="A21" s="33"/>
      <c r="B21" s="32"/>
      <c r="C21" s="266"/>
      <c r="D21" s="267"/>
      <c r="E21" s="225"/>
      <c r="F21" s="266"/>
      <c r="G21" s="267"/>
      <c r="H21" s="225"/>
      <c r="I21" s="266"/>
      <c r="J21" s="267"/>
      <c r="K21" s="266"/>
      <c r="L21" s="269"/>
      <c r="M21" s="266"/>
      <c r="N21" s="267"/>
      <c r="O21" s="266"/>
      <c r="P21" s="267"/>
      <c r="Q21" s="222" t="s">
        <v>57</v>
      </c>
      <c r="R21" s="184"/>
      <c r="S21" s="184"/>
      <c r="T21" s="222"/>
    </row>
    <row r="22" spans="1:20" ht="25.5">
      <c r="A22" s="46" t="s">
        <v>130</v>
      </c>
      <c r="B22" s="32"/>
      <c r="C22" s="266"/>
      <c r="D22" s="267"/>
      <c r="E22" s="268"/>
      <c r="F22" s="266"/>
      <c r="G22" s="267"/>
      <c r="H22" s="268"/>
      <c r="I22" s="266"/>
      <c r="J22" s="267"/>
      <c r="K22" s="266"/>
      <c r="L22" s="269"/>
      <c r="M22" s="266"/>
      <c r="N22" s="267"/>
      <c r="O22" s="270"/>
      <c r="P22" s="271"/>
      <c r="Q22" s="222" t="s">
        <v>57</v>
      </c>
      <c r="R22" s="184"/>
      <c r="S22" s="184"/>
      <c r="T22" s="222"/>
    </row>
    <row r="23" spans="1:20" ht="25.5">
      <c r="A23" s="214" t="s">
        <v>135</v>
      </c>
      <c r="B23" s="32"/>
      <c r="C23" s="266"/>
      <c r="D23" s="267">
        <v>49361</v>
      </c>
      <c r="E23" s="268"/>
      <c r="F23" s="266"/>
      <c r="G23" s="267">
        <v>32100</v>
      </c>
      <c r="H23" s="268"/>
      <c r="I23" s="266"/>
      <c r="J23" s="267">
        <v>32100</v>
      </c>
      <c r="K23" s="266"/>
      <c r="L23" s="269"/>
      <c r="M23" s="266"/>
      <c r="N23" s="267">
        <v>-32100</v>
      </c>
      <c r="O23" s="266">
        <f aca="true" t="shared" si="2" ref="O23:P30">+I23+K23+M23</f>
        <v>0</v>
      </c>
      <c r="P23" s="267">
        <f t="shared" si="2"/>
        <v>0</v>
      </c>
      <c r="Q23" s="222" t="s">
        <v>57</v>
      </c>
      <c r="R23" s="184"/>
      <c r="S23" s="184"/>
      <c r="T23" s="222"/>
    </row>
    <row r="24" spans="1:20" ht="12.75">
      <c r="A24" s="213" t="s">
        <v>136</v>
      </c>
      <c r="B24" s="32"/>
      <c r="C24" s="266"/>
      <c r="D24" s="267"/>
      <c r="E24" s="268"/>
      <c r="F24" s="266"/>
      <c r="G24" s="267"/>
      <c r="H24" s="268"/>
      <c r="I24" s="266"/>
      <c r="J24" s="267"/>
      <c r="K24" s="266"/>
      <c r="L24" s="269"/>
      <c r="M24" s="266"/>
      <c r="N24" s="267"/>
      <c r="O24" s="266">
        <f t="shared" si="2"/>
        <v>0</v>
      </c>
      <c r="P24" s="267">
        <f t="shared" si="2"/>
        <v>0</v>
      </c>
      <c r="Q24" s="222" t="s">
        <v>57</v>
      </c>
      <c r="R24" s="184"/>
      <c r="S24" s="184"/>
      <c r="T24" s="222"/>
    </row>
    <row r="25" spans="1:20" ht="12.75">
      <c r="A25" s="213" t="s">
        <v>137</v>
      </c>
      <c r="B25" s="32"/>
      <c r="C25" s="266"/>
      <c r="D25" s="267"/>
      <c r="E25" s="268"/>
      <c r="F25" s="266"/>
      <c r="G25" s="267"/>
      <c r="H25" s="268"/>
      <c r="I25" s="266"/>
      <c r="J25" s="267"/>
      <c r="K25" s="266"/>
      <c r="L25" s="269"/>
      <c r="M25" s="266"/>
      <c r="N25" s="267"/>
      <c r="O25" s="266">
        <f t="shared" si="2"/>
        <v>0</v>
      </c>
      <c r="P25" s="267">
        <f t="shared" si="2"/>
        <v>0</v>
      </c>
      <c r="Q25" s="222" t="s">
        <v>57</v>
      </c>
      <c r="R25" s="184"/>
      <c r="S25" s="184"/>
      <c r="T25" s="222"/>
    </row>
    <row r="26" spans="1:20" ht="12.75">
      <c r="A26" s="213" t="s">
        <v>138</v>
      </c>
      <c r="B26" s="32"/>
      <c r="C26" s="266"/>
      <c r="D26" s="267"/>
      <c r="E26" s="268"/>
      <c r="F26" s="266"/>
      <c r="G26" s="267"/>
      <c r="H26" s="268"/>
      <c r="I26" s="266"/>
      <c r="J26" s="267"/>
      <c r="K26" s="266"/>
      <c r="L26" s="269"/>
      <c r="M26" s="266"/>
      <c r="N26" s="267"/>
      <c r="O26" s="266">
        <f t="shared" si="2"/>
        <v>0</v>
      </c>
      <c r="P26" s="267">
        <f t="shared" si="2"/>
        <v>0</v>
      </c>
      <c r="Q26" s="222" t="s">
        <v>57</v>
      </c>
      <c r="R26" s="184"/>
      <c r="S26" s="184"/>
      <c r="T26" s="222"/>
    </row>
    <row r="27" spans="1:20" ht="25.5">
      <c r="A27" s="214" t="s">
        <v>139</v>
      </c>
      <c r="B27" s="32"/>
      <c r="C27" s="266"/>
      <c r="D27" s="267"/>
      <c r="E27" s="268"/>
      <c r="F27" s="266"/>
      <c r="G27" s="267"/>
      <c r="H27" s="268"/>
      <c r="I27" s="266"/>
      <c r="J27" s="267"/>
      <c r="K27" s="266"/>
      <c r="L27" s="269"/>
      <c r="M27" s="266"/>
      <c r="N27" s="267"/>
      <c r="O27" s="266">
        <f t="shared" si="2"/>
        <v>0</v>
      </c>
      <c r="P27" s="267">
        <f t="shared" si="2"/>
        <v>0</v>
      </c>
      <c r="Q27" s="222" t="s">
        <v>57</v>
      </c>
      <c r="R27" s="184"/>
      <c r="S27" s="184"/>
      <c r="T27" s="222"/>
    </row>
    <row r="28" spans="1:20" ht="12.75">
      <c r="A28" s="213" t="s">
        <v>140</v>
      </c>
      <c r="B28" s="32"/>
      <c r="C28" s="266"/>
      <c r="D28" s="267"/>
      <c r="E28" s="268"/>
      <c r="F28" s="266"/>
      <c r="G28" s="267"/>
      <c r="H28" s="268"/>
      <c r="I28" s="266"/>
      <c r="J28" s="267"/>
      <c r="K28" s="266"/>
      <c r="L28" s="269"/>
      <c r="M28" s="266"/>
      <c r="N28" s="267"/>
      <c r="O28" s="266">
        <f t="shared" si="2"/>
        <v>0</v>
      </c>
      <c r="P28" s="267">
        <f t="shared" si="2"/>
        <v>0</v>
      </c>
      <c r="Q28" s="222" t="s">
        <v>57</v>
      </c>
      <c r="R28" s="184"/>
      <c r="S28" s="184"/>
      <c r="T28" s="222"/>
    </row>
    <row r="29" spans="1:20" ht="25.5">
      <c r="A29" s="214" t="s">
        <v>141</v>
      </c>
      <c r="B29" s="32"/>
      <c r="C29" s="266"/>
      <c r="D29" s="267"/>
      <c r="E29" s="268"/>
      <c r="F29" s="266"/>
      <c r="G29" s="267"/>
      <c r="H29" s="268"/>
      <c r="I29" s="266"/>
      <c r="J29" s="267"/>
      <c r="K29" s="266"/>
      <c r="L29" s="269"/>
      <c r="M29" s="266"/>
      <c r="N29" s="267"/>
      <c r="O29" s="266">
        <f t="shared" si="2"/>
        <v>0</v>
      </c>
      <c r="P29" s="267">
        <f t="shared" si="2"/>
        <v>0</v>
      </c>
      <c r="Q29" s="222" t="s">
        <v>57</v>
      </c>
      <c r="R29" s="184"/>
      <c r="S29" s="184"/>
      <c r="T29" s="222"/>
    </row>
    <row r="30" spans="1:20" ht="27.75" customHeight="1">
      <c r="A30" s="214" t="s">
        <v>142</v>
      </c>
      <c r="B30" s="33"/>
      <c r="C30" s="272"/>
      <c r="D30" s="273"/>
      <c r="E30" s="274"/>
      <c r="F30" s="272"/>
      <c r="G30" s="273"/>
      <c r="H30" s="275"/>
      <c r="I30" s="272"/>
      <c r="J30" s="273"/>
      <c r="K30" s="272"/>
      <c r="L30" s="276"/>
      <c r="M30" s="272"/>
      <c r="N30" s="273"/>
      <c r="O30" s="266">
        <f t="shared" si="2"/>
        <v>0</v>
      </c>
      <c r="P30" s="277">
        <f t="shared" si="2"/>
        <v>0</v>
      </c>
      <c r="Q30" s="222" t="s">
        <v>57</v>
      </c>
      <c r="R30" s="189"/>
      <c r="S30" s="189"/>
      <c r="T30" s="222"/>
    </row>
    <row r="31" spans="1:20" ht="12.75">
      <c r="A31" s="47" t="s">
        <v>86</v>
      </c>
      <c r="B31" s="36"/>
      <c r="C31" s="278">
        <f>SUM(C23:C30)</f>
        <v>0</v>
      </c>
      <c r="D31" s="279">
        <f>SUM(D23:D30)</f>
        <v>49361</v>
      </c>
      <c r="E31" s="280"/>
      <c r="F31" s="278">
        <f>SUM(F23:F30)</f>
        <v>0</v>
      </c>
      <c r="G31" s="279">
        <f>SUM(G23:G30)</f>
        <v>32100</v>
      </c>
      <c r="H31" s="281"/>
      <c r="I31" s="278">
        <f aca="true" t="shared" si="3" ref="I31:P31">SUM(I23:I30)</f>
        <v>0</v>
      </c>
      <c r="J31" s="279">
        <f t="shared" si="3"/>
        <v>32100</v>
      </c>
      <c r="K31" s="282">
        <f t="shared" si="3"/>
        <v>0</v>
      </c>
      <c r="L31" s="283">
        <f t="shared" si="3"/>
        <v>0</v>
      </c>
      <c r="M31" s="278">
        <f t="shared" si="3"/>
        <v>0</v>
      </c>
      <c r="N31" s="279">
        <f t="shared" si="3"/>
        <v>-32100</v>
      </c>
      <c r="O31" s="282">
        <f t="shared" si="3"/>
        <v>0</v>
      </c>
      <c r="P31" s="279">
        <f t="shared" si="3"/>
        <v>0</v>
      </c>
      <c r="Q31" s="222" t="s">
        <v>57</v>
      </c>
      <c r="R31" s="204"/>
      <c r="S31" s="204"/>
      <c r="T31" s="222"/>
    </row>
    <row r="32" spans="1:20" ht="12.75">
      <c r="A32" s="33"/>
      <c r="B32" s="32"/>
      <c r="C32" s="266"/>
      <c r="D32" s="267"/>
      <c r="E32" s="32"/>
      <c r="F32" s="266"/>
      <c r="G32" s="267"/>
      <c r="H32" s="32"/>
      <c r="I32" s="266"/>
      <c r="J32" s="267"/>
      <c r="K32" s="266"/>
      <c r="L32" s="269"/>
      <c r="M32" s="266"/>
      <c r="N32" s="267"/>
      <c r="O32" s="266"/>
      <c r="P32" s="267"/>
      <c r="Q32" s="222" t="s">
        <v>57</v>
      </c>
      <c r="R32" s="184"/>
      <c r="S32" s="184"/>
      <c r="T32" s="222"/>
    </row>
    <row r="33" spans="1:20" ht="25.5">
      <c r="A33" s="46" t="s">
        <v>131</v>
      </c>
      <c r="B33" s="32"/>
      <c r="C33" s="266"/>
      <c r="D33" s="267"/>
      <c r="E33" s="260"/>
      <c r="F33" s="266"/>
      <c r="G33" s="267"/>
      <c r="H33" s="260"/>
      <c r="I33" s="266"/>
      <c r="J33" s="267"/>
      <c r="K33" s="266"/>
      <c r="L33" s="269"/>
      <c r="M33" s="266"/>
      <c r="N33" s="267"/>
      <c r="O33" s="266"/>
      <c r="P33" s="267"/>
      <c r="Q33" s="222" t="s">
        <v>57</v>
      </c>
      <c r="R33" s="184"/>
      <c r="S33" s="184"/>
      <c r="T33" s="222"/>
    </row>
    <row r="34" spans="1:20" ht="38.25">
      <c r="A34" s="214" t="s">
        <v>143</v>
      </c>
      <c r="B34" s="32"/>
      <c r="C34" s="266"/>
      <c r="D34" s="267"/>
      <c r="E34" s="260"/>
      <c r="F34" s="266"/>
      <c r="G34" s="267"/>
      <c r="H34" s="260"/>
      <c r="I34" s="266"/>
      <c r="J34" s="267"/>
      <c r="K34" s="266"/>
      <c r="L34" s="269"/>
      <c r="M34" s="266"/>
      <c r="N34" s="267"/>
      <c r="O34" s="266">
        <f aca="true" t="shared" si="4" ref="O34:P40">+I34+K34+M34</f>
        <v>0</v>
      </c>
      <c r="P34" s="267">
        <f t="shared" si="4"/>
        <v>0</v>
      </c>
      <c r="Q34" s="222" t="s">
        <v>57</v>
      </c>
      <c r="R34" s="184"/>
      <c r="S34" s="184"/>
      <c r="T34" s="222"/>
    </row>
    <row r="35" spans="1:20" ht="12.75">
      <c r="A35" s="213" t="s">
        <v>144</v>
      </c>
      <c r="B35" s="32"/>
      <c r="C35" s="266"/>
      <c r="D35" s="267"/>
      <c r="E35" s="260"/>
      <c r="F35" s="266"/>
      <c r="G35" s="267"/>
      <c r="H35" s="260"/>
      <c r="I35" s="266"/>
      <c r="J35" s="267"/>
      <c r="K35" s="266"/>
      <c r="L35" s="269"/>
      <c r="M35" s="266"/>
      <c r="N35" s="267"/>
      <c r="O35" s="266">
        <f t="shared" si="4"/>
        <v>0</v>
      </c>
      <c r="P35" s="267">
        <f t="shared" si="4"/>
        <v>0</v>
      </c>
      <c r="Q35" s="222" t="s">
        <v>57</v>
      </c>
      <c r="R35" s="184"/>
      <c r="S35" s="184"/>
      <c r="T35" s="222"/>
    </row>
    <row r="36" spans="1:20" ht="38.25">
      <c r="A36" s="214" t="s">
        <v>3</v>
      </c>
      <c r="B36" s="32"/>
      <c r="C36" s="266"/>
      <c r="D36" s="267"/>
      <c r="E36" s="260"/>
      <c r="F36" s="266"/>
      <c r="G36" s="267"/>
      <c r="H36" s="260"/>
      <c r="I36" s="266"/>
      <c r="J36" s="267"/>
      <c r="K36" s="266"/>
      <c r="L36" s="269"/>
      <c r="M36" s="266"/>
      <c r="N36" s="267"/>
      <c r="O36" s="266">
        <f t="shared" si="4"/>
        <v>0</v>
      </c>
      <c r="P36" s="267">
        <f t="shared" si="4"/>
        <v>0</v>
      </c>
      <c r="Q36" s="222" t="s">
        <v>57</v>
      </c>
      <c r="R36" s="184"/>
      <c r="S36" s="184"/>
      <c r="T36" s="222"/>
    </row>
    <row r="37" spans="1:20" ht="38.25">
      <c r="A37" s="214" t="s">
        <v>146</v>
      </c>
      <c r="B37" s="32"/>
      <c r="C37" s="266"/>
      <c r="D37" s="267"/>
      <c r="E37" s="260"/>
      <c r="F37" s="266"/>
      <c r="G37" s="267"/>
      <c r="H37" s="260"/>
      <c r="I37" s="266"/>
      <c r="J37" s="267"/>
      <c r="K37" s="266"/>
      <c r="L37" s="269"/>
      <c r="M37" s="266"/>
      <c r="N37" s="267"/>
      <c r="O37" s="266">
        <f t="shared" si="4"/>
        <v>0</v>
      </c>
      <c r="P37" s="267">
        <f t="shared" si="4"/>
        <v>0</v>
      </c>
      <c r="Q37" s="222" t="s">
        <v>57</v>
      </c>
      <c r="R37" s="184"/>
      <c r="S37" s="184"/>
      <c r="T37" s="222"/>
    </row>
    <row r="38" spans="1:20" ht="25.5">
      <c r="A38" s="214" t="s">
        <v>147</v>
      </c>
      <c r="B38" s="32"/>
      <c r="C38" s="266"/>
      <c r="D38" s="267"/>
      <c r="E38" s="260"/>
      <c r="F38" s="266"/>
      <c r="G38" s="267"/>
      <c r="H38" s="260"/>
      <c r="I38" s="266"/>
      <c r="J38" s="267"/>
      <c r="K38" s="266"/>
      <c r="L38" s="269"/>
      <c r="M38" s="266"/>
      <c r="N38" s="267"/>
      <c r="O38" s="266">
        <f t="shared" si="4"/>
        <v>0</v>
      </c>
      <c r="P38" s="267">
        <f t="shared" si="4"/>
        <v>0</v>
      </c>
      <c r="Q38" s="222" t="s">
        <v>57</v>
      </c>
      <c r="R38" s="184"/>
      <c r="S38" s="184"/>
      <c r="T38" s="222"/>
    </row>
    <row r="39" spans="1:20" ht="25.5">
      <c r="A39" s="214" t="s">
        <v>4</v>
      </c>
      <c r="B39" s="32"/>
      <c r="C39" s="266"/>
      <c r="D39" s="267"/>
      <c r="E39" s="260"/>
      <c r="F39" s="266"/>
      <c r="G39" s="267"/>
      <c r="H39" s="260"/>
      <c r="I39" s="266"/>
      <c r="J39" s="267"/>
      <c r="K39" s="266"/>
      <c r="L39" s="269"/>
      <c r="M39" s="266"/>
      <c r="N39" s="267"/>
      <c r="O39" s="266">
        <f t="shared" si="4"/>
        <v>0</v>
      </c>
      <c r="P39" s="267">
        <f t="shared" si="4"/>
        <v>0</v>
      </c>
      <c r="Q39" s="222" t="s">
        <v>57</v>
      </c>
      <c r="R39" s="184"/>
      <c r="S39" s="184"/>
      <c r="T39" s="222"/>
    </row>
    <row r="40" spans="1:20" ht="12.75">
      <c r="A40" s="213" t="s">
        <v>148</v>
      </c>
      <c r="B40" s="32"/>
      <c r="C40" s="266"/>
      <c r="D40" s="267"/>
      <c r="E40" s="260"/>
      <c r="F40" s="266"/>
      <c r="G40" s="267"/>
      <c r="H40" s="260"/>
      <c r="I40" s="266"/>
      <c r="J40" s="267"/>
      <c r="K40" s="266"/>
      <c r="L40" s="269"/>
      <c r="M40" s="266"/>
      <c r="N40" s="267"/>
      <c r="O40" s="266">
        <f t="shared" si="4"/>
        <v>0</v>
      </c>
      <c r="P40" s="267">
        <f t="shared" si="4"/>
        <v>0</v>
      </c>
      <c r="Q40" s="222" t="s">
        <v>57</v>
      </c>
      <c r="R40" s="184"/>
      <c r="S40" s="184"/>
      <c r="T40" s="222"/>
    </row>
    <row r="41" spans="1:20" ht="12.75" hidden="1">
      <c r="A41" s="39" t="s">
        <v>88</v>
      </c>
      <c r="B41" s="32"/>
      <c r="C41" s="274"/>
      <c r="D41" s="305"/>
      <c r="E41" s="263"/>
      <c r="F41" s="274"/>
      <c r="G41" s="305"/>
      <c r="H41" s="263"/>
      <c r="I41" s="274"/>
      <c r="J41" s="305"/>
      <c r="K41" s="274"/>
      <c r="L41" s="307"/>
      <c r="M41" s="274"/>
      <c r="N41" s="305"/>
      <c r="O41" s="274">
        <f>K41+I41+M41</f>
        <v>0</v>
      </c>
      <c r="P41" s="305">
        <f>N41+J41+L41</f>
        <v>0</v>
      </c>
      <c r="Q41" s="222" t="s">
        <v>57</v>
      </c>
      <c r="R41" s="189"/>
      <c r="S41" s="189"/>
      <c r="T41" s="222"/>
    </row>
    <row r="42" spans="1:20" ht="12.75" hidden="1">
      <c r="A42" s="39" t="s">
        <v>89</v>
      </c>
      <c r="B42" s="32"/>
      <c r="C42" s="303"/>
      <c r="D42" s="304"/>
      <c r="E42" s="263"/>
      <c r="F42" s="303"/>
      <c r="G42" s="304"/>
      <c r="H42" s="263"/>
      <c r="I42" s="303"/>
      <c r="J42" s="304"/>
      <c r="K42" s="303"/>
      <c r="L42" s="306"/>
      <c r="M42" s="303"/>
      <c r="N42" s="304"/>
      <c r="O42" s="303">
        <f>K42+I42+M42</f>
        <v>0</v>
      </c>
      <c r="P42" s="304">
        <f>N42+J42+L42</f>
        <v>0</v>
      </c>
      <c r="Q42" s="222" t="s">
        <v>57</v>
      </c>
      <c r="R42" s="187"/>
      <c r="S42" s="187"/>
      <c r="T42" s="222"/>
    </row>
    <row r="43" spans="1:20" ht="12.75">
      <c r="A43" s="47" t="s">
        <v>90</v>
      </c>
      <c r="B43" s="36"/>
      <c r="C43" s="278">
        <f>SUM(C34:C40)</f>
        <v>0</v>
      </c>
      <c r="D43" s="279">
        <f>SUM(D34:D40)</f>
        <v>0</v>
      </c>
      <c r="E43" s="264"/>
      <c r="F43" s="278">
        <f>SUM(F34:F40)</f>
        <v>0</v>
      </c>
      <c r="G43" s="279">
        <f>SUM(G34:G40)</f>
        <v>0</v>
      </c>
      <c r="H43" s="265"/>
      <c r="I43" s="278">
        <f aca="true" t="shared" si="5" ref="I43:P43">SUM(I34:I40)</f>
        <v>0</v>
      </c>
      <c r="J43" s="279">
        <f t="shared" si="5"/>
        <v>0</v>
      </c>
      <c r="K43" s="278">
        <f t="shared" si="5"/>
        <v>0</v>
      </c>
      <c r="L43" s="283">
        <f t="shared" si="5"/>
        <v>0</v>
      </c>
      <c r="M43" s="278">
        <f t="shared" si="5"/>
        <v>0</v>
      </c>
      <c r="N43" s="279">
        <f t="shared" si="5"/>
        <v>0</v>
      </c>
      <c r="O43" s="278">
        <f t="shared" si="5"/>
        <v>0</v>
      </c>
      <c r="P43" s="279">
        <f t="shared" si="5"/>
        <v>0</v>
      </c>
      <c r="Q43" s="222" t="s">
        <v>57</v>
      </c>
      <c r="R43" s="204"/>
      <c r="S43" s="204"/>
      <c r="T43" s="222"/>
    </row>
    <row r="44" spans="1:20" ht="13.5" thickBo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09"/>
      <c r="L44" s="309"/>
      <c r="M44" s="310"/>
      <c r="N44" s="32"/>
      <c r="O44" s="32"/>
      <c r="P44" s="32"/>
      <c r="Q44" s="222" t="s">
        <v>57</v>
      </c>
      <c r="R44" s="184"/>
      <c r="S44" s="184"/>
      <c r="T44" s="222"/>
    </row>
    <row r="45" spans="1:20" s="27" customFormat="1" ht="13.5" thickBot="1">
      <c r="A45" s="97" t="s">
        <v>98</v>
      </c>
      <c r="B45" s="98"/>
      <c r="C45" s="339">
        <f>C20+C31+C43</f>
        <v>0</v>
      </c>
      <c r="D45" s="340">
        <f>D20+D31+D43</f>
        <v>49361</v>
      </c>
      <c r="E45" s="341"/>
      <c r="F45" s="339">
        <f>F20+F31+F43</f>
        <v>0</v>
      </c>
      <c r="G45" s="340">
        <f>G20+G31+G43</f>
        <v>32100</v>
      </c>
      <c r="H45" s="341"/>
      <c r="I45" s="339">
        <f aca="true" t="shared" si="6" ref="I45:P45">I20+I31+I43</f>
        <v>0</v>
      </c>
      <c r="J45" s="340">
        <f t="shared" si="6"/>
        <v>32100</v>
      </c>
      <c r="K45" s="339">
        <f t="shared" si="6"/>
        <v>0</v>
      </c>
      <c r="L45" s="340">
        <f t="shared" si="6"/>
        <v>0</v>
      </c>
      <c r="M45" s="339">
        <f t="shared" si="6"/>
        <v>0</v>
      </c>
      <c r="N45" s="340">
        <f t="shared" si="6"/>
        <v>-32100</v>
      </c>
      <c r="O45" s="339">
        <f t="shared" si="6"/>
        <v>0</v>
      </c>
      <c r="P45" s="340">
        <f t="shared" si="6"/>
        <v>0</v>
      </c>
      <c r="Q45" s="222" t="s">
        <v>115</v>
      </c>
      <c r="R45" s="52"/>
      <c r="S45" s="53"/>
      <c r="T45" s="222"/>
    </row>
    <row r="46" spans="1:20" s="27" customFormat="1" ht="15">
      <c r="A46" s="583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227"/>
      <c r="R46" s="205"/>
      <c r="S46" s="205"/>
      <c r="T46" s="222"/>
    </row>
    <row r="47" spans="1:20" s="27" customFormat="1" ht="15.75" hidden="1">
      <c r="A47" s="29" t="s">
        <v>68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6"/>
      <c r="S47" s="206"/>
      <c r="T47" s="222"/>
    </row>
    <row r="48" spans="1:20" s="27" customFormat="1" ht="15.75" hidden="1">
      <c r="A48" s="30" t="e">
        <f>+#REF!</f>
        <v>#REF!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06"/>
      <c r="S48" s="206"/>
      <c r="T48" s="222"/>
    </row>
    <row r="49" spans="1:20" s="27" customFormat="1" ht="12.75" hidden="1">
      <c r="A49" s="31" t="s">
        <v>26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6"/>
      <c r="S49" s="206"/>
      <c r="T49" s="222"/>
    </row>
    <row r="50" spans="1:20" s="27" customFormat="1" ht="12.75" hidden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07"/>
      <c r="S50" s="207"/>
      <c r="T50" s="222"/>
    </row>
    <row r="51" spans="18:20" ht="12.75" hidden="1">
      <c r="R51" s="207"/>
      <c r="S51" s="207"/>
      <c r="T51" s="222"/>
    </row>
    <row r="52" spans="1:20" ht="12.75" hidden="1">
      <c r="A52" s="166" t="s">
        <v>36</v>
      </c>
      <c r="B52" s="32"/>
      <c r="C52" s="103" t="e">
        <f>+#REF!</f>
        <v>#REF!</v>
      </c>
      <c r="D52" s="104"/>
      <c r="E52" s="105"/>
      <c r="F52" s="103" t="e">
        <f>+#REF!</f>
        <v>#REF!</v>
      </c>
      <c r="G52" s="104"/>
      <c r="H52" s="105"/>
      <c r="I52" s="106" t="e">
        <f>+#REF!</f>
        <v>#REF!</v>
      </c>
      <c r="J52" s="104"/>
      <c r="K52" s="106" t="e">
        <f>+#REF!</f>
        <v>#REF!</v>
      </c>
      <c r="L52" s="191"/>
      <c r="M52" s="191"/>
      <c r="N52" s="104"/>
      <c r="O52" s="106" t="e">
        <f>+#REF!</f>
        <v>#REF!</v>
      </c>
      <c r="P52" s="104"/>
      <c r="Q52" s="107"/>
      <c r="R52" s="200"/>
      <c r="S52" s="201"/>
      <c r="T52" s="222"/>
    </row>
    <row r="53" spans="2:20" ht="12.75" hidden="1">
      <c r="B53" s="32"/>
      <c r="C53" s="108" t="e">
        <f>+#REF!</f>
        <v>#REF!</v>
      </c>
      <c r="D53" s="109"/>
      <c r="E53" s="105"/>
      <c r="F53" s="108" t="e">
        <f>+#REF!</f>
        <v>#REF!</v>
      </c>
      <c r="G53" s="110"/>
      <c r="H53" s="105"/>
      <c r="I53" s="108" t="e">
        <f>+#REF!</f>
        <v>#REF!</v>
      </c>
      <c r="J53" s="110"/>
      <c r="K53" s="108" t="s">
        <v>27</v>
      </c>
      <c r="L53" s="181"/>
      <c r="M53" s="181"/>
      <c r="N53" s="110"/>
      <c r="O53" s="108" t="e">
        <f>+#REF!</f>
        <v>#REF!</v>
      </c>
      <c r="P53" s="110"/>
      <c r="Q53" s="107"/>
      <c r="R53" s="201"/>
      <c r="S53" s="201"/>
      <c r="T53" s="222"/>
    </row>
    <row r="54" spans="1:20" ht="12.75" hidden="1">
      <c r="A54" s="576" t="s">
        <v>76</v>
      </c>
      <c r="B54" s="32"/>
      <c r="C54" s="111"/>
      <c r="D54" s="112" t="s">
        <v>47</v>
      </c>
      <c r="E54" s="105"/>
      <c r="F54" s="111"/>
      <c r="G54" s="112" t="s">
        <v>47</v>
      </c>
      <c r="H54" s="105"/>
      <c r="I54" s="111"/>
      <c r="J54" s="112" t="s">
        <v>47</v>
      </c>
      <c r="K54" s="111"/>
      <c r="L54" s="182"/>
      <c r="M54" s="182"/>
      <c r="N54" s="112" t="s">
        <v>47</v>
      </c>
      <c r="O54" s="111"/>
      <c r="P54" s="112" t="s">
        <v>47</v>
      </c>
      <c r="Q54" s="107"/>
      <c r="R54" s="182"/>
      <c r="S54" s="182"/>
      <c r="T54" s="222"/>
    </row>
    <row r="55" spans="1:20" ht="12.75" hidden="1">
      <c r="A55" s="577"/>
      <c r="B55" s="32"/>
      <c r="C55" s="113" t="s">
        <v>153</v>
      </c>
      <c r="D55" s="114" t="s">
        <v>77</v>
      </c>
      <c r="E55" s="105"/>
      <c r="F55" s="113" t="s">
        <v>153</v>
      </c>
      <c r="G55" s="114" t="s">
        <v>77</v>
      </c>
      <c r="H55" s="105"/>
      <c r="I55" s="113" t="s">
        <v>153</v>
      </c>
      <c r="J55" s="114" t="s">
        <v>77</v>
      </c>
      <c r="K55" s="113" t="s">
        <v>153</v>
      </c>
      <c r="L55" s="183"/>
      <c r="M55" s="183"/>
      <c r="N55" s="114" t="s">
        <v>77</v>
      </c>
      <c r="O55" s="113" t="s">
        <v>153</v>
      </c>
      <c r="P55" s="114" t="s">
        <v>77</v>
      </c>
      <c r="Q55" s="107"/>
      <c r="R55" s="202"/>
      <c r="S55" s="202"/>
      <c r="T55" s="222"/>
    </row>
    <row r="56" spans="1:20" ht="12.75" hidden="1">
      <c r="A56" s="33"/>
      <c r="B56" s="32"/>
      <c r="C56" s="34"/>
      <c r="D56" s="35"/>
      <c r="E56" s="32"/>
      <c r="F56" s="34"/>
      <c r="G56" s="35"/>
      <c r="H56" s="32"/>
      <c r="I56" s="34"/>
      <c r="J56" s="35"/>
      <c r="K56" s="34"/>
      <c r="L56" s="184"/>
      <c r="M56" s="184"/>
      <c r="N56" s="35"/>
      <c r="O56" s="34"/>
      <c r="P56" s="35"/>
      <c r="R56" s="184"/>
      <c r="S56" s="184"/>
      <c r="T56" s="222"/>
    </row>
    <row r="57" spans="1:20" ht="12.75" hidden="1">
      <c r="A57" s="36" t="s">
        <v>78</v>
      </c>
      <c r="B57" s="32"/>
      <c r="C57" s="37"/>
      <c r="D57" s="38"/>
      <c r="E57" s="32"/>
      <c r="F57" s="37"/>
      <c r="G57" s="38"/>
      <c r="H57" s="32"/>
      <c r="I57" s="37"/>
      <c r="J57" s="38"/>
      <c r="K57" s="37"/>
      <c r="L57" s="185"/>
      <c r="M57" s="185"/>
      <c r="N57" s="38"/>
      <c r="O57" s="37"/>
      <c r="P57" s="38"/>
      <c r="R57" s="185"/>
      <c r="S57" s="203"/>
      <c r="T57" s="222"/>
    </row>
    <row r="58" spans="1:20" ht="12.75" hidden="1">
      <c r="A58" s="91" t="s">
        <v>71</v>
      </c>
      <c r="B58" s="33"/>
      <c r="C58" s="92"/>
      <c r="D58" s="93"/>
      <c r="E58" s="95"/>
      <c r="F58" s="92"/>
      <c r="G58" s="93"/>
      <c r="H58" s="95"/>
      <c r="I58" s="92"/>
      <c r="J58" s="93"/>
      <c r="K58" s="92"/>
      <c r="L58" s="186"/>
      <c r="M58" s="186"/>
      <c r="N58" s="93"/>
      <c r="O58" s="92">
        <f>K58+I58</f>
        <v>0</v>
      </c>
      <c r="P58" s="93">
        <f>N58+J58</f>
        <v>0</v>
      </c>
      <c r="R58" s="189"/>
      <c r="S58" s="189"/>
      <c r="T58" s="222"/>
    </row>
    <row r="59" spans="1:20" ht="10.5" customHeight="1" hidden="1">
      <c r="A59" s="39" t="s">
        <v>70</v>
      </c>
      <c r="B59" s="32"/>
      <c r="C59" s="43"/>
      <c r="D59" s="44"/>
      <c r="E59" s="42"/>
      <c r="F59" s="43"/>
      <c r="G59" s="44"/>
      <c r="H59" s="42"/>
      <c r="I59" s="43"/>
      <c r="J59" s="44"/>
      <c r="K59" s="43"/>
      <c r="L59" s="187"/>
      <c r="M59" s="187"/>
      <c r="N59" s="44"/>
      <c r="O59" s="43"/>
      <c r="P59" s="44"/>
      <c r="R59" s="187"/>
      <c r="S59" s="187"/>
      <c r="T59" s="222"/>
    </row>
    <row r="60" spans="1:20" ht="12.75" hidden="1">
      <c r="A60" s="47" t="s">
        <v>79</v>
      </c>
      <c r="B60" s="36"/>
      <c r="C60" s="48">
        <f>SUM(C58:C59)</f>
        <v>0</v>
      </c>
      <c r="D60" s="49">
        <f>SUM(D58:D59)</f>
        <v>0</v>
      </c>
      <c r="E60" s="94"/>
      <c r="F60" s="48">
        <f>SUM(F58:F59)</f>
        <v>0</v>
      </c>
      <c r="G60" s="49">
        <f>SUM(G58:G59)</f>
        <v>0</v>
      </c>
      <c r="H60" s="94"/>
      <c r="I60" s="48">
        <f aca="true" t="shared" si="7" ref="I60:P60">SUM(I58:I59)</f>
        <v>0</v>
      </c>
      <c r="J60" s="49">
        <f t="shared" si="7"/>
        <v>0</v>
      </c>
      <c r="K60" s="48">
        <f t="shared" si="7"/>
        <v>0</v>
      </c>
      <c r="L60" s="188"/>
      <c r="M60" s="188"/>
      <c r="N60" s="49">
        <f t="shared" si="7"/>
        <v>0</v>
      </c>
      <c r="O60" s="48">
        <f t="shared" si="7"/>
        <v>0</v>
      </c>
      <c r="P60" s="49">
        <f t="shared" si="7"/>
        <v>0</v>
      </c>
      <c r="Q60" s="26"/>
      <c r="R60" s="204"/>
      <c r="S60" s="204"/>
      <c r="T60" s="222"/>
    </row>
    <row r="61" spans="1:20" ht="12.75" hidden="1">
      <c r="A61" s="33"/>
      <c r="B61" s="32"/>
      <c r="C61" s="34"/>
      <c r="D61" s="35"/>
      <c r="E61" s="32"/>
      <c r="F61" s="34"/>
      <c r="G61" s="35"/>
      <c r="H61" s="32"/>
      <c r="I61" s="34"/>
      <c r="J61" s="35"/>
      <c r="K61" s="34"/>
      <c r="L61" s="184"/>
      <c r="M61" s="184"/>
      <c r="N61" s="35"/>
      <c r="O61" s="34"/>
      <c r="P61" s="35"/>
      <c r="R61" s="184"/>
      <c r="S61" s="184"/>
      <c r="T61" s="222"/>
    </row>
    <row r="62" spans="1:20" ht="25.5" hidden="1">
      <c r="A62" s="46" t="s">
        <v>80</v>
      </c>
      <c r="B62" s="32"/>
      <c r="C62" s="34"/>
      <c r="D62" s="35"/>
      <c r="E62" s="32"/>
      <c r="F62" s="34"/>
      <c r="G62" s="35"/>
      <c r="H62" s="32"/>
      <c r="I62" s="34"/>
      <c r="J62" s="35"/>
      <c r="K62" s="34"/>
      <c r="L62" s="184"/>
      <c r="M62" s="184"/>
      <c r="N62" s="35"/>
      <c r="O62" s="34"/>
      <c r="P62" s="35"/>
      <c r="R62" s="184"/>
      <c r="S62" s="184"/>
      <c r="T62" s="222"/>
    </row>
    <row r="63" spans="1:20" ht="12.75" hidden="1">
      <c r="A63" s="91">
        <v>2.1</v>
      </c>
      <c r="B63" s="33"/>
      <c r="C63" s="92"/>
      <c r="D63" s="93"/>
      <c r="E63" s="95"/>
      <c r="F63" s="92"/>
      <c r="G63" s="93"/>
      <c r="H63" s="95"/>
      <c r="I63" s="92"/>
      <c r="J63" s="93"/>
      <c r="K63" s="92"/>
      <c r="L63" s="186"/>
      <c r="M63" s="186"/>
      <c r="N63" s="93"/>
      <c r="O63" s="92">
        <f>K63+I63</f>
        <v>0</v>
      </c>
      <c r="P63" s="93">
        <f>N63+J63</f>
        <v>0</v>
      </c>
      <c r="R63" s="189"/>
      <c r="S63" s="189"/>
      <c r="T63" s="222"/>
    </row>
    <row r="64" spans="1:20" ht="12.75" hidden="1">
      <c r="A64" s="39" t="s">
        <v>81</v>
      </c>
      <c r="B64" s="32"/>
      <c r="C64" s="40"/>
      <c r="D64" s="41"/>
      <c r="E64" s="42"/>
      <c r="F64" s="40"/>
      <c r="G64" s="41"/>
      <c r="H64" s="42"/>
      <c r="I64" s="40"/>
      <c r="J64" s="41"/>
      <c r="K64" s="40"/>
      <c r="L64" s="189"/>
      <c r="M64" s="189"/>
      <c r="N64" s="41"/>
      <c r="O64" s="40"/>
      <c r="P64" s="41"/>
      <c r="R64" s="189"/>
      <c r="S64" s="189"/>
      <c r="T64" s="222"/>
    </row>
    <row r="65" spans="1:20" ht="12.75" hidden="1">
      <c r="A65" s="39" t="s">
        <v>82</v>
      </c>
      <c r="B65" s="32"/>
      <c r="C65" s="40"/>
      <c r="D65" s="41"/>
      <c r="E65" s="42"/>
      <c r="F65" s="40"/>
      <c r="G65" s="41"/>
      <c r="H65" s="42"/>
      <c r="I65" s="40"/>
      <c r="J65" s="41"/>
      <c r="K65" s="40"/>
      <c r="L65" s="189"/>
      <c r="M65" s="189"/>
      <c r="N65" s="41"/>
      <c r="O65" s="40"/>
      <c r="P65" s="41"/>
      <c r="R65" s="189"/>
      <c r="S65" s="189"/>
      <c r="T65" s="222"/>
    </row>
    <row r="66" spans="1:20" ht="12.75" hidden="1">
      <c r="A66" s="39" t="s">
        <v>83</v>
      </c>
      <c r="B66" s="32"/>
      <c r="C66" s="40"/>
      <c r="D66" s="41"/>
      <c r="E66" s="42"/>
      <c r="F66" s="40"/>
      <c r="G66" s="41"/>
      <c r="H66" s="42"/>
      <c r="I66" s="40"/>
      <c r="J66" s="41"/>
      <c r="K66" s="40"/>
      <c r="L66" s="189"/>
      <c r="M66" s="189"/>
      <c r="N66" s="41"/>
      <c r="O66" s="40"/>
      <c r="P66" s="41"/>
      <c r="R66" s="189"/>
      <c r="S66" s="189"/>
      <c r="T66" s="222"/>
    </row>
    <row r="67" spans="1:20" ht="12.75" hidden="1">
      <c r="A67" s="39" t="s">
        <v>84</v>
      </c>
      <c r="B67" s="32"/>
      <c r="C67" s="40"/>
      <c r="D67" s="41"/>
      <c r="E67" s="42"/>
      <c r="F67" s="40"/>
      <c r="G67" s="41"/>
      <c r="H67" s="42"/>
      <c r="I67" s="40"/>
      <c r="J67" s="41"/>
      <c r="K67" s="40"/>
      <c r="L67" s="189"/>
      <c r="M67" s="189"/>
      <c r="N67" s="41"/>
      <c r="O67" s="40"/>
      <c r="P67" s="41"/>
      <c r="R67" s="189"/>
      <c r="S67" s="189"/>
      <c r="T67" s="222"/>
    </row>
    <row r="68" spans="1:20" ht="12.75" hidden="1">
      <c r="A68" s="39" t="s">
        <v>85</v>
      </c>
      <c r="B68" s="32"/>
      <c r="C68" s="43"/>
      <c r="D68" s="44"/>
      <c r="E68" s="42"/>
      <c r="F68" s="43"/>
      <c r="G68" s="44"/>
      <c r="H68" s="42"/>
      <c r="I68" s="43"/>
      <c r="J68" s="44"/>
      <c r="K68" s="43"/>
      <c r="L68" s="187"/>
      <c r="M68" s="187"/>
      <c r="N68" s="44"/>
      <c r="O68" s="43"/>
      <c r="P68" s="44"/>
      <c r="R68" s="187"/>
      <c r="S68" s="187"/>
      <c r="T68" s="222"/>
    </row>
    <row r="69" spans="1:20" ht="12.75" hidden="1">
      <c r="A69" s="47" t="s">
        <v>86</v>
      </c>
      <c r="B69" s="36"/>
      <c r="C69" s="48">
        <f>SUM(C63:C68)</f>
        <v>0</v>
      </c>
      <c r="D69" s="49">
        <f>SUM(D63:D68)</f>
        <v>0</v>
      </c>
      <c r="E69" s="94"/>
      <c r="F69" s="48">
        <f>SUM(F63:F68)</f>
        <v>0</v>
      </c>
      <c r="G69" s="49">
        <f>SUM(G63:G68)</f>
        <v>0</v>
      </c>
      <c r="H69" s="94"/>
      <c r="I69" s="48">
        <f aca="true" t="shared" si="8" ref="I69:P69">SUM(I63:I68)</f>
        <v>0</v>
      </c>
      <c r="J69" s="49">
        <f t="shared" si="8"/>
        <v>0</v>
      </c>
      <c r="K69" s="48">
        <f t="shared" si="8"/>
        <v>0</v>
      </c>
      <c r="L69" s="188"/>
      <c r="M69" s="188"/>
      <c r="N69" s="49">
        <f t="shared" si="8"/>
        <v>0</v>
      </c>
      <c r="O69" s="48">
        <f t="shared" si="8"/>
        <v>0</v>
      </c>
      <c r="P69" s="49">
        <f t="shared" si="8"/>
        <v>0</v>
      </c>
      <c r="R69" s="204"/>
      <c r="S69" s="204"/>
      <c r="T69" s="222"/>
    </row>
    <row r="70" spans="1:20" ht="12.75" hidden="1">
      <c r="A70" s="33"/>
      <c r="B70" s="32"/>
      <c r="C70" s="34"/>
      <c r="D70" s="35"/>
      <c r="E70" s="32"/>
      <c r="F70" s="34"/>
      <c r="G70" s="35"/>
      <c r="H70" s="32"/>
      <c r="I70" s="34"/>
      <c r="J70" s="35"/>
      <c r="K70" s="34"/>
      <c r="L70" s="184"/>
      <c r="M70" s="184"/>
      <c r="N70" s="35"/>
      <c r="O70" s="34"/>
      <c r="P70" s="35"/>
      <c r="R70" s="184"/>
      <c r="S70" s="184"/>
      <c r="T70" s="222"/>
    </row>
    <row r="71" spans="1:20" ht="25.5" hidden="1">
      <c r="A71" s="46" t="s">
        <v>87</v>
      </c>
      <c r="B71" s="32"/>
      <c r="C71" s="34"/>
      <c r="D71" s="35"/>
      <c r="E71" s="32"/>
      <c r="F71" s="34"/>
      <c r="G71" s="35"/>
      <c r="H71" s="32"/>
      <c r="I71" s="34"/>
      <c r="J71" s="35"/>
      <c r="K71" s="34"/>
      <c r="L71" s="184"/>
      <c r="M71" s="184"/>
      <c r="N71" s="35"/>
      <c r="O71" s="34"/>
      <c r="P71" s="35"/>
      <c r="R71" s="184"/>
      <c r="S71" s="184"/>
      <c r="T71" s="222"/>
    </row>
    <row r="72" spans="1:20" ht="12.75" hidden="1">
      <c r="A72" s="91" t="s">
        <v>72</v>
      </c>
      <c r="B72" s="33"/>
      <c r="C72" s="92"/>
      <c r="D72" s="93"/>
      <c r="E72" s="95"/>
      <c r="F72" s="92"/>
      <c r="G72" s="93"/>
      <c r="H72" s="95"/>
      <c r="I72" s="92"/>
      <c r="J72" s="93"/>
      <c r="K72" s="92"/>
      <c r="L72" s="186"/>
      <c r="M72" s="186"/>
      <c r="N72" s="93"/>
      <c r="O72" s="92">
        <f>K72+I72</f>
        <v>0</v>
      </c>
      <c r="P72" s="93">
        <f>N72+J72</f>
        <v>0</v>
      </c>
      <c r="R72" s="189"/>
      <c r="S72" s="189"/>
      <c r="T72" s="222"/>
    </row>
    <row r="73" spans="1:20" ht="12.75" hidden="1">
      <c r="A73" s="39" t="s">
        <v>88</v>
      </c>
      <c r="B73" s="32"/>
      <c r="C73" s="40"/>
      <c r="D73" s="41"/>
      <c r="E73" s="42"/>
      <c r="F73" s="40"/>
      <c r="G73" s="41"/>
      <c r="H73" s="42"/>
      <c r="I73" s="40"/>
      <c r="J73" s="41"/>
      <c r="K73" s="40"/>
      <c r="L73" s="189"/>
      <c r="M73" s="189"/>
      <c r="N73" s="41"/>
      <c r="O73" s="40"/>
      <c r="P73" s="41"/>
      <c r="R73" s="189"/>
      <c r="S73" s="189"/>
      <c r="T73" s="222"/>
    </row>
    <row r="74" spans="1:20" ht="12.75" hidden="1">
      <c r="A74" s="39" t="s">
        <v>89</v>
      </c>
      <c r="B74" s="32"/>
      <c r="C74" s="43"/>
      <c r="D74" s="44"/>
      <c r="E74" s="42"/>
      <c r="F74" s="43"/>
      <c r="G74" s="44"/>
      <c r="H74" s="42"/>
      <c r="I74" s="43"/>
      <c r="J74" s="44"/>
      <c r="K74" s="43"/>
      <c r="L74" s="187"/>
      <c r="M74" s="187"/>
      <c r="N74" s="44"/>
      <c r="O74" s="43"/>
      <c r="P74" s="44"/>
      <c r="R74" s="187"/>
      <c r="S74" s="187"/>
      <c r="T74" s="222"/>
    </row>
    <row r="75" spans="1:20" ht="12.75" hidden="1">
      <c r="A75" s="47" t="s">
        <v>90</v>
      </c>
      <c r="B75" s="36"/>
      <c r="C75" s="48">
        <f>SUM(C72:C74)</f>
        <v>0</v>
      </c>
      <c r="D75" s="49">
        <f>SUM(D72:D74)</f>
        <v>0</v>
      </c>
      <c r="E75" s="94"/>
      <c r="F75" s="48">
        <f>SUM(F72:F74)</f>
        <v>0</v>
      </c>
      <c r="G75" s="49">
        <f>SUM(G72:G74)</f>
        <v>0</v>
      </c>
      <c r="H75" s="94"/>
      <c r="I75" s="48">
        <f aca="true" t="shared" si="9" ref="I75:P75">SUM(I72:I74)</f>
        <v>0</v>
      </c>
      <c r="J75" s="49">
        <f t="shared" si="9"/>
        <v>0</v>
      </c>
      <c r="K75" s="48">
        <f t="shared" si="9"/>
        <v>0</v>
      </c>
      <c r="L75" s="188"/>
      <c r="M75" s="188"/>
      <c r="N75" s="49">
        <f t="shared" si="9"/>
        <v>0</v>
      </c>
      <c r="O75" s="48">
        <f t="shared" si="9"/>
        <v>0</v>
      </c>
      <c r="P75" s="49">
        <f t="shared" si="9"/>
        <v>0</v>
      </c>
      <c r="R75" s="204"/>
      <c r="S75" s="204"/>
      <c r="T75" s="222"/>
    </row>
    <row r="76" spans="1:20" ht="12.75" hidden="1">
      <c r="A76" s="33"/>
      <c r="B76" s="32"/>
      <c r="C76" s="34"/>
      <c r="D76" s="35"/>
      <c r="E76" s="32"/>
      <c r="F76" s="34"/>
      <c r="G76" s="35"/>
      <c r="H76" s="32"/>
      <c r="I76" s="34"/>
      <c r="J76" s="35"/>
      <c r="K76" s="34"/>
      <c r="L76" s="184"/>
      <c r="M76" s="184"/>
      <c r="N76" s="35"/>
      <c r="O76" s="34"/>
      <c r="P76" s="35"/>
      <c r="R76" s="184"/>
      <c r="S76" s="184"/>
      <c r="T76" s="222"/>
    </row>
    <row r="77" spans="1:20" ht="25.5" hidden="1">
      <c r="A77" s="46" t="s">
        <v>91</v>
      </c>
      <c r="B77" s="32"/>
      <c r="C77" s="34"/>
      <c r="D77" s="35"/>
      <c r="E77" s="32"/>
      <c r="F77" s="34"/>
      <c r="G77" s="35"/>
      <c r="H77" s="32"/>
      <c r="I77" s="34"/>
      <c r="J77" s="35"/>
      <c r="K77" s="34"/>
      <c r="L77" s="184"/>
      <c r="M77" s="184"/>
      <c r="N77" s="35"/>
      <c r="O77" s="34"/>
      <c r="P77" s="35"/>
      <c r="R77" s="184"/>
      <c r="S77" s="184"/>
      <c r="T77" s="222"/>
    </row>
    <row r="78" spans="1:20" ht="12.75" hidden="1">
      <c r="A78" s="91" t="s">
        <v>73</v>
      </c>
      <c r="B78" s="33"/>
      <c r="C78" s="92">
        <v>0</v>
      </c>
      <c r="D78" s="93">
        <v>0</v>
      </c>
      <c r="E78" s="95"/>
      <c r="F78" s="92">
        <v>0</v>
      </c>
      <c r="G78" s="93">
        <v>0</v>
      </c>
      <c r="H78" s="95"/>
      <c r="I78" s="92">
        <v>0</v>
      </c>
      <c r="J78" s="93">
        <v>0</v>
      </c>
      <c r="K78" s="92">
        <v>0</v>
      </c>
      <c r="L78" s="186"/>
      <c r="M78" s="186"/>
      <c r="N78" s="93">
        <v>0</v>
      </c>
      <c r="O78" s="92">
        <f>K78+I78</f>
        <v>0</v>
      </c>
      <c r="P78" s="93">
        <f>N78+J78</f>
        <v>0</v>
      </c>
      <c r="R78" s="189"/>
      <c r="S78" s="189"/>
      <c r="T78" s="222"/>
    </row>
    <row r="79" spans="1:20" ht="12.75" hidden="1">
      <c r="A79" s="39" t="s">
        <v>92</v>
      </c>
      <c r="B79" s="32"/>
      <c r="C79" s="40">
        <v>0</v>
      </c>
      <c r="D79" s="41">
        <v>0</v>
      </c>
      <c r="E79" s="42"/>
      <c r="F79" s="40">
        <v>0</v>
      </c>
      <c r="G79" s="41">
        <v>0</v>
      </c>
      <c r="H79" s="42"/>
      <c r="I79" s="40">
        <v>0</v>
      </c>
      <c r="J79" s="41">
        <v>0</v>
      </c>
      <c r="K79" s="40">
        <v>0</v>
      </c>
      <c r="L79" s="189"/>
      <c r="M79" s="189"/>
      <c r="N79" s="41">
        <v>0</v>
      </c>
      <c r="O79" s="40">
        <v>0</v>
      </c>
      <c r="P79" s="41">
        <v>0</v>
      </c>
      <c r="R79" s="189"/>
      <c r="S79" s="189"/>
      <c r="T79" s="222"/>
    </row>
    <row r="80" spans="1:20" ht="12.75" hidden="1">
      <c r="A80" s="39" t="s">
        <v>93</v>
      </c>
      <c r="B80" s="32"/>
      <c r="C80" s="40">
        <v>0</v>
      </c>
      <c r="D80" s="41">
        <v>0</v>
      </c>
      <c r="E80" s="42"/>
      <c r="F80" s="40">
        <v>0</v>
      </c>
      <c r="G80" s="41">
        <v>0</v>
      </c>
      <c r="H80" s="42"/>
      <c r="I80" s="40">
        <v>0</v>
      </c>
      <c r="J80" s="41">
        <v>0</v>
      </c>
      <c r="K80" s="40">
        <v>0</v>
      </c>
      <c r="L80" s="189"/>
      <c r="M80" s="189"/>
      <c r="N80" s="41">
        <v>0</v>
      </c>
      <c r="O80" s="40">
        <v>0</v>
      </c>
      <c r="P80" s="41">
        <v>0</v>
      </c>
      <c r="R80" s="189"/>
      <c r="S80" s="189"/>
      <c r="T80" s="222"/>
    </row>
    <row r="81" spans="1:20" ht="12.75" hidden="1">
      <c r="A81" s="39" t="s">
        <v>94</v>
      </c>
      <c r="B81" s="32"/>
      <c r="C81" s="40">
        <v>0</v>
      </c>
      <c r="D81" s="41">
        <v>0</v>
      </c>
      <c r="E81" s="42"/>
      <c r="F81" s="40">
        <v>0</v>
      </c>
      <c r="G81" s="41">
        <v>0</v>
      </c>
      <c r="H81" s="42"/>
      <c r="I81" s="40">
        <v>0</v>
      </c>
      <c r="J81" s="41">
        <v>0</v>
      </c>
      <c r="K81" s="40">
        <v>0</v>
      </c>
      <c r="L81" s="189"/>
      <c r="M81" s="189"/>
      <c r="N81" s="41">
        <v>0</v>
      </c>
      <c r="O81" s="40">
        <v>0</v>
      </c>
      <c r="P81" s="41">
        <v>0</v>
      </c>
      <c r="R81" s="189"/>
      <c r="S81" s="189"/>
      <c r="T81" s="222"/>
    </row>
    <row r="82" spans="1:20" ht="12.75" hidden="1">
      <c r="A82" s="39" t="s">
        <v>95</v>
      </c>
      <c r="B82" s="32"/>
      <c r="C82" s="40">
        <v>0</v>
      </c>
      <c r="D82" s="41">
        <v>0</v>
      </c>
      <c r="E82" s="42"/>
      <c r="F82" s="40">
        <v>0</v>
      </c>
      <c r="G82" s="41">
        <v>0</v>
      </c>
      <c r="H82" s="42"/>
      <c r="I82" s="40">
        <v>0</v>
      </c>
      <c r="J82" s="41">
        <v>0</v>
      </c>
      <c r="K82" s="40">
        <v>0</v>
      </c>
      <c r="L82" s="189"/>
      <c r="M82" s="189"/>
      <c r="N82" s="41">
        <v>0</v>
      </c>
      <c r="O82" s="40">
        <v>0</v>
      </c>
      <c r="P82" s="41">
        <v>0</v>
      </c>
      <c r="R82" s="189"/>
      <c r="S82" s="189"/>
      <c r="T82" s="222"/>
    </row>
    <row r="83" spans="1:20" ht="12.75" hidden="1">
      <c r="A83" s="39" t="s">
        <v>96</v>
      </c>
      <c r="B83" s="32"/>
      <c r="C83" s="43">
        <v>0</v>
      </c>
      <c r="D83" s="44">
        <v>0</v>
      </c>
      <c r="E83" s="42"/>
      <c r="F83" s="43">
        <v>0</v>
      </c>
      <c r="G83" s="44">
        <v>0</v>
      </c>
      <c r="H83" s="42"/>
      <c r="I83" s="43">
        <v>0</v>
      </c>
      <c r="J83" s="44">
        <v>0</v>
      </c>
      <c r="K83" s="43">
        <v>0</v>
      </c>
      <c r="L83" s="187"/>
      <c r="M83" s="187"/>
      <c r="N83" s="44">
        <v>0</v>
      </c>
      <c r="O83" s="43">
        <v>0</v>
      </c>
      <c r="P83" s="44">
        <v>0</v>
      </c>
      <c r="R83" s="187"/>
      <c r="S83" s="187"/>
      <c r="T83" s="222"/>
    </row>
    <row r="84" spans="1:20" ht="12.75" hidden="1">
      <c r="A84" s="47" t="s">
        <v>97</v>
      </c>
      <c r="B84" s="36"/>
      <c r="C84" s="48">
        <f>SUM(C78:C83)</f>
        <v>0</v>
      </c>
      <c r="D84" s="49">
        <f>SUM(D78:D83)</f>
        <v>0</v>
      </c>
      <c r="E84" s="45"/>
      <c r="F84" s="48">
        <f>SUM(F78:F83)</f>
        <v>0</v>
      </c>
      <c r="G84" s="49">
        <f>SUM(G78:G83)</f>
        <v>0</v>
      </c>
      <c r="H84" s="94"/>
      <c r="I84" s="48">
        <f aca="true" t="shared" si="10" ref="I84:P84">SUM(I78:I83)</f>
        <v>0</v>
      </c>
      <c r="J84" s="49">
        <f t="shared" si="10"/>
        <v>0</v>
      </c>
      <c r="K84" s="48">
        <f t="shared" si="10"/>
        <v>0</v>
      </c>
      <c r="L84" s="188"/>
      <c r="M84" s="188"/>
      <c r="N84" s="49">
        <f t="shared" si="10"/>
        <v>0</v>
      </c>
      <c r="O84" s="48">
        <f t="shared" si="10"/>
        <v>0</v>
      </c>
      <c r="P84" s="49">
        <f t="shared" si="10"/>
        <v>0</v>
      </c>
      <c r="R84" s="204"/>
      <c r="S84" s="204"/>
      <c r="T84" s="222"/>
    </row>
    <row r="85" spans="1:20" ht="12.75" hidden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R85" s="184"/>
      <c r="S85" s="184"/>
      <c r="T85" s="222"/>
    </row>
    <row r="86" spans="1:20" ht="13.5" hidden="1" thickBot="1">
      <c r="A86" s="97" t="s">
        <v>98</v>
      </c>
      <c r="B86" s="98"/>
      <c r="C86" s="96">
        <f>C60+C69+C75+C84</f>
        <v>0</v>
      </c>
      <c r="D86" s="50">
        <f>D60+D69+D75+D84</f>
        <v>0</v>
      </c>
      <c r="E86" s="98"/>
      <c r="F86" s="96">
        <f>F60+F69+F75+F84</f>
        <v>0</v>
      </c>
      <c r="G86" s="50">
        <f>G60+G69+G75+G84</f>
        <v>0</v>
      </c>
      <c r="H86" s="98"/>
      <c r="I86" s="96">
        <f aca="true" t="shared" si="11" ref="I86:P86">I60+I69+I75+I84</f>
        <v>0</v>
      </c>
      <c r="J86" s="50">
        <f t="shared" si="11"/>
        <v>0</v>
      </c>
      <c r="K86" s="96">
        <f t="shared" si="11"/>
        <v>0</v>
      </c>
      <c r="L86" s="190"/>
      <c r="M86" s="190"/>
      <c r="N86" s="50">
        <f t="shared" si="11"/>
        <v>0</v>
      </c>
      <c r="O86" s="96">
        <f t="shared" si="11"/>
        <v>0</v>
      </c>
      <c r="P86" s="50">
        <f t="shared" si="11"/>
        <v>0</v>
      </c>
      <c r="Q86" s="27"/>
      <c r="R86" s="52"/>
      <c r="S86" s="53"/>
      <c r="T86" s="222"/>
    </row>
    <row r="87" spans="1:20" ht="12.75">
      <c r="A87" s="51"/>
      <c r="B87" s="51"/>
      <c r="C87" s="52"/>
      <c r="D87" s="53"/>
      <c r="E87" s="51"/>
      <c r="F87" s="52"/>
      <c r="G87" s="53"/>
      <c r="H87" s="51"/>
      <c r="I87" s="52"/>
      <c r="J87" s="53"/>
      <c r="K87" s="27"/>
      <c r="L87" s="27"/>
      <c r="M87" s="27"/>
      <c r="N87" s="27"/>
      <c r="O87" s="27"/>
      <c r="P87" s="27"/>
      <c r="Q87" s="27"/>
      <c r="R87" s="205"/>
      <c r="S87" s="205"/>
      <c r="T87" s="222"/>
    </row>
    <row r="88" spans="1:20" ht="12.75">
      <c r="A88" s="51"/>
      <c r="B88" s="51"/>
      <c r="C88" s="52"/>
      <c r="D88" s="53"/>
      <c r="E88" s="51"/>
      <c r="F88" s="52"/>
      <c r="G88" s="53"/>
      <c r="H88" s="51"/>
      <c r="I88" s="52"/>
      <c r="J88" s="53"/>
      <c r="K88" s="27"/>
      <c r="L88" s="27"/>
      <c r="M88" s="27"/>
      <c r="N88" s="27"/>
      <c r="O88" s="27"/>
      <c r="P88" s="27"/>
      <c r="Q88" s="27"/>
      <c r="R88" s="205"/>
      <c r="S88" s="205"/>
      <c r="T88" s="222"/>
    </row>
    <row r="89" spans="1:26" ht="12.75">
      <c r="A89" s="182"/>
      <c r="B89" s="359"/>
      <c r="C89" s="360"/>
      <c r="D89" s="361"/>
      <c r="E89" s="359"/>
      <c r="F89" s="360"/>
      <c r="G89" s="361"/>
      <c r="H89" s="359"/>
      <c r="I89" s="360"/>
      <c r="J89" s="361"/>
      <c r="K89" s="360"/>
      <c r="L89" s="362"/>
      <c r="M89" s="360"/>
      <c r="N89" s="361"/>
      <c r="O89" s="360"/>
      <c r="P89" s="361"/>
      <c r="Q89" s="363"/>
      <c r="R89" s="364"/>
      <c r="S89" s="365"/>
      <c r="T89" s="366"/>
      <c r="U89" s="107"/>
      <c r="V89" s="107"/>
      <c r="W89" s="107"/>
      <c r="X89" s="107"/>
      <c r="Y89" s="107"/>
      <c r="Z89" s="107"/>
    </row>
    <row r="90" spans="1:26" ht="12.75">
      <c r="A90" s="359"/>
      <c r="B90" s="359"/>
      <c r="C90" s="364"/>
      <c r="D90" s="365"/>
      <c r="E90" s="359"/>
      <c r="F90" s="364"/>
      <c r="G90" s="365"/>
      <c r="H90" s="359"/>
      <c r="I90" s="364"/>
      <c r="J90" s="365"/>
      <c r="K90" s="363"/>
      <c r="L90" s="363"/>
      <c r="M90" s="363"/>
      <c r="N90" s="363"/>
      <c r="O90" s="363"/>
      <c r="P90" s="363"/>
      <c r="Q90" s="363"/>
      <c r="R90" s="367"/>
      <c r="S90" s="367"/>
      <c r="T90" s="107"/>
      <c r="U90" s="107"/>
      <c r="V90" s="107"/>
      <c r="W90" s="107"/>
      <c r="X90" s="107"/>
      <c r="Y90" s="107"/>
      <c r="Z90" s="107"/>
    </row>
    <row r="91" spans="1:26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5.75">
      <c r="A92" s="582"/>
      <c r="B92" s="582"/>
      <c r="C92" s="582"/>
      <c r="D92" s="582"/>
      <c r="E92" s="582"/>
      <c r="F92" s="582"/>
      <c r="G92" s="582"/>
      <c r="H92" s="582"/>
      <c r="I92" s="171"/>
      <c r="J92" s="172"/>
      <c r="K92" s="173"/>
      <c r="L92" s="173"/>
      <c r="M92" s="173"/>
      <c r="N92" s="173"/>
      <c r="O92" s="173"/>
      <c r="P92" s="173"/>
      <c r="Q92" s="173"/>
      <c r="R92" s="173"/>
      <c r="S92" s="173"/>
      <c r="T92" s="107"/>
      <c r="U92" s="107"/>
      <c r="V92" s="107"/>
      <c r="W92" s="107"/>
      <c r="X92" s="107"/>
      <c r="Y92" s="107"/>
      <c r="Z92" s="107"/>
    </row>
    <row r="93" spans="1:26" ht="15.75">
      <c r="A93" s="368"/>
      <c r="B93" s="369"/>
      <c r="C93" s="171"/>
      <c r="D93" s="171"/>
      <c r="E93" s="369"/>
      <c r="F93" s="171"/>
      <c r="G93" s="171"/>
      <c r="H93" s="369"/>
      <c r="I93" s="171"/>
      <c r="J93" s="172"/>
      <c r="K93" s="173"/>
      <c r="L93" s="173"/>
      <c r="M93" s="173"/>
      <c r="N93" s="173"/>
      <c r="O93" s="173"/>
      <c r="P93" s="173"/>
      <c r="Q93" s="173"/>
      <c r="R93" s="173"/>
      <c r="S93" s="173"/>
      <c r="T93" s="107"/>
      <c r="U93" s="107"/>
      <c r="V93" s="107"/>
      <c r="W93" s="107"/>
      <c r="X93" s="107"/>
      <c r="Y93" s="107"/>
      <c r="Z93" s="107"/>
    </row>
    <row r="94" spans="1:26" ht="68.25" customHeight="1">
      <c r="A94" s="578"/>
      <c r="B94" s="502"/>
      <c r="C94" s="502"/>
      <c r="D94" s="502"/>
      <c r="E94" s="502"/>
      <c r="F94" s="502"/>
      <c r="G94" s="502"/>
      <c r="H94" s="174"/>
      <c r="I94" s="174"/>
      <c r="J94" s="175"/>
      <c r="K94" s="175"/>
      <c r="L94" s="175"/>
      <c r="M94" s="175"/>
      <c r="N94" s="175"/>
      <c r="O94" s="175"/>
      <c r="P94" s="175"/>
      <c r="Q94" s="175"/>
      <c r="R94" s="175"/>
      <c r="S94" s="176"/>
      <c r="T94" s="107"/>
      <c r="U94" s="107"/>
      <c r="V94" s="107"/>
      <c r="W94" s="107"/>
      <c r="X94" s="107"/>
      <c r="Y94" s="107"/>
      <c r="Z94" s="107"/>
    </row>
    <row r="95" spans="1:26" ht="5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5"/>
      <c r="K95" s="175"/>
      <c r="L95" s="175"/>
      <c r="M95" s="175"/>
      <c r="N95" s="175"/>
      <c r="O95" s="175"/>
      <c r="P95" s="175"/>
      <c r="Q95" s="175"/>
      <c r="R95" s="175"/>
      <c r="S95" s="176"/>
      <c r="T95" s="107"/>
      <c r="U95" s="107"/>
      <c r="V95" s="107"/>
      <c r="W95" s="107"/>
      <c r="X95" s="107"/>
      <c r="Y95" s="107"/>
      <c r="Z95" s="107"/>
    </row>
    <row r="96" spans="1:26" ht="15">
      <c r="A96" s="579"/>
      <c r="B96" s="580"/>
      <c r="C96" s="580"/>
      <c r="D96" s="580"/>
      <c r="E96" s="580"/>
      <c r="F96" s="580"/>
      <c r="G96" s="580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07"/>
      <c r="U96" s="107"/>
      <c r="V96" s="107"/>
      <c r="W96" s="107"/>
      <c r="X96" s="107"/>
      <c r="Y96" s="107"/>
      <c r="Z96" s="107"/>
    </row>
    <row r="97" spans="1:26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07"/>
      <c r="U97" s="107"/>
      <c r="V97" s="107"/>
      <c r="W97" s="107"/>
      <c r="X97" s="107"/>
      <c r="Y97" s="107"/>
      <c r="Z97" s="107"/>
    </row>
    <row r="98" spans="1:26" ht="47.25" customHeight="1">
      <c r="A98" s="581"/>
      <c r="B98" s="421"/>
      <c r="C98" s="421"/>
      <c r="D98" s="421"/>
      <c r="E98" s="421"/>
      <c r="F98" s="421"/>
      <c r="G98" s="421"/>
      <c r="H98" s="174"/>
      <c r="I98" s="174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07"/>
      <c r="U98" s="107"/>
      <c r="V98" s="107"/>
      <c r="W98" s="107"/>
      <c r="X98" s="107"/>
      <c r="Y98" s="107"/>
      <c r="Z98" s="107"/>
    </row>
    <row r="99" spans="1:26" ht="33.75" customHeight="1">
      <c r="A99" s="581"/>
      <c r="B99" s="421"/>
      <c r="C99" s="421"/>
      <c r="D99" s="421"/>
      <c r="E99" s="421"/>
      <c r="F99" s="421"/>
      <c r="G99" s="421"/>
      <c r="H99" s="174"/>
      <c r="I99" s="174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07"/>
      <c r="U99" s="107"/>
      <c r="V99" s="107"/>
      <c r="W99" s="107"/>
      <c r="X99" s="107"/>
      <c r="Y99" s="107"/>
      <c r="Z99" s="107"/>
    </row>
    <row r="100" spans="1:19" ht="15">
      <c r="A100" s="573"/>
      <c r="B100" s="421"/>
      <c r="C100" s="421"/>
      <c r="D100" s="421"/>
      <c r="E100" s="421"/>
      <c r="F100" s="421"/>
      <c r="G100" s="421"/>
      <c r="H100" s="421"/>
      <c r="I100" s="421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</row>
    <row r="101" spans="1:19" ht="15">
      <c r="A101" s="573"/>
      <c r="B101" s="421"/>
      <c r="C101" s="421"/>
      <c r="D101" s="421"/>
      <c r="E101" s="421"/>
      <c r="F101" s="421"/>
      <c r="G101" s="421"/>
      <c r="H101" s="421"/>
      <c r="I101" s="421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</row>
    <row r="102" ht="12.75">
      <c r="S102" s="222"/>
    </row>
  </sheetData>
  <mergeCells count="22">
    <mergeCell ref="I9:J10"/>
    <mergeCell ref="O9:P10"/>
    <mergeCell ref="F9:G10"/>
    <mergeCell ref="C9:D10"/>
    <mergeCell ref="K9:N9"/>
    <mergeCell ref="M10:N10"/>
    <mergeCell ref="K10:L10"/>
    <mergeCell ref="A101:S101"/>
    <mergeCell ref="A11:A12"/>
    <mergeCell ref="A100:S100"/>
    <mergeCell ref="A54:A55"/>
    <mergeCell ref="A94:G94"/>
    <mergeCell ref="A96:G96"/>
    <mergeCell ref="A98:G98"/>
    <mergeCell ref="A99:G99"/>
    <mergeCell ref="A92:H92"/>
    <mergeCell ref="A46:P46"/>
    <mergeCell ref="A1:P1"/>
    <mergeCell ref="A3:P3"/>
    <mergeCell ref="A4:P4"/>
    <mergeCell ref="A6:P6"/>
    <mergeCell ref="A5:P5"/>
  </mergeCells>
  <printOptions horizontalCentered="1"/>
  <pageMargins left="0.5" right="0.4" top="0.25" bottom="0.25" header="0" footer="0"/>
  <pageSetup firstPageNumber="8" useFirstPageNumber="1" fitToHeight="0" fitToWidth="1" horizontalDpi="600" verticalDpi="600" orientation="landscape" scale="69" r:id="rId1"/>
  <headerFooter alignWithMargins="0">
    <oddFooter>&amp;C&amp;"Times New Roman,Regular"Exhibit D - Strategic Goals &amp; Objectives&amp;R&amp;"Times New Roman,Regular"State and Local Law Enforcement Assistance</oddFooter>
  </headerFooter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128"/>
  <sheetViews>
    <sheetView showGridLines="0" showOutlineSymbols="0" zoomScale="75" zoomScaleNormal="75" workbookViewId="0" topLeftCell="A1">
      <selection activeCell="A34" sqref="A34:Y34"/>
    </sheetView>
  </sheetViews>
  <sheetFormatPr defaultColWidth="8.88671875" defaultRowHeight="15"/>
  <cols>
    <col min="1" max="1" width="3.77734375" style="14" customWidth="1"/>
    <col min="2" max="2" width="23.88671875" style="14" customWidth="1"/>
    <col min="3" max="3" width="5.6640625" style="14" customWidth="1"/>
    <col min="4" max="4" width="6.77734375" style="14" customWidth="1"/>
    <col min="5" max="5" width="8.99609375" style="14" customWidth="1"/>
    <col min="6" max="6" width="5.77734375" style="14" customWidth="1"/>
    <col min="7" max="7" width="5.6640625" style="14" customWidth="1"/>
    <col min="8" max="8" width="7.77734375" style="14" customWidth="1"/>
    <col min="9" max="9" width="5.5546875" style="14" customWidth="1"/>
    <col min="10" max="10" width="5.6640625" style="14" customWidth="1"/>
    <col min="11" max="11" width="7.77734375" style="14" customWidth="1"/>
    <col min="12" max="13" width="5.6640625" style="14" customWidth="1"/>
    <col min="14" max="14" width="8.77734375" style="14" customWidth="1"/>
    <col min="15" max="15" width="5.6640625" style="14" customWidth="1"/>
    <col min="16" max="16" width="6.77734375" style="14" customWidth="1"/>
    <col min="17" max="17" width="9.4453125" style="14" customWidth="1"/>
    <col min="18" max="18" width="0.9921875" style="231" customWidth="1"/>
    <col min="19" max="16384" width="9.6640625" style="14" customWidth="1"/>
  </cols>
  <sheetData>
    <row r="1" spans="1:18" ht="20.25">
      <c r="A1" s="476" t="s">
        <v>124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30" t="s">
        <v>57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30" t="s">
        <v>57</v>
      </c>
    </row>
    <row r="3" spans="1:18" ht="18.75">
      <c r="A3" s="601" t="s">
        <v>125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230" t="s">
        <v>57</v>
      </c>
    </row>
    <row r="4" spans="1:18" ht="16.5">
      <c r="A4" s="603" t="str">
        <f>+'B. Summary of Requirements '!A5</f>
        <v>Office of Justice Programs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230" t="s">
        <v>57</v>
      </c>
    </row>
    <row r="5" spans="1:18" ht="16.5">
      <c r="A5" s="603" t="str">
        <f>+'B. Summary of Requirements '!A6</f>
        <v>Weed and Seed Program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230" t="s">
        <v>57</v>
      </c>
    </row>
    <row r="6" spans="1:18" ht="15.75">
      <c r="A6" s="598" t="s">
        <v>26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230" t="s">
        <v>57</v>
      </c>
    </row>
    <row r="7" spans="1:18" ht="15.75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230" t="s">
        <v>57</v>
      </c>
    </row>
    <row r="8" spans="1:18" ht="15.7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0"/>
      <c r="M8" s="10"/>
      <c r="N8" s="10"/>
      <c r="O8" s="10"/>
      <c r="P8" s="11"/>
      <c r="Q8" s="11"/>
      <c r="R8" s="230" t="s">
        <v>57</v>
      </c>
    </row>
    <row r="9" spans="1:18" ht="15.75">
      <c r="A9" s="342"/>
      <c r="B9" s="62"/>
      <c r="C9" s="625" t="s">
        <v>112</v>
      </c>
      <c r="D9" s="626"/>
      <c r="E9" s="627"/>
      <c r="F9" s="610" t="s">
        <v>41</v>
      </c>
      <c r="G9" s="611"/>
      <c r="H9" s="612"/>
      <c r="I9" s="625" t="s">
        <v>113</v>
      </c>
      <c r="J9" s="626"/>
      <c r="K9" s="627"/>
      <c r="L9" s="625" t="s">
        <v>114</v>
      </c>
      <c r="M9" s="626"/>
      <c r="N9" s="627"/>
      <c r="O9" s="625" t="s">
        <v>126</v>
      </c>
      <c r="P9" s="626"/>
      <c r="Q9" s="627"/>
      <c r="R9" s="230" t="s">
        <v>57</v>
      </c>
    </row>
    <row r="10" spans="1:18" ht="15.75">
      <c r="A10" s="343"/>
      <c r="B10" s="199"/>
      <c r="C10" s="628"/>
      <c r="D10" s="629"/>
      <c r="E10" s="630"/>
      <c r="F10" s="613"/>
      <c r="G10" s="614"/>
      <c r="H10" s="615"/>
      <c r="I10" s="628"/>
      <c r="J10" s="629"/>
      <c r="K10" s="630"/>
      <c r="L10" s="628"/>
      <c r="M10" s="629"/>
      <c r="N10" s="630"/>
      <c r="O10" s="628"/>
      <c r="P10" s="629"/>
      <c r="Q10" s="630"/>
      <c r="R10" s="230" t="s">
        <v>57</v>
      </c>
    </row>
    <row r="11" spans="1:18" ht="3" customHeight="1">
      <c r="A11" s="343"/>
      <c r="B11" s="10"/>
      <c r="C11" s="343"/>
      <c r="D11" s="10"/>
      <c r="E11" s="10"/>
      <c r="F11" s="343"/>
      <c r="G11" s="10"/>
      <c r="H11" s="10"/>
      <c r="I11" s="343"/>
      <c r="J11" s="10"/>
      <c r="K11" s="10"/>
      <c r="L11" s="343"/>
      <c r="M11" s="10"/>
      <c r="N11" s="10"/>
      <c r="O11" s="343"/>
      <c r="P11" s="10"/>
      <c r="Q11" s="59"/>
      <c r="R11" s="230" t="s">
        <v>57</v>
      </c>
    </row>
    <row r="12" spans="1:18" ht="16.5" thickBot="1">
      <c r="A12" s="317" t="s">
        <v>150</v>
      </c>
      <c r="B12" s="73"/>
      <c r="C12" s="319" t="s">
        <v>45</v>
      </c>
      <c r="D12" s="320" t="s">
        <v>153</v>
      </c>
      <c r="E12" s="320" t="s">
        <v>47</v>
      </c>
      <c r="F12" s="319" t="s">
        <v>45</v>
      </c>
      <c r="G12" s="320" t="s">
        <v>153</v>
      </c>
      <c r="H12" s="320" t="s">
        <v>47</v>
      </c>
      <c r="I12" s="319" t="s">
        <v>45</v>
      </c>
      <c r="J12" s="320" t="s">
        <v>153</v>
      </c>
      <c r="K12" s="320" t="s">
        <v>47</v>
      </c>
      <c r="L12" s="319" t="s">
        <v>45</v>
      </c>
      <c r="M12" s="320" t="s">
        <v>153</v>
      </c>
      <c r="N12" s="320" t="s">
        <v>47</v>
      </c>
      <c r="O12" s="319" t="s">
        <v>45</v>
      </c>
      <c r="P12" s="320" t="s">
        <v>153</v>
      </c>
      <c r="Q12" s="75" t="s">
        <v>47</v>
      </c>
      <c r="R12" s="230" t="s">
        <v>57</v>
      </c>
    </row>
    <row r="13" spans="1:18" ht="15.75">
      <c r="A13" s="631" t="s">
        <v>105</v>
      </c>
      <c r="B13" s="632"/>
      <c r="C13" s="344"/>
      <c r="D13" s="345"/>
      <c r="E13" s="345">
        <v>50000</v>
      </c>
      <c r="F13" s="344"/>
      <c r="G13" s="345"/>
      <c r="H13" s="393">
        <f>-639+-1450+-50</f>
        <v>-2139</v>
      </c>
      <c r="I13" s="344"/>
      <c r="J13" s="345"/>
      <c r="K13" s="345"/>
      <c r="L13" s="344"/>
      <c r="M13" s="345"/>
      <c r="N13" s="345">
        <f>2947+1075+245</f>
        <v>4267</v>
      </c>
      <c r="O13" s="344"/>
      <c r="P13" s="345"/>
      <c r="Q13" s="247">
        <f>E13+H13+N13</f>
        <v>52128</v>
      </c>
      <c r="R13" s="230" t="s">
        <v>57</v>
      </c>
    </row>
    <row r="14" spans="1:18" ht="9" customHeight="1" hidden="1">
      <c r="A14" s="343"/>
      <c r="B14" s="10" t="s">
        <v>46</v>
      </c>
      <c r="C14" s="343"/>
      <c r="D14" s="199"/>
      <c r="E14" s="199"/>
      <c r="F14" s="343"/>
      <c r="G14" s="199"/>
      <c r="H14" s="199"/>
      <c r="I14" s="343"/>
      <c r="J14" s="199"/>
      <c r="K14" s="199"/>
      <c r="L14" s="343"/>
      <c r="M14" s="199"/>
      <c r="N14" s="199"/>
      <c r="O14" s="343"/>
      <c r="P14" s="199"/>
      <c r="Q14" s="59"/>
      <c r="R14" s="230" t="s">
        <v>57</v>
      </c>
    </row>
    <row r="15" spans="1:18" ht="15.75">
      <c r="A15" s="633" t="s">
        <v>53</v>
      </c>
      <c r="B15" s="634"/>
      <c r="C15" s="346">
        <f>SUM(C13:C13)</f>
        <v>0</v>
      </c>
      <c r="D15" s="347">
        <f>SUM(D13:D13)</f>
        <v>0</v>
      </c>
      <c r="E15" s="348">
        <v>50000</v>
      </c>
      <c r="F15" s="346">
        <f>SUM(F13:F13)</f>
        <v>0</v>
      </c>
      <c r="G15" s="347">
        <f>SUM(G13:G13)</f>
        <v>0</v>
      </c>
      <c r="H15" s="392">
        <f>SUM(H13)</f>
        <v>-2139</v>
      </c>
      <c r="I15" s="346">
        <f>SUM(I13:I13)</f>
        <v>0</v>
      </c>
      <c r="J15" s="347">
        <f>SUM(J13:J13)</f>
        <v>0</v>
      </c>
      <c r="K15" s="348">
        <f>SUM(K13:K13)</f>
        <v>0</v>
      </c>
      <c r="L15" s="346">
        <f>SUM(L13:L13)</f>
        <v>0</v>
      </c>
      <c r="M15" s="347">
        <f>SUM(M13:M13)</f>
        <v>0</v>
      </c>
      <c r="N15" s="348">
        <f>SUM(N13)</f>
        <v>4267</v>
      </c>
      <c r="O15" s="346"/>
      <c r="P15" s="347"/>
      <c r="Q15" s="349">
        <f>E15+H15+N15</f>
        <v>52128</v>
      </c>
      <c r="R15" s="230" t="s">
        <v>57</v>
      </c>
    </row>
    <row r="16" spans="1:31" ht="15.75">
      <c r="A16" s="606" t="s">
        <v>32</v>
      </c>
      <c r="B16" s="607"/>
      <c r="C16" s="350" t="s">
        <v>46</v>
      </c>
      <c r="D16" s="351"/>
      <c r="E16" s="351"/>
      <c r="F16" s="350"/>
      <c r="G16" s="351"/>
      <c r="H16" s="351"/>
      <c r="I16" s="350"/>
      <c r="J16" s="351"/>
      <c r="K16" s="351"/>
      <c r="L16" s="350"/>
      <c r="M16" s="351"/>
      <c r="N16" s="351"/>
      <c r="O16" s="350"/>
      <c r="P16" s="351"/>
      <c r="Q16" s="255"/>
      <c r="R16" s="230" t="s">
        <v>57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18" ht="15.75">
      <c r="A17" s="606" t="s">
        <v>31</v>
      </c>
      <c r="B17" s="607"/>
      <c r="C17" s="352"/>
      <c r="D17" s="353">
        <f>SUM(D15:D16)</f>
        <v>0</v>
      </c>
      <c r="E17" s="353"/>
      <c r="F17" s="352"/>
      <c r="G17" s="353">
        <f>+G15+G16</f>
        <v>0</v>
      </c>
      <c r="H17" s="353"/>
      <c r="I17" s="352"/>
      <c r="J17" s="353">
        <f>+J15+J16</f>
        <v>0</v>
      </c>
      <c r="K17" s="353"/>
      <c r="L17" s="352"/>
      <c r="M17" s="353">
        <f>+M15+M16</f>
        <v>0</v>
      </c>
      <c r="N17" s="353"/>
      <c r="O17" s="352"/>
      <c r="P17" s="353"/>
      <c r="Q17" s="354"/>
      <c r="R17" s="230" t="s">
        <v>57</v>
      </c>
    </row>
    <row r="18" spans="1:18" ht="15.75">
      <c r="A18" s="608" t="s">
        <v>33</v>
      </c>
      <c r="B18" s="609"/>
      <c r="C18" s="344"/>
      <c r="D18" s="345"/>
      <c r="E18" s="345"/>
      <c r="F18" s="344"/>
      <c r="G18" s="345"/>
      <c r="H18" s="345"/>
      <c r="I18" s="344"/>
      <c r="J18" s="345"/>
      <c r="K18" s="345"/>
      <c r="L18" s="344"/>
      <c r="M18" s="345"/>
      <c r="N18" s="345"/>
      <c r="O18" s="344"/>
      <c r="P18" s="345"/>
      <c r="Q18" s="247"/>
      <c r="R18" s="230" t="s">
        <v>57</v>
      </c>
    </row>
    <row r="19" spans="1:18" ht="15.75">
      <c r="A19" s="616" t="s">
        <v>155</v>
      </c>
      <c r="B19" s="617"/>
      <c r="C19" s="344"/>
      <c r="D19" s="345"/>
      <c r="E19" s="345"/>
      <c r="F19" s="344"/>
      <c r="G19" s="345"/>
      <c r="H19" s="345"/>
      <c r="I19" s="344"/>
      <c r="J19" s="345"/>
      <c r="K19" s="345"/>
      <c r="L19" s="344"/>
      <c r="M19" s="345"/>
      <c r="N19" s="345"/>
      <c r="O19" s="344"/>
      <c r="P19" s="345"/>
      <c r="Q19" s="247"/>
      <c r="R19" s="230" t="s">
        <v>57</v>
      </c>
    </row>
    <row r="20" spans="1:18" ht="15.75">
      <c r="A20" s="635" t="s">
        <v>0</v>
      </c>
      <c r="B20" s="636"/>
      <c r="C20" s="350"/>
      <c r="D20" s="351"/>
      <c r="E20" s="351"/>
      <c r="F20" s="350"/>
      <c r="G20" s="351"/>
      <c r="H20" s="351"/>
      <c r="I20" s="350"/>
      <c r="J20" s="351"/>
      <c r="K20" s="351"/>
      <c r="L20" s="350"/>
      <c r="M20" s="351"/>
      <c r="N20" s="351"/>
      <c r="O20" s="350"/>
      <c r="P20" s="351"/>
      <c r="Q20" s="255"/>
      <c r="R20" s="230" t="s">
        <v>57</v>
      </c>
    </row>
    <row r="21" spans="1:18" ht="15.75">
      <c r="A21" s="606" t="s">
        <v>34</v>
      </c>
      <c r="B21" s="607"/>
      <c r="C21" s="350"/>
      <c r="D21" s="351">
        <f>D20+D19+D17</f>
        <v>0</v>
      </c>
      <c r="E21" s="355"/>
      <c r="F21" s="350"/>
      <c r="G21" s="351">
        <f>G20+G19+G17</f>
        <v>0</v>
      </c>
      <c r="H21" s="355"/>
      <c r="I21" s="350"/>
      <c r="J21" s="351">
        <f>J20+J19+J17</f>
        <v>0</v>
      </c>
      <c r="K21" s="355"/>
      <c r="L21" s="350"/>
      <c r="M21" s="351">
        <f>M20+M19+M17</f>
        <v>0</v>
      </c>
      <c r="N21" s="355"/>
      <c r="O21" s="350"/>
      <c r="P21" s="351"/>
      <c r="Q21" s="356"/>
      <c r="R21" s="230" t="s">
        <v>57</v>
      </c>
    </row>
    <row r="22" spans="1:18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30" t="s">
        <v>57</v>
      </c>
    </row>
    <row r="23" spans="1:18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30" t="s">
        <v>57</v>
      </c>
    </row>
    <row r="24" spans="1:18" ht="15.75">
      <c r="A24" s="10" t="s">
        <v>127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30" t="s">
        <v>57</v>
      </c>
    </row>
    <row r="25" spans="1:18" ht="15.75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30" t="s">
        <v>57</v>
      </c>
    </row>
    <row r="26" spans="1:18" ht="15.75">
      <c r="A26" s="10" t="s">
        <v>19</v>
      </c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30" t="s">
        <v>57</v>
      </c>
    </row>
    <row r="27" spans="1:18" ht="15.75">
      <c r="A27" s="10" t="s">
        <v>20</v>
      </c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30" t="s">
        <v>115</v>
      </c>
    </row>
    <row r="28" spans="1:18" ht="39.75" customHeight="1">
      <c r="A28" s="620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1"/>
      <c r="P28" s="1"/>
      <c r="Q28" s="1"/>
      <c r="R28" s="230"/>
    </row>
    <row r="29" spans="1:18" ht="14.25" customHeight="1">
      <c r="A29" s="5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"/>
      <c r="P29" s="1"/>
      <c r="Q29" s="1"/>
      <c r="R29" s="230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5.75">
      <c r="A31" s="600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230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58"/>
      <c r="B33" s="58"/>
      <c r="C33" s="58"/>
      <c r="D33" s="58"/>
      <c r="E33" s="58"/>
      <c r="F33" s="58"/>
      <c r="G33" s="58"/>
      <c r="H33" s="58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58"/>
      <c r="B34" s="58"/>
      <c r="C34" s="58"/>
      <c r="D34" s="58"/>
      <c r="E34" s="58"/>
      <c r="F34" s="58"/>
      <c r="G34" s="58"/>
      <c r="H34" s="58"/>
      <c r="I34" s="1"/>
      <c r="J34" s="1"/>
      <c r="K34" s="1"/>
      <c r="L34" s="1"/>
      <c r="M34" s="1"/>
      <c r="N34" s="1"/>
      <c r="O34" s="1"/>
      <c r="P34" s="1"/>
      <c r="Q34" s="1"/>
    </row>
    <row r="35" spans="1:17" ht="18">
      <c r="A35" s="622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</row>
    <row r="36" spans="1:17" ht="18">
      <c r="A36" s="37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ht="18">
      <c r="A37" s="624"/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</row>
    <row r="38" spans="1:17" ht="24" customHeight="1">
      <c r="A38" s="618"/>
      <c r="B38" s="619"/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</row>
    <row r="39" spans="1:17" ht="23.25" customHeight="1">
      <c r="A39" s="624"/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</row>
    <row r="40" spans="1:17" ht="9.75" customHeight="1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</row>
    <row r="41" spans="1:17" ht="18">
      <c r="A41" s="624"/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3"/>
    </row>
    <row r="42" spans="1:17" ht="11.25" customHeight="1">
      <c r="A42" s="371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</row>
    <row r="43" spans="1:17" ht="18">
      <c r="A43" s="618"/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9"/>
    </row>
    <row r="44" spans="1:17" ht="7.5" customHeight="1">
      <c r="A44" s="372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18">
      <c r="A45" s="373"/>
      <c r="B45" s="177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11.25" customHeight="1">
      <c r="A46" s="371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</row>
    <row r="47" spans="1:17" ht="15" customHeight="1">
      <c r="A47" s="618"/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19"/>
      <c r="P47" s="619"/>
      <c r="Q47" s="619"/>
    </row>
    <row r="48" spans="1:17" ht="15.75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5"/>
    </row>
    <row r="49" spans="1:17" ht="15.75">
      <c r="A49" s="374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</row>
    <row r="50" spans="1:17" ht="15.75">
      <c r="A50" s="374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</row>
    <row r="51" spans="1:17" ht="15.75">
      <c r="A51" s="374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</row>
    <row r="52" spans="1:17" ht="15.75">
      <c r="A52" s="374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</row>
    <row r="53" spans="1:17" ht="15.75">
      <c r="A53" s="374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</row>
    <row r="54" spans="1:17" ht="15.75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</row>
    <row r="55" spans="1:17" ht="15.75">
      <c r="A55" s="374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</row>
    <row r="56" spans="1:17" ht="15.75">
      <c r="A56" s="374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</row>
    <row r="57" spans="1:17" ht="15.75">
      <c r="A57" s="374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</row>
    <row r="58" spans="1:17" ht="15.75">
      <c r="A58" s="374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</row>
    <row r="59" spans="1:17" ht="15.7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  <row r="60" spans="1:17" ht="15.75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</row>
    <row r="61" spans="1:17" ht="15.75">
      <c r="A61" s="374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</row>
    <row r="62" spans="1:17" ht="15.75">
      <c r="A62" s="374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</row>
    <row r="63" spans="1:17" ht="15.75">
      <c r="A63" s="374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</row>
    <row r="64" spans="1:17" ht="15.75">
      <c r="A64" s="374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</row>
    <row r="65" spans="1:17" ht="15.7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</row>
    <row r="66" spans="1:17" ht="15.75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</row>
    <row r="67" spans="1:17" ht="15.75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</row>
    <row r="68" spans="1:17" ht="15.75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</row>
    <row r="69" spans="1:17" ht="15.75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</row>
    <row r="70" spans="1:17" ht="15.75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</row>
    <row r="71" spans="1:17" ht="15.75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</row>
    <row r="72" spans="1:17" ht="15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</row>
    <row r="73" spans="1:17" ht="15.75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</row>
    <row r="74" spans="1:17" ht="15.75">
      <c r="A74" s="374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</row>
    <row r="75" spans="1:17" ht="15.75">
      <c r="A75" s="374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</row>
    <row r="76" spans="1:17" ht="15.75">
      <c r="A76" s="374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</row>
    <row r="77" spans="1:17" ht="15.75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</row>
    <row r="78" spans="1:17" ht="15.75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</row>
    <row r="79" spans="1:17" ht="15.75">
      <c r="A79" s="374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</row>
    <row r="80" spans="1:17" ht="15.75">
      <c r="A80" s="374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</row>
    <row r="81" spans="1:17" ht="15.75">
      <c r="A81" s="374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</row>
    <row r="82" spans="1:17" ht="15.75">
      <c r="A82" s="374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</row>
    <row r="83" spans="1:17" ht="15.75">
      <c r="A83" s="374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</row>
    <row r="84" spans="1:17" ht="15.75">
      <c r="A84" s="374"/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</row>
    <row r="85" spans="1:17" ht="15.75">
      <c r="A85" s="374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</row>
    <row r="86" spans="1:17" ht="15.75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</row>
    <row r="87" spans="1:17" ht="15.75">
      <c r="A87" s="374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</row>
    <row r="88" spans="1:17" ht="15.75">
      <c r="A88" s="374"/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</row>
    <row r="89" spans="1:17" ht="15.75">
      <c r="A89" s="374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</row>
    <row r="90" spans="1:17" ht="15.75">
      <c r="A90" s="374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</row>
    <row r="91" spans="1:17" ht="15.75">
      <c r="A91" s="374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</row>
    <row r="92" spans="1:17" ht="15.75">
      <c r="A92" s="374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</row>
    <row r="93" spans="1:17" ht="15.75">
      <c r="A93" s="374"/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</row>
    <row r="94" spans="1:17" ht="15.75">
      <c r="A94" s="374"/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</row>
    <row r="95" spans="1:17" ht="15.75">
      <c r="A95" s="374"/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</row>
    <row r="96" spans="1:17" ht="15.75">
      <c r="A96" s="374"/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</row>
    <row r="97" spans="1:17" ht="15.75">
      <c r="A97" s="374"/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</row>
    <row r="98" spans="1:17" ht="15.75">
      <c r="A98" s="374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</row>
    <row r="99" spans="1:17" ht="15.75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</row>
    <row r="100" spans="1:17" ht="15.75">
      <c r="A100" s="374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</row>
    <row r="101" spans="1:17" ht="15.75">
      <c r="A101" s="374"/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</row>
    <row r="102" spans="1:17" ht="15.75">
      <c r="A102" s="374"/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</row>
    <row r="103" spans="1:17" ht="15.75">
      <c r="A103" s="374"/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</row>
    <row r="104" spans="1:17" ht="15.75">
      <c r="A104" s="374"/>
      <c r="B104" s="374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</row>
    <row r="105" spans="1:17" ht="15.75">
      <c r="A105" s="374"/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</row>
    <row r="106" spans="1:17" ht="15.75">
      <c r="A106" s="374"/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</row>
    <row r="107" spans="1:17" ht="15.75">
      <c r="A107" s="374"/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</row>
    <row r="108" spans="1:17" ht="15.75">
      <c r="A108" s="374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</row>
    <row r="109" spans="1:17" ht="15.75">
      <c r="A109" s="374"/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</row>
    <row r="110" spans="1:17" ht="15.75">
      <c r="A110" s="374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</row>
    <row r="111" spans="1:17" ht="15.75">
      <c r="A111" s="374"/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</row>
    <row r="112" spans="1:17" ht="15.75">
      <c r="A112" s="374"/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</row>
    <row r="113" spans="1:17" ht="15.75">
      <c r="A113" s="374"/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</row>
    <row r="114" spans="1:17" ht="15.75">
      <c r="A114" s="374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</row>
    <row r="115" spans="1:17" ht="15.75">
      <c r="A115" s="374"/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</row>
    <row r="116" spans="1:17" ht="15.75">
      <c r="A116" s="374"/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</row>
    <row r="117" spans="1:17" ht="15.75">
      <c r="A117" s="374"/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</row>
    <row r="118" spans="1:17" ht="15.75">
      <c r="A118" s="374"/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</row>
    <row r="119" spans="1:17" ht="15.75">
      <c r="A119" s="374"/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</row>
    <row r="120" spans="1:17" ht="15.75">
      <c r="A120" s="374"/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</row>
    <row r="121" spans="1:17" ht="15.75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</row>
    <row r="122" spans="1:17" ht="15.75">
      <c r="A122" s="374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</row>
    <row r="123" spans="1:17" ht="15.75">
      <c r="A123" s="374"/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</row>
    <row r="124" spans="1:17" ht="15.75">
      <c r="A124" s="374"/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</row>
    <row r="125" spans="1:17" ht="15.75">
      <c r="A125" s="374"/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</row>
    <row r="126" spans="1:17" ht="15.75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</row>
    <row r="127" spans="1:17" ht="15.75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</row>
    <row r="128" spans="1:17" ht="15.75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</row>
  </sheetData>
  <mergeCells count="27">
    <mergeCell ref="I9:K10"/>
    <mergeCell ref="L9:N10"/>
    <mergeCell ref="O9:Q10"/>
    <mergeCell ref="A20:B20"/>
    <mergeCell ref="A21:B21"/>
    <mergeCell ref="C9:E10"/>
    <mergeCell ref="A13:B13"/>
    <mergeCell ref="A16:B16"/>
    <mergeCell ref="A15:B15"/>
    <mergeCell ref="A38:Q38"/>
    <mergeCell ref="A47:Q47"/>
    <mergeCell ref="A28:N28"/>
    <mergeCell ref="A35:Q35"/>
    <mergeCell ref="A37:Q37"/>
    <mergeCell ref="A39:Q39"/>
    <mergeCell ref="A41:Q41"/>
    <mergeCell ref="A43:Q43"/>
    <mergeCell ref="A6:Q6"/>
    <mergeCell ref="A31:Q31"/>
    <mergeCell ref="A1:Q1"/>
    <mergeCell ref="A3:Q3"/>
    <mergeCell ref="A4:Q4"/>
    <mergeCell ref="A5:Q5"/>
    <mergeCell ref="A17:B17"/>
    <mergeCell ref="A18:B18"/>
    <mergeCell ref="F9:H10"/>
    <mergeCell ref="A19:B19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83" r:id="rId1"/>
  <headerFooter alignWithMargins="0">
    <oddFooter>&amp;C&amp;"Times New Roman,Regular"Exhibit F - Crosswalk of 2007 Availability&amp;R&amp;"Times New Roman,Regular"State and Local Law Enforcement Assistance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E47"/>
  <sheetViews>
    <sheetView zoomScale="75" zoomScaleNormal="75" workbookViewId="0" topLeftCell="A1">
      <selection activeCell="A34" sqref="A34:Y34"/>
    </sheetView>
  </sheetViews>
  <sheetFormatPr defaultColWidth="8.88671875" defaultRowHeight="15"/>
  <cols>
    <col min="2" max="2" width="9.88671875" style="0" customWidth="1"/>
    <col min="4" max="4" width="8.77734375" style="0" customWidth="1"/>
    <col min="5" max="5" width="10.3359375" style="215" customWidth="1"/>
    <col min="7" max="7" width="9.3359375" style="0" bestFit="1" customWidth="1"/>
  </cols>
  <sheetData>
    <row r="1" spans="1:18" ht="20.25">
      <c r="A1" s="637" t="s">
        <v>128</v>
      </c>
      <c r="B1" s="638"/>
      <c r="C1" s="638"/>
      <c r="D1" s="639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312"/>
      <c r="R1" s="232" t="s">
        <v>57</v>
      </c>
    </row>
    <row r="2" spans="1:18" ht="15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12"/>
      <c r="R2" s="232" t="s">
        <v>57</v>
      </c>
    </row>
    <row r="3" spans="1:18" s="14" customFormat="1" ht="18.75">
      <c r="A3" s="601" t="s">
        <v>63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230" t="s">
        <v>57</v>
      </c>
    </row>
    <row r="4" spans="1:18" s="14" customFormat="1" ht="15.75">
      <c r="A4" s="641" t="str">
        <f>+'B. Summary of Requirements '!A5</f>
        <v>Office of Justice Programs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230" t="s">
        <v>57</v>
      </c>
    </row>
    <row r="5" spans="1:18" s="14" customFormat="1" ht="15.75">
      <c r="A5" s="641" t="str">
        <f>+'B. Summary of Requirements '!A6</f>
        <v>Weed and Seed Program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230" t="s">
        <v>57</v>
      </c>
    </row>
    <row r="6" spans="1:18" s="14" customFormat="1" ht="15.75">
      <c r="A6" s="598" t="s">
        <v>26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230" t="s">
        <v>57</v>
      </c>
    </row>
    <row r="7" spans="1:18" s="14" customFormat="1" ht="15.75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230" t="s">
        <v>57</v>
      </c>
    </row>
    <row r="8" spans="1:18" s="14" customFormat="1" ht="15.7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0"/>
      <c r="M8" s="10"/>
      <c r="N8" s="10"/>
      <c r="O8" s="10"/>
      <c r="P8" s="11"/>
      <c r="Q8" s="11"/>
      <c r="R8" s="230" t="s">
        <v>57</v>
      </c>
    </row>
    <row r="9" spans="1:18" s="244" customFormat="1" ht="16.5" customHeight="1">
      <c r="A9" s="313"/>
      <c r="B9" s="314"/>
      <c r="C9" s="625" t="s">
        <v>22</v>
      </c>
      <c r="D9" s="643"/>
      <c r="E9" s="644"/>
      <c r="F9" s="610" t="s">
        <v>41</v>
      </c>
      <c r="G9" s="648"/>
      <c r="H9" s="649"/>
      <c r="I9" s="625" t="s">
        <v>113</v>
      </c>
      <c r="J9" s="643"/>
      <c r="K9" s="644"/>
      <c r="L9" s="625" t="s">
        <v>114</v>
      </c>
      <c r="M9" s="643"/>
      <c r="N9" s="644"/>
      <c r="O9" s="625" t="s">
        <v>64</v>
      </c>
      <c r="P9" s="643"/>
      <c r="Q9" s="644"/>
      <c r="R9" s="243" t="s">
        <v>57</v>
      </c>
    </row>
    <row r="10" spans="1:18" s="244" customFormat="1" ht="15.75">
      <c r="A10" s="315"/>
      <c r="B10" s="316"/>
      <c r="C10" s="645"/>
      <c r="D10" s="646"/>
      <c r="E10" s="647"/>
      <c r="F10" s="650"/>
      <c r="G10" s="651"/>
      <c r="H10" s="652"/>
      <c r="I10" s="645"/>
      <c r="J10" s="646"/>
      <c r="K10" s="647"/>
      <c r="L10" s="645"/>
      <c r="M10" s="646"/>
      <c r="N10" s="647"/>
      <c r="O10" s="645"/>
      <c r="P10" s="646"/>
      <c r="Q10" s="647"/>
      <c r="R10" s="243" t="s">
        <v>57</v>
      </c>
    </row>
    <row r="11" spans="1:18" s="244" customFormat="1" ht="15" customHeight="1">
      <c r="A11" s="315"/>
      <c r="C11" s="315"/>
      <c r="F11" s="315"/>
      <c r="I11" s="315"/>
      <c r="L11" s="315"/>
      <c r="O11" s="315"/>
      <c r="Q11" s="198"/>
      <c r="R11" s="243" t="s">
        <v>57</v>
      </c>
    </row>
    <row r="12" spans="1:18" s="244" customFormat="1" ht="16.5" thickBot="1">
      <c r="A12" s="317" t="s">
        <v>150</v>
      </c>
      <c r="B12" s="318"/>
      <c r="C12" s="319" t="s">
        <v>45</v>
      </c>
      <c r="D12" s="320" t="s">
        <v>153</v>
      </c>
      <c r="E12" s="320" t="s">
        <v>47</v>
      </c>
      <c r="F12" s="319" t="s">
        <v>45</v>
      </c>
      <c r="G12" s="320" t="s">
        <v>153</v>
      </c>
      <c r="H12" s="320" t="s">
        <v>47</v>
      </c>
      <c r="I12" s="319" t="s">
        <v>45</v>
      </c>
      <c r="J12" s="320" t="s">
        <v>153</v>
      </c>
      <c r="K12" s="320" t="s">
        <v>47</v>
      </c>
      <c r="L12" s="319" t="s">
        <v>45</v>
      </c>
      <c r="M12" s="320" t="s">
        <v>153</v>
      </c>
      <c r="N12" s="320" t="s">
        <v>47</v>
      </c>
      <c r="O12" s="319" t="s">
        <v>45</v>
      </c>
      <c r="P12" s="320" t="s">
        <v>153</v>
      </c>
      <c r="Q12" s="75" t="s">
        <v>47</v>
      </c>
      <c r="R12" s="243" t="s">
        <v>57</v>
      </c>
    </row>
    <row r="13" spans="1:18" s="14" customFormat="1" ht="15.75">
      <c r="A13" s="631" t="s">
        <v>105</v>
      </c>
      <c r="B13" s="632"/>
      <c r="C13" s="66"/>
      <c r="D13" s="67"/>
      <c r="E13" s="67">
        <v>32100</v>
      </c>
      <c r="F13" s="66"/>
      <c r="G13" s="67"/>
      <c r="H13" s="394"/>
      <c r="I13" s="66"/>
      <c r="J13" s="67"/>
      <c r="K13" s="67"/>
      <c r="L13" s="66"/>
      <c r="M13" s="67"/>
      <c r="N13" s="67">
        <v>3477</v>
      </c>
      <c r="O13" s="66">
        <f>C13+F13+I13+L13</f>
        <v>0</v>
      </c>
      <c r="P13" s="67">
        <f>M14+J14+G14+D14</f>
        <v>0</v>
      </c>
      <c r="Q13" s="321">
        <f>N13+K13+H13+E13</f>
        <v>35577</v>
      </c>
      <c r="R13" s="230" t="s">
        <v>57</v>
      </c>
    </row>
    <row r="14" spans="1:18" s="244" customFormat="1" ht="15.75">
      <c r="A14" s="633" t="s">
        <v>53</v>
      </c>
      <c r="B14" s="653"/>
      <c r="C14" s="322">
        <f aca="true" t="shared" si="0" ref="C14:Q14">SUM(C13:C13)</f>
        <v>0</v>
      </c>
      <c r="D14" s="323">
        <f t="shared" si="0"/>
        <v>0</v>
      </c>
      <c r="E14" s="323">
        <f t="shared" si="0"/>
        <v>32100</v>
      </c>
      <c r="F14" s="322">
        <f t="shared" si="0"/>
        <v>0</v>
      </c>
      <c r="G14" s="323">
        <f t="shared" si="0"/>
        <v>0</v>
      </c>
      <c r="H14" s="323">
        <f t="shared" si="0"/>
        <v>0</v>
      </c>
      <c r="I14" s="322">
        <f t="shared" si="0"/>
        <v>0</v>
      </c>
      <c r="J14" s="323">
        <f t="shared" si="0"/>
        <v>0</v>
      </c>
      <c r="K14" s="323">
        <f t="shared" si="0"/>
        <v>0</v>
      </c>
      <c r="L14" s="322">
        <f t="shared" si="0"/>
        <v>0</v>
      </c>
      <c r="M14" s="323">
        <f t="shared" si="0"/>
        <v>0</v>
      </c>
      <c r="N14" s="323">
        <f t="shared" si="0"/>
        <v>3477</v>
      </c>
      <c r="O14" s="322">
        <f t="shared" si="0"/>
        <v>0</v>
      </c>
      <c r="P14" s="323">
        <f t="shared" si="0"/>
        <v>0</v>
      </c>
      <c r="Q14" s="87">
        <f t="shared" si="0"/>
        <v>35577</v>
      </c>
      <c r="R14" s="243" t="s">
        <v>57</v>
      </c>
    </row>
    <row r="15" spans="1:31" s="14" customFormat="1" ht="15.75">
      <c r="A15" s="606" t="s">
        <v>32</v>
      </c>
      <c r="B15" s="607"/>
      <c r="C15" s="324"/>
      <c r="D15" s="325"/>
      <c r="E15" s="325"/>
      <c r="F15" s="324"/>
      <c r="G15" s="325"/>
      <c r="H15" s="325"/>
      <c r="I15" s="324"/>
      <c r="J15" s="325"/>
      <c r="K15" s="325"/>
      <c r="L15" s="324"/>
      <c r="M15" s="325"/>
      <c r="N15" s="325"/>
      <c r="O15" s="324"/>
      <c r="P15" s="325">
        <v>0</v>
      </c>
      <c r="Q15" s="326"/>
      <c r="R15" s="230" t="s">
        <v>57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18" s="14" customFormat="1" ht="15.75">
      <c r="A16" s="606" t="s">
        <v>31</v>
      </c>
      <c r="B16" s="607"/>
      <c r="C16" s="311"/>
      <c r="D16" s="327">
        <f>SUM(D14:D15)</f>
        <v>0</v>
      </c>
      <c r="E16" s="327"/>
      <c r="F16" s="311"/>
      <c r="G16" s="327">
        <f>+G14+G15</f>
        <v>0</v>
      </c>
      <c r="H16" s="327"/>
      <c r="I16" s="311"/>
      <c r="J16" s="327">
        <f>+J14+J15</f>
        <v>0</v>
      </c>
      <c r="K16" s="327"/>
      <c r="L16" s="311"/>
      <c r="M16" s="327">
        <f>+M14+M15</f>
        <v>0</v>
      </c>
      <c r="N16" s="327"/>
      <c r="O16" s="311"/>
      <c r="P16" s="327">
        <f>SUM(P14:P15)</f>
        <v>0</v>
      </c>
      <c r="Q16" s="328"/>
      <c r="R16" s="230" t="s">
        <v>57</v>
      </c>
    </row>
    <row r="17" spans="1:18" s="14" customFormat="1" ht="15.75">
      <c r="A17" s="608" t="s">
        <v>33</v>
      </c>
      <c r="B17" s="609"/>
      <c r="C17" s="66"/>
      <c r="D17" s="67"/>
      <c r="E17" s="67"/>
      <c r="F17" s="66"/>
      <c r="G17" s="67"/>
      <c r="H17" s="67"/>
      <c r="I17" s="66"/>
      <c r="J17" s="67"/>
      <c r="K17" s="67"/>
      <c r="L17" s="66"/>
      <c r="M17" s="67"/>
      <c r="N17" s="67"/>
      <c r="O17" s="66"/>
      <c r="P17" s="67"/>
      <c r="Q17" s="321"/>
      <c r="R17" s="230" t="s">
        <v>57</v>
      </c>
    </row>
    <row r="18" spans="1:18" s="14" customFormat="1" ht="15.75">
      <c r="A18" s="616" t="s">
        <v>155</v>
      </c>
      <c r="B18" s="617"/>
      <c r="C18" s="66"/>
      <c r="D18" s="67"/>
      <c r="E18" s="67"/>
      <c r="F18" s="66"/>
      <c r="G18" s="67"/>
      <c r="H18" s="67"/>
      <c r="I18" s="66"/>
      <c r="J18" s="67"/>
      <c r="K18" s="67"/>
      <c r="L18" s="66"/>
      <c r="M18" s="67"/>
      <c r="N18" s="67"/>
      <c r="O18" s="66"/>
      <c r="P18" s="67">
        <v>0</v>
      </c>
      <c r="Q18" s="321"/>
      <c r="R18" s="230" t="s">
        <v>57</v>
      </c>
    </row>
    <row r="19" spans="1:18" s="14" customFormat="1" ht="15.75">
      <c r="A19" s="635" t="s">
        <v>0</v>
      </c>
      <c r="B19" s="636"/>
      <c r="C19" s="324"/>
      <c r="D19" s="325"/>
      <c r="E19" s="325"/>
      <c r="F19" s="324"/>
      <c r="G19" s="325"/>
      <c r="H19" s="325"/>
      <c r="I19" s="324"/>
      <c r="J19" s="325"/>
      <c r="K19" s="325"/>
      <c r="L19" s="324"/>
      <c r="M19" s="325"/>
      <c r="N19" s="325"/>
      <c r="O19" s="324"/>
      <c r="P19" s="325">
        <v>0</v>
      </c>
      <c r="Q19" s="326"/>
      <c r="R19" s="230" t="s">
        <v>57</v>
      </c>
    </row>
    <row r="20" spans="1:18" s="14" customFormat="1" ht="15.75">
      <c r="A20" s="606" t="s">
        <v>34</v>
      </c>
      <c r="B20" s="607"/>
      <c r="C20" s="324"/>
      <c r="D20" s="325">
        <f>D19+D18+D16</f>
        <v>0</v>
      </c>
      <c r="E20" s="325"/>
      <c r="F20" s="324"/>
      <c r="G20" s="325">
        <f>G19+G18+G16</f>
        <v>0</v>
      </c>
      <c r="H20" s="325"/>
      <c r="I20" s="324"/>
      <c r="J20" s="325">
        <f>J19+J18+J16</f>
        <v>0</v>
      </c>
      <c r="K20" s="325"/>
      <c r="L20" s="324"/>
      <c r="M20" s="325">
        <f>M19+M18+M16</f>
        <v>0</v>
      </c>
      <c r="N20" s="325"/>
      <c r="O20" s="324"/>
      <c r="P20" s="325">
        <f>P19+P18+P16</f>
        <v>0</v>
      </c>
      <c r="Q20" s="326"/>
      <c r="R20" s="230" t="s">
        <v>57</v>
      </c>
    </row>
    <row r="21" spans="1:18" s="14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30" t="s">
        <v>57</v>
      </c>
    </row>
    <row r="22" spans="1:18" s="14" customFormat="1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30" t="s">
        <v>57</v>
      </c>
    </row>
    <row r="23" spans="1:18" s="14" customFormat="1" ht="15.75">
      <c r="A23" s="10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4" customFormat="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4" customFormat="1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4" customFormat="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4" customFormat="1" ht="39.75" customHeight="1">
      <c r="A27" s="620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10"/>
      <c r="Q27" s="10"/>
      <c r="R27" s="10"/>
    </row>
    <row r="28" spans="1:18" s="14" customFormat="1" ht="14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0"/>
      <c r="Q28" s="10"/>
      <c r="R28" s="10"/>
    </row>
    <row r="29" spans="1:18" s="14" customFormat="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4" customFormat="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4" customFormat="1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4" customFormat="1" ht="15.75">
      <c r="A32" s="245"/>
      <c r="B32" s="245"/>
      <c r="C32" s="245"/>
      <c r="D32" s="245"/>
      <c r="E32" s="245"/>
      <c r="F32" s="245"/>
      <c r="G32" s="245"/>
      <c r="H32" s="245"/>
      <c r="I32" s="9"/>
      <c r="J32" s="9"/>
      <c r="K32" s="9"/>
      <c r="L32" s="9"/>
      <c r="M32" s="9"/>
      <c r="N32" s="9"/>
      <c r="O32" s="9"/>
      <c r="P32" s="9"/>
      <c r="Q32" s="9"/>
      <c r="R32" s="231"/>
    </row>
    <row r="33" spans="1:18" s="14" customFormat="1" ht="15.75">
      <c r="A33" s="245"/>
      <c r="B33" s="245"/>
      <c r="C33" s="245"/>
      <c r="D33" s="245"/>
      <c r="E33" s="245"/>
      <c r="F33" s="245"/>
      <c r="G33" s="245"/>
      <c r="H33" s="245"/>
      <c r="I33" s="9"/>
      <c r="J33" s="9"/>
      <c r="K33" s="9"/>
      <c r="L33" s="9"/>
      <c r="M33" s="9"/>
      <c r="N33" s="9"/>
      <c r="O33" s="9"/>
      <c r="P33" s="9"/>
      <c r="Q33" s="9"/>
      <c r="R33" s="231"/>
    </row>
    <row r="34" spans="1:18" s="14" customFormat="1" ht="15.75">
      <c r="A34" s="658"/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231"/>
    </row>
    <row r="35" spans="1:18" s="14" customFormat="1" ht="15.75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231"/>
    </row>
    <row r="36" spans="1:18" s="14" customFormat="1" ht="15.75">
      <c r="A36" s="654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231"/>
    </row>
    <row r="37" spans="1:18" s="14" customFormat="1" ht="23.25" customHeight="1">
      <c r="A37" s="654"/>
      <c r="B37" s="657"/>
      <c r="C37" s="657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231"/>
    </row>
    <row r="38" spans="1:18" s="14" customFormat="1" ht="9.7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31"/>
    </row>
    <row r="39" spans="1:18" s="14" customFormat="1" ht="15.75">
      <c r="A39" s="654"/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231"/>
    </row>
    <row r="40" spans="1:18" s="14" customFormat="1" ht="11.2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31"/>
    </row>
    <row r="41" spans="1:18" s="14" customFormat="1" ht="15.75">
      <c r="A41" s="656"/>
      <c r="B41" s="657"/>
      <c r="C41" s="657"/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231"/>
    </row>
    <row r="42" spans="1:18" s="14" customFormat="1" ht="7.5" customHeight="1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231"/>
    </row>
    <row r="43" spans="1:18" s="14" customFormat="1" ht="15.75">
      <c r="A43" s="379"/>
      <c r="B43" s="379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231"/>
    </row>
    <row r="44" spans="1:18" s="14" customFormat="1" ht="11.25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31"/>
    </row>
    <row r="45" spans="1:18" s="14" customFormat="1" ht="15" customHeight="1">
      <c r="A45" s="656"/>
      <c r="B45" s="657"/>
      <c r="C45" s="657"/>
      <c r="D45" s="657"/>
      <c r="E45" s="657"/>
      <c r="F45" s="657"/>
      <c r="G45" s="657"/>
      <c r="H45" s="657"/>
      <c r="I45" s="657"/>
      <c r="J45" s="657"/>
      <c r="K45" s="657"/>
      <c r="L45" s="657"/>
      <c r="M45" s="657"/>
      <c r="N45" s="657"/>
      <c r="O45" s="657"/>
      <c r="P45" s="657"/>
      <c r="Q45" s="657"/>
      <c r="R45" s="231"/>
    </row>
    <row r="46" spans="1:18" s="14" customFormat="1" ht="15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221"/>
      <c r="R46" s="231"/>
    </row>
    <row r="47" spans="1:18" s="14" customFormat="1" ht="15.75">
      <c r="A47" s="374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231"/>
    </row>
  </sheetData>
  <mergeCells count="25">
    <mergeCell ref="A39:Q39"/>
    <mergeCell ref="A41:Q41"/>
    <mergeCell ref="A27:O27"/>
    <mergeCell ref="A45:Q45"/>
    <mergeCell ref="A34:Q34"/>
    <mergeCell ref="A36:Q36"/>
    <mergeCell ref="A37:Q37"/>
    <mergeCell ref="A17:B17"/>
    <mergeCell ref="A18:B18"/>
    <mergeCell ref="A19:B19"/>
    <mergeCell ref="A20:B20"/>
    <mergeCell ref="A13:B13"/>
    <mergeCell ref="A14:B14"/>
    <mergeCell ref="A15:B15"/>
    <mergeCell ref="A16:B16"/>
    <mergeCell ref="A6:Q6"/>
    <mergeCell ref="C9:E10"/>
    <mergeCell ref="F9:H10"/>
    <mergeCell ref="I9:K10"/>
    <mergeCell ref="L9:N10"/>
    <mergeCell ref="O9:Q10"/>
    <mergeCell ref="A1:D1"/>
    <mergeCell ref="A3:Q3"/>
    <mergeCell ref="A4:Q4"/>
    <mergeCell ref="A5:Q5"/>
  </mergeCells>
  <printOptions horizontalCentered="1"/>
  <pageMargins left="0.5" right="0.4" top="0.5" bottom="0.25" header="0" footer="0"/>
  <pageSetup firstPageNumber="8" useFirstPageNumber="1" fitToHeight="0" fitToWidth="1" horizontalDpi="600" verticalDpi="600" orientation="landscape" scale="70" r:id="rId1"/>
  <headerFooter alignWithMargins="0">
    <oddFooter>&amp;C&amp;"Times New Roman,Regular"Exhibit G - Crosswalk of 2008 Availability&amp;R&amp;"Times New Roman,Regular"State and Local Law Enforcement Assistance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P100"/>
  <sheetViews>
    <sheetView zoomScale="75" zoomScaleNormal="75" zoomScaleSheetLayoutView="50" workbookViewId="0" topLeftCell="A1">
      <selection activeCell="A34" sqref="A34:Y34"/>
    </sheetView>
  </sheetViews>
  <sheetFormatPr defaultColWidth="8.88671875" defaultRowHeight="15"/>
  <cols>
    <col min="1" max="1" width="1.88671875" style="2" customWidth="1"/>
    <col min="2" max="2" width="27.10546875" style="2" customWidth="1"/>
    <col min="3" max="3" width="12.5546875" style="2" customWidth="1"/>
    <col min="4" max="4" width="18.10546875" style="2" customWidth="1"/>
    <col min="5" max="5" width="8.88671875" style="2" customWidth="1"/>
    <col min="6" max="6" width="10.10546875" style="2" customWidth="1"/>
    <col min="7" max="7" width="8.88671875" style="2" customWidth="1"/>
    <col min="8" max="8" width="10.6640625" style="2" customWidth="1"/>
    <col min="9" max="11" width="8.88671875" style="2" customWidth="1"/>
    <col min="12" max="12" width="10.3359375" style="2" customWidth="1"/>
    <col min="13" max="15" width="0" style="2" hidden="1" customWidth="1"/>
    <col min="16" max="16" width="0.9921875" style="229" customWidth="1"/>
    <col min="18" max="16384" width="8.88671875" style="2" customWidth="1"/>
  </cols>
  <sheetData>
    <row r="1" spans="1:16" ht="18.75" customHeight="1">
      <c r="A1" s="476" t="s">
        <v>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689"/>
      <c r="P1" s="228" t="s">
        <v>57</v>
      </c>
    </row>
    <row r="2" spans="1:16" ht="18.75" customHeight="1">
      <c r="A2" s="637"/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5"/>
      <c r="P2" s="228" t="s">
        <v>57</v>
      </c>
    </row>
    <row r="3" spans="1:16" ht="18.75">
      <c r="A3" s="696" t="s">
        <v>182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8"/>
      <c r="P3" s="228" t="s">
        <v>57</v>
      </c>
    </row>
    <row r="4" spans="1:16" ht="16.5">
      <c r="A4" s="679" t="str">
        <f>+'B. Summary of Requirements '!A5</f>
        <v>Office of Justice Programs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1"/>
      <c r="P4" s="228" t="s">
        <v>57</v>
      </c>
    </row>
    <row r="5" spans="1:16" ht="16.5">
      <c r="A5" s="679" t="str">
        <f>+'B. Summary of Requirements '!A6</f>
        <v>Weed and Seed Program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1"/>
      <c r="P5" s="228" t="s">
        <v>57</v>
      </c>
    </row>
    <row r="6" spans="1:16" ht="15.75">
      <c r="A6" s="688" t="s">
        <v>26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689"/>
      <c r="P6" s="228" t="s">
        <v>57</v>
      </c>
    </row>
    <row r="7" spans="1:16" ht="11.25" customHeight="1">
      <c r="A7" s="22"/>
      <c r="B7" s="12"/>
      <c r="C7" s="18"/>
      <c r="D7" s="18"/>
      <c r="E7" s="18"/>
      <c r="F7" s="18"/>
      <c r="G7" s="18"/>
      <c r="H7" s="18"/>
      <c r="I7" s="18"/>
      <c r="J7" s="18"/>
      <c r="K7" s="3"/>
      <c r="L7" s="3"/>
      <c r="P7" s="228" t="s">
        <v>57</v>
      </c>
    </row>
    <row r="8" spans="1:16" ht="44.25" customHeight="1">
      <c r="A8" s="682" t="s">
        <v>175</v>
      </c>
      <c r="B8" s="683"/>
      <c r="C8" s="683"/>
      <c r="D8" s="684"/>
      <c r="E8" s="708" t="s">
        <v>62</v>
      </c>
      <c r="F8" s="709"/>
      <c r="G8" s="692" t="s">
        <v>18</v>
      </c>
      <c r="H8" s="693"/>
      <c r="I8" s="690" t="s">
        <v>129</v>
      </c>
      <c r="J8" s="691"/>
      <c r="K8" s="690" t="s">
        <v>149</v>
      </c>
      <c r="L8" s="595"/>
      <c r="M8" s="10"/>
      <c r="P8" s="228" t="s">
        <v>57</v>
      </c>
    </row>
    <row r="9" spans="1:16" ht="25.5" customHeight="1" thickBot="1">
      <c r="A9" s="685"/>
      <c r="B9" s="686"/>
      <c r="C9" s="686"/>
      <c r="D9" s="687"/>
      <c r="E9" s="88" t="s">
        <v>153</v>
      </c>
      <c r="F9" s="89" t="s">
        <v>47</v>
      </c>
      <c r="G9" s="88" t="s">
        <v>153</v>
      </c>
      <c r="H9" s="89" t="s">
        <v>47</v>
      </c>
      <c r="I9" s="88" t="s">
        <v>153</v>
      </c>
      <c r="J9" s="89" t="s">
        <v>47</v>
      </c>
      <c r="K9" s="88" t="s">
        <v>153</v>
      </c>
      <c r="L9" s="90" t="s">
        <v>47</v>
      </c>
      <c r="M9" s="10"/>
      <c r="P9" s="228" t="s">
        <v>57</v>
      </c>
    </row>
    <row r="10" spans="1:16" ht="15.75">
      <c r="A10" s="666" t="s">
        <v>101</v>
      </c>
      <c r="B10" s="667"/>
      <c r="C10" s="667"/>
      <c r="D10" s="668"/>
      <c r="E10" s="285"/>
      <c r="F10" s="286"/>
      <c r="G10" s="285"/>
      <c r="H10" s="286"/>
      <c r="I10" s="285"/>
      <c r="J10" s="286"/>
      <c r="K10" s="285">
        <f>I10-G10</f>
        <v>0</v>
      </c>
      <c r="L10" s="284">
        <f>J10-H10</f>
        <v>0</v>
      </c>
      <c r="M10" s="10"/>
      <c r="P10" s="228" t="s">
        <v>57</v>
      </c>
    </row>
    <row r="11" spans="1:16" ht="15.75">
      <c r="A11" s="663" t="s">
        <v>174</v>
      </c>
      <c r="B11" s="671"/>
      <c r="C11" s="671"/>
      <c r="D11" s="672"/>
      <c r="E11" s="285"/>
      <c r="F11" s="286"/>
      <c r="G11" s="285"/>
      <c r="H11" s="286"/>
      <c r="I11" s="285">
        <v>0</v>
      </c>
      <c r="J11" s="286">
        <f>+H11*1.034</f>
        <v>0</v>
      </c>
      <c r="K11" s="285">
        <f>I11-G11</f>
        <v>0</v>
      </c>
      <c r="L11" s="284">
        <f>J11-H11</f>
        <v>0</v>
      </c>
      <c r="M11" s="21" t="s">
        <v>151</v>
      </c>
      <c r="N11" s="2" t="s">
        <v>152</v>
      </c>
      <c r="P11" s="228" t="s">
        <v>57</v>
      </c>
    </row>
    <row r="12" spans="1:16" ht="15.75">
      <c r="A12" s="663" t="s">
        <v>156</v>
      </c>
      <c r="B12" s="671"/>
      <c r="C12" s="671"/>
      <c r="D12" s="672"/>
      <c r="E12" s="285">
        <f aca="true" t="shared" si="0" ref="E12:K12">+E13+E14</f>
        <v>0</v>
      </c>
      <c r="F12" s="286">
        <f t="shared" si="0"/>
        <v>0</v>
      </c>
      <c r="G12" s="285">
        <f t="shared" si="0"/>
        <v>0</v>
      </c>
      <c r="H12" s="286">
        <f t="shared" si="0"/>
        <v>0</v>
      </c>
      <c r="I12" s="285">
        <f t="shared" si="0"/>
        <v>0</v>
      </c>
      <c r="J12" s="286">
        <f t="shared" si="0"/>
        <v>0</v>
      </c>
      <c r="K12" s="285">
        <f t="shared" si="0"/>
        <v>0</v>
      </c>
      <c r="L12" s="284">
        <f>J12-H12</f>
        <v>0</v>
      </c>
      <c r="M12" s="10">
        <v>93</v>
      </c>
      <c r="P12" s="228" t="s">
        <v>57</v>
      </c>
    </row>
    <row r="13" spans="1:16" ht="15.75">
      <c r="A13" s="699" t="s">
        <v>158</v>
      </c>
      <c r="B13" s="508"/>
      <c r="C13" s="508"/>
      <c r="D13" s="670"/>
      <c r="E13" s="290"/>
      <c r="F13" s="291"/>
      <c r="G13" s="290"/>
      <c r="H13" s="291"/>
      <c r="I13" s="290"/>
      <c r="J13" s="291"/>
      <c r="K13" s="290">
        <f>I13-G13</f>
        <v>0</v>
      </c>
      <c r="L13" s="292">
        <f>J13-H13</f>
        <v>0</v>
      </c>
      <c r="M13" s="10"/>
      <c r="P13" s="228" t="s">
        <v>57</v>
      </c>
    </row>
    <row r="14" spans="1:16" ht="15.75">
      <c r="A14" s="699" t="s">
        <v>157</v>
      </c>
      <c r="B14" s="508"/>
      <c r="C14" s="508"/>
      <c r="D14" s="670"/>
      <c r="E14" s="290"/>
      <c r="F14" s="291"/>
      <c r="G14" s="290"/>
      <c r="H14" s="291"/>
      <c r="I14" s="290"/>
      <c r="J14" s="291"/>
      <c r="K14" s="290">
        <f>I14-G14</f>
        <v>0</v>
      </c>
      <c r="L14" s="292">
        <f>J14-H14</f>
        <v>0</v>
      </c>
      <c r="M14" s="10"/>
      <c r="P14" s="228" t="s">
        <v>57</v>
      </c>
    </row>
    <row r="15" spans="1:16" ht="15.75">
      <c r="A15" s="700" t="s">
        <v>159</v>
      </c>
      <c r="B15" s="701"/>
      <c r="C15" s="701"/>
      <c r="D15" s="702"/>
      <c r="E15" s="293"/>
      <c r="F15" s="294"/>
      <c r="G15" s="293"/>
      <c r="H15" s="294"/>
      <c r="I15" s="293"/>
      <c r="J15" s="294"/>
      <c r="K15" s="293">
        <f>I15-G15</f>
        <v>0</v>
      </c>
      <c r="L15" s="295">
        <f>J15-H15</f>
        <v>0</v>
      </c>
      <c r="M15" s="10"/>
      <c r="P15" s="228" t="s">
        <v>57</v>
      </c>
    </row>
    <row r="16" spans="1:16" ht="15.75">
      <c r="A16" s="703" t="s">
        <v>102</v>
      </c>
      <c r="B16" s="704"/>
      <c r="C16" s="704"/>
      <c r="D16" s="705"/>
      <c r="E16" s="296">
        <f aca="true" t="shared" si="1" ref="E16:J16">+E10+E11+E12+E15</f>
        <v>0</v>
      </c>
      <c r="F16" s="297">
        <f t="shared" si="1"/>
        <v>0</v>
      </c>
      <c r="G16" s="296">
        <f t="shared" si="1"/>
        <v>0</v>
      </c>
      <c r="H16" s="297">
        <f t="shared" si="1"/>
        <v>0</v>
      </c>
      <c r="I16" s="296">
        <f t="shared" si="1"/>
        <v>0</v>
      </c>
      <c r="J16" s="297">
        <f t="shared" si="1"/>
        <v>0</v>
      </c>
      <c r="K16" s="296">
        <f>SUM(K10:K15)</f>
        <v>0</v>
      </c>
      <c r="L16" s="298">
        <f>SUM(L10:L15)</f>
        <v>0</v>
      </c>
      <c r="M16" s="23">
        <f>697+630+957+2333</f>
        <v>4617</v>
      </c>
      <c r="N16" s="2">
        <f>2451-93</f>
        <v>2358</v>
      </c>
      <c r="O16" s="2">
        <f>+H16-J16</f>
        <v>0</v>
      </c>
      <c r="P16" s="228" t="s">
        <v>57</v>
      </c>
    </row>
    <row r="17" spans="1:16" ht="15.75">
      <c r="A17" s="663" t="s">
        <v>176</v>
      </c>
      <c r="B17" s="671"/>
      <c r="C17" s="671"/>
      <c r="D17" s="672"/>
      <c r="E17" s="285"/>
      <c r="F17" s="286"/>
      <c r="G17" s="285"/>
      <c r="H17" s="286"/>
      <c r="I17" s="285"/>
      <c r="J17" s="286"/>
      <c r="K17" s="285"/>
      <c r="L17" s="284"/>
      <c r="M17" s="10"/>
      <c r="P17" s="228" t="s">
        <v>57</v>
      </c>
    </row>
    <row r="18" spans="1:16" ht="15.75">
      <c r="A18" s="669" t="s">
        <v>161</v>
      </c>
      <c r="B18" s="508"/>
      <c r="C18" s="508"/>
      <c r="D18" s="670"/>
      <c r="E18" s="285"/>
      <c r="F18" s="286">
        <v>0</v>
      </c>
      <c r="G18" s="285"/>
      <c r="H18" s="286">
        <v>0</v>
      </c>
      <c r="I18" s="285"/>
      <c r="J18" s="286">
        <v>0</v>
      </c>
      <c r="K18" s="285"/>
      <c r="L18" s="284">
        <f>J18-H18</f>
        <v>0</v>
      </c>
      <c r="M18" s="10">
        <v>359</v>
      </c>
      <c r="N18" s="2">
        <f>1171+93</f>
        <v>1264</v>
      </c>
      <c r="O18" s="2">
        <f>+H18-J18</f>
        <v>0</v>
      </c>
      <c r="P18" s="228" t="s">
        <v>57</v>
      </c>
    </row>
    <row r="19" spans="1:16" ht="15.75">
      <c r="A19" s="669" t="s">
        <v>162</v>
      </c>
      <c r="B19" s="508"/>
      <c r="C19" s="508"/>
      <c r="D19" s="670"/>
      <c r="E19" s="285"/>
      <c r="F19" s="286">
        <f>75-9</f>
        <v>66</v>
      </c>
      <c r="G19" s="285"/>
      <c r="H19" s="286">
        <v>54</v>
      </c>
      <c r="I19" s="285"/>
      <c r="J19" s="286">
        <v>0</v>
      </c>
      <c r="K19" s="285"/>
      <c r="L19" s="284">
        <f>J19-H19</f>
        <v>-54</v>
      </c>
      <c r="M19" s="10"/>
      <c r="N19" s="2">
        <v>110</v>
      </c>
      <c r="O19" s="2">
        <f>+H19-J19</f>
        <v>54</v>
      </c>
      <c r="P19" s="228" t="s">
        <v>57</v>
      </c>
    </row>
    <row r="20" spans="1:16" ht="15.75">
      <c r="A20" s="669" t="s">
        <v>163</v>
      </c>
      <c r="B20" s="508"/>
      <c r="C20" s="508"/>
      <c r="D20" s="670"/>
      <c r="E20" s="285"/>
      <c r="F20" s="286">
        <v>0</v>
      </c>
      <c r="G20" s="285"/>
      <c r="H20" s="286">
        <v>0</v>
      </c>
      <c r="I20" s="285"/>
      <c r="J20" s="286">
        <v>0</v>
      </c>
      <c r="K20" s="285"/>
      <c r="L20" s="284">
        <f>J20-H20</f>
        <v>0</v>
      </c>
      <c r="M20" s="10"/>
      <c r="N20" s="2">
        <v>0</v>
      </c>
      <c r="O20" s="2">
        <f>+H20-J20</f>
        <v>0</v>
      </c>
      <c r="P20" s="228" t="s">
        <v>57</v>
      </c>
    </row>
    <row r="21" spans="1:16" ht="15.75">
      <c r="A21" s="669" t="s">
        <v>5</v>
      </c>
      <c r="B21" s="508"/>
      <c r="C21" s="508"/>
      <c r="D21" s="670"/>
      <c r="E21" s="285"/>
      <c r="F21" s="286">
        <v>0</v>
      </c>
      <c r="G21" s="285"/>
      <c r="H21" s="286">
        <v>0</v>
      </c>
      <c r="I21" s="285"/>
      <c r="J21" s="286">
        <v>0</v>
      </c>
      <c r="K21" s="285"/>
      <c r="L21" s="284">
        <f>J21-H21</f>
        <v>0</v>
      </c>
      <c r="M21" s="10">
        <f>4220-576</f>
        <v>3644</v>
      </c>
      <c r="O21" s="2">
        <f>+H21-J21</f>
        <v>0</v>
      </c>
      <c r="P21" s="228" t="s">
        <v>57</v>
      </c>
    </row>
    <row r="22" spans="1:16" ht="15.75">
      <c r="A22" s="669" t="s">
        <v>145</v>
      </c>
      <c r="B22" s="508"/>
      <c r="C22" s="508"/>
      <c r="D22" s="670"/>
      <c r="E22" s="285"/>
      <c r="F22" s="286">
        <v>0</v>
      </c>
      <c r="G22" s="285"/>
      <c r="H22" s="286">
        <v>0</v>
      </c>
      <c r="I22" s="285"/>
      <c r="J22" s="286">
        <v>0</v>
      </c>
      <c r="K22" s="285"/>
      <c r="L22" s="284"/>
      <c r="M22" s="10"/>
      <c r="P22" s="228" t="s">
        <v>57</v>
      </c>
    </row>
    <row r="23" spans="1:16" ht="15.75">
      <c r="A23" s="669" t="s">
        <v>164</v>
      </c>
      <c r="B23" s="508"/>
      <c r="C23" s="508"/>
      <c r="D23" s="670"/>
      <c r="E23" s="285"/>
      <c r="F23" s="286">
        <v>0</v>
      </c>
      <c r="G23" s="285"/>
      <c r="H23" s="286">
        <v>0</v>
      </c>
      <c r="I23" s="285"/>
      <c r="J23" s="286">
        <v>0</v>
      </c>
      <c r="K23" s="285"/>
      <c r="L23" s="284">
        <f aca="true" t="shared" si="2" ref="L23:L32">J23-H23</f>
        <v>0</v>
      </c>
      <c r="M23" s="10">
        <v>332</v>
      </c>
      <c r="N23" s="2">
        <v>175</v>
      </c>
      <c r="O23" s="2">
        <f>+H23-J23</f>
        <v>0</v>
      </c>
      <c r="P23" s="228" t="s">
        <v>57</v>
      </c>
    </row>
    <row r="24" spans="1:16" ht="15.75">
      <c r="A24" s="669" t="s">
        <v>165</v>
      </c>
      <c r="B24" s="508"/>
      <c r="C24" s="508"/>
      <c r="D24" s="670"/>
      <c r="E24" s="285"/>
      <c r="F24" s="286">
        <v>3</v>
      </c>
      <c r="G24" s="285"/>
      <c r="H24" s="286">
        <v>4</v>
      </c>
      <c r="I24" s="285"/>
      <c r="J24" s="286">
        <v>0</v>
      </c>
      <c r="K24" s="285"/>
      <c r="L24" s="284">
        <f t="shared" si="2"/>
        <v>-4</v>
      </c>
      <c r="M24" s="10"/>
      <c r="O24" s="2">
        <f>+H24-J24</f>
        <v>4</v>
      </c>
      <c r="P24" s="228" t="s">
        <v>57</v>
      </c>
    </row>
    <row r="25" spans="1:16" ht="15.75">
      <c r="A25" s="669" t="s">
        <v>166</v>
      </c>
      <c r="B25" s="508"/>
      <c r="C25" s="508"/>
      <c r="D25" s="670"/>
      <c r="E25" s="285"/>
      <c r="F25" s="286">
        <f>5288+118</f>
        <v>5406</v>
      </c>
      <c r="G25" s="285"/>
      <c r="H25" s="286">
        <v>2038</v>
      </c>
      <c r="I25" s="285"/>
      <c r="J25" s="286">
        <v>0</v>
      </c>
      <c r="K25" s="285"/>
      <c r="L25" s="284">
        <f t="shared" si="2"/>
        <v>-2038</v>
      </c>
      <c r="M25" s="10"/>
      <c r="N25" s="2">
        <v>14918</v>
      </c>
      <c r="O25" s="2">
        <f>+H25-J25</f>
        <v>2038</v>
      </c>
      <c r="P25" s="228" t="s">
        <v>57</v>
      </c>
    </row>
    <row r="26" spans="1:16" ht="15.75">
      <c r="A26" s="669" t="s">
        <v>167</v>
      </c>
      <c r="B26" s="508"/>
      <c r="C26" s="508"/>
      <c r="D26" s="670"/>
      <c r="E26" s="285"/>
      <c r="F26" s="286">
        <v>1307</v>
      </c>
      <c r="G26" s="285"/>
      <c r="H26" s="286">
        <v>1004</v>
      </c>
      <c r="I26" s="285"/>
      <c r="J26" s="286">
        <v>0</v>
      </c>
      <c r="K26" s="285"/>
      <c r="L26" s="284">
        <f t="shared" si="2"/>
        <v>-1004</v>
      </c>
      <c r="M26" s="10">
        <v>276</v>
      </c>
      <c r="N26" s="2">
        <v>14853</v>
      </c>
      <c r="O26" s="2">
        <f>+H26-J26</f>
        <v>1004</v>
      </c>
      <c r="P26" s="228" t="s">
        <v>57</v>
      </c>
    </row>
    <row r="27" spans="1:16" ht="15.75">
      <c r="A27" s="669" t="s">
        <v>54</v>
      </c>
      <c r="B27" s="677"/>
      <c r="C27" s="677"/>
      <c r="D27" s="678"/>
      <c r="E27" s="285"/>
      <c r="F27" s="286">
        <v>0</v>
      </c>
      <c r="G27" s="285"/>
      <c r="H27" s="286">
        <v>0</v>
      </c>
      <c r="I27" s="285"/>
      <c r="J27" s="286">
        <v>0</v>
      </c>
      <c r="K27" s="285"/>
      <c r="L27" s="284">
        <f t="shared" si="2"/>
        <v>0</v>
      </c>
      <c r="M27" s="10"/>
      <c r="N27" s="2">
        <v>135</v>
      </c>
      <c r="O27" s="2">
        <f>+H27-J27</f>
        <v>0</v>
      </c>
      <c r="P27" s="228" t="s">
        <v>57</v>
      </c>
    </row>
    <row r="28" spans="1:16" ht="15.75">
      <c r="A28" s="669" t="s">
        <v>6</v>
      </c>
      <c r="B28" s="508"/>
      <c r="C28" s="508"/>
      <c r="D28" s="670"/>
      <c r="E28" s="285"/>
      <c r="F28" s="286">
        <v>0</v>
      </c>
      <c r="G28" s="285"/>
      <c r="H28" s="286">
        <v>0</v>
      </c>
      <c r="I28" s="285"/>
      <c r="J28" s="286">
        <v>0</v>
      </c>
      <c r="K28" s="285"/>
      <c r="L28" s="284">
        <f t="shared" si="2"/>
        <v>0</v>
      </c>
      <c r="M28" s="10"/>
      <c r="P28" s="228" t="s">
        <v>57</v>
      </c>
    </row>
    <row r="29" spans="1:16" ht="15.75">
      <c r="A29" s="669" t="s">
        <v>24</v>
      </c>
      <c r="B29" s="508"/>
      <c r="C29" s="508"/>
      <c r="D29" s="670"/>
      <c r="E29" s="285"/>
      <c r="F29" s="286">
        <v>0</v>
      </c>
      <c r="G29" s="285"/>
      <c r="H29" s="286">
        <v>0</v>
      </c>
      <c r="I29" s="285"/>
      <c r="J29" s="286">
        <v>0</v>
      </c>
      <c r="K29" s="285"/>
      <c r="L29" s="284">
        <f t="shared" si="2"/>
        <v>0</v>
      </c>
      <c r="M29" s="10"/>
      <c r="O29" s="2">
        <f>+H29-J29</f>
        <v>0</v>
      </c>
      <c r="P29" s="228" t="s">
        <v>57</v>
      </c>
    </row>
    <row r="30" spans="1:16" ht="15.75">
      <c r="A30" s="669" t="s">
        <v>25</v>
      </c>
      <c r="B30" s="508"/>
      <c r="C30" s="508"/>
      <c r="D30" s="670"/>
      <c r="E30" s="285"/>
      <c r="F30" s="286">
        <v>0</v>
      </c>
      <c r="G30" s="285"/>
      <c r="H30" s="286">
        <v>0</v>
      </c>
      <c r="I30" s="285"/>
      <c r="J30" s="286">
        <v>0</v>
      </c>
      <c r="K30" s="285"/>
      <c r="L30" s="284">
        <f t="shared" si="2"/>
        <v>0</v>
      </c>
      <c r="M30" s="10"/>
      <c r="N30" s="2">
        <v>10</v>
      </c>
      <c r="O30" s="2">
        <f>+H30-J30</f>
        <v>0</v>
      </c>
      <c r="P30" s="228" t="s">
        <v>57</v>
      </c>
    </row>
    <row r="31" spans="1:16" ht="15.75">
      <c r="A31" s="669" t="s">
        <v>168</v>
      </c>
      <c r="B31" s="508"/>
      <c r="C31" s="508"/>
      <c r="D31" s="670"/>
      <c r="E31" s="285"/>
      <c r="F31" s="286">
        <v>0</v>
      </c>
      <c r="G31" s="285"/>
      <c r="H31" s="286">
        <v>0</v>
      </c>
      <c r="I31" s="285"/>
      <c r="J31" s="286">
        <v>0</v>
      </c>
      <c r="K31" s="285"/>
      <c r="L31" s="284">
        <f t="shared" si="2"/>
        <v>0</v>
      </c>
      <c r="M31" s="10"/>
      <c r="N31" s="2">
        <v>85</v>
      </c>
      <c r="O31" s="2">
        <f>+H31-J31</f>
        <v>0</v>
      </c>
      <c r="P31" s="228" t="s">
        <v>57</v>
      </c>
    </row>
    <row r="32" spans="1:16" ht="15.75">
      <c r="A32" s="669" t="s">
        <v>169</v>
      </c>
      <c r="B32" s="508"/>
      <c r="C32" s="508"/>
      <c r="D32" s="670"/>
      <c r="E32" s="285"/>
      <c r="F32" s="286">
        <v>0</v>
      </c>
      <c r="G32" s="285"/>
      <c r="H32" s="286">
        <v>0</v>
      </c>
      <c r="I32" s="285"/>
      <c r="J32" s="286">
        <v>0</v>
      </c>
      <c r="K32" s="285"/>
      <c r="L32" s="284">
        <f t="shared" si="2"/>
        <v>0</v>
      </c>
      <c r="M32" s="10"/>
      <c r="N32" s="2">
        <v>37758</v>
      </c>
      <c r="O32" s="2">
        <f>+H32-J32</f>
        <v>0</v>
      </c>
      <c r="P32" s="228" t="s">
        <v>57</v>
      </c>
    </row>
    <row r="33" spans="1:16" ht="15.75">
      <c r="A33" s="330"/>
      <c r="B33" s="333" t="s">
        <v>15</v>
      </c>
      <c r="C33" s="329"/>
      <c r="D33" s="331"/>
      <c r="E33" s="285"/>
      <c r="F33" s="286">
        <f>1175+41195-500</f>
        <v>41870</v>
      </c>
      <c r="G33" s="285"/>
      <c r="H33" s="286">
        <f>35577-3100</f>
        <v>32477</v>
      </c>
      <c r="I33" s="285"/>
      <c r="J33" s="286">
        <v>0</v>
      </c>
      <c r="K33" s="285"/>
      <c r="L33" s="284"/>
      <c r="M33" s="10"/>
      <c r="P33" s="228"/>
    </row>
    <row r="34" spans="1:16" ht="15.75">
      <c r="A34" s="673" t="s">
        <v>170</v>
      </c>
      <c r="B34" s="674"/>
      <c r="C34" s="674"/>
      <c r="D34" s="675"/>
      <c r="E34" s="226">
        <v>0</v>
      </c>
      <c r="F34" s="102">
        <f>SUM(F19:F33)</f>
        <v>48652</v>
      </c>
      <c r="G34" s="226">
        <v>0</v>
      </c>
      <c r="H34" s="102">
        <f>SUM(H18:H33)</f>
        <v>35577</v>
      </c>
      <c r="I34" s="226">
        <v>0</v>
      </c>
      <c r="J34" s="102">
        <f>SUM(J16:J32)</f>
        <v>0</v>
      </c>
      <c r="K34" s="226"/>
      <c r="L34" s="101">
        <f>SUM(L16:L32)</f>
        <v>-3100</v>
      </c>
      <c r="M34" s="10">
        <f>SUM(M12:M32)</f>
        <v>9321</v>
      </c>
      <c r="N34" s="2">
        <f>SUM(N16:N32)</f>
        <v>71666</v>
      </c>
      <c r="O34" s="2">
        <f>+H34-J34</f>
        <v>35577</v>
      </c>
      <c r="P34" s="228" t="s">
        <v>57</v>
      </c>
    </row>
    <row r="35" spans="1:16" ht="16.5" customHeight="1">
      <c r="A35" s="676" t="s">
        <v>171</v>
      </c>
      <c r="B35" s="508"/>
      <c r="C35" s="508"/>
      <c r="D35" s="670"/>
      <c r="E35" s="287"/>
      <c r="F35" s="288">
        <v>-2947</v>
      </c>
      <c r="G35" s="287"/>
      <c r="H35" s="288">
        <f>-F37</f>
        <v>-3477</v>
      </c>
      <c r="I35" s="287"/>
      <c r="J35" s="288">
        <f>-H37</f>
        <v>0</v>
      </c>
      <c r="K35" s="287"/>
      <c r="L35" s="289"/>
      <c r="M35" s="10"/>
      <c r="P35" s="228" t="s">
        <v>57</v>
      </c>
    </row>
    <row r="36" spans="1:16" ht="16.5" customHeight="1">
      <c r="A36" s="676" t="s">
        <v>17</v>
      </c>
      <c r="B36" s="508"/>
      <c r="C36" s="508"/>
      <c r="D36" s="670"/>
      <c r="E36" s="287"/>
      <c r="F36" s="288">
        <v>1500</v>
      </c>
      <c r="G36" s="287"/>
      <c r="H36" s="288">
        <v>0</v>
      </c>
      <c r="I36" s="287"/>
      <c r="J36" s="288"/>
      <c r="K36" s="287"/>
      <c r="L36" s="289"/>
      <c r="M36" s="10"/>
      <c r="P36" s="228"/>
    </row>
    <row r="37" spans="1:16" ht="15.75">
      <c r="A37" s="676" t="s">
        <v>172</v>
      </c>
      <c r="B37" s="508"/>
      <c r="C37" s="508"/>
      <c r="D37" s="670"/>
      <c r="E37" s="287"/>
      <c r="F37" s="288">
        <v>3477</v>
      </c>
      <c r="G37" s="287"/>
      <c r="H37" s="288">
        <v>0</v>
      </c>
      <c r="I37" s="287"/>
      <c r="J37" s="288"/>
      <c r="K37" s="287"/>
      <c r="L37" s="289"/>
      <c r="M37" s="10"/>
      <c r="P37" s="228" t="s">
        <v>57</v>
      </c>
    </row>
    <row r="38" spans="1:16" ht="15.75">
      <c r="A38" s="676" t="s">
        <v>173</v>
      </c>
      <c r="B38" s="508"/>
      <c r="C38" s="508"/>
      <c r="D38" s="670"/>
      <c r="E38" s="287"/>
      <c r="F38" s="288">
        <v>-1320</v>
      </c>
      <c r="G38" s="287"/>
      <c r="H38" s="288">
        <v>0</v>
      </c>
      <c r="I38" s="287"/>
      <c r="J38" s="288"/>
      <c r="K38" s="287"/>
      <c r="L38" s="289"/>
      <c r="M38" s="10"/>
      <c r="P38" s="228" t="s">
        <v>57</v>
      </c>
    </row>
    <row r="39" spans="1:16" ht="16.5" thickBot="1">
      <c r="A39" s="660" t="s">
        <v>58</v>
      </c>
      <c r="B39" s="661"/>
      <c r="C39" s="661"/>
      <c r="D39" s="662"/>
      <c r="E39" s="299">
        <v>0</v>
      </c>
      <c r="F39" s="300">
        <f>SUM(F34:F38)</f>
        <v>49362</v>
      </c>
      <c r="G39" s="299">
        <v>0</v>
      </c>
      <c r="H39" s="300">
        <f>SUM(H34:H38)</f>
        <v>32100</v>
      </c>
      <c r="I39" s="299">
        <v>0</v>
      </c>
      <c r="J39" s="300">
        <f>J34-J35+J37-J38</f>
        <v>0</v>
      </c>
      <c r="K39" s="299"/>
      <c r="L39" s="301"/>
      <c r="M39" s="10"/>
      <c r="P39" s="228" t="s">
        <v>57</v>
      </c>
    </row>
    <row r="40" spans="1:16" ht="15.75">
      <c r="A40" s="666" t="s">
        <v>39</v>
      </c>
      <c r="B40" s="667"/>
      <c r="C40" s="667"/>
      <c r="D40" s="668"/>
      <c r="E40" s="285"/>
      <c r="F40" s="286"/>
      <c r="G40" s="285"/>
      <c r="H40" s="286"/>
      <c r="I40" s="285"/>
      <c r="J40" s="286"/>
      <c r="K40" s="285"/>
      <c r="L40" s="284"/>
      <c r="M40" s="10"/>
      <c r="P40" s="228" t="s">
        <v>57</v>
      </c>
    </row>
    <row r="41" spans="1:16" ht="15.75">
      <c r="A41" s="669" t="s">
        <v>160</v>
      </c>
      <c r="B41" s="508"/>
      <c r="C41" s="508"/>
      <c r="D41" s="670"/>
      <c r="E41" s="287">
        <v>0</v>
      </c>
      <c r="F41" s="284">
        <f aca="true" t="shared" si="3" ref="F41:L41">D41-B41</f>
        <v>0</v>
      </c>
      <c r="G41" s="287">
        <f t="shared" si="3"/>
        <v>0</v>
      </c>
      <c r="H41" s="284">
        <f t="shared" si="3"/>
        <v>0</v>
      </c>
      <c r="I41" s="287">
        <f t="shared" si="3"/>
        <v>0</v>
      </c>
      <c r="J41" s="284">
        <f t="shared" si="3"/>
        <v>0</v>
      </c>
      <c r="K41" s="287">
        <f t="shared" si="3"/>
        <v>0</v>
      </c>
      <c r="L41" s="284">
        <f t="shared" si="3"/>
        <v>0</v>
      </c>
      <c r="M41" s="10"/>
      <c r="P41" s="228" t="s">
        <v>57</v>
      </c>
    </row>
    <row r="42" spans="1:16" ht="15.75">
      <c r="A42" s="663" t="s">
        <v>59</v>
      </c>
      <c r="B42" s="671"/>
      <c r="C42" s="671"/>
      <c r="D42" s="672"/>
      <c r="E42" s="287"/>
      <c r="F42" s="284">
        <f>D42-B42</f>
        <v>0</v>
      </c>
      <c r="G42" s="287"/>
      <c r="H42" s="284">
        <f>F42-D42</f>
        <v>0</v>
      </c>
      <c r="I42" s="287"/>
      <c r="J42" s="284">
        <f>H42-F42</f>
        <v>0</v>
      </c>
      <c r="K42" s="287"/>
      <c r="L42" s="284">
        <f>J42-H42</f>
        <v>0</v>
      </c>
      <c r="M42" s="10"/>
      <c r="P42" s="228" t="s">
        <v>57</v>
      </c>
    </row>
    <row r="43" spans="1:16" ht="15.75">
      <c r="A43" s="663" t="s">
        <v>60</v>
      </c>
      <c r="B43" s="664"/>
      <c r="C43" s="664"/>
      <c r="D43" s="665"/>
      <c r="E43" s="287"/>
      <c r="F43" s="284">
        <f>D43-B43</f>
        <v>0</v>
      </c>
      <c r="G43" s="287"/>
      <c r="H43" s="284">
        <f>F43-D43</f>
        <v>0</v>
      </c>
      <c r="I43" s="287"/>
      <c r="J43" s="284">
        <f>H43-F43</f>
        <v>0</v>
      </c>
      <c r="K43" s="287"/>
      <c r="L43" s="284">
        <f>J43-H43</f>
        <v>0</v>
      </c>
      <c r="M43" s="10"/>
      <c r="P43" s="228" t="s">
        <v>57</v>
      </c>
    </row>
    <row r="44" spans="1:16" ht="15.75">
      <c r="A44" s="199"/>
      <c r="B44" s="216"/>
      <c r="C44" s="167"/>
      <c r="D44" s="217"/>
      <c r="E44" s="167"/>
      <c r="F44" s="167"/>
      <c r="G44" s="167"/>
      <c r="H44" s="167"/>
      <c r="I44" s="167"/>
      <c r="J44" s="167"/>
      <c r="K44" s="167"/>
      <c r="L44" s="167"/>
      <c r="M44" s="10"/>
      <c r="P44" s="228" t="s">
        <v>115</v>
      </c>
    </row>
    <row r="45" spans="1:16" ht="15.75">
      <c r="A45" s="710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3"/>
    </row>
    <row r="46" spans="11:13" ht="15.75">
      <c r="K46" s="19"/>
      <c r="L46" s="19"/>
      <c r="M46" s="10"/>
    </row>
    <row r="47" spans="1:13" ht="18">
      <c r="A47" s="706"/>
      <c r="B47" s="707"/>
      <c r="C47" s="707"/>
      <c r="D47" s="707"/>
      <c r="E47" s="707"/>
      <c r="F47" s="707"/>
      <c r="G47" s="707"/>
      <c r="H47" s="707"/>
      <c r="I47" s="707"/>
      <c r="J47" s="707"/>
      <c r="K47" s="167"/>
      <c r="L47" s="167"/>
      <c r="M47" s="10"/>
    </row>
    <row r="48" spans="1:13" ht="18">
      <c r="A48" s="380"/>
      <c r="B48" s="381"/>
      <c r="C48" s="382"/>
      <c r="D48" s="382"/>
      <c r="E48" s="382"/>
      <c r="F48" s="382"/>
      <c r="G48" s="382"/>
      <c r="H48" s="382"/>
      <c r="I48" s="382"/>
      <c r="J48" s="382"/>
      <c r="K48" s="167"/>
      <c r="L48" s="167"/>
      <c r="M48" s="10"/>
    </row>
    <row r="49" spans="1:13" ht="41.25" customHeight="1">
      <c r="A49" s="712"/>
      <c r="B49" s="713"/>
      <c r="C49" s="713"/>
      <c r="D49" s="713"/>
      <c r="E49" s="713"/>
      <c r="F49" s="713"/>
      <c r="G49" s="713"/>
      <c r="H49" s="713"/>
      <c r="I49" s="713"/>
      <c r="J49" s="713"/>
      <c r="K49" s="168"/>
      <c r="L49" s="169"/>
      <c r="M49" s="10"/>
    </row>
    <row r="50" spans="1:13" ht="14.25" customHeight="1">
      <c r="A50" s="380"/>
      <c r="B50" s="383"/>
      <c r="C50" s="174"/>
      <c r="D50" s="174"/>
      <c r="E50" s="174"/>
      <c r="F50" s="174"/>
      <c r="G50" s="174"/>
      <c r="H50" s="174"/>
      <c r="I50" s="174"/>
      <c r="J50" s="174"/>
      <c r="K50" s="168"/>
      <c r="L50" s="168"/>
      <c r="M50" s="10"/>
    </row>
    <row r="51" spans="1:13" ht="77.25" customHeight="1">
      <c r="A51" s="714"/>
      <c r="B51" s="715"/>
      <c r="C51" s="715"/>
      <c r="D51" s="715"/>
      <c r="E51" s="715"/>
      <c r="F51" s="715"/>
      <c r="G51" s="715"/>
      <c r="H51" s="715"/>
      <c r="I51" s="715"/>
      <c r="J51" s="715"/>
      <c r="K51" s="170"/>
      <c r="L51" s="169"/>
      <c r="M51" s="10"/>
    </row>
    <row r="52" spans="1:13" ht="12.75" customHeight="1">
      <c r="A52" s="380"/>
      <c r="B52" s="383"/>
      <c r="C52" s="174"/>
      <c r="D52" s="174"/>
      <c r="E52" s="174"/>
      <c r="F52" s="174"/>
      <c r="G52" s="174"/>
      <c r="H52" s="174"/>
      <c r="I52" s="174"/>
      <c r="J52" s="174"/>
      <c r="K52" s="168"/>
      <c r="L52" s="168"/>
      <c r="M52" s="10"/>
    </row>
    <row r="53" spans="1:13" ht="54" customHeight="1">
      <c r="A53" s="714"/>
      <c r="B53" s="715"/>
      <c r="C53" s="715"/>
      <c r="D53" s="715"/>
      <c r="E53" s="715"/>
      <c r="F53" s="715"/>
      <c r="G53" s="715"/>
      <c r="H53" s="715"/>
      <c r="I53" s="715"/>
      <c r="J53" s="715"/>
      <c r="K53" s="170"/>
      <c r="L53" s="169"/>
      <c r="M53" s="10"/>
    </row>
    <row r="54" spans="1:13" ht="43.5" customHeight="1">
      <c r="A54" s="717"/>
      <c r="B54" s="659"/>
      <c r="C54" s="659"/>
      <c r="D54" s="659"/>
      <c r="E54" s="659"/>
      <c r="F54" s="659"/>
      <c r="G54" s="659"/>
      <c r="H54" s="659"/>
      <c r="I54" s="659"/>
      <c r="J54" s="659"/>
      <c r="K54" s="168"/>
      <c r="L54" s="168"/>
      <c r="M54" s="10"/>
    </row>
    <row r="55" spans="1:13" ht="62.25" customHeight="1">
      <c r="A55" s="384"/>
      <c r="B55" s="659"/>
      <c r="C55" s="659"/>
      <c r="D55" s="659"/>
      <c r="E55" s="659"/>
      <c r="F55" s="659"/>
      <c r="G55" s="659"/>
      <c r="H55" s="659"/>
      <c r="I55" s="659"/>
      <c r="J55" s="659"/>
      <c r="K55" s="168"/>
      <c r="L55" s="168"/>
      <c r="M55" s="10"/>
    </row>
    <row r="56" spans="1:13" ht="12" customHeight="1">
      <c r="A56" s="384"/>
      <c r="B56" s="385"/>
      <c r="C56" s="385"/>
      <c r="D56" s="385"/>
      <c r="E56" s="385"/>
      <c r="F56" s="385"/>
      <c r="G56" s="385"/>
      <c r="H56" s="385"/>
      <c r="I56" s="385"/>
      <c r="J56" s="385"/>
      <c r="K56" s="168"/>
      <c r="L56" s="168"/>
      <c r="M56" s="10"/>
    </row>
    <row r="57" spans="1:13" ht="64.5" customHeight="1">
      <c r="A57" s="716"/>
      <c r="B57" s="718"/>
      <c r="C57" s="718"/>
      <c r="D57" s="718"/>
      <c r="E57" s="718"/>
      <c r="F57" s="718"/>
      <c r="G57" s="718"/>
      <c r="H57" s="718"/>
      <c r="I57" s="718"/>
      <c r="J57" s="718"/>
      <c r="K57" s="168"/>
      <c r="L57" s="168"/>
      <c r="M57" s="10"/>
    </row>
    <row r="58" spans="1:13" ht="47.25" customHeight="1">
      <c r="A58" s="716"/>
      <c r="B58" s="659"/>
      <c r="C58" s="659"/>
      <c r="D58" s="659"/>
      <c r="E58" s="659"/>
      <c r="F58" s="659"/>
      <c r="G58" s="659"/>
      <c r="H58" s="659"/>
      <c r="I58" s="659"/>
      <c r="J58" s="659"/>
      <c r="K58" s="168"/>
      <c r="L58" s="168"/>
      <c r="M58" s="10"/>
    </row>
    <row r="59" spans="1:13" ht="60" customHeight="1">
      <c r="A59" s="716"/>
      <c r="B59" s="659"/>
      <c r="C59" s="659"/>
      <c r="D59" s="659"/>
      <c r="E59" s="659"/>
      <c r="F59" s="659"/>
      <c r="G59" s="659"/>
      <c r="H59" s="659"/>
      <c r="I59" s="659"/>
      <c r="J59" s="659"/>
      <c r="K59" s="168"/>
      <c r="L59" s="168"/>
      <c r="M59" s="10"/>
    </row>
    <row r="60" spans="1:13" ht="9" customHeight="1">
      <c r="A60" s="169"/>
      <c r="B60" s="386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0"/>
    </row>
    <row r="61" spans="1:13" ht="22.5" customHeight="1" hidden="1">
      <c r="A61" s="169"/>
      <c r="B61" s="71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10"/>
    </row>
    <row r="62" spans="1:13" ht="15.75" hidden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387"/>
      <c r="L62" s="388"/>
      <c r="M62" s="10"/>
    </row>
    <row r="63" spans="1:13" ht="18.75" hidden="1">
      <c r="A63" s="169"/>
      <c r="B63" s="389"/>
      <c r="C63" s="169"/>
      <c r="D63" s="169"/>
      <c r="E63" s="169"/>
      <c r="F63" s="169"/>
      <c r="G63" s="169"/>
      <c r="H63" s="169"/>
      <c r="I63" s="169"/>
      <c r="J63" s="169"/>
      <c r="K63" s="388"/>
      <c r="L63" s="388"/>
      <c r="M63" s="10"/>
    </row>
    <row r="64" spans="1:13" ht="15.75" hidden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388"/>
      <c r="L64" s="388"/>
      <c r="M64" s="10"/>
    </row>
    <row r="65" spans="1:13" ht="65.25" customHeight="1" hidden="1">
      <c r="A65" s="169"/>
      <c r="B65" s="71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10"/>
    </row>
    <row r="66" spans="1:13" ht="15.75">
      <c r="A66" s="169"/>
      <c r="B66" s="390"/>
      <c r="C66" s="169"/>
      <c r="D66" s="169"/>
      <c r="E66" s="169"/>
      <c r="F66" s="169"/>
      <c r="G66" s="169"/>
      <c r="H66" s="169"/>
      <c r="I66" s="169"/>
      <c r="J66" s="169"/>
      <c r="K66" s="388"/>
      <c r="L66" s="388"/>
      <c r="M66" s="10"/>
    </row>
    <row r="67" spans="1:13" ht="15.7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388"/>
      <c r="L67" s="391"/>
      <c r="M67" s="10"/>
    </row>
    <row r="68" spans="1:13" ht="15.7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388"/>
      <c r="L68" s="388"/>
      <c r="M68" s="10"/>
    </row>
    <row r="69" spans="1:13" ht="15.7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388"/>
      <c r="L69" s="388"/>
      <c r="M69" s="10"/>
    </row>
    <row r="70" spans="1:13" ht="15.7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388"/>
      <c r="L70" s="388"/>
      <c r="M70" s="10"/>
    </row>
    <row r="71" spans="1:13" ht="15.7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388"/>
      <c r="L71" s="388"/>
      <c r="M71" s="10"/>
    </row>
    <row r="72" spans="11:13" ht="15.75">
      <c r="K72" s="16"/>
      <c r="L72" s="16"/>
      <c r="M72" s="10"/>
    </row>
    <row r="73" spans="11:13" ht="15.75">
      <c r="K73" s="16"/>
      <c r="L73" s="16"/>
      <c r="M73" s="10"/>
    </row>
    <row r="74" spans="11:13" ht="15.75">
      <c r="K74" s="16"/>
      <c r="L74" s="16"/>
      <c r="M74" s="10"/>
    </row>
    <row r="75" spans="11:13" ht="15.75">
      <c r="K75" s="16"/>
      <c r="L75" s="16"/>
      <c r="M75" s="10"/>
    </row>
    <row r="76" spans="11:13" ht="15.75">
      <c r="K76" s="16"/>
      <c r="L76" s="16"/>
      <c r="M76" s="10"/>
    </row>
    <row r="77" spans="11:13" ht="15.75">
      <c r="K77" s="16"/>
      <c r="L77" s="16"/>
      <c r="M77" s="10"/>
    </row>
    <row r="78" spans="11:13" ht="15.75">
      <c r="K78" s="16"/>
      <c r="L78" s="17"/>
      <c r="M78" s="10"/>
    </row>
    <row r="79" spans="11:13" ht="15.75">
      <c r="K79" s="16"/>
      <c r="L79" s="17"/>
      <c r="M79" s="10"/>
    </row>
    <row r="80" spans="11:13" ht="15.75">
      <c r="K80" s="16"/>
      <c r="L80" s="16"/>
      <c r="M80" s="10"/>
    </row>
    <row r="81" spans="11:13" ht="15.75">
      <c r="K81" s="16"/>
      <c r="L81" s="16"/>
      <c r="M81" s="10"/>
    </row>
    <row r="82" spans="11:13" ht="15.75">
      <c r="K82" s="16"/>
      <c r="L82" s="16"/>
      <c r="M82" s="10"/>
    </row>
    <row r="83" spans="11:13" ht="15.75">
      <c r="K83" s="16"/>
      <c r="L83" s="16"/>
      <c r="M83" s="10"/>
    </row>
    <row r="84" spans="11:13" ht="15.75">
      <c r="K84" s="16"/>
      <c r="L84" s="16"/>
      <c r="M84" s="10"/>
    </row>
    <row r="85" spans="11:13" ht="15.75">
      <c r="K85" s="16"/>
      <c r="L85" s="16"/>
      <c r="M85" s="10"/>
    </row>
    <row r="86" spans="11:13" ht="15.75">
      <c r="K86" s="16"/>
      <c r="L86" s="16"/>
      <c r="M86" s="10"/>
    </row>
    <row r="87" spans="11:13" ht="15.75">
      <c r="K87" s="16"/>
      <c r="L87" s="16"/>
      <c r="M87" s="10"/>
    </row>
    <row r="88" spans="11:13" ht="15.75">
      <c r="K88" s="16"/>
      <c r="L88" s="16"/>
      <c r="M88" s="10"/>
    </row>
    <row r="89" spans="11:13" ht="15.75">
      <c r="K89" s="16"/>
      <c r="L89" s="16"/>
      <c r="M89" s="10"/>
    </row>
    <row r="90" spans="11:13" ht="15.75">
      <c r="K90" s="16"/>
      <c r="L90" s="16"/>
      <c r="M90" s="10"/>
    </row>
    <row r="91" spans="11:13" ht="15.75">
      <c r="K91" s="16"/>
      <c r="L91" s="16"/>
      <c r="M91" s="10"/>
    </row>
    <row r="92" spans="11:13" ht="15.75">
      <c r="K92" s="16"/>
      <c r="L92" s="16"/>
      <c r="M92" s="10"/>
    </row>
    <row r="93" spans="11:13" ht="15.75">
      <c r="K93" s="20"/>
      <c r="L93" s="16"/>
      <c r="M93" s="10"/>
    </row>
    <row r="94" spans="11:13" ht="15.75">
      <c r="K94" s="10"/>
      <c r="L94" s="10"/>
      <c r="M94" s="10"/>
    </row>
    <row r="95" spans="11:13" ht="15.75">
      <c r="K95" s="9"/>
      <c r="L95" s="9"/>
      <c r="M95" s="10"/>
    </row>
    <row r="96" spans="11:13" ht="15.75">
      <c r="K96" s="9"/>
      <c r="L96" s="9"/>
      <c r="M96" s="10"/>
    </row>
    <row r="97" spans="11:13" ht="15.75">
      <c r="K97" s="9"/>
      <c r="L97" s="9"/>
      <c r="M97" s="10"/>
    </row>
    <row r="98" spans="11:13" ht="15.75">
      <c r="K98" s="9"/>
      <c r="L98" s="9"/>
      <c r="M98" s="10"/>
    </row>
    <row r="99" ht="15.75">
      <c r="M99" s="10"/>
    </row>
    <row r="100" ht="15.75">
      <c r="M100" s="10"/>
    </row>
  </sheetData>
  <mergeCells count="56">
    <mergeCell ref="A17:D17"/>
    <mergeCell ref="B61:L61"/>
    <mergeCell ref="B65:L65"/>
    <mergeCell ref="A49:J49"/>
    <mergeCell ref="A51:J51"/>
    <mergeCell ref="A53:J53"/>
    <mergeCell ref="A58:J58"/>
    <mergeCell ref="A54:J54"/>
    <mergeCell ref="A59:J59"/>
    <mergeCell ref="A57:J57"/>
    <mergeCell ref="A16:D16"/>
    <mergeCell ref="A47:J47"/>
    <mergeCell ref="E8:F8"/>
    <mergeCell ref="A20:D20"/>
    <mergeCell ref="A21:D21"/>
    <mergeCell ref="A22:D22"/>
    <mergeCell ref="A45:P45"/>
    <mergeCell ref="A23:D23"/>
    <mergeCell ref="A24:D24"/>
    <mergeCell ref="A25:D25"/>
    <mergeCell ref="A12:D12"/>
    <mergeCell ref="A13:D13"/>
    <mergeCell ref="A14:D14"/>
    <mergeCell ref="A15:D15"/>
    <mergeCell ref="A1:L1"/>
    <mergeCell ref="A2:L2"/>
    <mergeCell ref="A3:L3"/>
    <mergeCell ref="A4:L4"/>
    <mergeCell ref="A5:L5"/>
    <mergeCell ref="A8:D9"/>
    <mergeCell ref="A10:D10"/>
    <mergeCell ref="A11:D11"/>
    <mergeCell ref="A6:L6"/>
    <mergeCell ref="K8:L8"/>
    <mergeCell ref="I8:J8"/>
    <mergeCell ref="G8:H8"/>
    <mergeCell ref="A18:D18"/>
    <mergeCell ref="A26:D26"/>
    <mergeCell ref="A27:D27"/>
    <mergeCell ref="A28:D28"/>
    <mergeCell ref="A19:D19"/>
    <mergeCell ref="A29:D29"/>
    <mergeCell ref="A30:D30"/>
    <mergeCell ref="A31:D31"/>
    <mergeCell ref="A32:D32"/>
    <mergeCell ref="A34:D34"/>
    <mergeCell ref="A35:D35"/>
    <mergeCell ref="A37:D37"/>
    <mergeCell ref="A38:D38"/>
    <mergeCell ref="A36:D36"/>
    <mergeCell ref="B55:J55"/>
    <mergeCell ref="A39:D39"/>
    <mergeCell ref="A43:D43"/>
    <mergeCell ref="A40:D40"/>
    <mergeCell ref="A41:D41"/>
    <mergeCell ref="A42:D42"/>
  </mergeCells>
  <printOptions horizontalCentered="1"/>
  <pageMargins left="0.5" right="0.4" top="0.25" bottom="0.25" header="0" footer="0"/>
  <pageSetup firstPageNumber="8" useFirstPageNumber="1" fitToHeight="0" fitToWidth="1" horizontalDpi="600" verticalDpi="600" orientation="landscape" scale="79" r:id="rId1"/>
  <headerFooter alignWithMargins="0">
    <oddFooter>&amp;C&amp;"Times New Roman,Regular"Exhibit L - Summary of Requirements by Object Class&amp;R&amp;"Times New Roman,Regular"State and Local Law Enforcement Assistance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