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79" activeTab="0"/>
  </bookViews>
  <sheets>
    <sheet name="(A) Org Chart" sheetId="1" r:id="rId1"/>
    <sheet name="(B) Sum of Req " sheetId="2" r:id="rId2"/>
    <sheet name="(D) Strat Goal &amp; Obj" sheetId="3" r:id="rId3"/>
    <sheet name="(E) ATB Justification" sheetId="4" r:id="rId4"/>
    <sheet name="(F) 2007 XWalk" sheetId="5" r:id="rId5"/>
    <sheet name="(G) 2008 XWalk" sheetId="6" r:id="rId6"/>
    <sheet name="(H) Reimb Resources" sheetId="7" r:id="rId7"/>
    <sheet name="(I) Perm Positions" sheetId="8" r:id="rId8"/>
    <sheet name="(K) Sum by Grade" sheetId="9" r:id="rId9"/>
    <sheet name="(L) Sum by OC" sheetId="10" r:id="rId10"/>
  </sheets>
  <externalReferences>
    <externalReference r:id="rId13"/>
    <externalReference r:id="rId14"/>
    <externalReference r:id="rId15"/>
    <externalReference r:id="rId16"/>
  </externalReferences>
  <definedNames>
    <definedName name="ATTORNEYSUPP">#REF!</definedName>
    <definedName name="DL" localSheetId="1">'(B) Sum of Req '!$A$3:$AI$56</definedName>
    <definedName name="DL">#REF!</definedName>
    <definedName name="EXECSUPP" localSheetId="1">'(B) Sum of Req '!#REF!</definedName>
    <definedName name="EXECSUPP" localSheetId="2">'[3](C) Sum of Req '!#REF!</definedName>
    <definedName name="EXECSUPP" localSheetId="3">'[3](C) Sum of Req '!#REF!</definedName>
    <definedName name="EXECSUPP" localSheetId="4">'[4]Sum of Req'!#REF!</definedName>
    <definedName name="EXECSUPP" localSheetId="5">'[4]Sum of Req'!#REF!</definedName>
    <definedName name="EXECSUPP">#REF!</definedName>
    <definedName name="GAROLLUP" localSheetId="1">'(B) Sum of Req '!#REF!</definedName>
    <definedName name="GAROLLUP" localSheetId="2">'[3](C) Sum of Req '!#REF!</definedName>
    <definedName name="GAROLLUP" localSheetId="3">'[3](C) Sum of Req '!#REF!</definedName>
    <definedName name="GAROLLUP" localSheetId="4">'[4]Sum of Req'!#REF!</definedName>
    <definedName name="GAROLLUP" localSheetId="5">'[4]Sum of Req'!#REF!</definedName>
    <definedName name="GAROLLUP" localSheetId="6">'[2]SumReq'!#REF!</definedName>
    <definedName name="GAROLLUP">#REF!</definedName>
    <definedName name="INTEL" localSheetId="1">'(B) Sum of Req '!#REF!</definedName>
    <definedName name="INTEL" localSheetId="2">'[3](C) Sum of Req '!#REF!</definedName>
    <definedName name="INTEL" localSheetId="3">'[3](C) Sum of Req '!#REF!</definedName>
    <definedName name="INTEL" localSheetId="4">'[4]Sum of Req'!#REF!</definedName>
    <definedName name="INTEL" localSheetId="5">'[4]Sum of Req'!#REF!</definedName>
    <definedName name="INTEL">#REF!</definedName>
    <definedName name="JMD" localSheetId="1">'(B) Sum of Req '!#REF!</definedName>
    <definedName name="JMD" localSheetId="2">'[3](C) Sum of Req '!#REF!</definedName>
    <definedName name="JMD" localSheetId="3">'[3](C) Sum of Req '!#REF!</definedName>
    <definedName name="JMD" localSheetId="4">'[4]Sum of Req'!#REF!</definedName>
    <definedName name="JMD" localSheetId="5">'[4]Sum of Req'!#REF!</definedName>
    <definedName name="JMD">#REF!</definedName>
    <definedName name="PART" localSheetId="4">#REF!</definedName>
    <definedName name="PART" localSheetId="5">#REF!</definedName>
    <definedName name="PART">#REF!</definedName>
    <definedName name="POSBYCAT" localSheetId="1">'[3](K) Summ Atty Agt'!#REF!</definedName>
    <definedName name="POSBYCAT" localSheetId="2">'[3](K) Summ Atty Agt'!#REF!</definedName>
    <definedName name="POSBYCAT" localSheetId="3">'[3](K) Summ Atty Agt'!#REF!</definedName>
    <definedName name="POSBYCAT" localSheetId="4">'[4]Summ Atty Agt'!#REF!</definedName>
    <definedName name="POSBYCAT" localSheetId="5">'[4]Summ Atty Agt'!#REF!</definedName>
    <definedName name="POSBYCAT">#REF!</definedName>
    <definedName name="_xlnm.Print_Area" localSheetId="0">'(A) Org Chart'!$A$1:$K$33</definedName>
    <definedName name="_xlnm.Print_Area" localSheetId="1">'(B) Sum of Req '!$A$1:$AI$59</definedName>
    <definedName name="_xlnm.Print_Area" localSheetId="2">'(D) Strat Goal &amp; Obj'!$A$1:$Q$17</definedName>
    <definedName name="_xlnm.Print_Area" localSheetId="3">'(E) ATB Justification'!$A$1:$M$25</definedName>
    <definedName name="_xlnm.Print_Area" localSheetId="4">'(F) 2007 XWalk'!$A$1:$Q$17</definedName>
    <definedName name="_xlnm.Print_Area" localSheetId="5">'(G) 2008 XWalk'!$A$1:$T$18</definedName>
    <definedName name="_xlnm.Print_Area" localSheetId="6">'(H) Reimb Resources'!$A$1:$O$25</definedName>
    <definedName name="_xlnm.Print_Area" localSheetId="7">'(I) Perm Positions'!$A$1:$E$27</definedName>
    <definedName name="_xlnm.Print_Area" localSheetId="8">'(K) Sum by Grade'!$A$1:$L$30</definedName>
    <definedName name="_xlnm.Print_Area" localSheetId="9">'(L) Sum by OC'!$A$1:$L$37</definedName>
    <definedName name="REIMPRO" localSheetId="6">'(H) Reimb Resources'!$A$1:$O$19</definedName>
    <definedName name="REIMPRO">#REF!</definedName>
    <definedName name="REIMSOR" localSheetId="6">'(H) Reimb Resources'!#REF!</definedName>
    <definedName name="REIMSOR">#REF!</definedName>
  </definedNames>
  <calcPr fullCalcOnLoad="1"/>
</workbook>
</file>

<file path=xl/sharedStrings.xml><?xml version="1.0" encoding="utf-8"?>
<sst xmlns="http://schemas.openxmlformats.org/spreadsheetml/2006/main" count="637" uniqueCount="184">
  <si>
    <t xml:space="preserve">                                  Antitrust Division</t>
  </si>
  <si>
    <t xml:space="preserve">                               Salaries and Expenses</t>
  </si>
  <si>
    <t>Summary of Reimbursable Resources</t>
  </si>
  <si>
    <t>Summary of Requirements by Object Class</t>
  </si>
  <si>
    <t>Total 11.0</t>
  </si>
  <si>
    <t>Attorneys (905)</t>
  </si>
  <si>
    <t>Paralegals / Other Law (900-998)</t>
  </si>
  <si>
    <t>Business &amp; Industry (1100-1199)</t>
  </si>
  <si>
    <t>Supply Services (2000-2099)</t>
  </si>
  <si>
    <t>Security Specialists (080)</t>
  </si>
  <si>
    <t>Information Technology Mgmt  (2210)</t>
  </si>
  <si>
    <t>Justification for Base Adjustments</t>
  </si>
  <si>
    <t>Reprogrammings /</t>
  </si>
  <si>
    <t>Unobligated Balances Carried Forward</t>
  </si>
  <si>
    <t>Transfers</t>
  </si>
  <si>
    <t>/Recoveries</t>
  </si>
  <si>
    <t>Summary of Requirements</t>
  </si>
  <si>
    <t>(Dollars in Thousands)</t>
  </si>
  <si>
    <t>Salaries and Expenses</t>
  </si>
  <si>
    <t>A: Organizational Chart</t>
  </si>
  <si>
    <t>23.2  Rental payments to others</t>
  </si>
  <si>
    <t>Federal Trade Commission</t>
  </si>
  <si>
    <t>Environment and Natural Resource Division</t>
  </si>
  <si>
    <t>Civil</t>
  </si>
  <si>
    <t>Mathematics and Statistics (1500-1599)</t>
  </si>
  <si>
    <t>Social Science, Economics and Kindred (100-199)</t>
  </si>
  <si>
    <t>Average SES Salary</t>
  </si>
  <si>
    <t>Increases/Offsets</t>
  </si>
  <si>
    <t>Total Comp. FTE</t>
  </si>
  <si>
    <t>Total Compensable FTE</t>
  </si>
  <si>
    <t>Headquarters (Washington, D.C.)</t>
  </si>
  <si>
    <t>Antitrust Division</t>
  </si>
  <si>
    <t>Antitrust Division - Criminal</t>
  </si>
  <si>
    <t>Antitrust Division - Civil</t>
  </si>
  <si>
    <t xml:space="preserve">     Subtotal Increases</t>
  </si>
  <si>
    <t>Collections by Source</t>
  </si>
  <si>
    <t>Budgetary Resources:</t>
  </si>
  <si>
    <t>Obligations by Program</t>
  </si>
  <si>
    <t>Total Obligations:</t>
  </si>
  <si>
    <t>Request</t>
  </si>
  <si>
    <t>Pos.</t>
  </si>
  <si>
    <t xml:space="preserve"> </t>
  </si>
  <si>
    <t>Amount</t>
  </si>
  <si>
    <t>Total Change</t>
  </si>
  <si>
    <t>Current Services</t>
  </si>
  <si>
    <t>Increases</t>
  </si>
  <si>
    <t>Personnel Management (200-299)</t>
  </si>
  <si>
    <t>Clerical and Office Services (300-399)</t>
  </si>
  <si>
    <t>Accounting and Budget (500-599)</t>
  </si>
  <si>
    <t>U.S. Field</t>
  </si>
  <si>
    <t>TOTAL</t>
  </si>
  <si>
    <t>Summary of Requirements by Grade</t>
  </si>
  <si>
    <t xml:space="preserve">                Total ..........................................................</t>
  </si>
  <si>
    <t>Adjustments to Base</t>
  </si>
  <si>
    <t>$000s</t>
  </si>
  <si>
    <t>GRAND TOTAL</t>
  </si>
  <si>
    <t>Increases:</t>
  </si>
  <si>
    <t>Increase/Decrease</t>
  </si>
  <si>
    <t>Decision Unit</t>
  </si>
  <si>
    <t xml:space="preserve">     Total</t>
  </si>
  <si>
    <t>atb</t>
  </si>
  <si>
    <t>enhance</t>
  </si>
  <si>
    <t>FTE</t>
  </si>
  <si>
    <t>Total</t>
  </si>
  <si>
    <t>Category</t>
  </si>
  <si>
    <t>Authorized</t>
  </si>
  <si>
    <t>Grades and Salary Ranges</t>
  </si>
  <si>
    <t>Total Adjustments to Base</t>
  </si>
  <si>
    <t>Rescissions</t>
  </si>
  <si>
    <t>11.5  Total, Other personnel compensation</t>
  </si>
  <si>
    <t xml:space="preserve">     Overtime</t>
  </si>
  <si>
    <t>11.8  Special personal services payments</t>
  </si>
  <si>
    <t>12.0  Personnel benefits</t>
  </si>
  <si>
    <t>21.0  Travel and transportation of persons</t>
  </si>
  <si>
    <t>22.0  Transportation of things</t>
  </si>
  <si>
    <t>24.0  Printing and reproduction</t>
  </si>
  <si>
    <t>25.1  Advisory and assistance services</t>
  </si>
  <si>
    <t>25.2 Other services</t>
  </si>
  <si>
    <t>Unobligated balance, start of year (-)</t>
  </si>
  <si>
    <t>Unobligated balance, end of year (+)</t>
  </si>
  <si>
    <t>Recoveries of prior year obligations (-)</t>
  </si>
  <si>
    <t>26.0  Supplies and materials</t>
  </si>
  <si>
    <t>31.0  Equipment</t>
  </si>
  <si>
    <t xml:space="preserve">          Total obligations</t>
  </si>
  <si>
    <t xml:space="preserve">          Total requirements</t>
  </si>
  <si>
    <t>11.3  Other than full-time permanent</t>
  </si>
  <si>
    <t xml:space="preserve">     Total, appropriated positions</t>
  </si>
  <si>
    <t>Average GS Salary</t>
  </si>
  <si>
    <t>Average GS Grade</t>
  </si>
  <si>
    <t>Object Classes</t>
  </si>
  <si>
    <t>Other Object Classes:</t>
  </si>
  <si>
    <t>Offsets</t>
  </si>
  <si>
    <t>Estimates by budget activity</t>
  </si>
  <si>
    <t>Resources by Department of Justice Strategic Goal/Objective</t>
  </si>
  <si>
    <t>Strategic Goal/Objective</t>
  </si>
  <si>
    <t>Detail of Permanent Positions by Category</t>
  </si>
  <si>
    <t>DHS Security Charges</t>
  </si>
  <si>
    <t>Regimes Crime Liaison</t>
  </si>
  <si>
    <t>Criminal</t>
  </si>
  <si>
    <t>B: Summary of Requirements</t>
  </si>
  <si>
    <t>E.  Justification for Base Adjustments</t>
  </si>
  <si>
    <t>H: Summary of Reimbursable Resources</t>
  </si>
  <si>
    <t>I: Detail of Permanent Positions by Category</t>
  </si>
  <si>
    <t>w/Rescissions and Supplementals</t>
  </si>
  <si>
    <t>D: Resources by DOJ Strategic Goal and Strategic Objective</t>
  </si>
  <si>
    <t>Crosswalk of 2007 Availability</t>
  </si>
  <si>
    <t>2007 Availability</t>
  </si>
  <si>
    <t>Change in Compensable Days</t>
  </si>
  <si>
    <t>Health Insurance Premiums</t>
  </si>
  <si>
    <t>Employees Compensation Fund</t>
  </si>
  <si>
    <t>K: Summary of Requirements by Grade</t>
  </si>
  <si>
    <t>L: Summary of Requirements by Object Class</t>
  </si>
  <si>
    <t>FY 2007</t>
  </si>
  <si>
    <t>Justice Management Division/CIO</t>
  </si>
  <si>
    <t>With Rescissions</t>
  </si>
  <si>
    <t>11.1  Direct FTE &amp; personnel compensation</t>
  </si>
  <si>
    <t xml:space="preserve">13.0  Benefits for former personnel </t>
  </si>
  <si>
    <t>23.1  Rental payments to GSA</t>
  </si>
  <si>
    <t>23.3  Communications, utilities, &amp; other misc. charges</t>
  </si>
  <si>
    <t>25.3 Purchases of goods &amp; services from Government accts</t>
  </si>
  <si>
    <t>25.4  Operation and maintenance of facilities</t>
  </si>
  <si>
    <t>25.6  Medical care</t>
  </si>
  <si>
    <t>25.7 Operation and maintenance of equipment</t>
  </si>
  <si>
    <t>FY 2009 Request</t>
  </si>
  <si>
    <t>Retirement</t>
  </si>
  <si>
    <t>Printing and Reproduction</t>
  </si>
  <si>
    <t>2009 Current Services</t>
  </si>
  <si>
    <t>2009 Total Request</t>
  </si>
  <si>
    <t>2008 - 2009 Total Change</t>
  </si>
  <si>
    <t>2007 Appropriation Enacted</t>
  </si>
  <si>
    <t>2008-2009</t>
  </si>
  <si>
    <t>Goal 2: Prevent Crime, Enforce Federal Laws and Represent the Rights and Interests of the American People.</t>
  </si>
  <si>
    <t>F: Crosswalk of 2007 Availability</t>
  </si>
  <si>
    <t>Enacted Without Rescissions</t>
  </si>
  <si>
    <t>2007 Enacted</t>
  </si>
  <si>
    <t>2008 Planned</t>
  </si>
  <si>
    <t>2009 Request</t>
  </si>
  <si>
    <t xml:space="preserve">   2007 Enacted w/Rescissions and Supps</t>
  </si>
  <si>
    <t>SES, $111,676 - $168,000</t>
  </si>
  <si>
    <t>GS-15, $110,363 - 143,471</t>
  </si>
  <si>
    <t>GS-14, $93,822 - 121,967</t>
  </si>
  <si>
    <t>GS-13, $79,397 - 103,220</t>
  </si>
  <si>
    <t>GS-12, $66,767 - 86,801</t>
  </si>
  <si>
    <t>GS-11, $55,706 - 72,421</t>
  </si>
  <si>
    <t>GS-10, $50,703 - 65,912</t>
  </si>
  <si>
    <t>GS-9, $46,041 - 59,852</t>
  </si>
  <si>
    <t>GS-8, $41,686 - 54,194</t>
  </si>
  <si>
    <t>GS-7, $37,640 - 48,933</t>
  </si>
  <si>
    <t>GS-6, $33,872 - 44,032</t>
  </si>
  <si>
    <t>GS-5, $30,386 - 39,501</t>
  </si>
  <si>
    <t>GS-4, $27,159 - 35,303</t>
  </si>
  <si>
    <t>GS-2, $22,174 - 27,901</t>
  </si>
  <si>
    <t>Security Investigations</t>
  </si>
  <si>
    <r>
      <t>Security Investigations:</t>
    </r>
    <r>
      <rPr>
        <sz val="9"/>
        <rFont val="Times New Roman"/>
        <family val="1"/>
      </rPr>
      <t xml:space="preserve">  The $7 increase reflects payments to the Office of Personnel Management for security reinvestigations for employees requiring security clearances.</t>
    </r>
  </si>
  <si>
    <r>
      <t>Health Insurance</t>
    </r>
    <r>
      <rPr>
        <sz val="9"/>
        <rFont val="Times New Roman"/>
        <family val="1"/>
      </rPr>
      <t>:  Effective January 2007, the Antitrust Division's contribution to Federal employees' health insurance premiums increased by 3.1 percent.  Applied against the 2008 estimate of $3,974, the additional amount required is $124.</t>
    </r>
  </si>
  <si>
    <r>
      <t>Employees Compensation Fund:</t>
    </r>
    <r>
      <rPr>
        <sz val="9"/>
        <rFont val="Times New Roman"/>
        <family val="1"/>
      </rPr>
      <t xml:space="preserve">  The $1 increase reflects payments to the Department of Labor for injury benefits paid on our behalf in the past year under the Federal Employee Compensation Act.  This estimate is based on the first quarter of prior year billing and current year estimates. </t>
    </r>
  </si>
  <si>
    <t>end of line</t>
  </si>
  <si>
    <t>end of sheet</t>
  </si>
  <si>
    <t>Working Capital Fund-JUTNet</t>
  </si>
  <si>
    <r>
      <t>Changes in Compensable Days</t>
    </r>
    <r>
      <rPr>
        <sz val="9"/>
        <rFont val="Times New Roman"/>
        <family val="1"/>
      </rPr>
      <t>:  The decreased cost of one compensable day in FY 2009 compared to FY 2008 is calculated by dividing the FY 2008 estimated personnel compensation of $77,638 and applicable benefits of $14,298 by 262 compensable days.  The cost decrease of one compensable day is $351.</t>
    </r>
  </si>
  <si>
    <t>Decreases</t>
  </si>
  <si>
    <r>
      <t>JUTNet:</t>
    </r>
    <r>
      <rPr>
        <sz val="9"/>
        <rFont val="Times New Roman"/>
        <family val="1"/>
      </rPr>
      <t xml:space="preserve">  The Justice United Telecommunications Network (JUTNet) is a new system that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within the current systems.  Funding of $129 is required for this account.</t>
    </r>
  </si>
  <si>
    <t>2008 pay raise annualization (3.5%)</t>
  </si>
  <si>
    <r>
      <t>Annualization of 2008 pay raise:</t>
    </r>
    <r>
      <rPr>
        <sz val="9"/>
        <rFont val="Times New Roman"/>
        <family val="1"/>
      </rPr>
      <t xml:space="preserve">  This pay annualization represents first quarter amounts (October through December) of the 2008 pay increase of 3.5 percent.  The amount requested $784, represents the pay amounts for 1/4 of the fiscal year plus appropriate benefits ($651 for pay and $133 for benefits).</t>
    </r>
  </si>
  <si>
    <t xml:space="preserve">          2.7:  Vigorously Enforce and Represent the Interests of the
                  United States in all Matters over Which the Department
                  has Jurisdiction.</t>
  </si>
  <si>
    <t>Decreases:</t>
  </si>
  <si>
    <t xml:space="preserve">     Subtotal Decreases</t>
  </si>
  <si>
    <t>2009 pay raise (2.9%)</t>
  </si>
  <si>
    <t>2008 Enacted</t>
  </si>
  <si>
    <t>Enacted</t>
  </si>
  <si>
    <r>
      <t>2009 pay raise:</t>
    </r>
    <r>
      <rPr>
        <sz val="9"/>
        <rFont val="Times New Roman"/>
        <family val="1"/>
      </rPr>
      <t xml:space="preserve">  This request provides for a proposed 2.9 percent pay raise to be effective in January of 2009.  This increase includes locality pay adjustments as well as the general pay raise.  The amount requested, $2,021, represents the pay amounts for 3/4 of the fiscal year plus appropriate benefits ($1,677 for pay and $344 for benefits).</t>
    </r>
  </si>
  <si>
    <r>
      <t>Retirement:</t>
    </r>
    <r>
      <rPr>
        <sz val="9"/>
        <rFont val="Times New Roman"/>
        <family val="1"/>
      </rPr>
      <t xml:space="preserve">  Agency retirement contributions increase as employeees under CSRS retire and are replaced by FERS employees.  Based on U.S. Department of Justice Agency estimates, we project that the DOJ workforce will convert from CSRS to FERS at a rate of 1.3 percent per year.  The requested increase of $80 is necessary to meet our increased retirement obligations as a result of this conversion.</t>
    </r>
  </si>
  <si>
    <r>
      <t xml:space="preserve">Government Printing Office (GPO): </t>
    </r>
    <r>
      <rPr>
        <sz val="9"/>
        <rFont val="Times New Roman"/>
        <family val="1"/>
      </rPr>
      <t xml:space="preserve"> GPO has provided an estimated rate increase of 4%.  This percentage was applied to the FY 2008 estimate of $125 to arrive at an increase of $5.</t>
    </r>
  </si>
  <si>
    <r>
      <t>DHS Security Charges:</t>
    </r>
    <r>
      <rPr>
        <sz val="9"/>
        <rFont val="Times New Roman"/>
        <family val="1"/>
      </rPr>
      <t xml:space="preserve">  The Department of Homeland Security (DHS) will continue to charge Basic Security and Building Specific Security.  The request includes a decrease of $28.  The costs associated with DHS security were derived through the use of an automated system which uses the latest space inventory data.  Rate adjustments expected in FY 2009 for Building Specific Security have been formulated based on DHS billing data.  The rate for Basic Security costs for use in the FY 2009 budget process was provided by DHS.  </t>
    </r>
  </si>
  <si>
    <t>G: Crosswalk of 2008 Availability</t>
  </si>
  <si>
    <t>Crosswalk of 2008 Availability</t>
  </si>
  <si>
    <t>FY 2008</t>
  </si>
  <si>
    <t>2008 Availability</t>
  </si>
  <si>
    <t>National Security Division</t>
  </si>
  <si>
    <t>2007 Actuals</t>
  </si>
  <si>
    <t>32.0  Lease Hold Improvements</t>
  </si>
  <si>
    <t xml:space="preserve">Unobligated Balances:  FY 2007 funds were carried over from the 15X0319 account.  The Division brought forward and recovered $18,716 from prior years' salaries and expenses funding, of which $2,996 was made available.  The remaining carryforward of $15,720 is FY 2007 HSR Fee collections in excess of the FY 2007 authorized level of $129,000 and is not available for obligation in FY2008 ($7,278 is pending reprogramming).   </t>
  </si>
  <si>
    <t xml:space="preserve">Unobligated Balances:  FY 2006 funds were carried over from the 15X0319 account.  The Division brought forward and recovered $9,449 from prior years' salaries and expenses funding.   </t>
  </si>
  <si>
    <t>Perm. Pos.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</si>
</sst>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0.00_);\(0.00\)"/>
    <numFmt numFmtId="211" formatCode="_(&quot;$&quot;* #,##0_);_(&quot;$&quot;* \(#,##0\);_(&quot;$&quot;* &quot;---&quot;_);_(@_)"/>
    <numFmt numFmtId="212" formatCode="&quot;$&quot;#,##0.00"/>
    <numFmt numFmtId="213" formatCode="&quot;$&quot;#,##0.000"/>
    <numFmt numFmtId="214" formatCode="&quot;$&quot;#,##0.000_);\(&quot;$&quot;#,##0.000\)"/>
    <numFmt numFmtId="215" formatCode="&quot;$&quot;#,##0.0000_);\(&quot;$&quot;#,##0.0000\)"/>
    <numFmt numFmtId="216" formatCode="_(* #,##0_);_(* \(#,##0\);_(* &quot;---&quot;_);_(@_)"/>
    <numFmt numFmtId="217" formatCode="_(&quot;$&quot;* #,##0.000_);_(&quot;$&quot;* \(#,##0.000\);_(&quot;$&quot;* &quot;-&quot;???_);_(@_)"/>
    <numFmt numFmtId="218" formatCode="[$€-2]\ #,##0.00_);[Red]\([$€-2]\ #,##0.00\)"/>
    <numFmt numFmtId="219" formatCode="&quot;$&quot;#,##0;[Red]&quot;$&quot;#,##0"/>
    <numFmt numFmtId="220" formatCode="&quot;$&quot;#,##0.00000_);\(&quot;$&quot;#,##0.00000\)"/>
  </numFmts>
  <fonts count="42">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sz val="10"/>
      <name val="Times New Roman"/>
      <family val="1"/>
    </font>
    <font>
      <b/>
      <sz val="14"/>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sz val="12"/>
      <color indexed="8"/>
      <name val="TMS"/>
      <family val="0"/>
    </font>
    <font>
      <sz val="10"/>
      <name val="TimesNewRomanPS"/>
      <family val="0"/>
    </font>
    <font>
      <sz val="10"/>
      <name val="Arial"/>
      <family val="0"/>
    </font>
    <font>
      <b/>
      <sz val="10"/>
      <name val="Times New Roman"/>
      <family val="1"/>
    </font>
    <font>
      <sz val="14"/>
      <name val="Times New Roman"/>
      <family val="1"/>
    </font>
    <font>
      <u val="single"/>
      <sz val="10"/>
      <name val="Times New Roman"/>
      <family val="1"/>
    </font>
    <font>
      <sz val="12"/>
      <color indexed="8"/>
      <name val="Times New Roman"/>
      <family val="1"/>
    </font>
    <font>
      <b/>
      <u val="single"/>
      <sz val="12"/>
      <color indexed="8"/>
      <name val="Times New Roman"/>
      <family val="1"/>
    </font>
    <font>
      <b/>
      <sz val="12"/>
      <color indexed="8"/>
      <name val="Times New Roman"/>
      <family val="1"/>
    </font>
    <font>
      <b/>
      <sz val="12"/>
      <name val="TimesNewRomanPS"/>
      <family val="0"/>
    </font>
    <font>
      <sz val="11"/>
      <name val="Times New Roman"/>
      <family val="1"/>
    </font>
    <font>
      <sz val="9"/>
      <name val="Times New Roman"/>
      <family val="1"/>
    </font>
    <font>
      <b/>
      <sz val="12"/>
      <name val="Arial"/>
      <family val="0"/>
    </font>
    <font>
      <b/>
      <sz val="18"/>
      <name val="Times New Roman"/>
      <family val="1"/>
    </font>
    <font>
      <sz val="18"/>
      <name val="Times New Roman"/>
      <family val="1"/>
    </font>
    <font>
      <u val="single"/>
      <sz val="9"/>
      <name val="Times New Roman"/>
      <family val="1"/>
    </font>
    <font>
      <b/>
      <sz val="9"/>
      <name val="Times New Roman"/>
      <family val="1"/>
    </font>
    <font>
      <i/>
      <sz val="12"/>
      <color indexed="8"/>
      <name val="Times New Roman"/>
      <family val="1"/>
    </font>
    <font>
      <b/>
      <sz val="14"/>
      <color indexed="8"/>
      <name val="Times New Roman"/>
      <family val="1"/>
    </font>
    <font>
      <sz val="14"/>
      <color indexed="8"/>
      <name val="Times New Roman"/>
      <family val="1"/>
    </font>
    <font>
      <b/>
      <u val="single"/>
      <sz val="12"/>
      <name val="Times New Roman"/>
      <family val="1"/>
    </font>
    <font>
      <b/>
      <sz val="16"/>
      <name val="TimesNewRomanPS"/>
      <family val="0"/>
    </font>
    <font>
      <sz val="8"/>
      <color indexed="9"/>
      <name val="Times New Roman"/>
      <family val="1"/>
    </font>
    <font>
      <sz val="8"/>
      <color indexed="9"/>
      <name val="Arial"/>
      <family val="0"/>
    </font>
  </fonts>
  <fills count="3">
    <fill>
      <patternFill/>
    </fill>
    <fill>
      <patternFill patternType="gray125"/>
    </fill>
    <fill>
      <patternFill patternType="solid">
        <fgColor indexed="9"/>
        <bgColor indexed="64"/>
      </patternFill>
    </fill>
  </fills>
  <borders count="88">
    <border>
      <left/>
      <right/>
      <top/>
      <bottom/>
      <diagonal/>
    </border>
    <border>
      <left>
        <color indexed="63"/>
      </left>
      <right>
        <color indexed="63"/>
      </right>
      <top>
        <color indexed="63"/>
      </top>
      <bottom style="thin"/>
    </border>
    <border>
      <left>
        <color indexed="63"/>
      </left>
      <right style="thin"/>
      <top>
        <color indexed="24"/>
      </top>
      <bottom>
        <color indexed="2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medium"/>
    </border>
    <border>
      <left style="thin"/>
      <right style="thin"/>
      <top>
        <color indexed="63"/>
      </top>
      <bottom style="hair"/>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medium"/>
      <right style="medium"/>
      <top>
        <color indexed="63"/>
      </top>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style="hair"/>
    </border>
    <border>
      <left style="thin"/>
      <right>
        <color indexed="63"/>
      </right>
      <top style="thin">
        <color indexed="8"/>
      </top>
      <bottom>
        <color indexed="63"/>
      </bottom>
    </border>
    <border>
      <left style="thin"/>
      <right style="thin"/>
      <top style="thin">
        <color indexed="8"/>
      </top>
      <bottom>
        <color indexed="63"/>
      </bottom>
    </border>
    <border>
      <left style="thin"/>
      <right>
        <color indexed="24"/>
      </right>
      <top>
        <color indexed="63"/>
      </top>
      <bottom style="hair"/>
    </border>
    <border>
      <left>
        <color indexed="63"/>
      </left>
      <right style="thin"/>
      <top style="thin">
        <color indexed="8"/>
      </top>
      <bottom style="medium"/>
    </border>
    <border>
      <left>
        <color indexed="63"/>
      </left>
      <right style="thin"/>
      <top>
        <color indexed="24"/>
      </top>
      <bottom style="hair"/>
    </border>
    <border>
      <left>
        <color indexed="24"/>
      </left>
      <right>
        <color indexed="63"/>
      </right>
      <top style="thin"/>
      <bottom style="thin"/>
    </border>
    <border>
      <left style="thin"/>
      <right style="thin"/>
      <top style="thin"/>
      <bottom style="thin"/>
    </border>
    <border>
      <left>
        <color indexed="24"/>
      </left>
      <right>
        <color indexed="24"/>
      </right>
      <top>
        <color indexed="24"/>
      </top>
      <bottom style="hair"/>
    </border>
    <border>
      <left>
        <color indexed="24"/>
      </left>
      <right>
        <color indexed="24"/>
      </right>
      <top>
        <color indexed="63"/>
      </top>
      <bottom style="hair"/>
    </border>
    <border>
      <left style="medium"/>
      <right>
        <color indexed="63"/>
      </right>
      <top style="medium"/>
      <bottom style="medium"/>
    </border>
    <border>
      <left style="thin"/>
      <right>
        <color indexed="63"/>
      </right>
      <top style="thin"/>
      <bottom style="medium"/>
    </border>
    <border>
      <left>
        <color indexed="63"/>
      </left>
      <right style="thin">
        <color indexed="8"/>
      </right>
      <top style="thin"/>
      <bottom style="mediu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color indexed="63"/>
      </left>
      <right style="thin"/>
      <top style="thin">
        <color indexed="8"/>
      </top>
      <bottom>
        <color indexed="63"/>
      </bottom>
    </border>
    <border>
      <left style="thin"/>
      <right style="thin"/>
      <top style="thin">
        <color indexed="8"/>
      </top>
      <bottom style="medium"/>
    </border>
    <border>
      <left style="thin"/>
      <right style="thin"/>
      <top>
        <color indexed="24"/>
      </top>
      <bottom>
        <color indexed="24"/>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color indexed="24"/>
      </right>
      <top>
        <color indexed="24"/>
      </top>
      <bottom style="thick"/>
    </border>
    <border>
      <left>
        <color indexed="24"/>
      </left>
      <right>
        <color indexed="24"/>
      </right>
      <top>
        <color indexed="24"/>
      </top>
      <bottom style="thick"/>
    </border>
    <border>
      <left style="thin"/>
      <right>
        <color indexed="63"/>
      </right>
      <top style="thin"/>
      <bottom style="hair"/>
    </border>
    <border>
      <left>
        <color indexed="24"/>
      </left>
      <right>
        <color indexed="24"/>
      </right>
      <top style="thin"/>
      <bottom>
        <color indexed="24"/>
      </bottom>
    </border>
    <border>
      <left style="thin"/>
      <right>
        <color indexed="63"/>
      </right>
      <top style="medium"/>
      <bottom style="hair"/>
    </border>
    <border>
      <left>
        <color indexed="63"/>
      </left>
      <right style="thin"/>
      <top style="medium"/>
      <bottom style="hair"/>
    </border>
    <border>
      <left style="thin"/>
      <right style="thin"/>
      <top style="medium"/>
      <bottom style="hair"/>
    </border>
    <border>
      <left>
        <color indexed="24"/>
      </left>
      <right>
        <color indexed="24"/>
      </right>
      <top style="medium"/>
      <bottom>
        <color indexed="24"/>
      </bottom>
    </border>
    <border>
      <left style="thin"/>
      <right style="thin"/>
      <top>
        <color indexed="63"/>
      </top>
      <bottom style="thin"/>
    </border>
    <border>
      <left>
        <color indexed="24"/>
      </left>
      <right style="thin"/>
      <top>
        <color indexed="24"/>
      </top>
      <bottom>
        <color indexed="24"/>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medium"/>
      <top style="medium"/>
      <bottom style="medium"/>
    </border>
    <border>
      <left style="thin"/>
      <right style="thin"/>
      <top style="hair"/>
      <bottom style="mediu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color indexed="63"/>
      </right>
      <top style="hair"/>
      <bottom style="hair"/>
    </border>
    <border>
      <left style="thin"/>
      <right style="thin"/>
      <top style="hair"/>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thin"/>
    </border>
    <border>
      <left>
        <color indexed="24"/>
      </left>
      <right>
        <color indexed="24"/>
      </right>
      <top style="hair"/>
      <bottom style="thin"/>
    </border>
    <border>
      <left>
        <color indexed="63"/>
      </left>
      <right>
        <color indexed="63"/>
      </right>
      <top style="medium"/>
      <bottom style="hair"/>
    </border>
    <border>
      <left>
        <color indexed="24"/>
      </left>
      <right>
        <color indexed="24"/>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style="hair"/>
    </border>
    <border>
      <left>
        <color indexed="63"/>
      </left>
      <right>
        <color indexed="63"/>
      </right>
      <top style="hair"/>
      <bottom>
        <color indexed="63"/>
      </bottom>
    </border>
    <border>
      <left>
        <color indexed="24"/>
      </left>
      <right>
        <color indexed="24"/>
      </right>
      <top style="hair"/>
      <bottom>
        <color indexed="63"/>
      </bottom>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0">
      <alignment/>
      <protection/>
    </xf>
    <xf numFmtId="9" fontId="20" fillId="0" borderId="0" applyFont="0" applyFill="0" applyBorder="0" applyAlignment="0" applyProtection="0"/>
  </cellStyleXfs>
  <cellXfs count="659">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Border="1" applyAlignment="1">
      <alignment/>
    </xf>
    <xf numFmtId="177" fontId="12" fillId="0" borderId="0" xfId="0" applyNumberFormat="1" applyFont="1" applyAlignment="1">
      <alignment/>
    </xf>
    <xf numFmtId="177" fontId="6" fillId="0" borderId="0" xfId="0" applyNumberFormat="1" applyFont="1" applyAlignment="1">
      <alignment/>
    </xf>
    <xf numFmtId="177" fontId="13" fillId="0" borderId="0" xfId="0" applyNumberFormat="1" applyFont="1" applyAlignment="1">
      <alignment horizontal="centerContinuous"/>
    </xf>
    <xf numFmtId="177" fontId="6" fillId="0" borderId="0" xfId="0" applyNumberFormat="1" applyFont="1" applyAlignment="1">
      <alignment horizontal="centerContinuous"/>
    </xf>
    <xf numFmtId="177" fontId="15" fillId="0" borderId="0" xfId="0" applyNumberFormat="1" applyFont="1" applyAlignment="1">
      <alignment horizontal="centerContinuous"/>
    </xf>
    <xf numFmtId="177" fontId="9" fillId="0" borderId="0" xfId="0" applyNumberFormat="1" applyFont="1" applyAlignment="1">
      <alignment horizontal="centerContinuous"/>
    </xf>
    <xf numFmtId="177" fontId="5" fillId="0" borderId="0" xfId="0" applyNumberFormat="1" applyFont="1" applyAlignment="1">
      <alignment horizontal="centerContinuous"/>
    </xf>
    <xf numFmtId="177" fontId="10" fillId="0" borderId="0" xfId="0" applyNumberFormat="1" applyFont="1" applyAlignment="1">
      <alignment horizontal="centerContinuous"/>
    </xf>
    <xf numFmtId="177" fontId="0" fillId="0" borderId="0" xfId="0" applyNumberFormat="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1" fillId="2" borderId="0" xfId="0" applyNumberFormat="1" applyFont="1" applyFill="1" applyAlignment="1">
      <alignment/>
    </xf>
    <xf numFmtId="177" fontId="6" fillId="0" borderId="0" xfId="0" applyNumberFormat="1" applyFont="1" applyBorder="1" applyAlignment="1">
      <alignment horizontal="centerContinuous"/>
    </xf>
    <xf numFmtId="177" fontId="14" fillId="2" borderId="0" xfId="0" applyNumberFormat="1" applyFont="1" applyFill="1" applyAlignment="1">
      <alignment/>
    </xf>
    <xf numFmtId="177" fontId="6" fillId="0" borderId="0" xfId="0" applyNumberFormat="1" applyFont="1" applyAlignment="1">
      <alignment horizontal="right"/>
    </xf>
    <xf numFmtId="177" fontId="5" fillId="0" borderId="1" xfId="0" applyNumberFormat="1" applyFont="1" applyBorder="1" applyAlignment="1">
      <alignment/>
    </xf>
    <xf numFmtId="177" fontId="6" fillId="0" borderId="0" xfId="0" applyNumberFormat="1" applyFont="1" applyAlignment="1">
      <alignment/>
    </xf>
    <xf numFmtId="177" fontId="18" fillId="2" borderId="0" xfId="0" applyNumberFormat="1" applyFont="1" applyFill="1" applyAlignment="1">
      <alignment/>
    </xf>
    <xf numFmtId="177" fontId="6" fillId="0" borderId="2" xfId="0" applyNumberFormat="1" applyFont="1" applyBorder="1" applyAlignment="1">
      <alignment/>
    </xf>
    <xf numFmtId="3" fontId="6" fillId="0" borderId="1" xfId="0" applyNumberFormat="1" applyFont="1" applyBorder="1" applyAlignment="1">
      <alignment horizontal="fill"/>
    </xf>
    <xf numFmtId="0" fontId="20" fillId="0" borderId="0" xfId="21" applyAlignment="1">
      <alignment horizontal="centerContinuous"/>
      <protection/>
    </xf>
    <xf numFmtId="0" fontId="20" fillId="0" borderId="0" xfId="21">
      <alignment/>
      <protection/>
    </xf>
    <xf numFmtId="0" fontId="1" fillId="0" borderId="0" xfId="21" applyFont="1" applyAlignment="1">
      <alignment horizontal="left"/>
      <protection/>
    </xf>
    <xf numFmtId="3" fontId="17" fillId="0" borderId="0" xfId="0" applyNumberFormat="1" applyFont="1" applyAlignment="1">
      <alignment/>
    </xf>
    <xf numFmtId="0" fontId="17" fillId="0" borderId="0" xfId="21" applyFont="1">
      <alignment/>
      <protection/>
    </xf>
    <xf numFmtId="0" fontId="12" fillId="0" borderId="0" xfId="21" applyFont="1">
      <alignment/>
      <protection/>
    </xf>
    <xf numFmtId="0" fontId="12" fillId="0" borderId="3" xfId="21" applyFont="1" applyBorder="1">
      <alignment/>
      <protection/>
    </xf>
    <xf numFmtId="0" fontId="12" fillId="0" borderId="4" xfId="21" applyFont="1" applyBorder="1">
      <alignment/>
      <protection/>
    </xf>
    <xf numFmtId="0" fontId="12" fillId="0" borderId="5" xfId="21" applyFont="1" applyBorder="1">
      <alignment/>
      <protection/>
    </xf>
    <xf numFmtId="183" fontId="12" fillId="0" borderId="4" xfId="15" applyNumberFormat="1" applyFont="1" applyBorder="1" applyAlignment="1">
      <alignment/>
    </xf>
    <xf numFmtId="183" fontId="12" fillId="0" borderId="5" xfId="15" applyNumberFormat="1" applyFont="1" applyBorder="1" applyAlignment="1">
      <alignment/>
    </xf>
    <xf numFmtId="183" fontId="12" fillId="0" borderId="0" xfId="15" applyNumberFormat="1" applyFont="1" applyAlignment="1">
      <alignment/>
    </xf>
    <xf numFmtId="177" fontId="19" fillId="0" borderId="0" xfId="0" applyNumberFormat="1" applyFont="1" applyAlignment="1">
      <alignment horizontal="centerContinuous"/>
    </xf>
    <xf numFmtId="177" fontId="24" fillId="2" borderId="0" xfId="0" applyNumberFormat="1" applyFont="1" applyFill="1" applyAlignment="1">
      <alignment/>
    </xf>
    <xf numFmtId="177" fontId="24" fillId="2" borderId="0" xfId="0" applyNumberFormat="1" applyFont="1" applyFill="1" applyBorder="1" applyAlignment="1">
      <alignment/>
    </xf>
    <xf numFmtId="177" fontId="24" fillId="2" borderId="5" xfId="0" applyNumberFormat="1" applyFont="1" applyFill="1" applyBorder="1" applyAlignment="1">
      <alignment/>
    </xf>
    <xf numFmtId="177" fontId="24" fillId="2" borderId="1" xfId="0" applyNumberFormat="1" applyFont="1" applyFill="1" applyBorder="1" applyAlignment="1">
      <alignment/>
    </xf>
    <xf numFmtId="3" fontId="12" fillId="0" borderId="0" xfId="0" applyNumberFormat="1" applyFont="1" applyAlignment="1">
      <alignment horizontal="centerContinuous"/>
    </xf>
    <xf numFmtId="0" fontId="29" fillId="0" borderId="0" xfId="0" applyFont="1" applyAlignment="1">
      <alignment/>
    </xf>
    <xf numFmtId="177" fontId="5" fillId="0" borderId="5" xfId="0" applyNumberFormat="1" applyFont="1" applyBorder="1" applyAlignment="1">
      <alignment/>
    </xf>
    <xf numFmtId="177" fontId="5" fillId="0" borderId="6" xfId="0" applyNumberFormat="1" applyFont="1" applyBorder="1" applyAlignment="1">
      <alignment/>
    </xf>
    <xf numFmtId="177" fontId="27" fillId="0" borderId="1" xfId="0" applyNumberFormat="1" applyFont="1" applyBorder="1" applyAlignment="1">
      <alignment horizontal="left"/>
    </xf>
    <xf numFmtId="177" fontId="27" fillId="0" borderId="1" xfId="0" applyNumberFormat="1" applyFont="1" applyBorder="1" applyAlignment="1">
      <alignment/>
    </xf>
    <xf numFmtId="5" fontId="27" fillId="0" borderId="6" xfId="0" applyNumberFormat="1" applyFont="1" applyBorder="1" applyAlignment="1">
      <alignment/>
    </xf>
    <xf numFmtId="177" fontId="5" fillId="0" borderId="4" xfId="0" applyNumberFormat="1" applyFont="1" applyBorder="1" applyAlignment="1">
      <alignment/>
    </xf>
    <xf numFmtId="177" fontId="6" fillId="0" borderId="7" xfId="0" applyNumberFormat="1" applyFont="1" applyBorder="1" applyAlignment="1">
      <alignment/>
    </xf>
    <xf numFmtId="177" fontId="5" fillId="0" borderId="8" xfId="0" applyNumberFormat="1" applyFont="1" applyBorder="1" applyAlignment="1">
      <alignment/>
    </xf>
    <xf numFmtId="177" fontId="5" fillId="0" borderId="9" xfId="0" applyNumberFormat="1" applyFont="1" applyBorder="1" applyAlignment="1">
      <alignment/>
    </xf>
    <xf numFmtId="177" fontId="27" fillId="0" borderId="9" xfId="0" applyNumberFormat="1" applyFont="1" applyBorder="1" applyAlignment="1">
      <alignment horizontal="centerContinuous"/>
    </xf>
    <xf numFmtId="177" fontId="27" fillId="0" borderId="10" xfId="0" applyNumberFormat="1" applyFont="1" applyBorder="1" applyAlignment="1">
      <alignment horizontal="centerContinuous"/>
    </xf>
    <xf numFmtId="177" fontId="5" fillId="0" borderId="11" xfId="0" applyNumberFormat="1" applyFont="1" applyBorder="1" applyAlignment="1">
      <alignment/>
    </xf>
    <xf numFmtId="177" fontId="27" fillId="0" borderId="11" xfId="0" applyNumberFormat="1" applyFont="1" applyBorder="1" applyAlignment="1">
      <alignment horizontal="right"/>
    </xf>
    <xf numFmtId="177" fontId="27" fillId="0" borderId="12" xfId="0" applyNumberFormat="1" applyFont="1" applyBorder="1" applyAlignment="1">
      <alignment/>
    </xf>
    <xf numFmtId="177" fontId="5" fillId="0" borderId="10" xfId="0" applyNumberFormat="1" applyFont="1" applyBorder="1" applyAlignment="1">
      <alignment/>
    </xf>
    <xf numFmtId="177" fontId="5" fillId="0" borderId="13" xfId="0" applyNumberFormat="1" applyFont="1" applyBorder="1" applyAlignment="1">
      <alignment/>
    </xf>
    <xf numFmtId="177" fontId="27" fillId="0" borderId="6" xfId="0" applyNumberFormat="1" applyFont="1" applyBorder="1" applyAlignment="1">
      <alignment/>
    </xf>
    <xf numFmtId="177" fontId="5" fillId="0" borderId="14" xfId="0" applyNumberFormat="1" applyFont="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5" fillId="0" borderId="7" xfId="0" applyNumberFormat="1" applyFont="1" applyBorder="1" applyAlignment="1">
      <alignment/>
    </xf>
    <xf numFmtId="177" fontId="27" fillId="0" borderId="8" xfId="0" applyNumberFormat="1" applyFont="1" applyBorder="1" applyAlignment="1">
      <alignment horizontal="centerContinuous"/>
    </xf>
    <xf numFmtId="177" fontId="27" fillId="0" borderId="7" xfId="0" applyNumberFormat="1" applyFont="1" applyBorder="1" applyAlignment="1">
      <alignment/>
    </xf>
    <xf numFmtId="3" fontId="6" fillId="0" borderId="9" xfId="0" applyNumberFormat="1" applyFont="1" applyBorder="1" applyAlignment="1">
      <alignment/>
    </xf>
    <xf numFmtId="177" fontId="6" fillId="0" borderId="9" xfId="0" applyNumberFormat="1" applyFont="1" applyBorder="1" applyAlignment="1">
      <alignment/>
    </xf>
    <xf numFmtId="177" fontId="6" fillId="0" borderId="1" xfId="0" applyNumberFormat="1" applyFont="1" applyBorder="1" applyAlignment="1">
      <alignment horizontal="fill"/>
    </xf>
    <xf numFmtId="3" fontId="6" fillId="0" borderId="8" xfId="0" applyNumberFormat="1" applyFont="1" applyBorder="1" applyAlignment="1">
      <alignment/>
    </xf>
    <xf numFmtId="3" fontId="6" fillId="0" borderId="4" xfId="0" applyNumberFormat="1" applyFont="1" applyBorder="1" applyAlignment="1">
      <alignment/>
    </xf>
    <xf numFmtId="177" fontId="6" fillId="0" borderId="7"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3" fontId="6" fillId="0" borderId="15" xfId="0" applyNumberFormat="1" applyFont="1" applyBorder="1" applyAlignment="1">
      <alignment horizontal="fill"/>
    </xf>
    <xf numFmtId="177" fontId="6" fillId="0" borderId="15" xfId="0" applyNumberFormat="1" applyFont="1" applyBorder="1" applyAlignment="1">
      <alignment horizontal="fill"/>
    </xf>
    <xf numFmtId="177" fontId="6" fillId="0" borderId="14" xfId="0" applyNumberFormat="1" applyFont="1" applyBorder="1" applyAlignment="1">
      <alignment/>
    </xf>
    <xf numFmtId="3" fontId="15" fillId="0" borderId="12" xfId="0" applyNumberFormat="1" applyFont="1" applyBorder="1" applyAlignment="1">
      <alignment/>
    </xf>
    <xf numFmtId="3" fontId="6" fillId="0" borderId="11" xfId="0" applyNumberFormat="1" applyFont="1" applyBorder="1" applyAlignment="1">
      <alignment/>
    </xf>
    <xf numFmtId="177" fontId="6" fillId="0" borderId="11" xfId="0" applyNumberFormat="1" applyFont="1" applyBorder="1" applyAlignment="1">
      <alignment/>
    </xf>
    <xf numFmtId="177" fontId="6" fillId="0" borderId="12" xfId="0" applyNumberFormat="1" applyFont="1" applyBorder="1" applyAlignment="1">
      <alignment/>
    </xf>
    <xf numFmtId="177" fontId="17" fillId="0" borderId="17" xfId="0" applyNumberFormat="1" applyFont="1" applyBorder="1" applyAlignment="1">
      <alignment horizontal="center"/>
    </xf>
    <xf numFmtId="177" fontId="6" fillId="0" borderId="3" xfId="0" applyNumberFormat="1" applyFont="1" applyBorder="1" applyAlignment="1">
      <alignment/>
    </xf>
    <xf numFmtId="177" fontId="6" fillId="0" borderId="18" xfId="0" applyNumberFormat="1" applyFont="1" applyBorder="1" applyAlignment="1">
      <alignment/>
    </xf>
    <xf numFmtId="177" fontId="17" fillId="0" borderId="19" xfId="0" applyNumberFormat="1" applyFont="1" applyBorder="1" applyAlignment="1">
      <alignment/>
    </xf>
    <xf numFmtId="3" fontId="32" fillId="0" borderId="0" xfId="0" applyNumberFormat="1" applyFont="1" applyAlignment="1">
      <alignment horizontal="centerContinuous"/>
    </xf>
    <xf numFmtId="3" fontId="17" fillId="0" borderId="1" xfId="0" applyNumberFormat="1" applyFont="1" applyBorder="1" applyAlignment="1">
      <alignment/>
    </xf>
    <xf numFmtId="3" fontId="17" fillId="0" borderId="1" xfId="0" applyNumberFormat="1" applyFont="1" applyBorder="1" applyAlignment="1">
      <alignment horizontal="fill"/>
    </xf>
    <xf numFmtId="177" fontId="17" fillId="0" borderId="1" xfId="0" applyNumberFormat="1" applyFont="1" applyBorder="1" applyAlignment="1">
      <alignment horizontal="fill"/>
    </xf>
    <xf numFmtId="177" fontId="27" fillId="0" borderId="12" xfId="0" applyNumberFormat="1" applyFont="1" applyBorder="1" applyAlignment="1">
      <alignment horizontal="right"/>
    </xf>
    <xf numFmtId="177" fontId="27" fillId="0" borderId="13" xfId="0" applyNumberFormat="1" applyFont="1" applyBorder="1" applyAlignment="1">
      <alignment horizontal="right"/>
    </xf>
    <xf numFmtId="177" fontId="27" fillId="0" borderId="20" xfId="0" applyNumberFormat="1" applyFont="1" applyBorder="1" applyAlignment="1">
      <alignment horizontal="centerContinuous"/>
    </xf>
    <xf numFmtId="177" fontId="27" fillId="0" borderId="21" xfId="0" applyNumberFormat="1" applyFont="1" applyBorder="1" applyAlignment="1">
      <alignment horizontal="centerContinuous"/>
    </xf>
    <xf numFmtId="177" fontId="27" fillId="0" borderId="22" xfId="0" applyNumberFormat="1" applyFont="1" applyBorder="1" applyAlignment="1">
      <alignment horizontal="centerContinuous"/>
    </xf>
    <xf numFmtId="177" fontId="24" fillId="2" borderId="9" xfId="0" applyNumberFormat="1" applyFont="1" applyFill="1" applyBorder="1" applyAlignment="1">
      <alignment/>
    </xf>
    <xf numFmtId="177" fontId="24" fillId="2" borderId="8" xfId="0" applyNumberFormat="1" applyFont="1" applyFill="1" applyBorder="1" applyAlignment="1">
      <alignment/>
    </xf>
    <xf numFmtId="177" fontId="24" fillId="2" borderId="11" xfId="0" applyNumberFormat="1" applyFont="1" applyFill="1" applyBorder="1" applyAlignment="1">
      <alignment/>
    </xf>
    <xf numFmtId="177" fontId="26" fillId="2" borderId="11" xfId="0" applyNumberFormat="1" applyFont="1" applyFill="1" applyBorder="1" applyAlignment="1">
      <alignment/>
    </xf>
    <xf numFmtId="177" fontId="26" fillId="2" borderId="11" xfId="0" applyNumberFormat="1" applyFont="1" applyFill="1" applyBorder="1" applyAlignment="1">
      <alignment horizontal="right"/>
    </xf>
    <xf numFmtId="177" fontId="26" fillId="2" borderId="1" xfId="0" applyNumberFormat="1" applyFont="1" applyFill="1" applyBorder="1" applyAlignment="1">
      <alignment horizontal="centerContinuous"/>
    </xf>
    <xf numFmtId="177" fontId="25" fillId="2" borderId="1" xfId="0" applyNumberFormat="1" applyFont="1" applyFill="1" applyBorder="1" applyAlignment="1">
      <alignment horizontal="centerContinuous"/>
    </xf>
    <xf numFmtId="177" fontId="26" fillId="2" borderId="0" xfId="0" applyNumberFormat="1" applyFont="1" applyFill="1" applyAlignment="1">
      <alignment/>
    </xf>
    <xf numFmtId="177" fontId="26" fillId="2" borderId="9" xfId="0" applyNumberFormat="1" applyFont="1" applyFill="1" applyBorder="1" applyAlignment="1">
      <alignment horizontal="center"/>
    </xf>
    <xf numFmtId="177" fontId="26" fillId="2" borderId="9" xfId="0" applyNumberFormat="1" applyFont="1" applyFill="1" applyBorder="1" applyAlignment="1">
      <alignment horizontal="centerContinuous"/>
    </xf>
    <xf numFmtId="177" fontId="26" fillId="2" borderId="8" xfId="0" applyNumberFormat="1" applyFont="1" applyFill="1" applyBorder="1" applyAlignment="1">
      <alignment horizontal="center"/>
    </xf>
    <xf numFmtId="177" fontId="26" fillId="2" borderId="7" xfId="0" applyNumberFormat="1" applyFont="1" applyFill="1" applyBorder="1" applyAlignment="1">
      <alignment horizontal="centerContinuous"/>
    </xf>
    <xf numFmtId="177" fontId="26" fillId="2" borderId="12" xfId="0" applyNumberFormat="1" applyFont="1" applyFill="1" applyBorder="1" applyAlignment="1">
      <alignment horizontal="right"/>
    </xf>
    <xf numFmtId="177" fontId="26" fillId="2" borderId="10" xfId="0" applyNumberFormat="1" applyFont="1" applyFill="1" applyBorder="1" applyAlignment="1">
      <alignment horizontal="center"/>
    </xf>
    <xf numFmtId="177" fontId="26" fillId="2" borderId="6" xfId="0" applyNumberFormat="1" applyFont="1" applyFill="1" applyBorder="1" applyAlignment="1">
      <alignment horizontal="centerContinuous"/>
    </xf>
    <xf numFmtId="177" fontId="26" fillId="2" borderId="13" xfId="0" applyNumberFormat="1" applyFont="1" applyFill="1" applyBorder="1" applyAlignment="1">
      <alignment horizontal="right"/>
    </xf>
    <xf numFmtId="177" fontId="24" fillId="2" borderId="6" xfId="0" applyNumberFormat="1" applyFont="1" applyFill="1" applyBorder="1" applyAlignment="1">
      <alignment/>
    </xf>
    <xf numFmtId="177" fontId="24" fillId="2" borderId="4" xfId="0" applyNumberFormat="1" applyFont="1" applyFill="1" applyBorder="1" applyAlignment="1">
      <alignment horizontal="left"/>
    </xf>
    <xf numFmtId="177" fontId="24" fillId="2" borderId="14" xfId="0" applyNumberFormat="1" applyFont="1" applyFill="1" applyBorder="1" applyAlignment="1">
      <alignment horizontal="left"/>
    </xf>
    <xf numFmtId="177" fontId="24" fillId="2" borderId="15" xfId="0" applyNumberFormat="1" applyFont="1" applyFill="1" applyBorder="1" applyAlignment="1">
      <alignment/>
    </xf>
    <xf numFmtId="177" fontId="24" fillId="2" borderId="14" xfId="0" applyNumberFormat="1" applyFont="1" applyFill="1" applyBorder="1" applyAlignment="1">
      <alignment/>
    </xf>
    <xf numFmtId="177" fontId="24" fillId="2" borderId="16" xfId="0" applyNumberFormat="1" applyFont="1" applyFill="1" applyBorder="1" applyAlignment="1">
      <alignment/>
    </xf>
    <xf numFmtId="177" fontId="24" fillId="2" borderId="21" xfId="0" applyNumberFormat="1" applyFont="1" applyFill="1" applyBorder="1" applyAlignment="1">
      <alignment/>
    </xf>
    <xf numFmtId="177" fontId="26" fillId="2" borderId="23" xfId="0" applyNumberFormat="1" applyFont="1" applyFill="1" applyAlignment="1">
      <alignment/>
    </xf>
    <xf numFmtId="0" fontId="21" fillId="0" borderId="24" xfId="21" applyFont="1" applyBorder="1" applyAlignment="1">
      <alignment horizontal="left"/>
      <protection/>
    </xf>
    <xf numFmtId="0" fontId="17" fillId="0" borderId="0" xfId="0" applyFont="1" applyAlignment="1">
      <alignment/>
    </xf>
    <xf numFmtId="177" fontId="4" fillId="0" borderId="11" xfId="0" applyNumberFormat="1" applyFont="1" applyBorder="1" applyAlignment="1">
      <alignment/>
    </xf>
    <xf numFmtId="177" fontId="27" fillId="0" borderId="11" xfId="0" applyNumberFormat="1" applyFont="1" applyBorder="1" applyAlignment="1">
      <alignment horizontal="center"/>
    </xf>
    <xf numFmtId="177" fontId="27" fillId="0" borderId="4" xfId="0" applyNumberFormat="1" applyFont="1" applyBorder="1" applyAlignment="1">
      <alignment horizontal="centerContinuous"/>
    </xf>
    <xf numFmtId="177" fontId="27" fillId="0" borderId="0" xfId="0" applyNumberFormat="1" applyFont="1" applyBorder="1" applyAlignment="1">
      <alignment horizontal="centerContinuous"/>
    </xf>
    <xf numFmtId="177" fontId="27" fillId="0" borderId="5" xfId="0" applyNumberFormat="1" applyFont="1" applyBorder="1" applyAlignment="1">
      <alignment horizontal="centerContinuous"/>
    </xf>
    <xf numFmtId="0" fontId="0" fillId="0" borderId="10" xfId="0" applyFill="1" applyBorder="1" applyAlignment="1">
      <alignment/>
    </xf>
    <xf numFmtId="177" fontId="26" fillId="2" borderId="20" xfId="0" applyNumberFormat="1" applyFont="1" applyFill="1" applyBorder="1" applyAlignment="1">
      <alignment/>
    </xf>
    <xf numFmtId="5" fontId="26" fillId="2" borderId="15" xfId="0" applyNumberFormat="1" applyFont="1" applyFill="1" applyBorder="1" applyAlignment="1">
      <alignment/>
    </xf>
    <xf numFmtId="5" fontId="26" fillId="2" borderId="15" xfId="0" applyNumberFormat="1" applyFont="1" applyFill="1" applyBorder="1" applyAlignment="1">
      <alignment horizontal="right"/>
    </xf>
    <xf numFmtId="0" fontId="12" fillId="0" borderId="0" xfId="21" applyFont="1" applyFill="1">
      <alignment/>
      <protection/>
    </xf>
    <xf numFmtId="0" fontId="20" fillId="0" borderId="0" xfId="21" applyFill="1">
      <alignment/>
      <protection/>
    </xf>
    <xf numFmtId="0" fontId="21" fillId="0" borderId="7" xfId="21" applyFont="1" applyFill="1" applyBorder="1" applyAlignment="1">
      <alignment horizontal="centerContinuous"/>
      <protection/>
    </xf>
    <xf numFmtId="0" fontId="12" fillId="0" borderId="6" xfId="21" applyFont="1" applyFill="1" applyBorder="1" applyAlignment="1">
      <alignment horizontal="centerContinuous"/>
      <protection/>
    </xf>
    <xf numFmtId="0" fontId="21" fillId="0" borderId="6" xfId="21" applyFont="1" applyFill="1" applyBorder="1" applyAlignment="1">
      <alignment horizontal="centerContinuous"/>
      <protection/>
    </xf>
    <xf numFmtId="0" fontId="12" fillId="0" borderId="4" xfId="21" applyFont="1" applyFill="1" applyBorder="1" applyAlignment="1">
      <alignment horizontal="center"/>
      <protection/>
    </xf>
    <xf numFmtId="0" fontId="12" fillId="0" borderId="5" xfId="21" applyFont="1" applyFill="1" applyBorder="1" applyAlignment="1">
      <alignment horizontal="center"/>
      <protection/>
    </xf>
    <xf numFmtId="0" fontId="23" fillId="0" borderId="7" xfId="21" applyFont="1" applyFill="1" applyBorder="1" applyAlignment="1">
      <alignment horizontal="center"/>
      <protection/>
    </xf>
    <xf numFmtId="0" fontId="23" fillId="0" borderId="6" xfId="21" applyFont="1" applyFill="1" applyBorder="1" applyAlignment="1">
      <alignment horizontal="center"/>
      <protection/>
    </xf>
    <xf numFmtId="3" fontId="29" fillId="0" borderId="8" xfId="0" applyNumberFormat="1" applyFont="1" applyBorder="1" applyAlignment="1">
      <alignment/>
    </xf>
    <xf numFmtId="3" fontId="29" fillId="0" borderId="9" xfId="0" applyNumberFormat="1" applyFont="1" applyBorder="1" applyAlignment="1">
      <alignment/>
    </xf>
    <xf numFmtId="3" fontId="29" fillId="0" borderId="4" xfId="0" applyNumberFormat="1" applyFont="1" applyBorder="1" applyAlignment="1">
      <alignment/>
    </xf>
    <xf numFmtId="3" fontId="33" fillId="0" borderId="0" xfId="0" applyNumberFormat="1" applyFont="1" applyAlignment="1">
      <alignment horizontal="centerContinuous"/>
    </xf>
    <xf numFmtId="3" fontId="29" fillId="0" borderId="0" xfId="0" applyNumberFormat="1" applyFont="1" applyAlignment="1">
      <alignment horizontal="centerContinuous"/>
    </xf>
    <xf numFmtId="3" fontId="29" fillId="0" borderId="0" xfId="0" applyNumberFormat="1" applyFont="1" applyAlignment="1">
      <alignment/>
    </xf>
    <xf numFmtId="177" fontId="29" fillId="0" borderId="1" xfId="0" applyNumberFormat="1" applyFont="1" applyBorder="1" applyAlignment="1">
      <alignment/>
    </xf>
    <xf numFmtId="3" fontId="29" fillId="0" borderId="11" xfId="0" applyNumberFormat="1" applyFont="1" applyBorder="1" applyAlignment="1">
      <alignment/>
    </xf>
    <xf numFmtId="3" fontId="29" fillId="0" borderId="7" xfId="0" applyNumberFormat="1" applyFont="1" applyFill="1" applyBorder="1" applyAlignment="1">
      <alignment/>
    </xf>
    <xf numFmtId="3" fontId="29" fillId="0" borderId="7" xfId="0" applyNumberFormat="1" applyFont="1" applyBorder="1" applyAlignment="1">
      <alignment/>
    </xf>
    <xf numFmtId="3" fontId="34" fillId="0" borderId="1" xfId="0" applyNumberFormat="1" applyFont="1" applyBorder="1" applyAlignment="1">
      <alignment/>
    </xf>
    <xf numFmtId="177" fontId="34" fillId="0" borderId="1"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33" fillId="0" borderId="0" xfId="0" applyFont="1" applyBorder="1" applyAlignment="1">
      <alignment wrapText="1"/>
    </xf>
    <xf numFmtId="1" fontId="26" fillId="2" borderId="8" xfId="0" applyNumberFormat="1" applyFont="1" applyFill="1" applyBorder="1" applyAlignment="1">
      <alignment horizontal="centerContinuous"/>
    </xf>
    <xf numFmtId="177" fontId="24" fillId="2" borderId="25" xfId="0" applyNumberFormat="1" applyFont="1" applyFill="1" applyBorder="1" applyAlignment="1">
      <alignment/>
    </xf>
    <xf numFmtId="177" fontId="24" fillId="2" borderId="26" xfId="0" applyNumberFormat="1" applyFont="1" applyFill="1" applyBorder="1" applyAlignment="1">
      <alignment/>
    </xf>
    <xf numFmtId="177" fontId="26" fillId="2" borderId="21" xfId="0" applyNumberFormat="1" applyFont="1" applyFill="1" applyBorder="1" applyAlignment="1">
      <alignment/>
    </xf>
    <xf numFmtId="177" fontId="24" fillId="2" borderId="10" xfId="0" applyNumberFormat="1" applyFont="1" applyFill="1" applyBorder="1" applyAlignment="1">
      <alignment/>
    </xf>
    <xf numFmtId="2" fontId="24" fillId="2" borderId="6" xfId="0" applyNumberFormat="1" applyFont="1" applyFill="1" applyBorder="1" applyAlignment="1">
      <alignment/>
    </xf>
    <xf numFmtId="2" fontId="24" fillId="2" borderId="27" xfId="0" applyNumberFormat="1" applyFont="1" applyFill="1" applyBorder="1" applyAlignment="1">
      <alignment/>
    </xf>
    <xf numFmtId="177" fontId="24" fillId="2" borderId="28" xfId="0" applyNumberFormat="1" applyFont="1" applyFill="1" applyBorder="1" applyAlignment="1">
      <alignment/>
    </xf>
    <xf numFmtId="177" fontId="24" fillId="2" borderId="29" xfId="0" applyNumberFormat="1" applyFont="1" applyFill="1" applyBorder="1" applyAlignment="1">
      <alignment/>
    </xf>
    <xf numFmtId="1" fontId="26" fillId="2" borderId="9" xfId="0" applyNumberFormat="1" applyFont="1" applyFill="1" applyBorder="1" applyAlignment="1">
      <alignment horizontal="centerContinuous"/>
    </xf>
    <xf numFmtId="0" fontId="26" fillId="2" borderId="1" xfId="0" applyNumberFormat="1" applyFont="1" applyFill="1" applyBorder="1" applyAlignment="1">
      <alignment horizontal="centerContinuous"/>
    </xf>
    <xf numFmtId="177" fontId="26" fillId="2" borderId="22" xfId="0" applyNumberFormat="1" applyFont="1" applyFill="1" applyBorder="1" applyAlignment="1">
      <alignment/>
    </xf>
    <xf numFmtId="177" fontId="0" fillId="0" borderId="0" xfId="0" applyNumberFormat="1" applyFont="1" applyAlignment="1">
      <alignment/>
    </xf>
    <xf numFmtId="177" fontId="0" fillId="0" borderId="0" xfId="0" applyNumberFormat="1" applyFont="1" applyAlignment="1">
      <alignment horizontal="centerContinuous"/>
    </xf>
    <xf numFmtId="177" fontId="26" fillId="2" borderId="30" xfId="0" applyNumberFormat="1" applyFont="1" applyFill="1" applyBorder="1" applyAlignment="1">
      <alignment/>
    </xf>
    <xf numFmtId="177" fontId="26" fillId="2" borderId="4" xfId="0" applyNumberFormat="1" applyFont="1" applyFill="1" applyBorder="1" applyAlignment="1">
      <alignment/>
    </xf>
    <xf numFmtId="177" fontId="26" fillId="2" borderId="31" xfId="0" applyNumberFormat="1" applyFont="1" applyFill="1" applyBorder="1" applyAlignment="1">
      <alignment horizontal="center"/>
    </xf>
    <xf numFmtId="177" fontId="26" fillId="2" borderId="4" xfId="0" applyNumberFormat="1" applyFont="1" applyFill="1" applyBorder="1" applyAlignment="1">
      <alignment horizontal="center"/>
    </xf>
    <xf numFmtId="177" fontId="24" fillId="2" borderId="18" xfId="0" applyNumberFormat="1" applyFont="1" applyFill="1" applyBorder="1" applyAlignment="1">
      <alignment/>
    </xf>
    <xf numFmtId="177" fontId="6" fillId="0" borderId="32" xfId="0" applyNumberFormat="1" applyFont="1" applyBorder="1" applyAlignment="1">
      <alignment/>
    </xf>
    <xf numFmtId="177" fontId="26" fillId="2" borderId="33" xfId="0" applyNumberFormat="1" applyFont="1" applyFill="1" applyBorder="1" applyAlignment="1">
      <alignment/>
    </xf>
    <xf numFmtId="177" fontId="6" fillId="0" borderId="34" xfId="0" applyNumberFormat="1" applyFont="1" applyBorder="1" applyAlignment="1">
      <alignment/>
    </xf>
    <xf numFmtId="177" fontId="6" fillId="0" borderId="16" xfId="0" applyNumberFormat="1" applyFont="1" applyBorder="1" applyAlignment="1">
      <alignment/>
    </xf>
    <xf numFmtId="177" fontId="26" fillId="2" borderId="20" xfId="0" applyNumberFormat="1" applyFont="1" applyFill="1" applyBorder="1" applyAlignment="1">
      <alignment horizontal="center"/>
    </xf>
    <xf numFmtId="177" fontId="17" fillId="0" borderId="35" xfId="0" applyNumberFormat="1" applyFont="1" applyBorder="1" applyAlignment="1">
      <alignment/>
    </xf>
    <xf numFmtId="177" fontId="17" fillId="0" borderId="36" xfId="0" applyNumberFormat="1" applyFont="1" applyBorder="1" applyAlignment="1">
      <alignment/>
    </xf>
    <xf numFmtId="177" fontId="0" fillId="0" borderId="0" xfId="0" applyNumberFormat="1" applyFont="1" applyBorder="1" applyAlignment="1">
      <alignment/>
    </xf>
    <xf numFmtId="177" fontId="24" fillId="2" borderId="0" xfId="0" applyNumberFormat="1" applyFont="1" applyFill="1" applyAlignment="1">
      <alignment horizontal="centerContinuous"/>
    </xf>
    <xf numFmtId="177" fontId="26" fillId="2" borderId="20" xfId="0" applyNumberFormat="1" applyFont="1" applyFill="1" applyBorder="1" applyAlignment="1">
      <alignment horizontal="centerContinuous"/>
    </xf>
    <xf numFmtId="177" fontId="26" fillId="2" borderId="22" xfId="0" applyNumberFormat="1" applyFont="1" applyFill="1" applyBorder="1" applyAlignment="1">
      <alignment horizontal="centerContinuous"/>
    </xf>
    <xf numFmtId="177" fontId="26" fillId="2" borderId="21" xfId="0" applyNumberFormat="1" applyFont="1" applyFill="1" applyBorder="1" applyAlignment="1">
      <alignment horizontal="centerContinuous"/>
    </xf>
    <xf numFmtId="177" fontId="24" fillId="2" borderId="13" xfId="0" applyNumberFormat="1" applyFont="1" applyFill="1" applyBorder="1" applyAlignment="1">
      <alignment/>
    </xf>
    <xf numFmtId="177" fontId="24" fillId="2" borderId="15" xfId="0" applyNumberFormat="1" applyFont="1" applyFill="1" applyBorder="1" applyAlignment="1">
      <alignment horizontal="left"/>
    </xf>
    <xf numFmtId="177" fontId="35" fillId="2" borderId="15" xfId="0" applyNumberFormat="1" applyFont="1" applyFill="1" applyBorder="1" applyAlignment="1">
      <alignment horizontal="left"/>
    </xf>
    <xf numFmtId="177" fontId="24" fillId="2" borderId="1" xfId="0" applyNumberFormat="1" applyFont="1" applyFill="1" applyBorder="1" applyAlignment="1">
      <alignment horizontal="left"/>
    </xf>
    <xf numFmtId="0" fontId="0" fillId="0" borderId="37" xfId="0" applyFont="1" applyBorder="1" applyAlignment="1">
      <alignment/>
    </xf>
    <xf numFmtId="0" fontId="0" fillId="0" borderId="38" xfId="0" applyFont="1" applyBorder="1" applyAlignment="1">
      <alignment/>
    </xf>
    <xf numFmtId="182" fontId="24" fillId="2" borderId="15" xfId="0" applyNumberFormat="1" applyFont="1" applyFill="1" applyBorder="1" applyAlignment="1">
      <alignment/>
    </xf>
    <xf numFmtId="177" fontId="26" fillId="2" borderId="15" xfId="0" applyNumberFormat="1" applyFont="1" applyFill="1" applyBorder="1" applyAlignment="1">
      <alignment horizontal="left"/>
    </xf>
    <xf numFmtId="177" fontId="6" fillId="0" borderId="0" xfId="0" applyNumberFormat="1" applyFont="1" applyAlignment="1">
      <alignment horizontal="left"/>
    </xf>
    <xf numFmtId="165" fontId="12" fillId="0" borderId="5" xfId="15" applyNumberFormat="1" applyFont="1" applyBorder="1" applyAlignment="1">
      <alignment horizontal="right"/>
    </xf>
    <xf numFmtId="1" fontId="12" fillId="0" borderId="4" xfId="15" applyNumberFormat="1" applyFont="1" applyBorder="1" applyAlignment="1">
      <alignment horizontal="right"/>
    </xf>
    <xf numFmtId="1" fontId="21" fillId="0" borderId="39" xfId="21" applyNumberFormat="1" applyFont="1" applyBorder="1" applyAlignment="1">
      <alignment horizontal="right"/>
      <protection/>
    </xf>
    <xf numFmtId="165" fontId="5" fillId="0" borderId="15" xfId="0" applyNumberFormat="1" applyFont="1" applyBorder="1" applyAlignment="1">
      <alignment/>
    </xf>
    <xf numFmtId="177" fontId="6" fillId="0" borderId="9" xfId="0" applyNumberFormat="1" applyFont="1" applyBorder="1" applyAlignment="1">
      <alignment/>
    </xf>
    <xf numFmtId="177" fontId="26" fillId="2" borderId="40" xfId="0" applyNumberFormat="1" applyFont="1" applyFill="1" applyBorder="1" applyAlignment="1">
      <alignment horizontal="center"/>
    </xf>
    <xf numFmtId="177" fontId="26" fillId="2" borderId="41" xfId="0" applyNumberFormat="1" applyFont="1" applyFill="1" applyBorder="1" applyAlignment="1">
      <alignment/>
    </xf>
    <xf numFmtId="177" fontId="26" fillId="2" borderId="42" xfId="0" applyNumberFormat="1" applyFont="1" applyFill="1" applyBorder="1" applyAlignment="1">
      <alignment horizontal="center"/>
    </xf>
    <xf numFmtId="177" fontId="26" fillId="2" borderId="43" xfId="0" applyNumberFormat="1" applyFont="1" applyFill="1" applyBorder="1" applyAlignment="1">
      <alignment horizontal="center"/>
    </xf>
    <xf numFmtId="177" fontId="26" fillId="2" borderId="0" xfId="0" applyNumberFormat="1" applyFont="1" applyFill="1" applyBorder="1" applyAlignment="1">
      <alignment horizontal="centerContinuous"/>
    </xf>
    <xf numFmtId="1" fontId="26" fillId="2" borderId="44" xfId="0" applyNumberFormat="1" applyFont="1" applyFill="1" applyBorder="1" applyAlignment="1">
      <alignment horizontal="center"/>
    </xf>
    <xf numFmtId="177" fontId="26" fillId="2" borderId="0" xfId="0" applyNumberFormat="1" applyFont="1" applyFill="1" applyBorder="1" applyAlignment="1">
      <alignment/>
    </xf>
    <xf numFmtId="177" fontId="0" fillId="0" borderId="0" xfId="0" applyNumberFormat="1" applyBorder="1" applyAlignment="1">
      <alignment/>
    </xf>
    <xf numFmtId="177" fontId="0" fillId="0" borderId="0" xfId="0" applyNumberFormat="1" applyFont="1" applyBorder="1" applyAlignment="1">
      <alignment/>
    </xf>
    <xf numFmtId="177" fontId="18" fillId="2" borderId="0" xfId="0" applyNumberFormat="1" applyFont="1" applyFill="1" applyBorder="1" applyAlignment="1">
      <alignment/>
    </xf>
    <xf numFmtId="1" fontId="0" fillId="0" borderId="0" xfId="0" applyNumberFormat="1" applyFont="1" applyBorder="1" applyAlignment="1">
      <alignment horizontal="center"/>
    </xf>
    <xf numFmtId="1" fontId="24" fillId="2" borderId="18" xfId="0" applyNumberFormat="1" applyFont="1" applyFill="1" applyBorder="1" applyAlignment="1">
      <alignment horizontal="right"/>
    </xf>
    <xf numFmtId="1" fontId="26" fillId="2" borderId="45" xfId="0" applyNumberFormat="1" applyFont="1" applyFill="1" applyBorder="1" applyAlignment="1">
      <alignment horizontal="right"/>
    </xf>
    <xf numFmtId="1" fontId="6" fillId="0" borderId="46" xfId="0" applyNumberFormat="1" applyFont="1" applyBorder="1" applyAlignment="1">
      <alignment horizontal="right"/>
    </xf>
    <xf numFmtId="1" fontId="17" fillId="0" borderId="36" xfId="0" applyNumberFormat="1" applyFont="1" applyBorder="1" applyAlignment="1">
      <alignment horizontal="right"/>
    </xf>
    <xf numFmtId="177" fontId="6" fillId="0" borderId="47" xfId="0" applyNumberFormat="1" applyFont="1" applyBorder="1" applyAlignment="1">
      <alignment/>
    </xf>
    <xf numFmtId="177" fontId="24" fillId="2" borderId="48" xfId="0" applyNumberFormat="1" applyFont="1" applyFill="1" applyBorder="1" applyAlignment="1">
      <alignment horizontal="left"/>
    </xf>
    <xf numFmtId="177" fontId="26" fillId="2" borderId="48" xfId="0" applyNumberFormat="1" applyFont="1" applyFill="1" applyBorder="1" applyAlignment="1">
      <alignment/>
    </xf>
    <xf numFmtId="177" fontId="24" fillId="2" borderId="49" xfId="0" applyNumberFormat="1" applyFont="1" applyFill="1" applyBorder="1" applyAlignment="1">
      <alignment/>
    </xf>
    <xf numFmtId="177" fontId="6" fillId="0" borderId="50" xfId="0" applyNumberFormat="1" applyFont="1" applyBorder="1" applyAlignment="1">
      <alignment/>
    </xf>
    <xf numFmtId="177" fontId="6" fillId="0" borderId="51" xfId="0" applyNumberFormat="1" applyFont="1" applyBorder="1" applyAlignment="1">
      <alignment/>
    </xf>
    <xf numFmtId="177" fontId="6" fillId="0" borderId="52" xfId="0" applyNumberFormat="1" applyFont="1" applyBorder="1" applyAlignment="1">
      <alignment/>
    </xf>
    <xf numFmtId="177" fontId="6" fillId="0" borderId="53" xfId="0" applyNumberFormat="1" applyFont="1" applyBorder="1" applyAlignment="1">
      <alignment/>
    </xf>
    <xf numFmtId="3" fontId="31" fillId="0" borderId="0" xfId="0" applyNumberFormat="1" applyFont="1" applyAlignment="1">
      <alignment/>
    </xf>
    <xf numFmtId="165" fontId="17" fillId="0" borderId="6" xfId="0" applyNumberFormat="1" applyFont="1" applyBorder="1" applyAlignment="1">
      <alignment/>
    </xf>
    <xf numFmtId="3" fontId="13" fillId="0" borderId="0" xfId="0" applyNumberFormat="1" applyFont="1" applyAlignment="1">
      <alignment/>
    </xf>
    <xf numFmtId="165" fontId="5" fillId="0" borderId="15" xfId="0" applyNumberFormat="1" applyFont="1" applyBorder="1" applyAlignment="1">
      <alignment horizontal="right"/>
    </xf>
    <xf numFmtId="177" fontId="24" fillId="2" borderId="54" xfId="0" applyNumberFormat="1" applyFont="1" applyFill="1" applyBorder="1" applyAlignment="1">
      <alignment horizontal="left"/>
    </xf>
    <xf numFmtId="177" fontId="24" fillId="2" borderId="55" xfId="0" applyNumberFormat="1" applyFont="1" applyFill="1" applyBorder="1" applyAlignment="1">
      <alignment/>
    </xf>
    <xf numFmtId="1" fontId="24" fillId="2" borderId="56" xfId="0" applyNumberFormat="1" applyFont="1" applyFill="1" applyBorder="1" applyAlignment="1">
      <alignment horizontal="right"/>
    </xf>
    <xf numFmtId="177" fontId="0" fillId="0" borderId="57" xfId="0" applyNumberFormat="1" applyBorder="1" applyAlignment="1">
      <alignment/>
    </xf>
    <xf numFmtId="177" fontId="22" fillId="0" borderId="0" xfId="0" applyNumberFormat="1" applyFont="1" applyAlignment="1">
      <alignment horizontal="centerContinuous"/>
    </xf>
    <xf numFmtId="177" fontId="22" fillId="0" borderId="0" xfId="0" applyNumberFormat="1" applyFont="1" applyAlignment="1">
      <alignment horizontal="center"/>
    </xf>
    <xf numFmtId="177" fontId="37" fillId="2" borderId="0" xfId="0" applyNumberFormat="1" applyFont="1" applyFill="1" applyAlignment="1">
      <alignment/>
    </xf>
    <xf numFmtId="177" fontId="22" fillId="0" borderId="0" xfId="0" applyNumberFormat="1" applyFont="1" applyAlignment="1">
      <alignment/>
    </xf>
    <xf numFmtId="177" fontId="37" fillId="2" borderId="0" xfId="0" applyNumberFormat="1" applyFont="1" applyFill="1" applyAlignment="1">
      <alignment horizontal="centerContinuous"/>
    </xf>
    <xf numFmtId="177" fontId="24" fillId="2" borderId="19" xfId="0" applyNumberFormat="1" applyFont="1" applyFill="1" applyBorder="1" applyAlignment="1">
      <alignment/>
    </xf>
    <xf numFmtId="177" fontId="24" fillId="2" borderId="3" xfId="0" applyNumberFormat="1" applyFont="1" applyFill="1" applyBorder="1" applyAlignment="1">
      <alignment/>
    </xf>
    <xf numFmtId="177" fontId="26" fillId="2" borderId="17" xfId="0" applyNumberFormat="1" applyFont="1" applyFill="1" applyBorder="1" applyAlignment="1">
      <alignment/>
    </xf>
    <xf numFmtId="177" fontId="24" fillId="2" borderId="3" xfId="0" applyNumberFormat="1" applyFont="1" applyFill="1" applyBorder="1" applyAlignment="1">
      <alignment horizontal="left"/>
    </xf>
    <xf numFmtId="177" fontId="24" fillId="2" borderId="18" xfId="0" applyNumberFormat="1" applyFont="1" applyFill="1" applyBorder="1" applyAlignment="1">
      <alignment horizontal="left"/>
    </xf>
    <xf numFmtId="177" fontId="26" fillId="2" borderId="36" xfId="0" applyNumberFormat="1" applyFont="1" applyFill="1" applyBorder="1" applyAlignment="1">
      <alignment horizontal="left"/>
    </xf>
    <xf numFmtId="177" fontId="26" fillId="2" borderId="18" xfId="0" applyNumberFormat="1" applyFont="1" applyFill="1" applyBorder="1" applyAlignment="1">
      <alignment horizontal="left"/>
    </xf>
    <xf numFmtId="177" fontId="26" fillId="2" borderId="58" xfId="0" applyNumberFormat="1" applyFont="1" applyFill="1" applyBorder="1" applyAlignment="1">
      <alignment horizontal="left"/>
    </xf>
    <xf numFmtId="177" fontId="6" fillId="0" borderId="5" xfId="0" applyNumberFormat="1" applyFont="1" applyBorder="1" applyAlignment="1">
      <alignment/>
    </xf>
    <xf numFmtId="177" fontId="36" fillId="2" borderId="0" xfId="0" applyNumberFormat="1" applyFont="1" applyFill="1" applyBorder="1" applyAlignment="1">
      <alignment/>
    </xf>
    <xf numFmtId="177" fontId="36" fillId="2" borderId="0" xfId="0" applyNumberFormat="1" applyFont="1" applyFill="1" applyBorder="1" applyAlignment="1">
      <alignment horizontal="centerContinuous"/>
    </xf>
    <xf numFmtId="177" fontId="24" fillId="2" borderId="0" xfId="0" applyNumberFormat="1" applyFont="1" applyFill="1" applyBorder="1" applyAlignment="1">
      <alignment horizontal="centerContinuous"/>
    </xf>
    <xf numFmtId="177" fontId="24" fillId="2" borderId="9" xfId="0" applyNumberFormat="1" applyFont="1" applyFill="1" applyBorder="1" applyAlignment="1">
      <alignment horizontal="left"/>
    </xf>
    <xf numFmtId="177" fontId="22" fillId="0" borderId="0" xfId="0" applyNumberFormat="1" applyFont="1" applyAlignment="1">
      <alignment/>
    </xf>
    <xf numFmtId="177" fontId="22" fillId="0" borderId="0" xfId="0" applyNumberFormat="1" applyFont="1" applyBorder="1" applyAlignment="1">
      <alignment/>
    </xf>
    <xf numFmtId="177" fontId="6" fillId="0" borderId="0" xfId="0" applyNumberFormat="1" applyFont="1" applyBorder="1" applyAlignment="1">
      <alignment/>
    </xf>
    <xf numFmtId="177" fontId="22"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6" fillId="0" borderId="59" xfId="0" applyNumberFormat="1" applyFont="1" applyBorder="1" applyAlignment="1">
      <alignment/>
    </xf>
    <xf numFmtId="177" fontId="22" fillId="0" borderId="0" xfId="0" applyNumberFormat="1" applyFont="1" applyBorder="1" applyAlignment="1">
      <alignment/>
    </xf>
    <xf numFmtId="177" fontId="22"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177" fontId="22" fillId="0" borderId="0" xfId="0" applyNumberFormat="1" applyFont="1" applyBorder="1" applyAlignment="1">
      <alignment/>
    </xf>
    <xf numFmtId="177" fontId="22" fillId="0" borderId="0" xfId="0" applyNumberFormat="1" applyFont="1" applyBorder="1" applyAlignment="1">
      <alignment horizontal="centerContinuous"/>
    </xf>
    <xf numFmtId="177" fontId="22" fillId="0" borderId="0" xfId="0" applyNumberFormat="1" applyFont="1" applyBorder="1" applyAlignment="1">
      <alignment/>
    </xf>
    <xf numFmtId="177" fontId="6" fillId="0" borderId="0" xfId="0" applyNumberFormat="1" applyFont="1" applyBorder="1" applyAlignment="1">
      <alignment/>
    </xf>
    <xf numFmtId="177" fontId="22" fillId="0" borderId="0" xfId="0" applyNumberFormat="1" applyFont="1" applyBorder="1" applyAlignment="1">
      <alignment horizontal="centerContinuous"/>
    </xf>
    <xf numFmtId="177" fontId="6" fillId="0" borderId="0" xfId="0" applyNumberFormat="1" applyFont="1" applyBorder="1" applyAlignment="1">
      <alignment horizontal="centerContinuous"/>
    </xf>
    <xf numFmtId="5" fontId="24" fillId="2" borderId="16" xfId="0" applyNumberFormat="1" applyFont="1" applyFill="1" applyBorder="1" applyAlignment="1">
      <alignment horizontal="right"/>
    </xf>
    <xf numFmtId="177" fontId="26" fillId="2" borderId="47" xfId="0" applyNumberFormat="1" applyFont="1" applyFill="1" applyBorder="1" applyAlignment="1">
      <alignment/>
    </xf>
    <xf numFmtId="165" fontId="17" fillId="0" borderId="58" xfId="0" applyNumberFormat="1" applyFont="1" applyBorder="1" applyAlignment="1">
      <alignment/>
    </xf>
    <xf numFmtId="5" fontId="24" fillId="2" borderId="16" xfId="0" applyNumberFormat="1" applyFont="1" applyFill="1" applyBorder="1" applyAlignment="1">
      <alignment/>
    </xf>
    <xf numFmtId="5" fontId="35" fillId="2" borderId="16" xfId="0" applyNumberFormat="1" applyFont="1" applyFill="1" applyBorder="1" applyAlignment="1">
      <alignment/>
    </xf>
    <xf numFmtId="5" fontId="24" fillId="2" borderId="6" xfId="0" applyNumberFormat="1" applyFont="1" applyFill="1" applyBorder="1" applyAlignment="1">
      <alignment/>
    </xf>
    <xf numFmtId="5" fontId="26" fillId="2" borderId="49" xfId="0" applyNumberFormat="1" applyFont="1" applyFill="1" applyBorder="1" applyAlignment="1">
      <alignment/>
    </xf>
    <xf numFmtId="165" fontId="27" fillId="0" borderId="1" xfId="0" applyNumberFormat="1" applyFont="1" applyBorder="1" applyAlignment="1">
      <alignment horizontal="right"/>
    </xf>
    <xf numFmtId="165" fontId="27" fillId="0" borderId="1" xfId="0" applyNumberFormat="1" applyFont="1" applyBorder="1" applyAlignment="1">
      <alignment/>
    </xf>
    <xf numFmtId="210" fontId="26" fillId="2" borderId="1" xfId="0" applyNumberFormat="1" applyFont="1" applyFill="1" applyBorder="1" applyAlignment="1">
      <alignment horizontal="right"/>
    </xf>
    <xf numFmtId="210" fontId="26" fillId="2" borderId="1" xfId="0" applyNumberFormat="1" applyFont="1" applyFill="1" applyBorder="1" applyAlignment="1">
      <alignment/>
    </xf>
    <xf numFmtId="3" fontId="12" fillId="0" borderId="0" xfId="0" applyNumberFormat="1" applyFont="1" applyAlignment="1">
      <alignment/>
    </xf>
    <xf numFmtId="3" fontId="31" fillId="0" borderId="0" xfId="0" applyNumberFormat="1" applyFont="1" applyAlignment="1">
      <alignment horizontal="centerContinuous"/>
    </xf>
    <xf numFmtId="177" fontId="17" fillId="0" borderId="17" xfId="0" applyNumberFormat="1" applyFont="1" applyBorder="1" applyAlignment="1">
      <alignment horizontal="right"/>
    </xf>
    <xf numFmtId="3" fontId="17" fillId="0" borderId="7" xfId="0" applyNumberFormat="1" applyFont="1" applyBorder="1" applyAlignment="1">
      <alignment/>
    </xf>
    <xf numFmtId="177" fontId="6" fillId="0" borderId="16" xfId="0" applyNumberFormat="1" applyFont="1" applyBorder="1" applyAlignment="1">
      <alignment/>
    </xf>
    <xf numFmtId="3" fontId="6" fillId="0" borderId="15" xfId="0" applyNumberFormat="1" applyFont="1" applyFill="1" applyBorder="1" applyAlignment="1">
      <alignment/>
    </xf>
    <xf numFmtId="3" fontId="17" fillId="0" borderId="0" xfId="0" applyNumberFormat="1" applyFont="1" applyAlignment="1">
      <alignment horizontal="centerContinuous"/>
    </xf>
    <xf numFmtId="177" fontId="17" fillId="0" borderId="0" xfId="0" applyNumberFormat="1" applyFont="1" applyAlignment="1">
      <alignment horizontal="centerContinuous"/>
    </xf>
    <xf numFmtId="177" fontId="29" fillId="0" borderId="8" xfId="0" applyNumberFormat="1" applyFont="1" applyBorder="1" applyAlignment="1">
      <alignment horizontal="centerContinuous"/>
    </xf>
    <xf numFmtId="177" fontId="29" fillId="0" borderId="9" xfId="0" applyNumberFormat="1" applyFont="1" applyBorder="1" applyAlignment="1">
      <alignment horizontal="centerContinuous"/>
    </xf>
    <xf numFmtId="177" fontId="29" fillId="0" borderId="9" xfId="0" applyNumberFormat="1" applyFont="1" applyBorder="1" applyAlignment="1">
      <alignment/>
    </xf>
    <xf numFmtId="1" fontId="29" fillId="0" borderId="8" xfId="0" applyNumberFormat="1" applyFont="1" applyBorder="1" applyAlignment="1">
      <alignment horizontal="centerContinuous"/>
    </xf>
    <xf numFmtId="1" fontId="29" fillId="0" borderId="9" xfId="0" applyNumberFormat="1" applyFont="1" applyBorder="1" applyAlignment="1">
      <alignment horizontal="centerContinuous"/>
    </xf>
    <xf numFmtId="177" fontId="29" fillId="0" borderId="7" xfId="0" applyNumberFormat="1" applyFont="1" applyBorder="1" applyAlignment="1">
      <alignment horizontal="centerContinuous"/>
    </xf>
    <xf numFmtId="177" fontId="29" fillId="0" borderId="1" xfId="0" applyNumberFormat="1" applyFont="1" applyBorder="1" applyAlignment="1">
      <alignment horizontal="centerContinuous"/>
    </xf>
    <xf numFmtId="177" fontId="33" fillId="0" borderId="1" xfId="0" applyNumberFormat="1" applyFont="1" applyBorder="1" applyAlignment="1">
      <alignment horizontal="centerContinuous"/>
    </xf>
    <xf numFmtId="3" fontId="34" fillId="0" borderId="12" xfId="0" applyNumberFormat="1" applyFont="1" applyBorder="1" applyAlignment="1">
      <alignment/>
    </xf>
    <xf numFmtId="177" fontId="29" fillId="0" borderId="12" xfId="0" applyNumberFormat="1" applyFont="1" applyBorder="1" applyAlignment="1">
      <alignment horizontal="right"/>
    </xf>
    <xf numFmtId="177" fontId="29" fillId="0" borderId="11" xfId="0" applyNumberFormat="1" applyFont="1" applyBorder="1" applyAlignment="1">
      <alignment horizontal="center"/>
    </xf>
    <xf numFmtId="177" fontId="29" fillId="0" borderId="11" xfId="0" applyNumberFormat="1" applyFont="1" applyBorder="1" applyAlignment="1">
      <alignment horizontal="right"/>
    </xf>
    <xf numFmtId="177" fontId="29" fillId="0" borderId="11" xfId="0" applyNumberFormat="1" applyFont="1" applyBorder="1" applyAlignment="1">
      <alignment/>
    </xf>
    <xf numFmtId="3" fontId="29" fillId="0" borderId="14" xfId="0" applyNumberFormat="1" applyFont="1" applyBorder="1" applyAlignment="1">
      <alignment/>
    </xf>
    <xf numFmtId="177" fontId="29" fillId="0" borderId="14" xfId="0" applyNumberFormat="1" applyFont="1" applyBorder="1" applyAlignment="1">
      <alignment/>
    </xf>
    <xf numFmtId="177" fontId="29" fillId="0" borderId="15" xfId="0" applyNumberFormat="1" applyFont="1" applyBorder="1" applyAlignment="1">
      <alignment/>
    </xf>
    <xf numFmtId="165" fontId="29" fillId="0" borderId="15" xfId="0" applyNumberFormat="1" applyFont="1" applyBorder="1" applyAlignment="1">
      <alignment/>
    </xf>
    <xf numFmtId="177" fontId="29" fillId="0" borderId="7" xfId="0" applyNumberFormat="1" applyFont="1" applyBorder="1" applyAlignment="1">
      <alignment/>
    </xf>
    <xf numFmtId="177" fontId="34" fillId="0" borderId="7" xfId="0" applyNumberFormat="1" applyFont="1" applyBorder="1" applyAlignment="1">
      <alignment/>
    </xf>
    <xf numFmtId="3" fontId="29" fillId="0" borderId="1" xfId="0" applyNumberFormat="1" applyFont="1" applyBorder="1" applyAlignment="1">
      <alignment/>
    </xf>
    <xf numFmtId="3" fontId="29" fillId="0" borderId="1" xfId="0" applyNumberFormat="1" applyFont="1" applyBorder="1" applyAlignment="1">
      <alignment horizontal="fill"/>
    </xf>
    <xf numFmtId="0" fontId="17" fillId="0" borderId="0" xfId="21" applyFont="1" applyAlignment="1">
      <alignment horizontal="centerContinuous"/>
      <protection/>
    </xf>
    <xf numFmtId="3" fontId="17" fillId="0" borderId="0" xfId="21" applyNumberFormat="1" applyFont="1" applyAlignment="1">
      <alignment horizontal="centerContinuous"/>
      <protection/>
    </xf>
    <xf numFmtId="0" fontId="12" fillId="0" borderId="0" xfId="21" applyFont="1" applyAlignment="1">
      <alignment horizontal="centerContinuous"/>
      <protection/>
    </xf>
    <xf numFmtId="0" fontId="21" fillId="0" borderId="0" xfId="21" applyFont="1">
      <alignment/>
      <protection/>
    </xf>
    <xf numFmtId="0" fontId="21" fillId="0" borderId="60" xfId="21" applyFont="1" applyFill="1" applyBorder="1" applyAlignment="1">
      <alignment horizontal="centerContinuous"/>
      <protection/>
    </xf>
    <xf numFmtId="0" fontId="21" fillId="0" borderId="61" xfId="21" applyFont="1" applyFill="1" applyBorder="1" applyAlignment="1">
      <alignment horizontal="centerContinuous"/>
      <protection/>
    </xf>
    <xf numFmtId="1" fontId="21" fillId="0" borderId="60" xfId="21" applyNumberFormat="1" applyFont="1" applyFill="1" applyBorder="1" applyAlignment="1">
      <alignment horizontal="centerContinuous"/>
      <protection/>
    </xf>
    <xf numFmtId="183" fontId="12" fillId="0" borderId="3" xfId="15" applyNumberFormat="1" applyFont="1" applyBorder="1" applyAlignment="1">
      <alignment/>
    </xf>
    <xf numFmtId="0" fontId="12" fillId="0" borderId="8" xfId="21" applyFont="1" applyBorder="1">
      <alignment/>
      <protection/>
    </xf>
    <xf numFmtId="0" fontId="21" fillId="0" borderId="4" xfId="21" applyFont="1" applyBorder="1" applyAlignment="1">
      <alignment wrapText="1"/>
      <protection/>
    </xf>
    <xf numFmtId="0" fontId="12" fillId="0" borderId="4" xfId="21" applyFont="1" applyBorder="1" applyAlignment="1">
      <alignment horizontal="right"/>
      <protection/>
    </xf>
    <xf numFmtId="0" fontId="12" fillId="0" borderId="12" xfId="21" applyFont="1" applyBorder="1" applyAlignment="1">
      <alignment horizontal="right"/>
      <protection/>
    </xf>
    <xf numFmtId="0" fontId="21" fillId="0" borderId="39" xfId="21" applyFont="1" applyBorder="1" applyAlignment="1">
      <alignment horizontal="left"/>
      <protection/>
    </xf>
    <xf numFmtId="0" fontId="21" fillId="0" borderId="62" xfId="21" applyFont="1" applyBorder="1" applyAlignment="1">
      <alignment horizontal="left"/>
      <protection/>
    </xf>
    <xf numFmtId="1" fontId="12" fillId="0" borderId="4" xfId="15" applyNumberFormat="1" applyFont="1" applyBorder="1" applyAlignment="1">
      <alignment/>
    </xf>
    <xf numFmtId="1" fontId="12" fillId="0" borderId="12" xfId="21" applyNumberFormat="1" applyFont="1" applyBorder="1">
      <alignment/>
      <protection/>
    </xf>
    <xf numFmtId="165" fontId="12" fillId="0" borderId="13" xfId="21" applyNumberFormat="1" applyFont="1" applyBorder="1" applyAlignment="1">
      <alignment horizontal="right"/>
      <protection/>
    </xf>
    <xf numFmtId="165" fontId="21" fillId="0" borderId="39" xfId="21" applyNumberFormat="1" applyFont="1" applyBorder="1" applyAlignment="1">
      <alignment horizontal="right"/>
      <protection/>
    </xf>
    <xf numFmtId="1" fontId="12" fillId="0" borderId="12" xfId="21" applyNumberFormat="1" applyFont="1" applyBorder="1" applyAlignment="1">
      <alignment horizontal="right"/>
      <protection/>
    </xf>
    <xf numFmtId="0" fontId="20" fillId="0" borderId="0" xfId="21" applyFont="1">
      <alignment/>
      <protection/>
    </xf>
    <xf numFmtId="1" fontId="12" fillId="0" borderId="0" xfId="15" applyNumberFormat="1" applyFont="1" applyBorder="1" applyAlignment="1">
      <alignment horizontal="right"/>
    </xf>
    <xf numFmtId="165" fontId="21" fillId="0" borderId="63" xfId="21" applyNumberFormat="1" applyFont="1" applyBorder="1" applyAlignment="1">
      <alignment horizontal="right"/>
      <protection/>
    </xf>
    <xf numFmtId="165" fontId="12" fillId="0" borderId="5" xfId="15" applyNumberFormat="1" applyFont="1" applyBorder="1" applyAlignment="1">
      <alignment/>
    </xf>
    <xf numFmtId="165" fontId="21" fillId="0" borderId="63" xfId="21" applyNumberFormat="1" applyFont="1" applyBorder="1" applyAlignment="1">
      <alignment/>
      <protection/>
    </xf>
    <xf numFmtId="177" fontId="13" fillId="0" borderId="0" xfId="0" applyNumberFormat="1" applyFont="1" applyAlignment="1">
      <alignment horizontal="center"/>
    </xf>
    <xf numFmtId="177" fontId="6" fillId="0" borderId="61" xfId="0" applyNumberFormat="1" applyFont="1" applyBorder="1" applyAlignment="1">
      <alignment/>
    </xf>
    <xf numFmtId="177" fontId="6" fillId="0" borderId="27" xfId="0" applyNumberFormat="1" applyFont="1" applyBorder="1" applyAlignment="1">
      <alignment/>
    </xf>
    <xf numFmtId="177" fontId="22" fillId="0" borderId="0" xfId="0" applyNumberFormat="1" applyFont="1" applyAlignment="1">
      <alignment horizontal="left"/>
    </xf>
    <xf numFmtId="177" fontId="17" fillId="0" borderId="20" xfId="0" applyNumberFormat="1" applyFont="1" applyBorder="1" applyAlignment="1">
      <alignment horizontal="center"/>
    </xf>
    <xf numFmtId="177" fontId="17" fillId="0" borderId="21" xfId="0" applyNumberFormat="1" applyFont="1" applyBorder="1" applyAlignment="1">
      <alignment horizontal="center"/>
    </xf>
    <xf numFmtId="177" fontId="17" fillId="0" borderId="22" xfId="0" applyNumberFormat="1" applyFont="1" applyBorder="1" applyAlignment="1">
      <alignment horizontal="center"/>
    </xf>
    <xf numFmtId="165" fontId="34" fillId="0" borderId="1" xfId="0" applyNumberFormat="1" applyFont="1" applyBorder="1" applyAlignment="1">
      <alignment horizontal="right"/>
    </xf>
    <xf numFmtId="165" fontId="29" fillId="0" borderId="15" xfId="0" applyNumberFormat="1" applyFont="1" applyBorder="1" applyAlignment="1">
      <alignment horizontal="right"/>
    </xf>
    <xf numFmtId="165" fontId="34" fillId="0" borderId="1" xfId="0" applyNumberFormat="1" applyFont="1" applyBorder="1" applyAlignment="1">
      <alignment/>
    </xf>
    <xf numFmtId="165" fontId="6" fillId="0" borderId="16" xfId="0" applyNumberFormat="1" applyFont="1" applyBorder="1" applyAlignment="1">
      <alignment/>
    </xf>
    <xf numFmtId="177" fontId="6" fillId="0" borderId="64" xfId="0" applyNumberFormat="1" applyFont="1" applyBorder="1" applyAlignment="1">
      <alignment/>
    </xf>
    <xf numFmtId="1" fontId="26" fillId="2" borderId="65" xfId="0" applyNumberFormat="1" applyFont="1" applyFill="1" applyBorder="1" applyAlignment="1">
      <alignment horizontal="center" wrapText="1"/>
    </xf>
    <xf numFmtId="1" fontId="26" fillId="2" borderId="66" xfId="0" applyNumberFormat="1" applyFont="1" applyFill="1" applyBorder="1" applyAlignment="1">
      <alignment horizontal="center" wrapText="1"/>
    </xf>
    <xf numFmtId="177" fontId="5" fillId="0" borderId="7" xfId="0" applyNumberFormat="1" applyFont="1" applyBorder="1" applyAlignment="1">
      <alignment horizontal="left"/>
    </xf>
    <xf numFmtId="165" fontId="17" fillId="0" borderId="61" xfId="0" applyNumberFormat="1" applyFont="1" applyBorder="1" applyAlignment="1">
      <alignment/>
    </xf>
    <xf numFmtId="165" fontId="17" fillId="0" borderId="18" xfId="0" applyNumberFormat="1" applyFont="1" applyBorder="1" applyAlignment="1">
      <alignment/>
    </xf>
    <xf numFmtId="3" fontId="6" fillId="0" borderId="67" xfId="0" applyNumberFormat="1" applyFont="1" applyBorder="1" applyAlignment="1">
      <alignment/>
    </xf>
    <xf numFmtId="3" fontId="6" fillId="0" borderId="64" xfId="0" applyNumberFormat="1" applyFont="1" applyBorder="1" applyAlignment="1">
      <alignment/>
    </xf>
    <xf numFmtId="3" fontId="6" fillId="0" borderId="18" xfId="0" applyNumberFormat="1" applyFont="1" applyBorder="1" applyAlignment="1">
      <alignment/>
    </xf>
    <xf numFmtId="5" fontId="5" fillId="0" borderId="16" xfId="0" applyNumberFormat="1" applyFont="1" applyBorder="1" applyAlignment="1">
      <alignment/>
    </xf>
    <xf numFmtId="177" fontId="24" fillId="0" borderId="18" xfId="0" applyNumberFormat="1" applyFont="1" applyFill="1" applyBorder="1" applyAlignment="1">
      <alignment/>
    </xf>
    <xf numFmtId="165" fontId="5" fillId="0" borderId="16" xfId="0" applyNumberFormat="1" applyFont="1" applyBorder="1" applyAlignment="1">
      <alignment/>
    </xf>
    <xf numFmtId="165" fontId="27" fillId="0" borderId="6" xfId="0" applyNumberFormat="1" applyFont="1" applyBorder="1" applyAlignment="1">
      <alignment/>
    </xf>
    <xf numFmtId="0" fontId="17" fillId="0" borderId="37" xfId="0" applyFont="1" applyBorder="1" applyAlignment="1">
      <alignment horizontal="center"/>
    </xf>
    <xf numFmtId="165" fontId="29" fillId="0" borderId="1" xfId="0" applyNumberFormat="1" applyFont="1" applyBorder="1" applyAlignment="1">
      <alignment/>
    </xf>
    <xf numFmtId="0" fontId="34" fillId="0" borderId="7" xfId="21" applyFont="1" applyFill="1" applyBorder="1" applyAlignment="1">
      <alignment horizontal="centerContinuous"/>
      <protection/>
    </xf>
    <xf numFmtId="177" fontId="39" fillId="0" borderId="0" xfId="0" applyNumberFormat="1" applyFont="1" applyAlignment="1">
      <alignment/>
    </xf>
    <xf numFmtId="3" fontId="6" fillId="0" borderId="15" xfId="0" applyNumberFormat="1" applyFont="1" applyBorder="1" applyAlignment="1">
      <alignment horizontal="right"/>
    </xf>
    <xf numFmtId="3" fontId="6" fillId="0" borderId="15" xfId="0" applyNumberFormat="1" applyFont="1" applyFill="1" applyBorder="1" applyAlignment="1">
      <alignment horizontal="right"/>
    </xf>
    <xf numFmtId="3" fontId="17" fillId="0" borderId="15" xfId="0" applyNumberFormat="1" applyFont="1" applyBorder="1" applyAlignment="1">
      <alignment horizontal="right"/>
    </xf>
    <xf numFmtId="3" fontId="6" fillId="0" borderId="68" xfId="0" applyNumberFormat="1" applyFont="1" applyBorder="1" applyAlignment="1">
      <alignment/>
    </xf>
    <xf numFmtId="3" fontId="6" fillId="0" borderId="25" xfId="0" applyNumberFormat="1" applyFont="1" applyBorder="1" applyAlignment="1">
      <alignment/>
    </xf>
    <xf numFmtId="3" fontId="6" fillId="0" borderId="25" xfId="0" applyNumberFormat="1" applyFont="1" applyBorder="1" applyAlignment="1">
      <alignment horizontal="fill"/>
    </xf>
    <xf numFmtId="177" fontId="6" fillId="0" borderId="25" xfId="0" applyNumberFormat="1" applyFont="1" applyBorder="1" applyAlignment="1">
      <alignment horizontal="fill"/>
    </xf>
    <xf numFmtId="177" fontId="6" fillId="0" borderId="69" xfId="0" applyNumberFormat="1" applyFont="1" applyBorder="1" applyAlignment="1">
      <alignment/>
    </xf>
    <xf numFmtId="165" fontId="6" fillId="0" borderId="29" xfId="0" applyNumberFormat="1" applyFont="1" applyBorder="1" applyAlignment="1">
      <alignment/>
    </xf>
    <xf numFmtId="3" fontId="6" fillId="0" borderId="25" xfId="0" applyNumberFormat="1" applyFont="1" applyBorder="1" applyAlignment="1">
      <alignment horizontal="right"/>
    </xf>
    <xf numFmtId="165" fontId="6" fillId="0" borderId="29" xfId="0" applyNumberFormat="1" applyFont="1" applyFill="1" applyBorder="1" applyAlignment="1">
      <alignment/>
    </xf>
    <xf numFmtId="165" fontId="5" fillId="0" borderId="15" xfId="0" applyNumberFormat="1" applyFont="1" applyFill="1" applyBorder="1" applyAlignment="1">
      <alignment horizontal="right"/>
    </xf>
    <xf numFmtId="5" fontId="24" fillId="0" borderId="16" xfId="0" applyNumberFormat="1" applyFont="1" applyFill="1" applyBorder="1" applyAlignment="1">
      <alignment horizontal="right"/>
    </xf>
    <xf numFmtId="5" fontId="24" fillId="0" borderId="29" xfId="0" applyNumberFormat="1" applyFont="1" applyFill="1" applyBorder="1" applyAlignment="1">
      <alignment horizontal="right"/>
    </xf>
    <xf numFmtId="177" fontId="16" fillId="0" borderId="16" xfId="0" applyNumberFormat="1" applyFont="1" applyBorder="1" applyAlignment="1">
      <alignment/>
    </xf>
    <xf numFmtId="3" fontId="17" fillId="0" borderId="52" xfId="0" applyNumberFormat="1" applyFont="1" applyBorder="1" applyAlignment="1">
      <alignment/>
    </xf>
    <xf numFmtId="3" fontId="17" fillId="0" borderId="70" xfId="0" applyNumberFormat="1" applyFont="1" applyBorder="1" applyAlignment="1">
      <alignment/>
    </xf>
    <xf numFmtId="3" fontId="17" fillId="0" borderId="70" xfId="0" applyNumberFormat="1" applyFont="1" applyBorder="1" applyAlignment="1">
      <alignment horizontal="fill"/>
    </xf>
    <xf numFmtId="177" fontId="17" fillId="0" borderId="70" xfId="0" applyNumberFormat="1" applyFont="1" applyBorder="1" applyAlignment="1">
      <alignment horizontal="fill"/>
    </xf>
    <xf numFmtId="165" fontId="17" fillId="0" borderId="71" xfId="0" applyNumberFormat="1" applyFont="1" applyBorder="1" applyAlignment="1">
      <alignment/>
    </xf>
    <xf numFmtId="0" fontId="29" fillId="0" borderId="0" xfId="0" applyFont="1" applyAlignment="1">
      <alignment vertical="center" wrapText="1"/>
    </xf>
    <xf numFmtId="0" fontId="0" fillId="0" borderId="0" xfId="0" applyAlignment="1">
      <alignment vertical="center" wrapText="1"/>
    </xf>
    <xf numFmtId="0" fontId="5" fillId="0" borderId="14" xfId="0" applyNumberFormat="1" applyFont="1" applyBorder="1" applyAlignment="1">
      <alignment/>
    </xf>
    <xf numFmtId="177" fontId="0" fillId="0" borderId="0" xfId="0" applyNumberFormat="1" applyBorder="1" applyAlignment="1">
      <alignment/>
    </xf>
    <xf numFmtId="0" fontId="5" fillId="0" borderId="14" xfId="0" applyNumberFormat="1" applyFont="1" applyFill="1" applyBorder="1" applyAlignment="1">
      <alignment/>
    </xf>
    <xf numFmtId="177" fontId="5" fillId="0" borderId="15" xfId="0" applyNumberFormat="1" applyFont="1" applyFill="1" applyBorder="1" applyAlignment="1">
      <alignment/>
    </xf>
    <xf numFmtId="165" fontId="5" fillId="0" borderId="15" xfId="0" applyNumberFormat="1" applyFont="1" applyFill="1" applyBorder="1" applyAlignment="1">
      <alignment/>
    </xf>
    <xf numFmtId="177" fontId="27" fillId="0" borderId="20" xfId="0" applyNumberFormat="1" applyFont="1" applyFill="1" applyBorder="1" applyAlignment="1">
      <alignment horizontal="centerContinuous"/>
    </xf>
    <xf numFmtId="177" fontId="27" fillId="0" borderId="21" xfId="0" applyNumberFormat="1" applyFont="1" applyFill="1" applyBorder="1" applyAlignment="1">
      <alignment horizontal="centerContinuous"/>
    </xf>
    <xf numFmtId="177" fontId="27" fillId="0" borderId="12" xfId="0" applyNumberFormat="1" applyFont="1" applyFill="1" applyBorder="1" applyAlignment="1">
      <alignment horizontal="right"/>
    </xf>
    <xf numFmtId="177" fontId="27" fillId="0" borderId="11" xfId="0" applyNumberFormat="1" applyFont="1" applyFill="1" applyBorder="1" applyAlignment="1">
      <alignment horizontal="center"/>
    </xf>
    <xf numFmtId="177" fontId="27" fillId="0" borderId="11" xfId="0" applyNumberFormat="1" applyFont="1" applyFill="1" applyBorder="1" applyAlignment="1">
      <alignment horizontal="right"/>
    </xf>
    <xf numFmtId="165" fontId="27" fillId="0" borderId="1" xfId="0" applyNumberFormat="1" applyFont="1" applyFill="1" applyBorder="1" applyAlignment="1">
      <alignment/>
    </xf>
    <xf numFmtId="177" fontId="5" fillId="0" borderId="0" xfId="0" applyNumberFormat="1" applyFont="1" applyFill="1" applyAlignment="1">
      <alignment/>
    </xf>
    <xf numFmtId="177" fontId="24" fillId="0" borderId="18" xfId="0" applyNumberFormat="1" applyFont="1" applyFill="1" applyBorder="1" applyAlignment="1">
      <alignment horizontal="left"/>
    </xf>
    <xf numFmtId="177" fontId="24" fillId="0" borderId="15" xfId="0" applyNumberFormat="1" applyFont="1" applyFill="1" applyBorder="1" applyAlignment="1">
      <alignment/>
    </xf>
    <xf numFmtId="177" fontId="24" fillId="0" borderId="14" xfId="0" applyNumberFormat="1" applyFont="1" applyFill="1" applyBorder="1" applyAlignment="1">
      <alignment/>
    </xf>
    <xf numFmtId="177" fontId="24" fillId="0" borderId="16" xfId="0" applyNumberFormat="1" applyFont="1" applyFill="1" applyBorder="1" applyAlignment="1">
      <alignment/>
    </xf>
    <xf numFmtId="177" fontId="6" fillId="0" borderId="0" xfId="0" applyNumberFormat="1" applyFont="1" applyFill="1" applyAlignment="1">
      <alignment/>
    </xf>
    <xf numFmtId="165" fontId="6" fillId="0" borderId="5" xfId="0" applyNumberFormat="1" applyFont="1" applyBorder="1" applyAlignment="1">
      <alignment/>
    </xf>
    <xf numFmtId="3" fontId="17" fillId="0" borderId="6" xfId="0" applyNumberFormat="1" applyFont="1" applyBorder="1" applyAlignment="1">
      <alignment/>
    </xf>
    <xf numFmtId="1" fontId="17" fillId="0" borderId="58" xfId="0" applyNumberFormat="1" applyFont="1" applyBorder="1" applyAlignment="1">
      <alignment/>
    </xf>
    <xf numFmtId="1" fontId="16" fillId="0" borderId="18" xfId="0" applyNumberFormat="1" applyFont="1" applyBorder="1" applyAlignment="1">
      <alignment/>
    </xf>
    <xf numFmtId="1" fontId="17" fillId="0" borderId="36" xfId="0" applyNumberFormat="1" applyFont="1" applyBorder="1" applyAlignment="1">
      <alignment/>
    </xf>
    <xf numFmtId="1" fontId="17" fillId="0" borderId="72" xfId="0" applyNumberFormat="1" applyFont="1" applyBorder="1" applyAlignment="1">
      <alignment/>
    </xf>
    <xf numFmtId="3" fontId="17" fillId="0" borderId="73" xfId="0" applyNumberFormat="1" applyFont="1" applyBorder="1" applyAlignment="1">
      <alignment/>
    </xf>
    <xf numFmtId="0" fontId="28" fillId="0" borderId="4" xfId="21" applyFont="1" applyBorder="1" applyAlignment="1">
      <alignment horizontal="left" wrapText="1"/>
      <protection/>
    </xf>
    <xf numFmtId="210" fontId="26" fillId="0" borderId="1" xfId="0" applyNumberFormat="1" applyFont="1" applyFill="1" applyBorder="1" applyAlignment="1">
      <alignment/>
    </xf>
    <xf numFmtId="5" fontId="26" fillId="0" borderId="15" xfId="0" applyNumberFormat="1" applyFont="1" applyFill="1" applyBorder="1" applyAlignment="1">
      <alignment/>
    </xf>
    <xf numFmtId="165" fontId="6" fillId="0" borderId="16" xfId="0" applyNumberFormat="1" applyFont="1" applyFill="1" applyBorder="1" applyAlignment="1">
      <alignment/>
    </xf>
    <xf numFmtId="177" fontId="6" fillId="0" borderId="28" xfId="0" applyNumberFormat="1" applyFont="1" applyBorder="1" applyAlignment="1">
      <alignment/>
    </xf>
    <xf numFmtId="177" fontId="26" fillId="2" borderId="26" xfId="0" applyNumberFormat="1" applyFont="1" applyFill="1" applyBorder="1" applyAlignment="1">
      <alignment horizontal="left"/>
    </xf>
    <xf numFmtId="0" fontId="0" fillId="0" borderId="74" xfId="0" applyFont="1" applyBorder="1" applyAlignment="1">
      <alignment/>
    </xf>
    <xf numFmtId="5" fontId="24" fillId="2" borderId="27" xfId="0" applyNumberFormat="1" applyFont="1" applyFill="1" applyBorder="1" applyAlignment="1">
      <alignment horizontal="right"/>
    </xf>
    <xf numFmtId="5" fontId="24" fillId="0" borderId="27" xfId="0" applyNumberFormat="1" applyFont="1" applyFill="1" applyBorder="1" applyAlignment="1">
      <alignment horizontal="right"/>
    </xf>
    <xf numFmtId="0" fontId="0" fillId="0" borderId="9" xfId="0" applyFont="1" applyBorder="1" applyAlignment="1">
      <alignment/>
    </xf>
    <xf numFmtId="5" fontId="24" fillId="2" borderId="9" xfId="0" applyNumberFormat="1" applyFont="1" applyFill="1" applyBorder="1" applyAlignment="1">
      <alignment horizontal="right"/>
    </xf>
    <xf numFmtId="5" fontId="24" fillId="0" borderId="9" xfId="0" applyNumberFormat="1" applyFont="1" applyFill="1" applyBorder="1" applyAlignment="1">
      <alignment horizontal="right"/>
    </xf>
    <xf numFmtId="177" fontId="24" fillId="2" borderId="9" xfId="0" applyNumberFormat="1" applyFont="1" applyFill="1" applyBorder="1" applyAlignment="1">
      <alignment horizontal="centerContinuous"/>
    </xf>
    <xf numFmtId="3" fontId="17" fillId="0" borderId="0" xfId="0" applyNumberFormat="1" applyFont="1" applyFill="1" applyAlignment="1">
      <alignment/>
    </xf>
    <xf numFmtId="177" fontId="0" fillId="0" borderId="0" xfId="0" applyNumberFormat="1" applyFont="1" applyFill="1" applyAlignment="1">
      <alignment/>
    </xf>
    <xf numFmtId="177" fontId="0" fillId="0" borderId="0" xfId="0" applyNumberFormat="1" applyFill="1" applyAlignment="1">
      <alignment/>
    </xf>
    <xf numFmtId="177" fontId="26" fillId="0" borderId="21" xfId="0" applyNumberFormat="1" applyFont="1" applyFill="1" applyBorder="1" applyAlignment="1">
      <alignment horizontal="centerContinuous" wrapText="1"/>
    </xf>
    <xf numFmtId="177" fontId="26" fillId="0" borderId="22" xfId="0" applyNumberFormat="1" applyFont="1" applyFill="1" applyBorder="1" applyAlignment="1">
      <alignment horizontal="centerContinuous"/>
    </xf>
    <xf numFmtId="177" fontId="26" fillId="0" borderId="21" xfId="0" applyNumberFormat="1" applyFont="1" applyFill="1" applyBorder="1" applyAlignment="1">
      <alignment horizontal="centerContinuous"/>
    </xf>
    <xf numFmtId="165" fontId="12" fillId="0" borderId="5" xfId="15" applyNumberFormat="1" applyFont="1" applyFill="1" applyBorder="1" applyAlignment="1">
      <alignment horizontal="right"/>
    </xf>
    <xf numFmtId="165" fontId="21" fillId="0" borderId="39" xfId="21" applyNumberFormat="1" applyFont="1" applyFill="1" applyBorder="1" applyAlignment="1">
      <alignment horizontal="right"/>
      <protection/>
    </xf>
    <xf numFmtId="0" fontId="33" fillId="0" borderId="0" xfId="0" applyFont="1" applyAlignment="1">
      <alignment vertical="center"/>
    </xf>
    <xf numFmtId="0" fontId="0" fillId="0" borderId="0" xfId="0" applyAlignment="1">
      <alignment vertical="center"/>
    </xf>
    <xf numFmtId="5" fontId="24" fillId="0" borderId="15" xfId="0" applyNumberFormat="1" applyFont="1" applyFill="1" applyBorder="1" applyAlignment="1">
      <alignment/>
    </xf>
    <xf numFmtId="177" fontId="24" fillId="0" borderId="15" xfId="0" applyNumberFormat="1" applyFont="1" applyFill="1" applyBorder="1" applyAlignment="1">
      <alignment horizontal="right"/>
    </xf>
    <xf numFmtId="0" fontId="33" fillId="0" borderId="0" xfId="0" applyFont="1" applyBorder="1" applyAlignment="1">
      <alignment vertical="center" wrapText="1"/>
    </xf>
    <xf numFmtId="0" fontId="29"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xf>
    <xf numFmtId="177" fontId="24" fillId="2" borderId="0" xfId="0" applyNumberFormat="1" applyFont="1" applyFill="1" applyBorder="1" applyAlignment="1">
      <alignment horizontal="left"/>
    </xf>
    <xf numFmtId="0" fontId="0" fillId="0" borderId="0" xfId="0" applyFont="1" applyBorder="1" applyAlignment="1">
      <alignment/>
    </xf>
    <xf numFmtId="177" fontId="24" fillId="2" borderId="4" xfId="0" applyNumberFormat="1" applyFont="1" applyFill="1" applyBorder="1" applyAlignment="1">
      <alignment/>
    </xf>
    <xf numFmtId="5" fontId="24" fillId="2" borderId="5" xfId="0" applyNumberFormat="1" applyFont="1" applyFill="1" applyBorder="1" applyAlignment="1">
      <alignment horizontal="right"/>
    </xf>
    <xf numFmtId="5" fontId="24" fillId="2" borderId="5" xfId="0" applyNumberFormat="1" applyFont="1" applyFill="1" applyBorder="1" applyAlignment="1">
      <alignment/>
    </xf>
    <xf numFmtId="177" fontId="26" fillId="2" borderId="75" xfId="0" applyNumberFormat="1" applyFont="1" applyFill="1" applyBorder="1" applyAlignment="1">
      <alignment horizontal="left"/>
    </xf>
    <xf numFmtId="177" fontId="24" fillId="2" borderId="75" xfId="0" applyNumberFormat="1" applyFont="1" applyFill="1" applyBorder="1" applyAlignment="1">
      <alignment/>
    </xf>
    <xf numFmtId="0" fontId="0" fillId="0" borderId="76" xfId="0" applyFont="1" applyBorder="1" applyAlignment="1">
      <alignment/>
    </xf>
    <xf numFmtId="177" fontId="26" fillId="2" borderId="54" xfId="0" applyNumberFormat="1" applyFont="1" applyFill="1" applyBorder="1" applyAlignment="1">
      <alignment/>
    </xf>
    <xf numFmtId="5" fontId="26" fillId="2" borderId="55" xfId="0" applyNumberFormat="1" applyFont="1" applyFill="1" applyBorder="1" applyAlignment="1">
      <alignment horizontal="right"/>
    </xf>
    <xf numFmtId="177" fontId="26" fillId="2" borderId="75" xfId="0" applyNumberFormat="1" applyFont="1" applyFill="1" applyBorder="1" applyAlignment="1">
      <alignment/>
    </xf>
    <xf numFmtId="165" fontId="26" fillId="2" borderId="75" xfId="0" applyNumberFormat="1" applyFont="1" applyFill="1" applyBorder="1" applyAlignment="1">
      <alignment/>
    </xf>
    <xf numFmtId="5" fontId="26" fillId="0" borderId="55" xfId="0" applyNumberFormat="1" applyFont="1" applyFill="1" applyBorder="1" applyAlignment="1">
      <alignment horizontal="right"/>
    </xf>
    <xf numFmtId="0" fontId="40" fillId="0" borderId="0" xfId="0" applyFont="1" applyAlignment="1">
      <alignment/>
    </xf>
    <xf numFmtId="1" fontId="17" fillId="0" borderId="6" xfId="0" applyNumberFormat="1" applyFont="1" applyBorder="1" applyAlignment="1">
      <alignment/>
    </xf>
    <xf numFmtId="1" fontId="34" fillId="0" borderId="7" xfId="0" applyNumberFormat="1" applyFont="1" applyBorder="1" applyAlignment="1">
      <alignment/>
    </xf>
    <xf numFmtId="1" fontId="34" fillId="0" borderId="1" xfId="0" applyNumberFormat="1" applyFont="1" applyBorder="1" applyAlignment="1">
      <alignment/>
    </xf>
    <xf numFmtId="1" fontId="29" fillId="0" borderId="7" xfId="0" applyNumberFormat="1" applyFont="1" applyBorder="1" applyAlignment="1">
      <alignment/>
    </xf>
    <xf numFmtId="1" fontId="29" fillId="0" borderId="1" xfId="0" applyNumberFormat="1" applyFont="1" applyBorder="1" applyAlignment="1">
      <alignment/>
    </xf>
    <xf numFmtId="1" fontId="29" fillId="0" borderId="14" xfId="0" applyNumberFormat="1" applyFont="1" applyBorder="1" applyAlignment="1">
      <alignment/>
    </xf>
    <xf numFmtId="1" fontId="29" fillId="0" borderId="15" xfId="0" applyNumberFormat="1" applyFont="1" applyBorder="1" applyAlignment="1">
      <alignment/>
    </xf>
    <xf numFmtId="3" fontId="29" fillId="0" borderId="15" xfId="0" applyNumberFormat="1" applyFont="1" applyBorder="1" applyAlignment="1">
      <alignment/>
    </xf>
    <xf numFmtId="3" fontId="34" fillId="0" borderId="7" xfId="0" applyNumberFormat="1" applyFont="1" applyBorder="1" applyAlignment="1">
      <alignment/>
    </xf>
    <xf numFmtId="0" fontId="40" fillId="0" borderId="0" xfId="0" applyFont="1" applyBorder="1" applyAlignment="1">
      <alignment horizontal="center"/>
    </xf>
    <xf numFmtId="0" fontId="40" fillId="0" borderId="0" xfId="0" applyFont="1" applyBorder="1" applyAlignment="1">
      <alignment horizontal="center"/>
    </xf>
    <xf numFmtId="0" fontId="40" fillId="0" borderId="0" xfId="0" applyFont="1" applyBorder="1" applyAlignment="1">
      <alignment horizontal="center"/>
    </xf>
    <xf numFmtId="0" fontId="40" fillId="0" borderId="0" xfId="0" applyFont="1" applyAlignment="1">
      <alignment/>
    </xf>
    <xf numFmtId="3" fontId="40" fillId="0" borderId="9" xfId="0" applyNumberFormat="1" applyFont="1" applyBorder="1" applyAlignment="1">
      <alignment/>
    </xf>
    <xf numFmtId="0" fontId="40" fillId="0" borderId="9" xfId="0" applyFont="1" applyBorder="1" applyAlignment="1">
      <alignment/>
    </xf>
    <xf numFmtId="3" fontId="40" fillId="0" borderId="0" xfId="0" applyNumberFormat="1" applyFont="1" applyAlignment="1">
      <alignment/>
    </xf>
    <xf numFmtId="49" fontId="6" fillId="0" borderId="0" xfId="0" applyNumberFormat="1" applyFont="1" applyAlignment="1">
      <alignment horizontal="center"/>
    </xf>
    <xf numFmtId="49" fontId="12" fillId="0" borderId="0" xfId="0" applyNumberFormat="1" applyFont="1" applyAlignment="1">
      <alignment horizontal="center"/>
    </xf>
    <xf numFmtId="177" fontId="12" fillId="0" borderId="0" xfId="0" applyNumberFormat="1" applyFont="1" applyAlignment="1">
      <alignment horizontal="left"/>
    </xf>
    <xf numFmtId="49" fontId="40" fillId="0" borderId="0" xfId="0" applyNumberFormat="1" applyFont="1" applyAlignment="1">
      <alignment horizontal="left"/>
    </xf>
    <xf numFmtId="1" fontId="12" fillId="0" borderId="11" xfId="21" applyNumberFormat="1" applyFont="1" applyBorder="1" applyAlignment="1">
      <alignment horizontal="right"/>
      <protection/>
    </xf>
    <xf numFmtId="0" fontId="40" fillId="0" borderId="0" xfId="21" applyFont="1">
      <alignment/>
      <protection/>
    </xf>
    <xf numFmtId="0" fontId="40" fillId="0" borderId="0" xfId="21" applyFont="1" applyAlignment="1">
      <alignment horizontal="center"/>
      <protection/>
    </xf>
    <xf numFmtId="0" fontId="41" fillId="0" borderId="0" xfId="0" applyFont="1" applyAlignment="1">
      <alignment/>
    </xf>
    <xf numFmtId="1" fontId="5" fillId="0" borderId="14" xfId="0" applyNumberFormat="1" applyFont="1" applyBorder="1" applyAlignment="1">
      <alignment/>
    </xf>
    <xf numFmtId="1" fontId="5" fillId="0" borderId="15" xfId="0" applyNumberFormat="1" applyFont="1" applyBorder="1" applyAlignment="1">
      <alignment/>
    </xf>
    <xf numFmtId="1" fontId="27" fillId="0" borderId="7" xfId="0" applyNumberFormat="1" applyFont="1" applyBorder="1" applyAlignment="1">
      <alignment/>
    </xf>
    <xf numFmtId="1" fontId="27" fillId="0" borderId="1" xfId="0" applyNumberFormat="1" applyFont="1" applyBorder="1" applyAlignment="1">
      <alignment/>
    </xf>
    <xf numFmtId="1" fontId="5" fillId="0" borderId="7" xfId="0" applyNumberFormat="1" applyFont="1" applyBorder="1" applyAlignment="1">
      <alignment/>
    </xf>
    <xf numFmtId="0" fontId="40" fillId="0" borderId="0" xfId="0" applyNumberFormat="1" applyFont="1" applyAlignment="1">
      <alignment/>
    </xf>
    <xf numFmtId="1" fontId="5" fillId="0" borderId="14" xfId="0" applyNumberFormat="1" applyFont="1" applyFill="1" applyBorder="1" applyAlignment="1">
      <alignment/>
    </xf>
    <xf numFmtId="1" fontId="5" fillId="0" borderId="15" xfId="0" applyNumberFormat="1" applyFont="1" applyFill="1" applyBorder="1" applyAlignment="1">
      <alignment/>
    </xf>
    <xf numFmtId="1" fontId="27" fillId="0" borderId="7" xfId="0" applyNumberFormat="1" applyFont="1" applyFill="1" applyBorder="1" applyAlignment="1">
      <alignment/>
    </xf>
    <xf numFmtId="1" fontId="27" fillId="0" borderId="1" xfId="0" applyNumberFormat="1" applyFont="1" applyFill="1" applyBorder="1" applyAlignment="1">
      <alignment/>
    </xf>
    <xf numFmtId="0" fontId="5" fillId="0" borderId="77" xfId="0" applyNumberFormat="1" applyFont="1" applyBorder="1" applyAlignment="1">
      <alignment/>
    </xf>
    <xf numFmtId="177" fontId="5" fillId="0" borderId="78" xfId="0" applyNumberFormat="1" applyFont="1" applyBorder="1" applyAlignment="1">
      <alignment/>
    </xf>
    <xf numFmtId="177" fontId="5" fillId="0" borderId="79" xfId="0" applyNumberFormat="1" applyFont="1" applyBorder="1" applyAlignment="1">
      <alignment/>
    </xf>
    <xf numFmtId="1" fontId="5" fillId="0" borderId="78" xfId="0" applyNumberFormat="1" applyFont="1" applyBorder="1" applyAlignment="1">
      <alignment/>
    </xf>
    <xf numFmtId="165" fontId="5" fillId="0" borderId="78" xfId="0" applyNumberFormat="1" applyFont="1" applyBorder="1" applyAlignment="1">
      <alignment horizontal="right"/>
    </xf>
    <xf numFmtId="1" fontId="5" fillId="0" borderId="77" xfId="0" applyNumberFormat="1" applyFont="1" applyBorder="1" applyAlignment="1">
      <alignment/>
    </xf>
    <xf numFmtId="1" fontId="5" fillId="0" borderId="77" xfId="0" applyNumberFormat="1" applyFont="1" applyFill="1" applyBorder="1" applyAlignment="1">
      <alignment/>
    </xf>
    <xf numFmtId="1" fontId="5" fillId="0" borderId="78" xfId="0" applyNumberFormat="1" applyFont="1" applyFill="1" applyBorder="1" applyAlignment="1">
      <alignment/>
    </xf>
    <xf numFmtId="165" fontId="5" fillId="0" borderId="78" xfId="0" applyNumberFormat="1" applyFont="1" applyFill="1" applyBorder="1" applyAlignment="1">
      <alignment/>
    </xf>
    <xf numFmtId="5" fontId="5" fillId="0" borderId="79" xfId="0" applyNumberFormat="1" applyFont="1" applyBorder="1" applyAlignment="1">
      <alignment/>
    </xf>
    <xf numFmtId="165" fontId="5" fillId="0" borderId="78" xfId="0" applyNumberFormat="1" applyFont="1" applyBorder="1" applyAlignment="1">
      <alignment/>
    </xf>
    <xf numFmtId="0" fontId="40" fillId="0" borderId="0" xfId="0" applyNumberFormat="1" applyFont="1" applyBorder="1" applyAlignment="1">
      <alignment/>
    </xf>
    <xf numFmtId="177" fontId="40" fillId="0" borderId="0" xfId="0" applyNumberFormat="1" applyFont="1" applyFill="1" applyAlignment="1">
      <alignment/>
    </xf>
    <xf numFmtId="0" fontId="40" fillId="0" borderId="0" xfId="0" applyNumberFormat="1" applyFont="1" applyBorder="1" applyAlignment="1">
      <alignment/>
    </xf>
    <xf numFmtId="0" fontId="40" fillId="2" borderId="0" xfId="0" applyNumberFormat="1" applyFont="1" applyFill="1" applyAlignment="1">
      <alignment/>
    </xf>
    <xf numFmtId="1" fontId="24" fillId="2" borderId="14" xfId="0" applyNumberFormat="1" applyFont="1" applyFill="1" applyBorder="1" applyAlignment="1">
      <alignment/>
    </xf>
    <xf numFmtId="1" fontId="24" fillId="0" borderId="14" xfId="0" applyNumberFormat="1" applyFont="1" applyFill="1" applyBorder="1" applyAlignment="1">
      <alignment/>
    </xf>
    <xf numFmtId="1" fontId="26" fillId="2" borderId="20" xfId="0" applyNumberFormat="1" applyFont="1" applyFill="1" applyBorder="1" applyAlignment="1">
      <alignment/>
    </xf>
    <xf numFmtId="1" fontId="24" fillId="2" borderId="15" xfId="0" applyNumberFormat="1" applyFont="1" applyFill="1" applyBorder="1" applyAlignment="1">
      <alignment/>
    </xf>
    <xf numFmtId="1" fontId="35" fillId="2" borderId="15" xfId="0" applyNumberFormat="1" applyFont="1" applyFill="1" applyBorder="1" applyAlignment="1">
      <alignment/>
    </xf>
    <xf numFmtId="1" fontId="24" fillId="2" borderId="1" xfId="0" applyNumberFormat="1" applyFont="1" applyFill="1" applyBorder="1" applyAlignment="1">
      <alignment/>
    </xf>
    <xf numFmtId="1" fontId="26" fillId="2" borderId="48" xfId="0" applyNumberFormat="1" applyFont="1" applyFill="1" applyBorder="1" applyAlignment="1">
      <alignment/>
    </xf>
    <xf numFmtId="206" fontId="24" fillId="2" borderId="14" xfId="0" applyNumberFormat="1" applyFont="1" applyFill="1" applyBorder="1" applyAlignment="1">
      <alignment/>
    </xf>
    <xf numFmtId="206" fontId="35" fillId="2" borderId="14" xfId="0" applyNumberFormat="1" applyFont="1" applyFill="1" applyBorder="1" applyAlignment="1">
      <alignment/>
    </xf>
    <xf numFmtId="206" fontId="24" fillId="2" borderId="7" xfId="0" applyNumberFormat="1" applyFont="1" applyFill="1" applyBorder="1" applyAlignment="1">
      <alignment/>
    </xf>
    <xf numFmtId="206" fontId="24" fillId="2" borderId="15" xfId="0" applyNumberFormat="1" applyFont="1" applyFill="1" applyBorder="1" applyAlignment="1">
      <alignment/>
    </xf>
    <xf numFmtId="206" fontId="35" fillId="2" borderId="15" xfId="0" applyNumberFormat="1" applyFont="1" applyFill="1" applyBorder="1" applyAlignment="1">
      <alignment/>
    </xf>
    <xf numFmtId="206" fontId="24" fillId="2" borderId="1" xfId="0" applyNumberFormat="1" applyFont="1" applyFill="1" applyBorder="1" applyAlignment="1">
      <alignment/>
    </xf>
    <xf numFmtId="0" fontId="40" fillId="0" borderId="5" xfId="0" applyNumberFormat="1" applyFont="1" applyBorder="1" applyAlignment="1">
      <alignment/>
    </xf>
    <xf numFmtId="0" fontId="40" fillId="0" borderId="0" xfId="0" applyNumberFormat="1" applyFont="1" applyAlignment="1">
      <alignment/>
    </xf>
    <xf numFmtId="3" fontId="29" fillId="0" borderId="75" xfId="0" applyNumberFormat="1" applyFont="1" applyBorder="1" applyAlignment="1">
      <alignment/>
    </xf>
    <xf numFmtId="3" fontId="29" fillId="0" borderId="26" xfId="0" applyNumberFormat="1" applyFont="1" applyBorder="1" applyAlignment="1">
      <alignment/>
    </xf>
    <xf numFmtId="177" fontId="27" fillId="0" borderId="4" xfId="0" applyNumberFormat="1" applyFont="1" applyBorder="1" applyAlignment="1">
      <alignment horizontal="left"/>
    </xf>
    <xf numFmtId="3" fontId="6" fillId="0" borderId="56" xfId="0" applyNumberFormat="1" applyFont="1" applyBorder="1" applyAlignment="1">
      <alignment/>
    </xf>
    <xf numFmtId="165" fontId="17" fillId="0" borderId="55" xfId="0" applyNumberFormat="1" applyFont="1" applyBorder="1" applyAlignment="1">
      <alignment/>
    </xf>
    <xf numFmtId="3" fontId="6" fillId="0" borderId="69" xfId="0" applyNumberFormat="1" applyFont="1" applyBorder="1" applyAlignment="1">
      <alignment/>
    </xf>
    <xf numFmtId="165" fontId="17" fillId="0" borderId="29" xfId="0" applyNumberFormat="1" applyFont="1" applyBorder="1" applyAlignment="1">
      <alignment/>
    </xf>
    <xf numFmtId="3" fontId="29" fillId="0" borderId="55" xfId="0" applyNumberFormat="1" applyFont="1" applyBorder="1" applyAlignment="1">
      <alignment/>
    </xf>
    <xf numFmtId="3" fontId="29" fillId="0" borderId="27" xfId="0" applyNumberFormat="1" applyFont="1" applyBorder="1" applyAlignment="1">
      <alignment/>
    </xf>
    <xf numFmtId="3" fontId="6" fillId="0" borderId="21" xfId="0" applyNumberFormat="1" applyFont="1" applyBorder="1" applyAlignment="1">
      <alignment/>
    </xf>
    <xf numFmtId="3" fontId="29" fillId="0" borderId="54" xfId="0" applyNumberFormat="1" applyFont="1" applyBorder="1" applyAlignment="1">
      <alignment/>
    </xf>
    <xf numFmtId="3" fontId="34" fillId="0" borderId="20" xfId="0" applyNumberFormat="1" applyFont="1" applyBorder="1" applyAlignment="1">
      <alignment/>
    </xf>
    <xf numFmtId="3" fontId="29" fillId="0" borderId="20" xfId="0" applyNumberFormat="1" applyFont="1" applyBorder="1" applyAlignment="1">
      <alignment/>
    </xf>
    <xf numFmtId="0" fontId="29" fillId="0" borderId="0" xfId="0" applyFont="1" applyAlignment="1">
      <alignment vertical="top"/>
    </xf>
    <xf numFmtId="0" fontId="40" fillId="0" borderId="0" xfId="0" applyFont="1" applyAlignment="1">
      <alignment vertical="top"/>
    </xf>
    <xf numFmtId="177" fontId="29" fillId="0" borderId="80" xfId="0" applyNumberFormat="1" applyFont="1" applyBorder="1" applyAlignment="1">
      <alignment horizontal="centerContinuous"/>
    </xf>
    <xf numFmtId="177" fontId="29" fillId="0" borderId="81" xfId="0" applyNumberFormat="1" applyFont="1" applyBorder="1" applyAlignment="1">
      <alignment horizontal="centerContinuous"/>
    </xf>
    <xf numFmtId="177" fontId="29" fillId="0" borderId="82" xfId="0" applyNumberFormat="1" applyFont="1" applyBorder="1" applyAlignment="1">
      <alignment horizontal="right"/>
    </xf>
    <xf numFmtId="165" fontId="29" fillId="0" borderId="83" xfId="0" applyNumberFormat="1" applyFont="1" applyBorder="1" applyAlignment="1">
      <alignment/>
    </xf>
    <xf numFmtId="177" fontId="29" fillId="0" borderId="81" xfId="0" applyNumberFormat="1" applyFont="1" applyBorder="1" applyAlignment="1">
      <alignment/>
    </xf>
    <xf numFmtId="165" fontId="34" fillId="0" borderId="81" xfId="0" applyNumberFormat="1" applyFont="1" applyBorder="1" applyAlignment="1">
      <alignment/>
    </xf>
    <xf numFmtId="0" fontId="5" fillId="0" borderId="4" xfId="0" applyNumberFormat="1" applyFont="1" applyFill="1" applyBorder="1" applyAlignment="1">
      <alignment/>
    </xf>
    <xf numFmtId="177" fontId="5" fillId="0" borderId="0" xfId="0" applyNumberFormat="1" applyFont="1" applyFill="1" applyBorder="1" applyAlignment="1">
      <alignment/>
    </xf>
    <xf numFmtId="1" fontId="5" fillId="0" borderId="0" xfId="0" applyNumberFormat="1" applyFont="1" applyBorder="1" applyAlignment="1">
      <alignment/>
    </xf>
    <xf numFmtId="165" fontId="5" fillId="0" borderId="0" xfId="0" applyNumberFormat="1" applyFont="1" applyBorder="1" applyAlignment="1">
      <alignment horizontal="right"/>
    </xf>
    <xf numFmtId="1" fontId="5" fillId="0" borderId="4" xfId="0" applyNumberFormat="1" applyFont="1" applyBorder="1" applyAlignment="1">
      <alignment/>
    </xf>
    <xf numFmtId="1" fontId="5" fillId="0" borderId="4" xfId="0" applyNumberFormat="1" applyFont="1" applyFill="1" applyBorder="1" applyAlignment="1">
      <alignment/>
    </xf>
    <xf numFmtId="1" fontId="5" fillId="0" borderId="0" xfId="0" applyNumberFormat="1" applyFont="1" applyFill="1" applyBorder="1" applyAlignment="1">
      <alignment/>
    </xf>
    <xf numFmtId="165" fontId="5" fillId="0" borderId="0" xfId="0" applyNumberFormat="1" applyFont="1" applyFill="1" applyBorder="1" applyAlignment="1">
      <alignment/>
    </xf>
    <xf numFmtId="5" fontId="5" fillId="0" borderId="5" xfId="0" applyNumberFormat="1" applyFont="1" applyBorder="1" applyAlignment="1">
      <alignment/>
    </xf>
    <xf numFmtId="177" fontId="6" fillId="0" borderId="4" xfId="0" applyNumberFormat="1" applyFont="1" applyBorder="1" applyAlignment="1">
      <alignment/>
    </xf>
    <xf numFmtId="177" fontId="6" fillId="0" borderId="68" xfId="0" applyNumberFormat="1" applyFont="1" applyBorder="1" applyAlignment="1">
      <alignment/>
    </xf>
    <xf numFmtId="177" fontId="24" fillId="2" borderId="84" xfId="0" applyNumberFormat="1" applyFont="1" applyFill="1" applyBorder="1" applyAlignment="1">
      <alignment/>
    </xf>
    <xf numFmtId="0" fontId="0" fillId="0" borderId="85" xfId="0" applyFont="1" applyBorder="1" applyAlignment="1">
      <alignment/>
    </xf>
    <xf numFmtId="177" fontId="24" fillId="2" borderId="86" xfId="0" applyNumberFormat="1" applyFont="1" applyFill="1" applyBorder="1" applyAlignment="1">
      <alignment/>
    </xf>
    <xf numFmtId="5" fontId="24" fillId="2" borderId="87" xfId="0" applyNumberFormat="1" applyFont="1" applyFill="1" applyBorder="1" applyAlignment="1">
      <alignment horizontal="right"/>
    </xf>
    <xf numFmtId="5" fontId="24" fillId="2" borderId="87" xfId="0" applyNumberFormat="1" applyFont="1" applyFill="1" applyBorder="1" applyAlignment="1">
      <alignment/>
    </xf>
    <xf numFmtId="177" fontId="24" fillId="2" borderId="25" xfId="0" applyNumberFormat="1" applyFont="1" applyFill="1" applyBorder="1" applyAlignment="1">
      <alignment horizontal="left"/>
    </xf>
    <xf numFmtId="5" fontId="24" fillId="0" borderId="5" xfId="0" applyNumberFormat="1" applyFont="1" applyFill="1" applyBorder="1" applyAlignment="1">
      <alignment horizontal="right"/>
    </xf>
    <xf numFmtId="5" fontId="35" fillId="0" borderId="16" xfId="0" applyNumberFormat="1" applyFont="1" applyFill="1" applyBorder="1" applyAlignment="1">
      <alignment/>
    </xf>
    <xf numFmtId="206" fontId="35" fillId="0" borderId="15" xfId="0" applyNumberFormat="1" applyFont="1" applyFill="1" applyBorder="1" applyAlignment="1">
      <alignment/>
    </xf>
    <xf numFmtId="206" fontId="24" fillId="0" borderId="1" xfId="0" applyNumberFormat="1" applyFont="1" applyFill="1" applyBorder="1" applyAlignment="1">
      <alignment/>
    </xf>
    <xf numFmtId="5" fontId="24" fillId="0" borderId="6" xfId="0" applyNumberFormat="1" applyFont="1" applyFill="1" applyBorder="1" applyAlignment="1">
      <alignment/>
    </xf>
    <xf numFmtId="5" fontId="24" fillId="0" borderId="87" xfId="0" applyNumberFormat="1" applyFont="1" applyFill="1" applyBorder="1" applyAlignment="1">
      <alignment horizontal="right"/>
    </xf>
    <xf numFmtId="177" fontId="39" fillId="0" borderId="0" xfId="0" applyNumberFormat="1" applyFont="1" applyFill="1" applyAlignment="1">
      <alignment/>
    </xf>
    <xf numFmtId="0" fontId="40" fillId="0" borderId="0" xfId="0" applyNumberFormat="1" applyFont="1" applyFill="1" applyAlignment="1">
      <alignment/>
    </xf>
    <xf numFmtId="177" fontId="6" fillId="0" borderId="0" xfId="0" applyNumberFormat="1" applyFont="1" applyFill="1" applyAlignment="1">
      <alignment/>
    </xf>
    <xf numFmtId="177" fontId="9" fillId="0" borderId="0" xfId="0" applyNumberFormat="1" applyFont="1" applyFill="1" applyAlignment="1">
      <alignment horizontal="centerContinuous"/>
    </xf>
    <xf numFmtId="177" fontId="5" fillId="0" borderId="0" xfId="0" applyNumberFormat="1" applyFont="1" applyFill="1" applyAlignment="1">
      <alignment horizontal="centerContinuous"/>
    </xf>
    <xf numFmtId="177" fontId="10" fillId="0" borderId="0" xfId="0" applyNumberFormat="1" applyFont="1" applyFill="1" applyAlignment="1">
      <alignment horizontal="centerContinuous"/>
    </xf>
    <xf numFmtId="177" fontId="19" fillId="0" borderId="0" xfId="0" applyNumberFormat="1" applyFont="1" applyFill="1" applyAlignment="1">
      <alignment horizontal="centerContinuous"/>
    </xf>
    <xf numFmtId="177" fontId="5" fillId="0" borderId="8" xfId="0" applyNumberFormat="1" applyFont="1" applyFill="1" applyBorder="1" applyAlignment="1">
      <alignment/>
    </xf>
    <xf numFmtId="177" fontId="5" fillId="0" borderId="9" xfId="0" applyNumberFormat="1" applyFont="1" applyFill="1" applyBorder="1" applyAlignment="1">
      <alignment/>
    </xf>
    <xf numFmtId="177" fontId="27" fillId="0" borderId="8" xfId="0" applyNumberFormat="1" applyFont="1" applyFill="1" applyBorder="1" applyAlignment="1">
      <alignment horizontal="centerContinuous"/>
    </xf>
    <xf numFmtId="177" fontId="27" fillId="0" borderId="9" xfId="0" applyNumberFormat="1" applyFont="1" applyFill="1" applyBorder="1" applyAlignment="1">
      <alignment horizontal="centerContinuous"/>
    </xf>
    <xf numFmtId="177" fontId="27" fillId="0" borderId="8" xfId="0" applyNumberFormat="1" applyFont="1" applyFill="1" applyBorder="1" applyAlignment="1">
      <alignment horizontal="centerContinuous" wrapText="1"/>
    </xf>
    <xf numFmtId="177" fontId="27" fillId="0" borderId="10" xfId="0" applyNumberFormat="1" applyFont="1" applyFill="1" applyBorder="1" applyAlignment="1">
      <alignment horizontal="centerContinuous"/>
    </xf>
    <xf numFmtId="177" fontId="5" fillId="0" borderId="4" xfId="0" applyNumberFormat="1" applyFont="1" applyFill="1" applyBorder="1" applyAlignment="1">
      <alignment/>
    </xf>
    <xf numFmtId="177" fontId="27" fillId="0" borderId="4" xfId="0" applyNumberFormat="1" applyFont="1" applyFill="1" applyBorder="1" applyAlignment="1">
      <alignment horizontal="centerContinuous"/>
    </xf>
    <xf numFmtId="177" fontId="27" fillId="0" borderId="0" xfId="0" applyNumberFormat="1" applyFont="1" applyFill="1" applyBorder="1" applyAlignment="1">
      <alignment horizontal="centerContinuous"/>
    </xf>
    <xf numFmtId="177" fontId="27" fillId="0" borderId="0" xfId="0" applyNumberFormat="1" applyFont="1" applyFill="1" applyBorder="1" applyAlignment="1">
      <alignment/>
    </xf>
    <xf numFmtId="177" fontId="27" fillId="0" borderId="5" xfId="0" applyNumberFormat="1" applyFont="1" applyFill="1" applyBorder="1" applyAlignment="1">
      <alignment horizontal="centerContinuous"/>
    </xf>
    <xf numFmtId="177" fontId="5" fillId="0" borderId="5" xfId="0" applyNumberFormat="1" applyFont="1" applyFill="1" applyBorder="1" applyAlignment="1">
      <alignment/>
    </xf>
    <xf numFmtId="177" fontId="27" fillId="0" borderId="12" xfId="0" applyNumberFormat="1" applyFont="1" applyFill="1" applyBorder="1" applyAlignment="1">
      <alignment/>
    </xf>
    <xf numFmtId="177" fontId="4" fillId="0" borderId="11" xfId="0" applyNumberFormat="1" applyFont="1" applyFill="1" applyBorder="1" applyAlignment="1">
      <alignment/>
    </xf>
    <xf numFmtId="177" fontId="27" fillId="0" borderId="13" xfId="0" applyNumberFormat="1" applyFont="1" applyFill="1" applyBorder="1" applyAlignment="1">
      <alignment horizontal="right"/>
    </xf>
    <xf numFmtId="177" fontId="5" fillId="0" borderId="14" xfId="0" applyNumberFormat="1" applyFont="1" applyFill="1" applyBorder="1" applyAlignment="1">
      <alignment/>
    </xf>
    <xf numFmtId="165" fontId="5" fillId="0" borderId="16" xfId="0" applyNumberFormat="1" applyFont="1" applyFill="1" applyBorder="1" applyAlignment="1">
      <alignment/>
    </xf>
    <xf numFmtId="177" fontId="5" fillId="0" borderId="7" xfId="0" applyNumberFormat="1" applyFont="1" applyFill="1" applyBorder="1" applyAlignment="1">
      <alignment horizontal="left"/>
    </xf>
    <xf numFmtId="177" fontId="27" fillId="0" borderId="1" xfId="0" applyNumberFormat="1" applyFont="1" applyFill="1" applyBorder="1" applyAlignment="1">
      <alignment/>
    </xf>
    <xf numFmtId="177" fontId="27" fillId="0" borderId="7" xfId="0" applyNumberFormat="1" applyFont="1" applyFill="1" applyBorder="1" applyAlignment="1">
      <alignment/>
    </xf>
    <xf numFmtId="165" fontId="27" fillId="0" borderId="1" xfId="0" applyNumberFormat="1" applyFont="1" applyFill="1" applyBorder="1" applyAlignment="1">
      <alignment horizontal="right"/>
    </xf>
    <xf numFmtId="165" fontId="27" fillId="0" borderId="6" xfId="0" applyNumberFormat="1" applyFont="1" applyFill="1" applyBorder="1" applyAlignment="1">
      <alignment/>
    </xf>
    <xf numFmtId="177" fontId="6" fillId="0" borderId="7" xfId="0" applyNumberFormat="1" applyFont="1" applyFill="1" applyBorder="1" applyAlignment="1">
      <alignment/>
    </xf>
    <xf numFmtId="177" fontId="5" fillId="0" borderId="1" xfId="0" applyNumberFormat="1" applyFont="1" applyFill="1" applyBorder="1" applyAlignment="1">
      <alignment/>
    </xf>
    <xf numFmtId="177" fontId="5" fillId="0" borderId="7" xfId="0" applyNumberFormat="1" applyFont="1" applyFill="1" applyBorder="1" applyAlignment="1">
      <alignment/>
    </xf>
    <xf numFmtId="1" fontId="5" fillId="0" borderId="7" xfId="0" applyNumberFormat="1" applyFont="1" applyFill="1" applyBorder="1" applyAlignment="1">
      <alignment/>
    </xf>
    <xf numFmtId="177" fontId="5" fillId="0" borderId="6" xfId="0" applyNumberFormat="1" applyFont="1" applyFill="1" applyBorder="1" applyAlignment="1">
      <alignment/>
    </xf>
    <xf numFmtId="0" fontId="0" fillId="0" borderId="0" xfId="0" applyFont="1" applyBorder="1" applyAlignment="1">
      <alignment horizontal="left" vertical="center" wrapText="1"/>
    </xf>
    <xf numFmtId="0" fontId="33"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177" fontId="6" fillId="0" borderId="0" xfId="0" applyNumberFormat="1" applyFont="1" applyAlignment="1">
      <alignment/>
    </xf>
    <xf numFmtId="0" fontId="0" fillId="0" borderId="0" xfId="0" applyAlignment="1">
      <alignment/>
    </xf>
    <xf numFmtId="0" fontId="0" fillId="0" borderId="0" xfId="0" applyBorder="1" applyAlignment="1">
      <alignment horizontal="center"/>
    </xf>
    <xf numFmtId="0" fontId="29" fillId="0" borderId="0" xfId="0" applyFont="1" applyBorder="1" applyAlignment="1">
      <alignment vertical="center" wrapText="1"/>
    </xf>
    <xf numFmtId="0" fontId="0" fillId="0" borderId="0" xfId="0"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vertical="center" wrapText="1"/>
    </xf>
    <xf numFmtId="0" fontId="33" fillId="0" borderId="0" xfId="0" applyFont="1" applyFill="1" applyBorder="1" applyAlignment="1">
      <alignment wrapText="1"/>
    </xf>
    <xf numFmtId="0" fontId="0" fillId="0" borderId="0" xfId="0" applyFill="1" applyBorder="1" applyAlignment="1">
      <alignment/>
    </xf>
    <xf numFmtId="0" fontId="0" fillId="0" borderId="0" xfId="0" applyFill="1" applyBorder="1" applyAlignment="1">
      <alignment/>
    </xf>
    <xf numFmtId="0" fontId="33"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3" fontId="6" fillId="0" borderId="20" xfId="0" applyNumberFormat="1" applyFont="1" applyBorder="1" applyAlignment="1">
      <alignment/>
    </xf>
    <xf numFmtId="0" fontId="0" fillId="0" borderId="21" xfId="0" applyBorder="1" applyAlignment="1">
      <alignment/>
    </xf>
    <xf numFmtId="3" fontId="32" fillId="0" borderId="0" xfId="0" applyNumberFormat="1" applyFont="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Alignment="1">
      <alignment horizontal="center"/>
    </xf>
    <xf numFmtId="177" fontId="17" fillId="0" borderId="20" xfId="0" applyNumberFormat="1" applyFont="1" applyBorder="1" applyAlignment="1">
      <alignment horizontal="center"/>
    </xf>
    <xf numFmtId="177" fontId="17" fillId="0" borderId="21" xfId="0" applyNumberFormat="1" applyFont="1" applyBorder="1" applyAlignment="1">
      <alignment horizontal="center"/>
    </xf>
    <xf numFmtId="177" fontId="17" fillId="0" borderId="22" xfId="0" applyNumberFormat="1" applyFont="1" applyBorder="1" applyAlignment="1">
      <alignment horizontal="center"/>
    </xf>
    <xf numFmtId="3" fontId="17" fillId="0" borderId="28" xfId="0" applyNumberFormat="1" applyFont="1" applyBorder="1" applyAlignment="1">
      <alignment/>
    </xf>
    <xf numFmtId="0" fontId="0" fillId="0" borderId="26" xfId="0" applyBorder="1" applyAlignment="1">
      <alignment/>
    </xf>
    <xf numFmtId="0" fontId="21" fillId="0" borderId="67" xfId="21" applyFont="1" applyFill="1" applyBorder="1" applyAlignment="1">
      <alignment/>
      <protection/>
    </xf>
    <xf numFmtId="0" fontId="12" fillId="0" borderId="58" xfId="21" applyFont="1" applyFill="1" applyBorder="1" applyAlignment="1">
      <alignment/>
      <protection/>
    </xf>
    <xf numFmtId="0" fontId="33"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3" fillId="0" borderId="0" xfId="0" applyFont="1" applyBorder="1" applyAlignment="1">
      <alignment vertical="center" wrapText="1"/>
    </xf>
    <xf numFmtId="0" fontId="0" fillId="0" borderId="0" xfId="0" applyBorder="1" applyAlignment="1">
      <alignment vertical="center" wrapText="1"/>
    </xf>
    <xf numFmtId="0" fontId="17" fillId="0" borderId="0" xfId="21" applyFont="1" applyAlignment="1">
      <alignment horizontal="center"/>
      <protection/>
    </xf>
    <xf numFmtId="3" fontId="17" fillId="0" borderId="0" xfId="21" applyNumberFormat="1" applyFont="1" applyAlignment="1">
      <alignment horizontal="center"/>
      <protection/>
    </xf>
    <xf numFmtId="0" fontId="38" fillId="0" borderId="0" xfId="0" applyFont="1" applyBorder="1" applyAlignment="1">
      <alignment horizontal="center"/>
    </xf>
    <xf numFmtId="0" fontId="30" fillId="0" borderId="0" xfId="0" applyFont="1" applyBorder="1" applyAlignment="1">
      <alignment horizontal="center"/>
    </xf>
    <xf numFmtId="0" fontId="29" fillId="0" borderId="0" xfId="0" applyFont="1" applyBorder="1" applyAlignment="1">
      <alignment horizontal="center"/>
    </xf>
    <xf numFmtId="0" fontId="0" fillId="0" borderId="0" xfId="0" applyBorder="1" applyAlignment="1">
      <alignment horizontal="center"/>
    </xf>
    <xf numFmtId="49" fontId="6" fillId="0" borderId="0" xfId="0" applyNumberFormat="1" applyFont="1" applyAlignment="1">
      <alignment horizontal="left" vertical="top" wrapText="1"/>
    </xf>
    <xf numFmtId="0" fontId="0" fillId="0" borderId="0" xfId="0" applyBorder="1" applyAlignment="1">
      <alignment wrapText="1"/>
    </xf>
    <xf numFmtId="177" fontId="27" fillId="0" borderId="8" xfId="0" applyNumberFormat="1"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177" fontId="6" fillId="0" borderId="20" xfId="0" applyNumberFormat="1" applyFont="1" applyBorder="1" applyAlignment="1">
      <alignment/>
    </xf>
    <xf numFmtId="0" fontId="0" fillId="0" borderId="22" xfId="0" applyBorder="1" applyAlignment="1">
      <alignment/>
    </xf>
    <xf numFmtId="177" fontId="6" fillId="0" borderId="0" xfId="0" applyNumberFormat="1" applyFont="1" applyFill="1" applyAlignment="1">
      <alignment/>
    </xf>
    <xf numFmtId="0" fontId="0" fillId="0" borderId="0" xfId="0" applyFill="1" applyAlignment="1">
      <alignment/>
    </xf>
    <xf numFmtId="0" fontId="6" fillId="0" borderId="0" xfId="0" applyNumberFormat="1" applyFont="1" applyFill="1" applyAlignment="1">
      <alignment horizontal="left" vertical="top" wrapText="1"/>
    </xf>
    <xf numFmtId="0" fontId="0" fillId="0" borderId="0" xfId="0" applyNumberFormat="1" applyFill="1" applyBorder="1" applyAlignment="1">
      <alignment wrapText="1"/>
    </xf>
    <xf numFmtId="177" fontId="27" fillId="0" borderId="4" xfId="0" applyNumberFormat="1" applyFont="1"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177" fontId="17" fillId="0" borderId="19" xfId="0" applyNumberFormat="1" applyFont="1" applyBorder="1" applyAlignment="1">
      <alignment horizontal="center" vertical="top" wrapText="1"/>
    </xf>
    <xf numFmtId="177" fontId="17" fillId="0" borderId="17" xfId="0" applyNumberFormat="1" applyFont="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10</xdr:col>
      <xdr:colOff>742950</xdr:colOff>
      <xdr:row>32</xdr:row>
      <xdr:rowOff>133350</xdr:rowOff>
    </xdr:to>
    <xdr:pic>
      <xdr:nvPicPr>
        <xdr:cNvPr id="1" name="Picture 1"/>
        <xdr:cNvPicPr preferRelativeResize="1">
          <a:picLocks noChangeAspect="1"/>
        </xdr:cNvPicPr>
      </xdr:nvPicPr>
      <xdr:blipFill>
        <a:blip r:embed="rId1"/>
        <a:stretch>
          <a:fillRect/>
        </a:stretch>
      </xdr:blipFill>
      <xdr:spPr>
        <a:xfrm>
          <a:off x="0" y="381000"/>
          <a:ext cx="8362950" cy="586740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vegada\Local%20Settings\Temp\NetRight\Links\EXO\8527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E) Strat Goal &amp; Obj"/>
      <sheetName val="(F) ATB Justification"/>
      <sheetName val="(G) 2005 XWalk"/>
      <sheetName val="(H) 2006XWalk"/>
      <sheetName val="(I) Reimb Resources"/>
      <sheetName val="(J) Perm Positions"/>
      <sheetName val="(K) Summ Atty Agt"/>
      <sheetName val="(L) Modular Costs"/>
      <sheetName val="(M) Financial Analysis"/>
      <sheetName val="(N) Sum by Grade"/>
      <sheetName val="(O) Sum by OC"/>
      <sheetName val="(P-1) Outyrs"/>
      <sheetName val="(P-2) Outlays"/>
      <sheetName val="(Q) Cong Reports"/>
      <sheetName val="(R) PART"/>
      <sheetName val="(S) Overseas Employees"/>
      <sheetName val="(T) ITIP "/>
    </sheetNames>
    <sheetDataSet>
      <sheetData sheetId="3">
        <row r="75">
          <cell r="T75" t="str">
            <v>Current Services</v>
          </cell>
          <cell r="AF75" t="str">
            <v>Request</v>
          </cell>
          <cell r="AJ75" t="str">
            <v>Total Change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
  <sheetViews>
    <sheetView tabSelected="1" workbookViewId="0" topLeftCell="A1">
      <selection activeCell="L34" sqref="L34"/>
    </sheetView>
  </sheetViews>
  <sheetFormatPr defaultColWidth="8.88671875" defaultRowHeight="15"/>
  <cols>
    <col min="12" max="12" width="6.3359375" style="460" customWidth="1"/>
  </cols>
  <sheetData>
    <row r="1" spans="1:12" ht="15.75">
      <c r="A1" s="128" t="s">
        <v>19</v>
      </c>
      <c r="L1" s="460" t="s">
        <v>156</v>
      </c>
    </row>
    <row r="2" spans="1:12" ht="15.75">
      <c r="A2" s="128"/>
      <c r="L2" s="460" t="s">
        <v>156</v>
      </c>
    </row>
    <row r="3" ht="15">
      <c r="L3" s="460" t="s">
        <v>156</v>
      </c>
    </row>
    <row r="4" ht="15">
      <c r="L4" s="460" t="s">
        <v>156</v>
      </c>
    </row>
    <row r="5" ht="15">
      <c r="L5" s="460" t="s">
        <v>156</v>
      </c>
    </row>
    <row r="6" ht="15">
      <c r="L6" s="460" t="s">
        <v>156</v>
      </c>
    </row>
    <row r="7" ht="15">
      <c r="L7" s="460" t="s">
        <v>156</v>
      </c>
    </row>
    <row r="8" ht="15">
      <c r="L8" s="460" t="s">
        <v>156</v>
      </c>
    </row>
    <row r="9" ht="15">
      <c r="L9" s="460" t="s">
        <v>156</v>
      </c>
    </row>
    <row r="10" ht="15">
      <c r="L10" s="460" t="s">
        <v>156</v>
      </c>
    </row>
    <row r="11" ht="15">
      <c r="L11" s="460" t="s">
        <v>156</v>
      </c>
    </row>
    <row r="12" ht="15">
      <c r="L12" s="460" t="s">
        <v>156</v>
      </c>
    </row>
    <row r="13" ht="15">
      <c r="L13" s="460" t="s">
        <v>156</v>
      </c>
    </row>
    <row r="14" ht="15">
      <c r="L14" s="460" t="s">
        <v>156</v>
      </c>
    </row>
    <row r="15" ht="15">
      <c r="L15" s="460" t="s">
        <v>156</v>
      </c>
    </row>
    <row r="16" ht="15">
      <c r="L16" s="460" t="s">
        <v>156</v>
      </c>
    </row>
    <row r="17" ht="15">
      <c r="L17" s="460" t="s">
        <v>156</v>
      </c>
    </row>
    <row r="18" ht="15">
      <c r="L18" s="460" t="s">
        <v>156</v>
      </c>
    </row>
    <row r="19" ht="15">
      <c r="L19" s="460" t="s">
        <v>156</v>
      </c>
    </row>
    <row r="20" ht="15">
      <c r="L20" s="460" t="s">
        <v>156</v>
      </c>
    </row>
    <row r="21" ht="15">
      <c r="L21" s="460" t="s">
        <v>156</v>
      </c>
    </row>
    <row r="22" ht="15">
      <c r="L22" s="460" t="s">
        <v>156</v>
      </c>
    </row>
    <row r="23" ht="15">
      <c r="L23" s="460" t="s">
        <v>156</v>
      </c>
    </row>
    <row r="24" ht="15">
      <c r="L24" s="460" t="s">
        <v>156</v>
      </c>
    </row>
    <row r="25" ht="15">
      <c r="L25" s="460" t="s">
        <v>156</v>
      </c>
    </row>
    <row r="26" ht="15">
      <c r="L26" s="460" t="s">
        <v>156</v>
      </c>
    </row>
    <row r="27" ht="15">
      <c r="L27" s="460" t="s">
        <v>156</v>
      </c>
    </row>
    <row r="28" ht="15">
      <c r="L28" s="460" t="s">
        <v>156</v>
      </c>
    </row>
    <row r="29" ht="15">
      <c r="L29" s="460" t="s">
        <v>156</v>
      </c>
    </row>
    <row r="30" ht="15">
      <c r="L30" s="460" t="s">
        <v>156</v>
      </c>
    </row>
    <row r="31" ht="15">
      <c r="L31" s="460" t="s">
        <v>156</v>
      </c>
    </row>
    <row r="32" ht="15">
      <c r="L32" s="460" t="s">
        <v>156</v>
      </c>
    </row>
    <row r="33" ht="15">
      <c r="L33" s="460" t="s">
        <v>156</v>
      </c>
    </row>
    <row r="34" spans="2:12" s="446" customFormat="1" ht="15">
      <c r="B34" s="471"/>
      <c r="C34" s="471"/>
      <c r="D34" s="471"/>
      <c r="E34" s="471"/>
      <c r="F34" s="470" t="s">
        <v>157</v>
      </c>
      <c r="G34" s="471"/>
      <c r="H34" s="471"/>
      <c r="I34" s="471"/>
      <c r="J34" s="471"/>
      <c r="K34" s="472"/>
      <c r="L34" s="473" t="s">
        <v>157</v>
      </c>
    </row>
  </sheetData>
  <printOptions horizontalCentered="1" verticalCentered="1"/>
  <pageMargins left="0.75" right="0.75" top="0.5" bottom="1" header="0.5" footer="0.5"/>
  <pageSetup horizontalDpi="600" verticalDpi="600" orientation="landscape" r:id="rId2"/>
  <headerFooter alignWithMargins="0">
    <oddFooter>&amp;C&amp;"Times New Roman,Regular"&amp;14Exhibit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AJ60"/>
  <sheetViews>
    <sheetView workbookViewId="0" topLeftCell="A1">
      <pane xSplit="4" ySplit="8" topLeftCell="E9" activePane="bottomRight" state="frozen"/>
      <selection pane="topLeft" activeCell="L34" sqref="L34"/>
      <selection pane="topRight" activeCell="L34" sqref="L34"/>
      <selection pane="bottomLeft" activeCell="L34" sqref="L34"/>
      <selection pane="bottomRight" activeCell="L34" sqref="L34"/>
    </sheetView>
  </sheetViews>
  <sheetFormatPr defaultColWidth="8.88671875" defaultRowHeight="15"/>
  <cols>
    <col min="1" max="1" width="1.2265625" style="3" customWidth="1"/>
    <col min="2" max="2" width="27.10546875" style="3" customWidth="1"/>
    <col min="3" max="3" width="12.5546875" style="3" customWidth="1"/>
    <col min="4" max="4" width="12.21484375" style="3" customWidth="1"/>
    <col min="5" max="5" width="8.88671875" style="3" customWidth="1"/>
    <col min="6" max="6" width="13.5546875" style="270" customWidth="1"/>
    <col min="7" max="7" width="8.88671875" style="266" customWidth="1"/>
    <col min="8" max="8" width="12.10546875" style="270" customWidth="1"/>
    <col min="9" max="9" width="8.88671875" style="266" customWidth="1"/>
    <col min="10" max="10" width="11.6640625" style="270" customWidth="1"/>
    <col min="11" max="11" width="8.88671875" style="266" customWidth="1"/>
    <col min="12" max="12" width="9.21484375" style="3" customWidth="1"/>
    <col min="13" max="15" width="0" style="3" hidden="1" customWidth="1"/>
    <col min="16" max="16384" width="8.88671875" style="3" customWidth="1"/>
  </cols>
  <sheetData>
    <row r="1" spans="1:36" s="264" customFormat="1" ht="18.75" customHeight="1">
      <c r="A1" s="240" t="s">
        <v>111</v>
      </c>
      <c r="E1" s="271"/>
      <c r="F1" s="274"/>
      <c r="G1" s="276"/>
      <c r="H1" s="274"/>
      <c r="I1" s="276"/>
      <c r="J1" s="274"/>
      <c r="K1" s="265"/>
      <c r="P1" s="524" t="s">
        <v>156</v>
      </c>
      <c r="AJ1" s="3"/>
    </row>
    <row r="2" spans="1:16" ht="18.75" customHeight="1">
      <c r="A2" s="36"/>
      <c r="E2" s="5"/>
      <c r="F2" s="6"/>
      <c r="G2" s="277"/>
      <c r="H2" s="6"/>
      <c r="I2" s="277"/>
      <c r="J2" s="6"/>
      <c r="P2" s="524" t="s">
        <v>156</v>
      </c>
    </row>
    <row r="3" spans="2:36" s="264" customFormat="1" ht="18.75">
      <c r="B3" s="13" t="s">
        <v>3</v>
      </c>
      <c r="C3" s="246"/>
      <c r="D3" s="246"/>
      <c r="E3" s="272"/>
      <c r="F3" s="275"/>
      <c r="G3" s="278"/>
      <c r="H3" s="275"/>
      <c r="I3" s="278"/>
      <c r="J3" s="275"/>
      <c r="K3" s="267"/>
      <c r="L3" s="246"/>
      <c r="P3" s="524" t="s">
        <v>156</v>
      </c>
      <c r="AJ3" s="3"/>
    </row>
    <row r="4" spans="2:16" ht="15.75">
      <c r="B4" s="14" t="s">
        <v>31</v>
      </c>
      <c r="C4" s="4"/>
      <c r="D4" s="4"/>
      <c r="E4" s="273"/>
      <c r="F4" s="7"/>
      <c r="G4" s="279"/>
      <c r="H4" s="7"/>
      <c r="I4" s="279"/>
      <c r="J4" s="7"/>
      <c r="K4" s="268"/>
      <c r="L4" s="4"/>
      <c r="P4" s="524" t="s">
        <v>156</v>
      </c>
    </row>
    <row r="5" spans="2:16" ht="15.75">
      <c r="B5" s="14" t="s">
        <v>18</v>
      </c>
      <c r="C5" s="4"/>
      <c r="D5" s="4"/>
      <c r="E5" s="273"/>
      <c r="F5" s="7"/>
      <c r="G5" s="279"/>
      <c r="H5" s="7"/>
      <c r="I5" s="279"/>
      <c r="J5" s="7"/>
      <c r="K5" s="269"/>
      <c r="L5" s="25"/>
      <c r="P5" s="524" t="s">
        <v>156</v>
      </c>
    </row>
    <row r="6" spans="2:16" ht="15.75">
      <c r="B6" s="14" t="s">
        <v>17</v>
      </c>
      <c r="C6" s="4"/>
      <c r="D6" s="4"/>
      <c r="E6" s="273"/>
      <c r="F6" s="7"/>
      <c r="G6" s="279"/>
      <c r="H6" s="7"/>
      <c r="I6" s="279"/>
      <c r="J6" s="7"/>
      <c r="K6" s="7"/>
      <c r="L6" s="7"/>
      <c r="P6" s="524" t="s">
        <v>156</v>
      </c>
    </row>
    <row r="7" spans="1:16" ht="15.75">
      <c r="A7" s="104"/>
      <c r="B7" s="103"/>
      <c r="C7" s="103"/>
      <c r="D7" s="174"/>
      <c r="E7" s="198" t="s">
        <v>179</v>
      </c>
      <c r="F7" s="199"/>
      <c r="G7" s="434" t="s">
        <v>168</v>
      </c>
      <c r="H7" s="435"/>
      <c r="I7" s="436" t="s">
        <v>136</v>
      </c>
      <c r="J7" s="435"/>
      <c r="K7" s="200" t="s">
        <v>57</v>
      </c>
      <c r="L7" s="199"/>
      <c r="M7" s="12"/>
      <c r="P7" s="524" t="s">
        <v>156</v>
      </c>
    </row>
    <row r="8" spans="1:16" ht="16.5" thickBot="1">
      <c r="A8" s="89"/>
      <c r="B8" s="106" t="s">
        <v>89</v>
      </c>
      <c r="C8" s="105"/>
      <c r="D8" s="201"/>
      <c r="E8" s="115" t="s">
        <v>62</v>
      </c>
      <c r="F8" s="118" t="s">
        <v>42</v>
      </c>
      <c r="G8" s="107" t="s">
        <v>62</v>
      </c>
      <c r="H8" s="118" t="s">
        <v>42</v>
      </c>
      <c r="I8" s="107" t="s">
        <v>62</v>
      </c>
      <c r="J8" s="118" t="s">
        <v>42</v>
      </c>
      <c r="K8" s="107" t="s">
        <v>62</v>
      </c>
      <c r="L8" s="118" t="s">
        <v>42</v>
      </c>
      <c r="M8" s="12"/>
      <c r="P8" s="524" t="s">
        <v>156</v>
      </c>
    </row>
    <row r="9" spans="1:16" ht="15.75">
      <c r="A9" s="85"/>
      <c r="B9" s="202" t="s">
        <v>115</v>
      </c>
      <c r="C9" s="122"/>
      <c r="D9" s="124" t="s">
        <v>41</v>
      </c>
      <c r="E9" s="123">
        <v>585</v>
      </c>
      <c r="F9" s="283">
        <v>60175</v>
      </c>
      <c r="G9" s="122">
        <v>596</v>
      </c>
      <c r="H9" s="283">
        <v>62281</v>
      </c>
      <c r="I9" s="122">
        <v>596</v>
      </c>
      <c r="J9" s="283">
        <f>H9-246+1172+456</f>
        <v>63663</v>
      </c>
      <c r="K9" s="513">
        <f aca="true" t="shared" si="0" ref="K9:L13">I9-G9</f>
        <v>0</v>
      </c>
      <c r="L9" s="283">
        <f t="shared" si="0"/>
        <v>1382</v>
      </c>
      <c r="M9" s="12"/>
      <c r="P9" s="524" t="s">
        <v>156</v>
      </c>
    </row>
    <row r="10" spans="1:16" ht="15.75">
      <c r="A10" s="85"/>
      <c r="B10" s="202" t="s">
        <v>85</v>
      </c>
      <c r="C10" s="122"/>
      <c r="D10" s="124" t="s">
        <v>41</v>
      </c>
      <c r="E10" s="123">
        <v>266</v>
      </c>
      <c r="F10" s="283">
        <v>11917</v>
      </c>
      <c r="G10" s="122">
        <v>255</v>
      </c>
      <c r="H10" s="283">
        <v>12334</v>
      </c>
      <c r="I10" s="122">
        <v>255</v>
      </c>
      <c r="J10" s="283">
        <f>H10-105+505+195</f>
        <v>12929</v>
      </c>
      <c r="K10" s="513">
        <f t="shared" si="0"/>
        <v>0</v>
      </c>
      <c r="L10" s="283">
        <f t="shared" si="0"/>
        <v>595</v>
      </c>
      <c r="M10" s="27" t="s">
        <v>60</v>
      </c>
      <c r="N10" s="3" t="s">
        <v>61</v>
      </c>
      <c r="P10" s="524" t="s">
        <v>156</v>
      </c>
    </row>
    <row r="11" spans="1:16" ht="15.75">
      <c r="A11" s="85"/>
      <c r="B11" s="202" t="s">
        <v>69</v>
      </c>
      <c r="C11" s="122"/>
      <c r="D11" s="124" t="s">
        <v>41</v>
      </c>
      <c r="E11" s="517">
        <v>0</v>
      </c>
      <c r="F11" s="283">
        <v>1727</v>
      </c>
      <c r="G11" s="520">
        <v>0</v>
      </c>
      <c r="H11" s="283">
        <v>1730</v>
      </c>
      <c r="I11" s="520">
        <v>0</v>
      </c>
      <c r="J11" s="283">
        <f>H11</f>
        <v>1730</v>
      </c>
      <c r="K11" s="513">
        <f t="shared" si="0"/>
        <v>0</v>
      </c>
      <c r="L11" s="283">
        <f t="shared" si="0"/>
        <v>0</v>
      </c>
      <c r="M11" s="12">
        <v>93</v>
      </c>
      <c r="P11" s="524" t="s">
        <v>156</v>
      </c>
    </row>
    <row r="12" spans="1:16" ht="15.75">
      <c r="A12" s="85"/>
      <c r="B12" s="203" t="s">
        <v>70</v>
      </c>
      <c r="C12" s="122"/>
      <c r="D12" s="124" t="s">
        <v>41</v>
      </c>
      <c r="E12" s="518">
        <v>0</v>
      </c>
      <c r="F12" s="564">
        <v>480</v>
      </c>
      <c r="G12" s="565">
        <v>0</v>
      </c>
      <c r="H12" s="564">
        <v>480</v>
      </c>
      <c r="I12" s="521">
        <v>0</v>
      </c>
      <c r="J12" s="284">
        <v>480</v>
      </c>
      <c r="K12" s="514">
        <f t="shared" si="0"/>
        <v>0</v>
      </c>
      <c r="L12" s="284">
        <f t="shared" si="0"/>
        <v>0</v>
      </c>
      <c r="M12" s="12"/>
      <c r="P12" s="524" t="s">
        <v>156</v>
      </c>
    </row>
    <row r="13" spans="1:16" ht="15.75">
      <c r="A13" s="80"/>
      <c r="B13" s="204" t="s">
        <v>71</v>
      </c>
      <c r="C13" s="49"/>
      <c r="D13" s="119" t="s">
        <v>41</v>
      </c>
      <c r="E13" s="519">
        <v>0</v>
      </c>
      <c r="F13" s="285">
        <v>274</v>
      </c>
      <c r="G13" s="566">
        <v>0</v>
      </c>
      <c r="H13" s="567">
        <v>1</v>
      </c>
      <c r="I13" s="522">
        <v>0</v>
      </c>
      <c r="J13" s="285">
        <v>1</v>
      </c>
      <c r="K13" s="515">
        <f t="shared" si="0"/>
        <v>0</v>
      </c>
      <c r="L13" s="285">
        <f t="shared" si="0"/>
        <v>0</v>
      </c>
      <c r="M13" s="12"/>
      <c r="P13" s="524" t="s">
        <v>156</v>
      </c>
    </row>
    <row r="14" spans="1:36" s="235" customFormat="1" ht="16.5" thickBot="1">
      <c r="A14" s="230"/>
      <c r="B14" s="231"/>
      <c r="C14" s="232" t="s">
        <v>4</v>
      </c>
      <c r="D14" s="233" t="s">
        <v>41</v>
      </c>
      <c r="E14" s="281">
        <f>SUM(E9:E11)</f>
        <v>851</v>
      </c>
      <c r="F14" s="286">
        <f>SUM(F9:F13)-F12</f>
        <v>74093</v>
      </c>
      <c r="G14" s="232">
        <f>SUM(G9:G11)</f>
        <v>851</v>
      </c>
      <c r="H14" s="286">
        <f>SUM(H9:H11)+H13</f>
        <v>76346</v>
      </c>
      <c r="I14" s="232">
        <f>SUM(I9:I11)</f>
        <v>851</v>
      </c>
      <c r="J14" s="286">
        <f>SUM(J9:J11)+J13</f>
        <v>78323</v>
      </c>
      <c r="K14" s="516">
        <f>SUM(K9:K11)</f>
        <v>0</v>
      </c>
      <c r="L14" s="286">
        <f>SUM(L9:L11)</f>
        <v>1977</v>
      </c>
      <c r="M14" s="234">
        <f>697+630+957+2333</f>
        <v>4617</v>
      </c>
      <c r="N14" s="235">
        <f>2451-93</f>
        <v>2358</v>
      </c>
      <c r="O14" s="235">
        <f>+H14-J14</f>
        <v>-1977</v>
      </c>
      <c r="P14" s="524" t="s">
        <v>156</v>
      </c>
      <c r="AJ14" s="3"/>
    </row>
    <row r="15" spans="1:16" ht="16.5" thickTop="1">
      <c r="A15" s="85"/>
      <c r="B15" s="208" t="s">
        <v>90</v>
      </c>
      <c r="C15" s="122"/>
      <c r="D15" s="205"/>
      <c r="E15" s="123"/>
      <c r="F15" s="283"/>
      <c r="G15" s="122"/>
      <c r="H15" s="283"/>
      <c r="I15" s="122"/>
      <c r="J15" s="283"/>
      <c r="K15" s="122"/>
      <c r="L15" s="283"/>
      <c r="M15" s="12"/>
      <c r="P15" s="524" t="s">
        <v>156</v>
      </c>
    </row>
    <row r="16" spans="1:16" ht="15.75">
      <c r="A16" s="85"/>
      <c r="B16" s="202" t="s">
        <v>72</v>
      </c>
      <c r="C16" s="122"/>
      <c r="D16" s="206"/>
      <c r="E16" s="123"/>
      <c r="F16" s="283">
        <v>17936</v>
      </c>
      <c r="G16" s="207"/>
      <c r="H16" s="283">
        <v>18300</v>
      </c>
      <c r="I16" s="122"/>
      <c r="J16" s="283">
        <f>H16+80+124+1+344+133</f>
        <v>18982</v>
      </c>
      <c r="K16" s="122"/>
      <c r="L16" s="283">
        <f>J16-H16</f>
        <v>682</v>
      </c>
      <c r="M16" s="12">
        <v>359</v>
      </c>
      <c r="N16" s="3">
        <f>1171+93</f>
        <v>1264</v>
      </c>
      <c r="O16" s="3">
        <f aca="true" t="shared" si="1" ref="O16:O32">+H16-J16</f>
        <v>-682</v>
      </c>
      <c r="P16" s="524" t="s">
        <v>156</v>
      </c>
    </row>
    <row r="17" spans="1:16" ht="15.75">
      <c r="A17" s="85"/>
      <c r="B17" s="202" t="s">
        <v>116</v>
      </c>
      <c r="C17" s="122"/>
      <c r="D17" s="206"/>
      <c r="E17" s="123"/>
      <c r="F17" s="283">
        <v>24</v>
      </c>
      <c r="G17" s="207"/>
      <c r="H17" s="283">
        <v>24</v>
      </c>
      <c r="I17" s="122"/>
      <c r="J17" s="283">
        <f>SUM(H17)</f>
        <v>24</v>
      </c>
      <c r="K17" s="122"/>
      <c r="L17" s="283">
        <f aca="true" t="shared" si="2" ref="L17:L32">J17-H17</f>
        <v>0</v>
      </c>
      <c r="M17" s="12">
        <v>359</v>
      </c>
      <c r="N17" s="3">
        <f>1171+93</f>
        <v>1264</v>
      </c>
      <c r="O17" s="3">
        <f t="shared" si="1"/>
        <v>0</v>
      </c>
      <c r="P17" s="524" t="s">
        <v>156</v>
      </c>
    </row>
    <row r="18" spans="1:16" ht="15.75">
      <c r="A18" s="85"/>
      <c r="B18" s="202" t="s">
        <v>73</v>
      </c>
      <c r="C18" s="122"/>
      <c r="D18" s="206"/>
      <c r="E18" s="123"/>
      <c r="F18" s="283">
        <v>2371</v>
      </c>
      <c r="G18" s="122"/>
      <c r="H18" s="283">
        <v>2000</v>
      </c>
      <c r="I18" s="122"/>
      <c r="J18" s="283">
        <f>H18</f>
        <v>2000</v>
      </c>
      <c r="K18" s="122"/>
      <c r="L18" s="283">
        <f t="shared" si="2"/>
        <v>0</v>
      </c>
      <c r="M18" s="12"/>
      <c r="N18" s="3">
        <v>110</v>
      </c>
      <c r="O18" s="3">
        <f t="shared" si="1"/>
        <v>0</v>
      </c>
      <c r="P18" s="524" t="s">
        <v>156</v>
      </c>
    </row>
    <row r="19" spans="1:16" ht="15.75">
      <c r="A19" s="85"/>
      <c r="B19" s="202" t="s">
        <v>74</v>
      </c>
      <c r="C19" s="122"/>
      <c r="D19" s="206"/>
      <c r="E19" s="123"/>
      <c r="F19" s="283">
        <v>442</v>
      </c>
      <c r="G19" s="122"/>
      <c r="H19" s="283">
        <v>425</v>
      </c>
      <c r="I19" s="122"/>
      <c r="J19" s="283">
        <f>H19</f>
        <v>425</v>
      </c>
      <c r="K19" s="122"/>
      <c r="L19" s="283">
        <f t="shared" si="2"/>
        <v>0</v>
      </c>
      <c r="M19" s="12"/>
      <c r="N19" s="3">
        <v>0</v>
      </c>
      <c r="O19" s="3">
        <f t="shared" si="1"/>
        <v>0</v>
      </c>
      <c r="P19" s="524" t="s">
        <v>156</v>
      </c>
    </row>
    <row r="20" spans="1:16" ht="15.75">
      <c r="A20" s="85"/>
      <c r="B20" s="202" t="s">
        <v>117</v>
      </c>
      <c r="C20" s="122"/>
      <c r="D20" s="206"/>
      <c r="E20" s="123"/>
      <c r="F20" s="384">
        <v>21430</v>
      </c>
      <c r="G20" s="122"/>
      <c r="H20" s="280">
        <v>22707</v>
      </c>
      <c r="I20" s="122"/>
      <c r="J20" s="283">
        <f>H20</f>
        <v>22707</v>
      </c>
      <c r="K20" s="122"/>
      <c r="L20" s="280">
        <f t="shared" si="2"/>
        <v>0</v>
      </c>
      <c r="M20" s="12">
        <f>4220-576</f>
        <v>3644</v>
      </c>
      <c r="O20" s="3">
        <f t="shared" si="1"/>
        <v>0</v>
      </c>
      <c r="P20" s="524" t="s">
        <v>156</v>
      </c>
    </row>
    <row r="21" spans="1:16" ht="15.75">
      <c r="A21" s="85"/>
      <c r="B21" s="202" t="s">
        <v>20</v>
      </c>
      <c r="C21" s="122"/>
      <c r="D21" s="206"/>
      <c r="E21" s="123"/>
      <c r="F21" s="384">
        <v>604</v>
      </c>
      <c r="G21" s="122"/>
      <c r="H21" s="280">
        <v>0</v>
      </c>
      <c r="I21" s="122"/>
      <c r="J21" s="283">
        <f>SUM(H21)</f>
        <v>0</v>
      </c>
      <c r="K21" s="122"/>
      <c r="L21" s="280">
        <f t="shared" si="2"/>
        <v>0</v>
      </c>
      <c r="M21" s="12">
        <f>4220-576</f>
        <v>3644</v>
      </c>
      <c r="O21" s="3">
        <f t="shared" si="1"/>
        <v>0</v>
      </c>
      <c r="P21" s="524" t="s">
        <v>156</v>
      </c>
    </row>
    <row r="22" spans="1:16" ht="15.75">
      <c r="A22" s="85"/>
      <c r="B22" s="202" t="s">
        <v>118</v>
      </c>
      <c r="C22" s="122"/>
      <c r="D22" s="206"/>
      <c r="E22" s="123"/>
      <c r="F22" s="384">
        <v>1809</v>
      </c>
      <c r="G22" s="122"/>
      <c r="H22" s="280">
        <v>1800</v>
      </c>
      <c r="I22" s="122"/>
      <c r="J22" s="283">
        <f>SUM(H22)+129</f>
        <v>1929</v>
      </c>
      <c r="K22" s="122"/>
      <c r="L22" s="280">
        <f t="shared" si="2"/>
        <v>129</v>
      </c>
      <c r="M22" s="12">
        <v>332</v>
      </c>
      <c r="N22" s="3">
        <v>175</v>
      </c>
      <c r="O22" s="3">
        <f t="shared" si="1"/>
        <v>-129</v>
      </c>
      <c r="P22" s="524" t="s">
        <v>156</v>
      </c>
    </row>
    <row r="23" spans="1:16" ht="15.75">
      <c r="A23" s="85"/>
      <c r="B23" s="202" t="s">
        <v>75</v>
      </c>
      <c r="C23" s="122"/>
      <c r="D23" s="206"/>
      <c r="E23" s="123"/>
      <c r="F23" s="384">
        <v>244</v>
      </c>
      <c r="G23" s="122"/>
      <c r="H23" s="280">
        <v>200</v>
      </c>
      <c r="I23" s="122"/>
      <c r="J23" s="283">
        <f>SUM(H23)+5</f>
        <v>205</v>
      </c>
      <c r="K23" s="122"/>
      <c r="L23" s="280">
        <f t="shared" si="2"/>
        <v>5</v>
      </c>
      <c r="M23" s="12"/>
      <c r="O23" s="3">
        <f t="shared" si="1"/>
        <v>-5</v>
      </c>
      <c r="P23" s="524" t="s">
        <v>156</v>
      </c>
    </row>
    <row r="24" spans="1:16" ht="15.75">
      <c r="A24" s="85"/>
      <c r="B24" s="202" t="s">
        <v>76</v>
      </c>
      <c r="C24" s="122"/>
      <c r="D24" s="206"/>
      <c r="E24" s="123"/>
      <c r="F24" s="384">
        <v>1059</v>
      </c>
      <c r="G24" s="122"/>
      <c r="H24" s="280">
        <v>1050</v>
      </c>
      <c r="I24" s="122"/>
      <c r="J24" s="283">
        <f>SUM(H24)</f>
        <v>1050</v>
      </c>
      <c r="K24" s="122"/>
      <c r="L24" s="280">
        <f t="shared" si="2"/>
        <v>0</v>
      </c>
      <c r="M24" s="12"/>
      <c r="N24" s="3">
        <v>14918</v>
      </c>
      <c r="O24" s="3">
        <f t="shared" si="1"/>
        <v>0</v>
      </c>
      <c r="P24" s="524" t="s">
        <v>156</v>
      </c>
    </row>
    <row r="25" spans="1:16" ht="15.75">
      <c r="A25" s="85"/>
      <c r="B25" s="202" t="s">
        <v>77</v>
      </c>
      <c r="C25" s="122"/>
      <c r="D25" s="206"/>
      <c r="E25" s="123"/>
      <c r="F25" s="384">
        <v>20696</v>
      </c>
      <c r="G25" s="122"/>
      <c r="H25" s="384">
        <v>19000</v>
      </c>
      <c r="I25" s="122"/>
      <c r="J25" s="283">
        <f>H25-28</f>
        <v>18972</v>
      </c>
      <c r="K25" s="122"/>
      <c r="L25" s="280">
        <f t="shared" si="2"/>
        <v>-28</v>
      </c>
      <c r="M25" s="12">
        <v>276</v>
      </c>
      <c r="N25" s="3">
        <v>14853</v>
      </c>
      <c r="O25" s="3">
        <f t="shared" si="1"/>
        <v>28</v>
      </c>
      <c r="P25" s="524" t="s">
        <v>156</v>
      </c>
    </row>
    <row r="26" spans="1:16" ht="15.75">
      <c r="A26" s="85"/>
      <c r="B26" s="202" t="s">
        <v>119</v>
      </c>
      <c r="C26" s="122"/>
      <c r="D26" s="206"/>
      <c r="E26" s="123"/>
      <c r="F26" s="384">
        <v>1867</v>
      </c>
      <c r="G26" s="122"/>
      <c r="H26" s="280">
        <v>1800</v>
      </c>
      <c r="I26" s="122"/>
      <c r="J26" s="283">
        <f>H26+7</f>
        <v>1807</v>
      </c>
      <c r="K26" s="122"/>
      <c r="L26" s="280">
        <f t="shared" si="2"/>
        <v>7</v>
      </c>
      <c r="M26" s="12"/>
      <c r="N26" s="3">
        <v>135</v>
      </c>
      <c r="O26" s="3">
        <f t="shared" si="1"/>
        <v>-7</v>
      </c>
      <c r="P26" s="524" t="s">
        <v>156</v>
      </c>
    </row>
    <row r="27" spans="1:16" ht="15.75">
      <c r="A27" s="85"/>
      <c r="B27" s="202" t="s">
        <v>120</v>
      </c>
      <c r="C27" s="122"/>
      <c r="D27" s="206"/>
      <c r="E27" s="123"/>
      <c r="F27" s="384">
        <v>585</v>
      </c>
      <c r="G27" s="122"/>
      <c r="H27" s="280">
        <v>550</v>
      </c>
      <c r="I27" s="122"/>
      <c r="J27" s="283">
        <f>H27</f>
        <v>550</v>
      </c>
      <c r="K27" s="122"/>
      <c r="L27" s="280">
        <f t="shared" si="2"/>
        <v>0</v>
      </c>
      <c r="M27" s="12"/>
      <c r="N27" s="3">
        <v>14918</v>
      </c>
      <c r="O27" s="3">
        <f t="shared" si="1"/>
        <v>0</v>
      </c>
      <c r="P27" s="524" t="s">
        <v>156</v>
      </c>
    </row>
    <row r="28" spans="1:16" ht="15.75">
      <c r="A28" s="85"/>
      <c r="B28" s="202" t="s">
        <v>121</v>
      </c>
      <c r="C28" s="122"/>
      <c r="D28" s="206"/>
      <c r="E28" s="123"/>
      <c r="F28" s="280">
        <v>72</v>
      </c>
      <c r="G28" s="122"/>
      <c r="H28" s="384">
        <v>72</v>
      </c>
      <c r="I28" s="122"/>
      <c r="J28" s="283">
        <f>SUM(H28)</f>
        <v>72</v>
      </c>
      <c r="K28" s="122"/>
      <c r="L28" s="280">
        <f t="shared" si="2"/>
        <v>0</v>
      </c>
      <c r="M28" s="12"/>
      <c r="O28" s="3">
        <f t="shared" si="1"/>
        <v>0</v>
      </c>
      <c r="P28" s="524" t="s">
        <v>156</v>
      </c>
    </row>
    <row r="29" spans="1:16" ht="15.75">
      <c r="A29" s="85"/>
      <c r="B29" s="202" t="s">
        <v>122</v>
      </c>
      <c r="C29" s="122"/>
      <c r="D29" s="206"/>
      <c r="E29" s="123"/>
      <c r="F29" s="280">
        <v>1001</v>
      </c>
      <c r="G29" s="122"/>
      <c r="H29" s="384">
        <v>1000</v>
      </c>
      <c r="I29" s="122"/>
      <c r="J29" s="283">
        <f>H29</f>
        <v>1000</v>
      </c>
      <c r="K29" s="122"/>
      <c r="L29" s="280">
        <f t="shared" si="2"/>
        <v>0</v>
      </c>
      <c r="M29" s="12"/>
      <c r="N29" s="3">
        <v>10</v>
      </c>
      <c r="O29" s="3">
        <f t="shared" si="1"/>
        <v>0</v>
      </c>
      <c r="P29" s="524" t="s">
        <v>156</v>
      </c>
    </row>
    <row r="30" spans="1:16" ht="15.75">
      <c r="A30" s="85"/>
      <c r="B30" s="202" t="s">
        <v>81</v>
      </c>
      <c r="C30" s="122"/>
      <c r="D30" s="206"/>
      <c r="E30" s="123"/>
      <c r="F30" s="280">
        <v>1318</v>
      </c>
      <c r="G30" s="122"/>
      <c r="H30" s="384">
        <v>1300</v>
      </c>
      <c r="I30" s="122"/>
      <c r="J30" s="283">
        <f>H30</f>
        <v>1300</v>
      </c>
      <c r="K30" s="122"/>
      <c r="L30" s="280">
        <f t="shared" si="2"/>
        <v>0</v>
      </c>
      <c r="M30" s="12"/>
      <c r="N30" s="3">
        <v>85</v>
      </c>
      <c r="O30" s="3">
        <f t="shared" si="1"/>
        <v>0</v>
      </c>
      <c r="P30" s="524" t="s">
        <v>156</v>
      </c>
    </row>
    <row r="31" spans="1:16" ht="15.75">
      <c r="A31" s="555"/>
      <c r="B31" s="562" t="s">
        <v>82</v>
      </c>
      <c r="C31" s="47"/>
      <c r="D31" s="448"/>
      <c r="E31" s="449"/>
      <c r="F31" s="450">
        <v>1623</v>
      </c>
      <c r="G31" s="47"/>
      <c r="H31" s="563">
        <v>1245</v>
      </c>
      <c r="I31" s="47"/>
      <c r="J31" s="451">
        <f>H31</f>
        <v>1245</v>
      </c>
      <c r="K31" s="47"/>
      <c r="L31" s="450">
        <f t="shared" si="2"/>
        <v>0</v>
      </c>
      <c r="M31" s="12"/>
      <c r="N31" s="3">
        <v>37758</v>
      </c>
      <c r="O31" s="3">
        <f t="shared" si="1"/>
        <v>0</v>
      </c>
      <c r="P31" s="524" t="s">
        <v>156</v>
      </c>
    </row>
    <row r="32" spans="1:16" ht="16.5" thickBot="1">
      <c r="A32" s="556"/>
      <c r="B32" s="447" t="s">
        <v>180</v>
      </c>
      <c r="C32" s="557"/>
      <c r="D32" s="558"/>
      <c r="E32" s="559"/>
      <c r="F32" s="560">
        <v>7565</v>
      </c>
      <c r="G32" s="557"/>
      <c r="H32" s="568">
        <v>0</v>
      </c>
      <c r="I32" s="557"/>
      <c r="J32" s="561">
        <f>H32</f>
        <v>0</v>
      </c>
      <c r="K32" s="557"/>
      <c r="L32" s="560">
        <f t="shared" si="2"/>
        <v>0</v>
      </c>
      <c r="M32" s="12"/>
      <c r="O32" s="3">
        <f t="shared" si="1"/>
        <v>0</v>
      </c>
      <c r="P32" s="524"/>
    </row>
    <row r="33" spans="1:36" s="237" customFormat="1" ht="15.75">
      <c r="A33" s="236"/>
      <c r="B33" s="452" t="s">
        <v>83</v>
      </c>
      <c r="C33" s="453"/>
      <c r="D33" s="454"/>
      <c r="E33" s="455"/>
      <c r="F33" s="456">
        <f>SUM(F14:F32)</f>
        <v>154739</v>
      </c>
      <c r="G33" s="457"/>
      <c r="H33" s="459">
        <f>SUM(H14:H32)</f>
        <v>147819</v>
      </c>
      <c r="I33" s="458"/>
      <c r="J33" s="459">
        <f>SUM(J14:J32)</f>
        <v>150591</v>
      </c>
      <c r="K33" s="457"/>
      <c r="L33" s="459">
        <f>SUM(L14:L32)</f>
        <v>2772</v>
      </c>
      <c r="M33" s="76">
        <f>SUM(M11:M31)</f>
        <v>13324</v>
      </c>
      <c r="N33" s="237">
        <f>SUM(N14:N31)</f>
        <v>87848</v>
      </c>
      <c r="O33" s="237">
        <f>+H33-J33</f>
        <v>-2772</v>
      </c>
      <c r="P33" s="524" t="s">
        <v>156</v>
      </c>
      <c r="AJ33" s="3"/>
    </row>
    <row r="34" spans="1:16" ht="16.5" customHeight="1">
      <c r="A34" s="85"/>
      <c r="B34" s="202" t="s">
        <v>78</v>
      </c>
      <c r="C34" s="122"/>
      <c r="D34" s="206"/>
      <c r="E34" s="123"/>
      <c r="F34" s="384">
        <v>-9402</v>
      </c>
      <c r="G34" s="407"/>
      <c r="H34" s="384">
        <v>-18716</v>
      </c>
      <c r="I34" s="407"/>
      <c r="J34" s="384">
        <v>-15750</v>
      </c>
      <c r="K34" s="122"/>
      <c r="L34" s="280"/>
      <c r="M34" s="12"/>
      <c r="P34" s="524" t="s">
        <v>156</v>
      </c>
    </row>
    <row r="35" spans="1:16" ht="15.75">
      <c r="A35" s="85"/>
      <c r="B35" s="202" t="s">
        <v>79</v>
      </c>
      <c r="C35" s="122"/>
      <c r="D35" s="206"/>
      <c r="E35" s="123"/>
      <c r="F35" s="384">
        <v>18716</v>
      </c>
      <c r="G35" s="407"/>
      <c r="H35" s="384">
        <v>15750</v>
      </c>
      <c r="I35" s="441"/>
      <c r="J35" s="384">
        <v>15750</v>
      </c>
      <c r="K35" s="122"/>
      <c r="L35" s="280"/>
      <c r="M35" s="12"/>
      <c r="P35" s="524" t="s">
        <v>156</v>
      </c>
    </row>
    <row r="36" spans="1:16" ht="15.75">
      <c r="A36" s="85"/>
      <c r="B36" s="202" t="s">
        <v>80</v>
      </c>
      <c r="C36" s="122"/>
      <c r="D36" s="206"/>
      <c r="E36" s="123"/>
      <c r="F36" s="384">
        <v>-46</v>
      </c>
      <c r="G36" s="442"/>
      <c r="H36" s="385">
        <v>0</v>
      </c>
      <c r="I36" s="442"/>
      <c r="J36" s="385">
        <v>0</v>
      </c>
      <c r="K36" s="122"/>
      <c r="L36" s="280"/>
      <c r="M36" s="12"/>
      <c r="P36" s="524" t="s">
        <v>156</v>
      </c>
    </row>
    <row r="37" spans="1:16" ht="15.75">
      <c r="A37" s="422"/>
      <c r="B37" s="423" t="s">
        <v>84</v>
      </c>
      <c r="C37" s="172"/>
      <c r="D37" s="424"/>
      <c r="E37" s="177"/>
      <c r="F37" s="425">
        <f>SUM(F33:F36)</f>
        <v>164007</v>
      </c>
      <c r="G37" s="172"/>
      <c r="H37" s="426">
        <f>SUM(H33:H36)</f>
        <v>144853</v>
      </c>
      <c r="I37" s="172"/>
      <c r="J37" s="426">
        <f>SUM(J33:J36)</f>
        <v>150591</v>
      </c>
      <c r="K37" s="172"/>
      <c r="L37" s="425"/>
      <c r="M37" s="12"/>
      <c r="P37" s="524" t="s">
        <v>157</v>
      </c>
    </row>
    <row r="38" spans="1:13" ht="18" customHeight="1">
      <c r="A38" s="76"/>
      <c r="B38" s="263"/>
      <c r="C38" s="103"/>
      <c r="D38" s="427"/>
      <c r="E38" s="103"/>
      <c r="F38" s="428"/>
      <c r="G38" s="103"/>
      <c r="H38" s="428"/>
      <c r="I38" s="103"/>
      <c r="J38" s="429"/>
      <c r="K38" s="430"/>
      <c r="L38" s="428"/>
      <c r="M38" s="12"/>
    </row>
    <row r="39" spans="1:13" ht="15.75">
      <c r="A39" s="12"/>
      <c r="B39" s="209"/>
      <c r="C39" s="12"/>
      <c r="D39" s="12" t="s">
        <v>41</v>
      </c>
      <c r="E39" s="12"/>
      <c r="F39" s="523"/>
      <c r="G39" s="12"/>
      <c r="H39" s="259"/>
      <c r="I39" s="12"/>
      <c r="J39" s="259"/>
      <c r="K39" s="47"/>
      <c r="L39" s="47"/>
      <c r="M39" s="12"/>
    </row>
    <row r="40" spans="11:13" ht="15.75">
      <c r="K40" s="24"/>
      <c r="L40" s="24"/>
      <c r="M40" s="12"/>
    </row>
    <row r="41" spans="11:13" ht="15.75">
      <c r="K41" s="24"/>
      <c r="L41" s="24"/>
      <c r="M41" s="12"/>
    </row>
    <row r="42" spans="11:13" ht="15.75">
      <c r="K42" s="24"/>
      <c r="L42" s="24"/>
      <c r="M42" s="12"/>
    </row>
    <row r="43" spans="11:13" ht="15.75">
      <c r="K43" s="24"/>
      <c r="L43" s="24"/>
      <c r="M43" s="12"/>
    </row>
    <row r="44" spans="11:13" ht="15.75">
      <c r="K44" s="24"/>
      <c r="L44" s="24"/>
      <c r="M44" s="12"/>
    </row>
    <row r="45" spans="11:13" ht="15.75">
      <c r="K45" s="24"/>
      <c r="L45" s="24"/>
      <c r="M45" s="12"/>
    </row>
    <row r="46" spans="11:13" ht="15.75">
      <c r="K46" s="24"/>
      <c r="L46" s="24"/>
      <c r="M46" s="12"/>
    </row>
    <row r="47" spans="11:13" ht="15.75">
      <c r="K47" s="24"/>
      <c r="L47" s="24"/>
      <c r="M47" s="12"/>
    </row>
    <row r="48" spans="11:13" ht="15.75">
      <c r="K48" s="24"/>
      <c r="L48" s="24"/>
      <c r="M48" s="12"/>
    </row>
    <row r="49" spans="11:13" ht="15.75">
      <c r="K49" s="24"/>
      <c r="L49" s="24"/>
      <c r="M49" s="12"/>
    </row>
    <row r="50" spans="11:13" ht="15.75">
      <c r="K50" s="24"/>
      <c r="L50" s="24"/>
      <c r="M50" s="12"/>
    </row>
    <row r="51" spans="11:13" ht="15.75">
      <c r="K51" s="24"/>
      <c r="L51" s="24"/>
      <c r="M51" s="12"/>
    </row>
    <row r="52" spans="11:13" ht="15.75">
      <c r="K52" s="24"/>
      <c r="L52" s="24"/>
      <c r="M52" s="12"/>
    </row>
    <row r="53" spans="11:13" ht="15.75">
      <c r="K53" s="26"/>
      <c r="L53" s="24"/>
      <c r="M53" s="12"/>
    </row>
    <row r="54" spans="11:13" ht="15.75">
      <c r="K54" s="12"/>
      <c r="L54" s="12"/>
      <c r="M54" s="12"/>
    </row>
    <row r="55" spans="11:13" ht="15.75">
      <c r="K55" s="11"/>
      <c r="L55" s="11"/>
      <c r="M55" s="12"/>
    </row>
    <row r="56" spans="11:13" ht="15.75">
      <c r="K56" s="11"/>
      <c r="L56" s="11"/>
      <c r="M56" s="12"/>
    </row>
    <row r="57" spans="11:13" ht="15.75">
      <c r="K57" s="11"/>
      <c r="L57" s="11"/>
      <c r="M57" s="12"/>
    </row>
    <row r="58" spans="11:13" ht="15.75">
      <c r="K58" s="11"/>
      <c r="L58" s="11"/>
      <c r="M58" s="12"/>
    </row>
    <row r="59" ht="15.75">
      <c r="M59" s="12"/>
    </row>
    <row r="60" ht="15.75">
      <c r="M60" s="12"/>
    </row>
  </sheetData>
  <printOptions horizontalCentered="1"/>
  <pageMargins left="0.5" right="0.5" top="0.5" bottom="0.75" header="0.5" footer="0.5"/>
  <pageSetup horizontalDpi="600" verticalDpi="600" orientation="landscape" scale="75" r:id="rId1"/>
  <headerFooter alignWithMargins="0">
    <oddFooter>&amp;C&amp;"Times New Roman,Regular"&amp;14Exhibit L - Summary of Requirements by Object Class</oddFooter>
  </headerFooter>
  <ignoredErrors>
    <ignoredError sqref="H14 F14 J14 J28 L33" formula="1"/>
    <ignoredError sqref="G14 E14 I14" formulaRange="1"/>
  </ignoredErrors>
</worksheet>
</file>

<file path=xl/worksheets/sheet2.xml><?xml version="1.0" encoding="utf-8"?>
<worksheet xmlns="http://schemas.openxmlformats.org/spreadsheetml/2006/main" xmlns:r="http://schemas.openxmlformats.org/officeDocument/2006/relationships">
  <dimension ref="A1:AJ60"/>
  <sheetViews>
    <sheetView showGridLines="0" showOutlineSymbols="0" zoomScale="75" zoomScaleNormal="75" zoomScaleSheetLayoutView="75" workbookViewId="0" topLeftCell="A1">
      <selection activeCell="L34" sqref="L34"/>
    </sheetView>
  </sheetViews>
  <sheetFormatPr defaultColWidth="8.88671875" defaultRowHeight="15"/>
  <cols>
    <col min="1" max="1" width="24.3359375" style="8" customWidth="1"/>
    <col min="2" max="2" width="8.10546875" style="8" customWidth="1"/>
    <col min="3" max="3" width="11.88671875" style="8" customWidth="1"/>
    <col min="4" max="4" width="3.77734375" style="8" hidden="1" customWidth="1"/>
    <col min="5" max="5" width="14.21484375" style="12" customWidth="1"/>
    <col min="6" max="6" width="6.21484375" style="12" customWidth="1"/>
    <col min="7" max="7" width="10.21484375" style="12" customWidth="1"/>
    <col min="8" max="8" width="0.9921875" style="12" customWidth="1"/>
    <col min="9" max="9" width="7.88671875" style="12" customWidth="1"/>
    <col min="10" max="10" width="6.21484375" style="12" customWidth="1"/>
    <col min="11" max="11" width="9.3359375" style="12" bestFit="1" customWidth="1"/>
    <col min="12" max="12" width="1.66796875" style="12" customWidth="1"/>
    <col min="13" max="13" width="4.4453125" style="12" customWidth="1"/>
    <col min="14" max="14" width="7.3359375" style="12" customWidth="1"/>
    <col min="15" max="15" width="6.88671875" style="12" bestFit="1" customWidth="1"/>
    <col min="16" max="16" width="1.66796875" style="12" customWidth="1"/>
    <col min="17" max="17" width="5.6640625" style="12" customWidth="1"/>
    <col min="18" max="18" width="6.10546875" style="12" customWidth="1"/>
    <col min="19" max="19" width="8.21484375" style="12" customWidth="1"/>
    <col min="20" max="20" width="1.66796875" style="12" customWidth="1"/>
    <col min="21" max="21" width="4.77734375" style="12" customWidth="1"/>
    <col min="22" max="22" width="5.21484375" style="12" customWidth="1"/>
    <col min="23" max="23" width="6.10546875" style="12" customWidth="1"/>
    <col min="24" max="24" width="1.66796875" style="12" customWidth="1"/>
    <col min="25" max="25" width="4.21484375" style="12" customWidth="1"/>
    <col min="26" max="26" width="3.88671875" style="12" customWidth="1"/>
    <col min="27" max="27" width="6.21484375" style="12" customWidth="1"/>
    <col min="28" max="28" width="1.77734375" style="12" customWidth="1"/>
    <col min="29" max="29" width="7.77734375" style="12" customWidth="1"/>
    <col min="30" max="30" width="6.21484375" style="12" customWidth="1"/>
    <col min="31" max="31" width="11.21484375" style="12" bestFit="1" customWidth="1"/>
    <col min="32" max="32" width="0.88671875" style="12" customWidth="1"/>
    <col min="33" max="33" width="4.5546875" style="12" customWidth="1"/>
    <col min="34" max="34" width="6.21484375" style="12" customWidth="1"/>
    <col min="35" max="35" width="6.10546875" style="12" customWidth="1"/>
    <col min="36" max="36" width="6.77734375" style="8" customWidth="1"/>
    <col min="37" max="37" width="5.6640625" style="8" customWidth="1"/>
    <col min="38" max="38" width="7.6640625" style="8" customWidth="1"/>
    <col min="39" max="16384" width="9.6640625" style="8" customWidth="1"/>
  </cols>
  <sheetData>
    <row r="1" spans="1:36" ht="22.5">
      <c r="A1" s="238" t="s">
        <v>99</v>
      </c>
      <c r="AJ1" s="476" t="s">
        <v>156</v>
      </c>
    </row>
    <row r="2" spans="32:36" ht="15.75">
      <c r="AF2" s="477"/>
      <c r="AG2" s="477"/>
      <c r="AJ2" s="476"/>
    </row>
    <row r="3" spans="1:36" ht="15.75">
      <c r="A3" s="291"/>
      <c r="B3" s="291"/>
      <c r="C3" s="291"/>
      <c r="D3" s="29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478"/>
      <c r="AG3" s="478"/>
      <c r="AH3" s="479"/>
      <c r="AI3" s="11"/>
      <c r="AJ3" s="476"/>
    </row>
    <row r="4" spans="1:36" ht="22.5">
      <c r="A4" s="292" t="s">
        <v>16</v>
      </c>
      <c r="B4" s="9"/>
      <c r="C4" s="9"/>
      <c r="D4" s="9"/>
      <c r="E4" s="14"/>
      <c r="F4" s="14"/>
      <c r="G4" s="14"/>
      <c r="H4" s="14"/>
      <c r="I4" s="14"/>
      <c r="J4" s="14"/>
      <c r="K4" s="14"/>
      <c r="L4" s="14"/>
      <c r="M4" s="14"/>
      <c r="N4" s="15"/>
      <c r="O4" s="14"/>
      <c r="P4" s="14"/>
      <c r="Q4" s="14"/>
      <c r="R4" s="14"/>
      <c r="S4" s="14"/>
      <c r="T4" s="14"/>
      <c r="U4" s="14"/>
      <c r="V4" s="14"/>
      <c r="W4" s="14"/>
      <c r="X4" s="14"/>
      <c r="Y4" s="14"/>
      <c r="Z4" s="14"/>
      <c r="AA4" s="14"/>
      <c r="AB4" s="14"/>
      <c r="AC4" s="14"/>
      <c r="AD4" s="14"/>
      <c r="AE4" s="14"/>
      <c r="AG4" s="477"/>
      <c r="AH4" s="480"/>
      <c r="AI4" s="14"/>
      <c r="AJ4" s="476" t="s">
        <v>156</v>
      </c>
    </row>
    <row r="5" spans="1:36" ht="23.25">
      <c r="A5" s="94" t="s">
        <v>31</v>
      </c>
      <c r="B5" s="9"/>
      <c r="C5" s="9"/>
      <c r="D5" s="9"/>
      <c r="E5" s="14"/>
      <c r="F5" s="14"/>
      <c r="G5" s="14"/>
      <c r="H5" s="14"/>
      <c r="I5" s="14"/>
      <c r="J5" s="14"/>
      <c r="K5" s="14"/>
      <c r="L5" s="14"/>
      <c r="M5" s="14"/>
      <c r="N5" s="15"/>
      <c r="O5" s="14"/>
      <c r="P5" s="14"/>
      <c r="Q5" s="14"/>
      <c r="R5" s="14"/>
      <c r="S5" s="14"/>
      <c r="T5" s="14"/>
      <c r="U5" s="14"/>
      <c r="V5" s="14"/>
      <c r="W5" s="14"/>
      <c r="X5" s="14"/>
      <c r="Y5" s="14"/>
      <c r="Z5" s="14"/>
      <c r="AA5" s="14"/>
      <c r="AB5" s="14"/>
      <c r="AC5" s="14"/>
      <c r="AD5" s="14"/>
      <c r="AE5" s="14"/>
      <c r="AF5" s="477"/>
      <c r="AG5" s="477"/>
      <c r="AH5" s="480"/>
      <c r="AI5" s="14"/>
      <c r="AJ5" s="476" t="s">
        <v>156</v>
      </c>
    </row>
    <row r="6" spans="1:36" ht="23.25">
      <c r="A6" s="621" t="s">
        <v>18</v>
      </c>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3"/>
      <c r="AF6" s="14"/>
      <c r="AG6" s="14"/>
      <c r="AH6" s="480"/>
      <c r="AI6" s="14"/>
      <c r="AJ6" s="476" t="s">
        <v>156</v>
      </c>
    </row>
    <row r="7" spans="1:36" ht="23.25">
      <c r="A7" s="621" t="s">
        <v>17</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14"/>
      <c r="AG7" s="14"/>
      <c r="AH7" s="480"/>
      <c r="AI7" s="14"/>
      <c r="AJ7" s="476" t="s">
        <v>156</v>
      </c>
    </row>
    <row r="8" spans="1:36" ht="23.25">
      <c r="A8" s="94"/>
      <c r="B8" s="9"/>
      <c r="C8" s="9"/>
      <c r="D8" s="9"/>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480"/>
      <c r="AI8" s="14"/>
      <c r="AJ8" s="476"/>
    </row>
    <row r="9" spans="1:36" ht="23.25">
      <c r="A9" s="94"/>
      <c r="B9" s="9"/>
      <c r="C9" s="9"/>
      <c r="D9" s="9"/>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480"/>
      <c r="AI9" s="14"/>
      <c r="AJ9" s="476"/>
    </row>
    <row r="10" spans="1:36" ht="15.75">
      <c r="A10" s="50"/>
      <c r="B10" s="9"/>
      <c r="C10" s="9"/>
      <c r="D10" s="9"/>
      <c r="E10" s="14"/>
      <c r="F10" s="14"/>
      <c r="G10" s="14"/>
      <c r="H10" s="14"/>
      <c r="I10" s="14"/>
      <c r="J10" s="14"/>
      <c r="K10" s="14"/>
      <c r="L10" s="14"/>
      <c r="M10" s="14"/>
      <c r="N10" s="14"/>
      <c r="O10" s="14"/>
      <c r="P10" s="14"/>
      <c r="Q10" s="14"/>
      <c r="R10" s="14"/>
      <c r="S10" s="14"/>
      <c r="T10" s="14"/>
      <c r="U10" s="14"/>
      <c r="V10" s="14"/>
      <c r="W10" s="14"/>
      <c r="X10" s="14"/>
      <c r="Y10" s="14"/>
      <c r="Z10" s="14"/>
      <c r="AA10" s="14"/>
      <c r="AB10" s="14"/>
      <c r="AC10" s="625" t="s">
        <v>123</v>
      </c>
      <c r="AD10" s="626"/>
      <c r="AE10" s="627"/>
      <c r="AF10" s="8"/>
      <c r="AG10" s="8"/>
      <c r="AH10" s="480"/>
      <c r="AI10" s="8"/>
      <c r="AJ10" s="476" t="s">
        <v>156</v>
      </c>
    </row>
    <row r="11" spans="1:36" ht="15.75">
      <c r="A11" s="50"/>
      <c r="B11" s="9"/>
      <c r="C11" s="9"/>
      <c r="D11" s="9"/>
      <c r="E11" s="14"/>
      <c r="F11" s="14"/>
      <c r="G11" s="14"/>
      <c r="H11" s="14"/>
      <c r="I11" s="14"/>
      <c r="J11" s="14"/>
      <c r="K11" s="14"/>
      <c r="L11" s="14"/>
      <c r="M11" s="14"/>
      <c r="N11" s="14"/>
      <c r="O11" s="14"/>
      <c r="P11" s="14"/>
      <c r="Q11" s="14"/>
      <c r="R11" s="14"/>
      <c r="S11" s="14"/>
      <c r="T11" s="14"/>
      <c r="U11" s="14"/>
      <c r="V11" s="14"/>
      <c r="W11" s="14"/>
      <c r="X11" s="14"/>
      <c r="Y11" s="14"/>
      <c r="Z11" s="14"/>
      <c r="AA11" s="14"/>
      <c r="AB11" s="14"/>
      <c r="AC11" s="348"/>
      <c r="AD11" s="349"/>
      <c r="AE11" s="350"/>
      <c r="AF11" s="8"/>
      <c r="AG11" s="8"/>
      <c r="AH11" s="480"/>
      <c r="AI11" s="8"/>
      <c r="AJ11" s="476" t="s">
        <v>156</v>
      </c>
    </row>
    <row r="12" spans="1:36" ht="15.75">
      <c r="A12" s="78"/>
      <c r="B12" s="75"/>
      <c r="C12" s="75"/>
      <c r="D12" s="75"/>
      <c r="E12" s="76"/>
      <c r="F12" s="76"/>
      <c r="G12" s="76"/>
      <c r="H12" s="76"/>
      <c r="I12" s="76"/>
      <c r="J12" s="76"/>
      <c r="K12" s="76"/>
      <c r="L12" s="76"/>
      <c r="M12" s="76"/>
      <c r="N12" s="76"/>
      <c r="O12" s="76"/>
      <c r="P12" s="76"/>
      <c r="Q12" s="76"/>
      <c r="R12" s="76"/>
      <c r="S12" s="76"/>
      <c r="T12" s="76"/>
      <c r="U12" s="76"/>
      <c r="V12" s="76"/>
      <c r="W12" s="76"/>
      <c r="X12" s="76"/>
      <c r="Y12" s="76"/>
      <c r="Z12" s="76"/>
      <c r="AA12" s="76"/>
      <c r="AB12" s="76"/>
      <c r="AC12" s="657" t="s">
        <v>183</v>
      </c>
      <c r="AD12" s="93"/>
      <c r="AE12" s="93"/>
      <c r="AF12" s="8"/>
      <c r="AG12" s="8"/>
      <c r="AH12" s="480"/>
      <c r="AI12" s="8"/>
      <c r="AJ12" s="476" t="s">
        <v>156</v>
      </c>
    </row>
    <row r="13" spans="1:36" ht="16.5" thickBot="1">
      <c r="A13" s="86"/>
      <c r="B13" s="87"/>
      <c r="C13" s="87"/>
      <c r="D13" s="87"/>
      <c r="E13" s="88"/>
      <c r="F13" s="88"/>
      <c r="G13" s="88"/>
      <c r="H13" s="88"/>
      <c r="I13" s="88"/>
      <c r="J13" s="88"/>
      <c r="K13" s="88"/>
      <c r="L13" s="88"/>
      <c r="M13" s="88"/>
      <c r="N13" s="88"/>
      <c r="O13" s="88"/>
      <c r="P13" s="88"/>
      <c r="Q13" s="88"/>
      <c r="R13" s="88"/>
      <c r="S13" s="88"/>
      <c r="T13" s="88"/>
      <c r="U13" s="88"/>
      <c r="V13" s="88"/>
      <c r="W13" s="88"/>
      <c r="X13" s="88"/>
      <c r="Y13" s="88"/>
      <c r="Z13" s="88"/>
      <c r="AA13" s="88"/>
      <c r="AB13" s="88"/>
      <c r="AC13" s="658"/>
      <c r="AD13" s="90" t="s">
        <v>62</v>
      </c>
      <c r="AE13" s="293" t="s">
        <v>42</v>
      </c>
      <c r="AF13" s="8"/>
      <c r="AG13" s="8"/>
      <c r="AH13" s="480"/>
      <c r="AI13" s="8"/>
      <c r="AJ13" s="476" t="s">
        <v>156</v>
      </c>
    </row>
    <row r="14" spans="1:36" ht="9" customHeight="1">
      <c r="A14" s="79"/>
      <c r="B14" s="10"/>
      <c r="AC14" s="91"/>
      <c r="AD14" s="91"/>
      <c r="AE14" s="259"/>
      <c r="AF14" s="8"/>
      <c r="AG14" s="8"/>
      <c r="AH14" s="480"/>
      <c r="AI14" s="8"/>
      <c r="AJ14" s="476" t="s">
        <v>156</v>
      </c>
    </row>
    <row r="15" spans="1:36" ht="15.75">
      <c r="A15" s="294" t="s">
        <v>134</v>
      </c>
      <c r="B15" s="95"/>
      <c r="C15" s="96"/>
      <c r="D15" s="96"/>
      <c r="E15" s="97"/>
      <c r="F15" s="97"/>
      <c r="G15" s="97"/>
      <c r="H15" s="97"/>
      <c r="I15" s="97"/>
      <c r="J15" s="97"/>
      <c r="K15" s="97"/>
      <c r="L15" s="97"/>
      <c r="M15" s="97"/>
      <c r="N15" s="97"/>
      <c r="O15" s="97"/>
      <c r="P15" s="97"/>
      <c r="Q15" s="97"/>
      <c r="R15" s="97"/>
      <c r="S15" s="97"/>
      <c r="T15" s="97"/>
      <c r="U15" s="97"/>
      <c r="V15" s="97"/>
      <c r="W15" s="97"/>
      <c r="X15" s="97"/>
      <c r="Y15" s="97"/>
      <c r="Z15" s="97"/>
      <c r="AA15" s="97"/>
      <c r="AB15" s="97"/>
      <c r="AC15" s="413">
        <v>880</v>
      </c>
      <c r="AD15" s="413">
        <v>851</v>
      </c>
      <c r="AE15" s="239">
        <v>147819</v>
      </c>
      <c r="AF15" s="8"/>
      <c r="AG15" s="8"/>
      <c r="AH15" s="480"/>
      <c r="AI15" s="8"/>
      <c r="AJ15" s="476" t="s">
        <v>156</v>
      </c>
    </row>
    <row r="16" spans="1:36" ht="18">
      <c r="A16" s="81"/>
      <c r="B16" s="82"/>
      <c r="C16" s="83"/>
      <c r="D16" s="83"/>
      <c r="E16" s="84"/>
      <c r="F16" s="84"/>
      <c r="G16" s="84"/>
      <c r="H16" s="84"/>
      <c r="I16" s="84"/>
      <c r="J16" s="84"/>
      <c r="K16" s="84"/>
      <c r="L16" s="84"/>
      <c r="M16" s="84"/>
      <c r="N16" s="84"/>
      <c r="O16" s="84"/>
      <c r="P16" s="84"/>
      <c r="Q16" s="84"/>
      <c r="R16" s="84"/>
      <c r="S16" s="84"/>
      <c r="T16" s="84"/>
      <c r="U16" s="84"/>
      <c r="V16" s="84"/>
      <c r="W16" s="84"/>
      <c r="X16" s="84"/>
      <c r="Y16" s="84"/>
      <c r="Z16" s="84"/>
      <c r="AA16" s="84"/>
      <c r="AB16" s="84"/>
      <c r="AC16" s="414"/>
      <c r="AD16" s="414"/>
      <c r="AE16" s="386"/>
      <c r="AF16" s="8"/>
      <c r="AG16" s="8"/>
      <c r="AH16" s="480"/>
      <c r="AI16" s="8"/>
      <c r="AJ16" s="476"/>
    </row>
    <row r="17" spans="1:36" s="82" customFormat="1" ht="15.75">
      <c r="A17" s="387"/>
      <c r="B17" s="388"/>
      <c r="C17" s="389"/>
      <c r="D17" s="389"/>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416"/>
      <c r="AD17" s="416"/>
      <c r="AE17" s="391"/>
      <c r="AF17" s="79"/>
      <c r="AG17" s="10"/>
      <c r="AH17" s="480"/>
      <c r="AI17" s="10"/>
      <c r="AJ17" s="476" t="s">
        <v>156</v>
      </c>
    </row>
    <row r="18" spans="1:36" s="10" customFormat="1" ht="15.75">
      <c r="A18" s="294" t="s">
        <v>168</v>
      </c>
      <c r="B18" s="95"/>
      <c r="C18" s="96"/>
      <c r="D18" s="96"/>
      <c r="E18" s="97"/>
      <c r="F18" s="97"/>
      <c r="G18" s="97"/>
      <c r="H18" s="97"/>
      <c r="I18" s="97"/>
      <c r="J18" s="97"/>
      <c r="K18" s="97"/>
      <c r="L18" s="97"/>
      <c r="M18" s="97"/>
      <c r="N18" s="97"/>
      <c r="O18" s="97"/>
      <c r="P18" s="97"/>
      <c r="Q18" s="97"/>
      <c r="R18" s="97"/>
      <c r="S18" s="97"/>
      <c r="T18" s="97"/>
      <c r="U18" s="97"/>
      <c r="V18" s="97"/>
      <c r="W18" s="97"/>
      <c r="X18" s="97"/>
      <c r="Y18" s="97"/>
      <c r="Z18" s="97"/>
      <c r="AA18" s="97"/>
      <c r="AB18" s="97"/>
      <c r="AC18" s="413">
        <v>880</v>
      </c>
      <c r="AD18" s="413">
        <v>851</v>
      </c>
      <c r="AE18" s="239">
        <v>147819</v>
      </c>
      <c r="AH18" s="480"/>
      <c r="AJ18" s="476" t="s">
        <v>156</v>
      </c>
    </row>
    <row r="19" spans="1:36" ht="15.75">
      <c r="A19" s="81"/>
      <c r="B19" s="82"/>
      <c r="C19" s="8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92"/>
      <c r="AD19" s="92"/>
      <c r="AE19" s="295"/>
      <c r="AF19" s="8"/>
      <c r="AG19" s="8"/>
      <c r="AH19" s="480"/>
      <c r="AI19" s="8"/>
      <c r="AJ19" s="476" t="s">
        <v>156</v>
      </c>
    </row>
    <row r="20" spans="1:36" ht="15.75">
      <c r="A20" s="81" t="s">
        <v>53</v>
      </c>
      <c r="B20" s="82"/>
      <c r="C20" s="83"/>
      <c r="D20" s="83"/>
      <c r="E20" s="84"/>
      <c r="F20" s="84"/>
      <c r="G20" s="84"/>
      <c r="H20" s="84"/>
      <c r="I20" s="84"/>
      <c r="J20" s="84"/>
      <c r="K20" s="84"/>
      <c r="L20" s="84"/>
      <c r="M20" s="84"/>
      <c r="N20" s="84"/>
      <c r="O20" s="84"/>
      <c r="P20" s="84"/>
      <c r="Q20" s="84"/>
      <c r="R20" s="84"/>
      <c r="S20" s="84"/>
      <c r="T20" s="84"/>
      <c r="U20" s="84"/>
      <c r="V20" s="84"/>
      <c r="W20" s="84"/>
      <c r="X20" s="84"/>
      <c r="Y20" s="84"/>
      <c r="Z20" s="84"/>
      <c r="AA20" s="84"/>
      <c r="AB20" s="84"/>
      <c r="AC20" s="92"/>
      <c r="AD20" s="92"/>
      <c r="AE20" s="295"/>
      <c r="AF20" s="8"/>
      <c r="AG20" s="8"/>
      <c r="AH20" s="480"/>
      <c r="AI20" s="8"/>
      <c r="AJ20" s="476" t="s">
        <v>156</v>
      </c>
    </row>
    <row r="21" spans="1:36" ht="15.75">
      <c r="A21" s="81"/>
      <c r="B21" s="82" t="s">
        <v>56</v>
      </c>
      <c r="C21" s="83"/>
      <c r="D21" s="83"/>
      <c r="E21" s="84"/>
      <c r="F21" s="84"/>
      <c r="G21" s="84"/>
      <c r="H21" s="84"/>
      <c r="I21" s="84"/>
      <c r="J21" s="84"/>
      <c r="K21" s="84"/>
      <c r="L21" s="84"/>
      <c r="M21" s="84"/>
      <c r="N21" s="84"/>
      <c r="O21" s="84"/>
      <c r="P21" s="84"/>
      <c r="Q21" s="84"/>
      <c r="R21" s="84"/>
      <c r="S21" s="84"/>
      <c r="T21" s="84"/>
      <c r="U21" s="84"/>
      <c r="V21" s="84"/>
      <c r="W21" s="84"/>
      <c r="X21" s="84"/>
      <c r="Y21" s="84"/>
      <c r="Z21" s="84"/>
      <c r="AA21" s="84"/>
      <c r="AB21" s="84"/>
      <c r="AC21" s="92"/>
      <c r="AD21" s="92"/>
      <c r="AE21" s="295"/>
      <c r="AF21" s="8"/>
      <c r="AG21" s="8"/>
      <c r="AH21" s="480"/>
      <c r="AI21" s="8"/>
      <c r="AJ21" s="476" t="s">
        <v>156</v>
      </c>
    </row>
    <row r="22" spans="1:36" ht="15.75">
      <c r="A22" s="81"/>
      <c r="B22" s="82"/>
      <c r="C22" s="373" t="s">
        <v>167</v>
      </c>
      <c r="D22" s="83"/>
      <c r="E22" s="84"/>
      <c r="F22" s="84"/>
      <c r="G22" s="84"/>
      <c r="H22" s="84"/>
      <c r="I22" s="84"/>
      <c r="J22" s="84"/>
      <c r="K22" s="84"/>
      <c r="L22" s="84"/>
      <c r="M22" s="84"/>
      <c r="N22" s="84"/>
      <c r="O22" s="84"/>
      <c r="P22" s="84"/>
      <c r="Q22" s="84"/>
      <c r="R22" s="84"/>
      <c r="S22" s="84"/>
      <c r="T22" s="84"/>
      <c r="U22" s="84"/>
      <c r="V22" s="84"/>
      <c r="W22" s="84"/>
      <c r="X22" s="84"/>
      <c r="Y22" s="84"/>
      <c r="Z22" s="84"/>
      <c r="AA22" s="84"/>
      <c r="AB22" s="84"/>
      <c r="AC22" s="92"/>
      <c r="AD22" s="92"/>
      <c r="AE22" s="354">
        <v>2021</v>
      </c>
      <c r="AF22" s="8"/>
      <c r="AG22" s="8"/>
      <c r="AH22" s="480"/>
      <c r="AI22" s="8"/>
      <c r="AJ22" s="476" t="s">
        <v>156</v>
      </c>
    </row>
    <row r="23" spans="1:36" ht="15.75">
      <c r="A23" s="81"/>
      <c r="B23" s="82"/>
      <c r="C23" s="372" t="s">
        <v>162</v>
      </c>
      <c r="D23" s="83"/>
      <c r="E23" s="84"/>
      <c r="F23" s="84"/>
      <c r="G23" s="84"/>
      <c r="H23" s="84"/>
      <c r="I23" s="84"/>
      <c r="J23" s="84"/>
      <c r="K23" s="84"/>
      <c r="L23" s="84"/>
      <c r="M23" s="84"/>
      <c r="N23" s="84"/>
      <c r="O23" s="84"/>
      <c r="P23" s="84"/>
      <c r="Q23" s="84"/>
      <c r="R23" s="84"/>
      <c r="S23" s="84"/>
      <c r="T23" s="84"/>
      <c r="U23" s="84"/>
      <c r="V23" s="84"/>
      <c r="W23" s="84"/>
      <c r="X23" s="84"/>
      <c r="Y23" s="84"/>
      <c r="Z23" s="84"/>
      <c r="AA23" s="84"/>
      <c r="AB23" s="84"/>
      <c r="AC23" s="92"/>
      <c r="AD23" s="92"/>
      <c r="AE23" s="354">
        <v>784</v>
      </c>
      <c r="AF23" s="8"/>
      <c r="AG23" s="8"/>
      <c r="AH23" s="480"/>
      <c r="AI23" s="8"/>
      <c r="AJ23" s="476" t="s">
        <v>156</v>
      </c>
    </row>
    <row r="24" spans="1:36" s="376" customFormat="1" ht="15.75">
      <c r="A24" s="375"/>
      <c r="C24" s="381" t="s">
        <v>124</v>
      </c>
      <c r="D24" s="377"/>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9"/>
      <c r="AD24" s="379"/>
      <c r="AE24" s="380">
        <v>80</v>
      </c>
      <c r="AF24" s="79"/>
      <c r="AG24" s="10"/>
      <c r="AH24" s="480"/>
      <c r="AI24" s="10"/>
      <c r="AJ24" s="476" t="s">
        <v>156</v>
      </c>
    </row>
    <row r="25" spans="1:36" s="376" customFormat="1" ht="15.75">
      <c r="A25" s="375"/>
      <c r="C25" s="381" t="s">
        <v>108</v>
      </c>
      <c r="D25" s="377"/>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9"/>
      <c r="AD25" s="379"/>
      <c r="AE25" s="382">
        <v>124</v>
      </c>
      <c r="AF25" s="79"/>
      <c r="AG25" s="10"/>
      <c r="AH25" s="480"/>
      <c r="AI25" s="10"/>
      <c r="AJ25" s="476" t="s">
        <v>156</v>
      </c>
    </row>
    <row r="26" spans="1:36" s="376" customFormat="1" ht="15.75">
      <c r="A26" s="375"/>
      <c r="C26" s="381" t="s">
        <v>109</v>
      </c>
      <c r="D26" s="377"/>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9"/>
      <c r="AD26" s="379"/>
      <c r="AE26" s="382">
        <v>1</v>
      </c>
      <c r="AF26" s="79"/>
      <c r="AG26" s="10"/>
      <c r="AH26" s="480"/>
      <c r="AI26" s="10"/>
      <c r="AJ26" s="476" t="s">
        <v>156</v>
      </c>
    </row>
    <row r="27" spans="1:36" ht="15.75">
      <c r="A27" s="81"/>
      <c r="B27" s="82"/>
      <c r="C27" s="372" t="s">
        <v>96</v>
      </c>
      <c r="D27" s="83"/>
      <c r="E27" s="84"/>
      <c r="F27" s="84"/>
      <c r="G27" s="84"/>
      <c r="H27" s="84"/>
      <c r="I27" s="84"/>
      <c r="J27" s="84"/>
      <c r="K27" s="84"/>
      <c r="L27" s="84"/>
      <c r="M27" s="84"/>
      <c r="N27" s="84"/>
      <c r="O27" s="84"/>
      <c r="P27" s="84"/>
      <c r="Q27" s="84"/>
      <c r="R27" s="84"/>
      <c r="S27" s="84"/>
      <c r="T27" s="84"/>
      <c r="U27" s="84"/>
      <c r="V27" s="84"/>
      <c r="W27" s="84"/>
      <c r="X27" s="84"/>
      <c r="Y27" s="84"/>
      <c r="Z27" s="84"/>
      <c r="AA27" s="84"/>
      <c r="AB27" s="84"/>
      <c r="AC27" s="92"/>
      <c r="AD27" s="92"/>
      <c r="AE27" s="421">
        <v>-28</v>
      </c>
      <c r="AF27" s="8"/>
      <c r="AG27" s="8"/>
      <c r="AH27" s="480"/>
      <c r="AI27" s="8"/>
      <c r="AJ27" s="476" t="s">
        <v>156</v>
      </c>
    </row>
    <row r="28" spans="1:36" ht="15.75">
      <c r="A28" s="81"/>
      <c r="B28" s="376"/>
      <c r="C28" s="372" t="s">
        <v>152</v>
      </c>
      <c r="D28" s="83"/>
      <c r="E28" s="84"/>
      <c r="F28" s="84"/>
      <c r="G28" s="84"/>
      <c r="H28" s="84"/>
      <c r="I28" s="84"/>
      <c r="J28" s="84"/>
      <c r="K28" s="84"/>
      <c r="L28" s="84"/>
      <c r="M28" s="84"/>
      <c r="N28" s="84"/>
      <c r="O28" s="84"/>
      <c r="P28" s="84"/>
      <c r="Q28" s="84"/>
      <c r="R28" s="84"/>
      <c r="S28" s="84"/>
      <c r="T28" s="84"/>
      <c r="U28" s="84"/>
      <c r="V28" s="84"/>
      <c r="W28" s="84"/>
      <c r="X28" s="84"/>
      <c r="Y28" s="84"/>
      <c r="Z28" s="84"/>
      <c r="AA28" s="84"/>
      <c r="AB28" s="84"/>
      <c r="AC28" s="92"/>
      <c r="AD28" s="92"/>
      <c r="AE28" s="421">
        <v>7</v>
      </c>
      <c r="AF28" s="8"/>
      <c r="AG28" s="8"/>
      <c r="AH28" s="480"/>
      <c r="AI28" s="8"/>
      <c r="AJ28" s="476" t="s">
        <v>156</v>
      </c>
    </row>
    <row r="29" spans="1:36" ht="15.75">
      <c r="A29" s="81"/>
      <c r="C29" s="372" t="s">
        <v>125</v>
      </c>
      <c r="D29" s="83"/>
      <c r="E29" s="84"/>
      <c r="F29" s="84"/>
      <c r="G29" s="84"/>
      <c r="H29" s="84"/>
      <c r="I29" s="84"/>
      <c r="J29" s="84"/>
      <c r="K29" s="84"/>
      <c r="L29" s="84"/>
      <c r="M29" s="84"/>
      <c r="N29" s="84"/>
      <c r="O29" s="84"/>
      <c r="P29" s="84"/>
      <c r="Q29" s="84"/>
      <c r="R29" s="84"/>
      <c r="S29" s="84"/>
      <c r="T29" s="84"/>
      <c r="U29" s="84"/>
      <c r="V29" s="84"/>
      <c r="W29" s="84"/>
      <c r="X29" s="84"/>
      <c r="Y29" s="84"/>
      <c r="Z29" s="84"/>
      <c r="AA29" s="84"/>
      <c r="AB29" s="84"/>
      <c r="AC29" s="379"/>
      <c r="AD29" s="379"/>
      <c r="AE29" s="380">
        <v>5</v>
      </c>
      <c r="AF29" s="8"/>
      <c r="AG29" s="8"/>
      <c r="AH29" s="480"/>
      <c r="AI29" s="8"/>
      <c r="AJ29" s="476" t="s">
        <v>156</v>
      </c>
    </row>
    <row r="30" spans="1:36" ht="16.5" thickBot="1">
      <c r="A30" s="81"/>
      <c r="B30" s="376"/>
      <c r="C30" s="372" t="s">
        <v>158</v>
      </c>
      <c r="D30" s="83"/>
      <c r="E30" s="84"/>
      <c r="F30" s="84"/>
      <c r="G30" s="84"/>
      <c r="H30" s="84"/>
      <c r="I30" s="84"/>
      <c r="J30" s="84"/>
      <c r="K30" s="84"/>
      <c r="L30" s="84"/>
      <c r="M30" s="84"/>
      <c r="N30" s="84"/>
      <c r="O30" s="84"/>
      <c r="P30" s="84"/>
      <c r="Q30" s="84"/>
      <c r="R30" s="84"/>
      <c r="S30" s="84"/>
      <c r="T30" s="84"/>
      <c r="U30" s="84"/>
      <c r="V30" s="84"/>
      <c r="W30" s="84"/>
      <c r="X30" s="84"/>
      <c r="Y30" s="84"/>
      <c r="Z30" s="84"/>
      <c r="AA30" s="84"/>
      <c r="AB30" s="84"/>
      <c r="AC30" s="91"/>
      <c r="AD30" s="91"/>
      <c r="AE30" s="411">
        <v>129</v>
      </c>
      <c r="AF30" s="8"/>
      <c r="AG30" s="8"/>
      <c r="AH30" s="480"/>
      <c r="AI30" s="8"/>
      <c r="AJ30" s="476" t="s">
        <v>156</v>
      </c>
    </row>
    <row r="31" spans="1:36" ht="15.75">
      <c r="A31" s="81"/>
      <c r="B31" s="82"/>
      <c r="C31" s="374" t="s">
        <v>34</v>
      </c>
      <c r="D31" s="83"/>
      <c r="E31" s="84"/>
      <c r="F31" s="84"/>
      <c r="G31" s="84"/>
      <c r="H31" s="84"/>
      <c r="I31" s="84"/>
      <c r="J31" s="84"/>
      <c r="K31" s="84"/>
      <c r="L31" s="84"/>
      <c r="M31" s="84"/>
      <c r="N31" s="84"/>
      <c r="O31" s="84"/>
      <c r="P31" s="84"/>
      <c r="Q31" s="84"/>
      <c r="R31" s="84"/>
      <c r="S31" s="84"/>
      <c r="T31" s="84"/>
      <c r="U31" s="84"/>
      <c r="V31" s="84"/>
      <c r="W31" s="84"/>
      <c r="X31" s="84"/>
      <c r="Y31" s="84"/>
      <c r="Z31" s="84"/>
      <c r="AA31" s="84"/>
      <c r="AB31" s="84"/>
      <c r="AC31" s="528"/>
      <c r="AD31" s="528"/>
      <c r="AE31" s="529">
        <f>SUM(AE22:AE30)</f>
        <v>3123</v>
      </c>
      <c r="AF31" s="8"/>
      <c r="AG31" s="8"/>
      <c r="AH31" s="480"/>
      <c r="AI31" s="8"/>
      <c r="AJ31" s="476" t="s">
        <v>156</v>
      </c>
    </row>
    <row r="32" spans="1:36" ht="15.75">
      <c r="A32" s="81"/>
      <c r="B32" s="82"/>
      <c r="C32" s="374"/>
      <c r="D32" s="83"/>
      <c r="E32" s="84"/>
      <c r="F32" s="84"/>
      <c r="G32" s="84"/>
      <c r="H32" s="84"/>
      <c r="I32" s="84"/>
      <c r="J32" s="84"/>
      <c r="K32" s="84"/>
      <c r="L32" s="84"/>
      <c r="M32" s="84"/>
      <c r="N32" s="84"/>
      <c r="O32" s="84"/>
      <c r="P32" s="84"/>
      <c r="Q32" s="84"/>
      <c r="R32" s="84"/>
      <c r="S32" s="84"/>
      <c r="T32" s="84"/>
      <c r="U32" s="84"/>
      <c r="V32" s="84"/>
      <c r="W32" s="84"/>
      <c r="X32" s="84"/>
      <c r="Y32" s="84"/>
      <c r="Z32" s="84"/>
      <c r="AA32" s="84"/>
      <c r="AB32" s="84"/>
      <c r="AC32" s="530"/>
      <c r="AD32" s="530"/>
      <c r="AE32" s="531"/>
      <c r="AF32" s="8"/>
      <c r="AG32" s="8"/>
      <c r="AH32" s="480"/>
      <c r="AI32" s="8"/>
      <c r="AJ32" s="476" t="s">
        <v>156</v>
      </c>
    </row>
    <row r="33" spans="1:36" ht="15.75">
      <c r="A33" s="81"/>
      <c r="B33" s="82" t="s">
        <v>165</v>
      </c>
      <c r="C33" s="374"/>
      <c r="D33" s="83"/>
      <c r="E33" s="84"/>
      <c r="F33" s="84"/>
      <c r="G33" s="84"/>
      <c r="H33" s="84"/>
      <c r="I33" s="84"/>
      <c r="J33" s="84"/>
      <c r="K33" s="84"/>
      <c r="L33" s="84"/>
      <c r="M33" s="84"/>
      <c r="N33" s="84"/>
      <c r="O33" s="84"/>
      <c r="P33" s="84"/>
      <c r="Q33" s="84"/>
      <c r="R33" s="84"/>
      <c r="S33" s="84"/>
      <c r="T33" s="84"/>
      <c r="U33" s="84"/>
      <c r="V33" s="84"/>
      <c r="W33" s="84"/>
      <c r="X33" s="84"/>
      <c r="Y33" s="84"/>
      <c r="Z33" s="84"/>
      <c r="AA33" s="84"/>
      <c r="AB33" s="84"/>
      <c r="AC33" s="530"/>
      <c r="AD33" s="530"/>
      <c r="AE33" s="531"/>
      <c r="AF33" s="8"/>
      <c r="AG33" s="8"/>
      <c r="AH33" s="480"/>
      <c r="AI33" s="8"/>
      <c r="AJ33" s="476" t="s">
        <v>156</v>
      </c>
    </row>
    <row r="34" spans="1:36" s="82" customFormat="1" ht="16.5" thickBot="1">
      <c r="A34" s="81"/>
      <c r="C34" s="372" t="s">
        <v>107</v>
      </c>
      <c r="D34" s="83"/>
      <c r="E34" s="84"/>
      <c r="F34" s="84"/>
      <c r="G34" s="84"/>
      <c r="H34" s="84"/>
      <c r="I34" s="84"/>
      <c r="J34" s="84"/>
      <c r="K34" s="84"/>
      <c r="L34" s="84"/>
      <c r="M34" s="84"/>
      <c r="N34" s="84"/>
      <c r="O34" s="84"/>
      <c r="P34" s="84"/>
      <c r="Q34" s="84"/>
      <c r="R34" s="84"/>
      <c r="S34" s="84"/>
      <c r="T34" s="84"/>
      <c r="U34" s="84"/>
      <c r="V34" s="84"/>
      <c r="W34" s="84"/>
      <c r="X34" s="84"/>
      <c r="Y34" s="84"/>
      <c r="Z34" s="84"/>
      <c r="AA34" s="84"/>
      <c r="AB34" s="84"/>
      <c r="AC34" s="92"/>
      <c r="AD34" s="92"/>
      <c r="AE34" s="354">
        <v>-351</v>
      </c>
      <c r="AF34" s="79"/>
      <c r="AG34" s="10"/>
      <c r="AH34" s="480"/>
      <c r="AI34" s="10"/>
      <c r="AJ34" s="476" t="s">
        <v>156</v>
      </c>
    </row>
    <row r="35" spans="1:36" ht="15.75">
      <c r="A35" s="81"/>
      <c r="B35" s="82"/>
      <c r="C35" s="374" t="s">
        <v>166</v>
      </c>
      <c r="D35" s="83"/>
      <c r="E35" s="84"/>
      <c r="F35" s="84"/>
      <c r="G35" s="84"/>
      <c r="H35" s="84"/>
      <c r="I35" s="84"/>
      <c r="J35" s="84"/>
      <c r="K35" s="84"/>
      <c r="L35" s="84"/>
      <c r="M35" s="84"/>
      <c r="N35" s="84"/>
      <c r="O35" s="84"/>
      <c r="P35" s="84"/>
      <c r="Q35" s="84"/>
      <c r="R35" s="84"/>
      <c r="S35" s="84"/>
      <c r="T35" s="84"/>
      <c r="U35" s="84"/>
      <c r="V35" s="84"/>
      <c r="W35" s="84"/>
      <c r="X35" s="84"/>
      <c r="Y35" s="84"/>
      <c r="Z35" s="84"/>
      <c r="AA35" s="84"/>
      <c r="AB35" s="84"/>
      <c r="AC35" s="361"/>
      <c r="AD35" s="361"/>
      <c r="AE35" s="359">
        <f>SUM(AE34)</f>
        <v>-351</v>
      </c>
      <c r="AF35" s="8"/>
      <c r="AG35" s="8"/>
      <c r="AH35" s="480"/>
      <c r="AI35" s="8"/>
      <c r="AJ35" s="476" t="s">
        <v>156</v>
      </c>
    </row>
    <row r="36" spans="1:36" ht="16.5" thickBot="1">
      <c r="A36" s="81"/>
      <c r="B36" s="82"/>
      <c r="C36" s="296"/>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362"/>
      <c r="AD36" s="362"/>
      <c r="AE36" s="355"/>
      <c r="AF36" s="8"/>
      <c r="AG36" s="8"/>
      <c r="AH36" s="480"/>
      <c r="AI36" s="8"/>
      <c r="AJ36" s="476" t="s">
        <v>156</v>
      </c>
    </row>
    <row r="37" spans="1:36" ht="15.75">
      <c r="A37" s="81"/>
      <c r="B37" s="368" t="s">
        <v>67</v>
      </c>
      <c r="C37" s="83"/>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363"/>
      <c r="AD37" s="363"/>
      <c r="AE37" s="360">
        <f>AE31+AE35</f>
        <v>2772</v>
      </c>
      <c r="AF37" s="8"/>
      <c r="AG37" s="8"/>
      <c r="AH37" s="480"/>
      <c r="AI37" s="8"/>
      <c r="AJ37" s="476" t="s">
        <v>156</v>
      </c>
    </row>
    <row r="38" spans="1:36" ht="15.75">
      <c r="A38" s="294" t="s">
        <v>126</v>
      </c>
      <c r="B38" s="96"/>
      <c r="C38" s="96"/>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417">
        <f>AC18+AC37</f>
        <v>880</v>
      </c>
      <c r="AD38" s="412">
        <f>AD18+AD37</f>
        <v>851</v>
      </c>
      <c r="AE38" s="239">
        <f>AE18+AE37</f>
        <v>150591</v>
      </c>
      <c r="AF38" s="8"/>
      <c r="AG38" s="8"/>
      <c r="AH38" s="480"/>
      <c r="AI38" s="8"/>
      <c r="AJ38" s="476" t="s">
        <v>156</v>
      </c>
    </row>
    <row r="39" spans="1:36" ht="15.75">
      <c r="A39" s="81"/>
      <c r="B39" s="83"/>
      <c r="C39" s="83"/>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92"/>
      <c r="AD39" s="92"/>
      <c r="AE39" s="295"/>
      <c r="AF39" s="8"/>
      <c r="AG39" s="8"/>
      <c r="AH39" s="480"/>
      <c r="AI39" s="8"/>
      <c r="AJ39" s="476" t="s">
        <v>156</v>
      </c>
    </row>
    <row r="40" spans="1:36" ht="15.75">
      <c r="A40" s="628" t="s">
        <v>127</v>
      </c>
      <c r="B40" s="629"/>
      <c r="C40" s="629"/>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413">
        <f>AC38</f>
        <v>880</v>
      </c>
      <c r="AD40" s="413">
        <f>AD38</f>
        <v>851</v>
      </c>
      <c r="AE40" s="282">
        <f>AE38</f>
        <v>150591</v>
      </c>
      <c r="AF40" s="8"/>
      <c r="AG40" s="8"/>
      <c r="AH40" s="480"/>
      <c r="AI40" s="8"/>
      <c r="AJ40" s="476" t="s">
        <v>156</v>
      </c>
    </row>
    <row r="41" spans="1:36" ht="15.75">
      <c r="A41" s="619" t="s">
        <v>128</v>
      </c>
      <c r="B41" s="620"/>
      <c r="C41" s="620"/>
      <c r="D41" s="32"/>
      <c r="E41" s="77"/>
      <c r="F41" s="77"/>
      <c r="G41" s="77"/>
      <c r="H41" s="77"/>
      <c r="I41" s="77"/>
      <c r="J41" s="77"/>
      <c r="K41" s="77"/>
      <c r="L41" s="77"/>
      <c r="M41" s="77"/>
      <c r="N41" s="77"/>
      <c r="O41" s="77"/>
      <c r="P41" s="77"/>
      <c r="Q41" s="77"/>
      <c r="R41" s="77"/>
      <c r="S41" s="77"/>
      <c r="T41" s="77"/>
      <c r="U41" s="77"/>
      <c r="V41" s="77"/>
      <c r="W41" s="77"/>
      <c r="X41" s="77"/>
      <c r="Y41" s="77"/>
      <c r="Z41" s="77"/>
      <c r="AA41" s="77"/>
      <c r="AB41" s="77"/>
      <c r="AC41" s="415">
        <v>0</v>
      </c>
      <c r="AD41" s="461">
        <f>AD40-AD18</f>
        <v>0</v>
      </c>
      <c r="AE41" s="239">
        <f>AE40-AE18</f>
        <v>2772</v>
      </c>
      <c r="AF41" s="8"/>
      <c r="AG41" s="8"/>
      <c r="AH41" s="480"/>
      <c r="AI41" s="8"/>
      <c r="AJ41" s="476" t="s">
        <v>156</v>
      </c>
    </row>
    <row r="42" ht="15.75">
      <c r="AJ42" s="476"/>
    </row>
    <row r="43" ht="15.75">
      <c r="AJ43" s="476"/>
    </row>
    <row r="44" ht="15.75">
      <c r="AJ44" s="476"/>
    </row>
    <row r="45" spans="1:36" ht="22.5" hidden="1">
      <c r="A45" s="292" t="s">
        <v>16</v>
      </c>
      <c r="B45" s="9"/>
      <c r="C45" s="9"/>
      <c r="D45" s="9"/>
      <c r="E45" s="14"/>
      <c r="F45" s="14"/>
      <c r="G45" s="14"/>
      <c r="H45" s="14"/>
      <c r="I45" s="14"/>
      <c r="J45" s="14"/>
      <c r="K45" s="14"/>
      <c r="L45" s="14"/>
      <c r="M45" s="14"/>
      <c r="N45" s="15"/>
      <c r="O45" s="14"/>
      <c r="P45" s="14"/>
      <c r="Q45" s="14"/>
      <c r="R45" s="14"/>
      <c r="S45" s="14"/>
      <c r="T45" s="14"/>
      <c r="U45" s="14"/>
      <c r="V45" s="14"/>
      <c r="W45" s="14"/>
      <c r="X45" s="14"/>
      <c r="Y45" s="14"/>
      <c r="Z45" s="14"/>
      <c r="AA45" s="14"/>
      <c r="AB45" s="14"/>
      <c r="AC45" s="14"/>
      <c r="AD45" s="14"/>
      <c r="AE45" s="14"/>
      <c r="AF45" s="14"/>
      <c r="AG45" s="14"/>
      <c r="AH45" s="14"/>
      <c r="AI45" s="14"/>
      <c r="AJ45" s="476"/>
    </row>
    <row r="46" spans="1:36" ht="23.25" hidden="1">
      <c r="A46" s="94" t="s">
        <v>31</v>
      </c>
      <c r="B46" s="9"/>
      <c r="C46" s="9"/>
      <c r="D46" s="9"/>
      <c r="E46" s="14"/>
      <c r="F46" s="14"/>
      <c r="G46" s="14"/>
      <c r="H46" s="14"/>
      <c r="I46" s="14"/>
      <c r="J46" s="14"/>
      <c r="K46" s="14"/>
      <c r="L46" s="14"/>
      <c r="M46" s="14"/>
      <c r="N46" s="15"/>
      <c r="O46" s="14"/>
      <c r="P46" s="14"/>
      <c r="Q46" s="14"/>
      <c r="R46" s="14"/>
      <c r="S46" s="14"/>
      <c r="T46" s="14"/>
      <c r="U46" s="14"/>
      <c r="V46" s="14"/>
      <c r="W46" s="14"/>
      <c r="X46" s="14"/>
      <c r="Y46" s="14"/>
      <c r="Z46" s="14"/>
      <c r="AA46" s="14"/>
      <c r="AB46" s="14"/>
      <c r="AC46" s="14"/>
      <c r="AD46" s="14"/>
      <c r="AE46" s="14"/>
      <c r="AF46" s="14"/>
      <c r="AG46" s="14"/>
      <c r="AH46" s="14"/>
      <c r="AI46" s="14"/>
      <c r="AJ46" s="476"/>
    </row>
    <row r="47" spans="1:36" ht="23.25" hidden="1">
      <c r="A47" s="94" t="s">
        <v>18</v>
      </c>
      <c r="B47" s="9"/>
      <c r="C47" s="9"/>
      <c r="D47" s="9"/>
      <c r="E47" s="14"/>
      <c r="F47" s="14"/>
      <c r="G47" s="14"/>
      <c r="H47" s="14"/>
      <c r="I47" s="14"/>
      <c r="J47" s="14"/>
      <c r="K47" s="14"/>
      <c r="L47" s="14"/>
      <c r="M47" s="14"/>
      <c r="N47" s="15"/>
      <c r="O47" s="14"/>
      <c r="P47" s="14"/>
      <c r="Q47" s="14"/>
      <c r="R47" s="14"/>
      <c r="S47" s="14"/>
      <c r="T47" s="14"/>
      <c r="U47" s="14"/>
      <c r="V47" s="14"/>
      <c r="W47" s="14"/>
      <c r="X47" s="14"/>
      <c r="Y47" s="14"/>
      <c r="Z47" s="14"/>
      <c r="AA47" s="14"/>
      <c r="AB47" s="14"/>
      <c r="AC47" s="14"/>
      <c r="AD47" s="14"/>
      <c r="AE47" s="14"/>
      <c r="AF47" s="14"/>
      <c r="AG47" s="14"/>
      <c r="AH47" s="14"/>
      <c r="AI47" s="14"/>
      <c r="AJ47" s="476"/>
    </row>
    <row r="48" spans="1:36" ht="23.25" hidden="1">
      <c r="A48" s="94" t="s">
        <v>17</v>
      </c>
      <c r="B48" s="9"/>
      <c r="C48" s="9"/>
      <c r="D48" s="9"/>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476"/>
    </row>
    <row r="49" ht="15.75">
      <c r="AJ49" s="476"/>
    </row>
    <row r="50" ht="18" customHeight="1">
      <c r="AJ50" s="476"/>
    </row>
    <row r="51" spans="1:36" ht="18" customHeight="1">
      <c r="A51" s="297"/>
      <c r="B51" s="297"/>
      <c r="C51" s="297"/>
      <c r="D51" s="297"/>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476"/>
    </row>
    <row r="52" spans="1:36" ht="18" customHeight="1">
      <c r="A52" s="147"/>
      <c r="B52" s="148"/>
      <c r="C52" s="148"/>
      <c r="D52" s="148"/>
      <c r="E52" s="299" t="s">
        <v>129</v>
      </c>
      <c r="F52" s="300"/>
      <c r="G52" s="300"/>
      <c r="H52" s="301"/>
      <c r="I52" s="299" t="s">
        <v>168</v>
      </c>
      <c r="J52" s="300"/>
      <c r="K52" s="300"/>
      <c r="L52" s="301"/>
      <c r="M52" s="302">
        <v>2009</v>
      </c>
      <c r="N52" s="303"/>
      <c r="O52" s="303"/>
      <c r="P52" s="301"/>
      <c r="Q52" s="302">
        <v>2009</v>
      </c>
      <c r="R52" s="303"/>
      <c r="S52" s="303"/>
      <c r="T52" s="301"/>
      <c r="U52" s="302">
        <v>2009</v>
      </c>
      <c r="V52" s="303"/>
      <c r="W52" s="303"/>
      <c r="X52" s="301"/>
      <c r="Y52" s="302">
        <v>2009</v>
      </c>
      <c r="Z52" s="303"/>
      <c r="AA52" s="303"/>
      <c r="AB52" s="301"/>
      <c r="AC52" s="302">
        <v>2009</v>
      </c>
      <c r="AD52" s="303"/>
      <c r="AE52" s="303"/>
      <c r="AF52" s="301"/>
      <c r="AG52" s="299" t="s">
        <v>130</v>
      </c>
      <c r="AH52" s="300"/>
      <c r="AI52" s="540"/>
      <c r="AJ52" s="476" t="s">
        <v>156</v>
      </c>
    </row>
    <row r="53" spans="1:36" ht="18" customHeight="1">
      <c r="A53" s="149"/>
      <c r="B53" s="150"/>
      <c r="C53" s="151"/>
      <c r="D53" s="152"/>
      <c r="E53" s="304" t="s">
        <v>103</v>
      </c>
      <c r="F53" s="305"/>
      <c r="G53" s="305"/>
      <c r="H53" s="153"/>
      <c r="I53" s="304"/>
      <c r="J53" s="305"/>
      <c r="K53" s="305"/>
      <c r="L53" s="153"/>
      <c r="M53" s="304" t="s">
        <v>53</v>
      </c>
      <c r="N53" s="306"/>
      <c r="O53" s="306"/>
      <c r="P53" s="153"/>
      <c r="Q53" s="304" t="s">
        <v>44</v>
      </c>
      <c r="R53" s="305"/>
      <c r="S53" s="305"/>
      <c r="T53" s="153"/>
      <c r="U53" s="304" t="s">
        <v>45</v>
      </c>
      <c r="V53" s="306"/>
      <c r="W53" s="306"/>
      <c r="X53" s="153"/>
      <c r="Y53" s="304" t="s">
        <v>91</v>
      </c>
      <c r="Z53" s="306"/>
      <c r="AA53" s="306"/>
      <c r="AB53" s="153"/>
      <c r="AC53" s="304" t="s">
        <v>39</v>
      </c>
      <c r="AD53" s="305"/>
      <c r="AE53" s="305"/>
      <c r="AF53" s="153"/>
      <c r="AG53" s="304" t="s">
        <v>43</v>
      </c>
      <c r="AH53" s="305"/>
      <c r="AI53" s="541"/>
      <c r="AJ53" s="476" t="s">
        <v>156</v>
      </c>
    </row>
    <row r="54" spans="1:36" ht="18" customHeight="1" thickBot="1">
      <c r="A54" s="307" t="s">
        <v>92</v>
      </c>
      <c r="B54" s="154"/>
      <c r="C54" s="154"/>
      <c r="D54" s="154"/>
      <c r="E54" s="308" t="s">
        <v>40</v>
      </c>
      <c r="F54" s="309" t="s">
        <v>62</v>
      </c>
      <c r="G54" s="310" t="s">
        <v>42</v>
      </c>
      <c r="H54" s="311"/>
      <c r="I54" s="308" t="s">
        <v>40</v>
      </c>
      <c r="J54" s="310" t="s">
        <v>62</v>
      </c>
      <c r="K54" s="310" t="s">
        <v>42</v>
      </c>
      <c r="L54" s="311"/>
      <c r="M54" s="308" t="s">
        <v>40</v>
      </c>
      <c r="N54" s="309" t="s">
        <v>62</v>
      </c>
      <c r="O54" s="310" t="s">
        <v>42</v>
      </c>
      <c r="P54" s="311"/>
      <c r="Q54" s="308" t="s">
        <v>40</v>
      </c>
      <c r="R54" s="310" t="s">
        <v>62</v>
      </c>
      <c r="S54" s="310" t="s">
        <v>42</v>
      </c>
      <c r="T54" s="311"/>
      <c r="U54" s="308" t="s">
        <v>40</v>
      </c>
      <c r="V54" s="309" t="s">
        <v>62</v>
      </c>
      <c r="W54" s="310" t="s">
        <v>42</v>
      </c>
      <c r="X54" s="311"/>
      <c r="Y54" s="308" t="s">
        <v>40</v>
      </c>
      <c r="Z54" s="309" t="s">
        <v>62</v>
      </c>
      <c r="AA54" s="310" t="s">
        <v>42</v>
      </c>
      <c r="AB54" s="311"/>
      <c r="AC54" s="308" t="s">
        <v>40</v>
      </c>
      <c r="AD54" s="310" t="s">
        <v>62</v>
      </c>
      <c r="AE54" s="310" t="s">
        <v>42</v>
      </c>
      <c r="AF54" s="311"/>
      <c r="AG54" s="308" t="s">
        <v>40</v>
      </c>
      <c r="AH54" s="309" t="s">
        <v>62</v>
      </c>
      <c r="AI54" s="542" t="s">
        <v>42</v>
      </c>
      <c r="AJ54" s="476" t="s">
        <v>156</v>
      </c>
    </row>
    <row r="55" spans="1:36" ht="18" customHeight="1">
      <c r="A55" s="535" t="s">
        <v>31</v>
      </c>
      <c r="B55" s="525"/>
      <c r="C55" s="532"/>
      <c r="E55" s="313">
        <v>880</v>
      </c>
      <c r="F55" s="314">
        <v>851</v>
      </c>
      <c r="G55" s="352">
        <f>SUM(AE15)</f>
        <v>147819</v>
      </c>
      <c r="H55" s="314"/>
      <c r="I55" s="313">
        <v>880</v>
      </c>
      <c r="J55" s="314">
        <v>851</v>
      </c>
      <c r="K55" s="315">
        <f>SUM(AE18)</f>
        <v>147819</v>
      </c>
      <c r="L55" s="314"/>
      <c r="M55" s="466">
        <v>0</v>
      </c>
      <c r="N55" s="467">
        <v>0</v>
      </c>
      <c r="O55" s="315">
        <f>AE41</f>
        <v>2772</v>
      </c>
      <c r="P55" s="314"/>
      <c r="Q55" s="313">
        <f>M55+I55</f>
        <v>880</v>
      </c>
      <c r="R55" s="314">
        <f>N55+J55</f>
        <v>851</v>
      </c>
      <c r="S55" s="315">
        <f>O55+K55</f>
        <v>150591</v>
      </c>
      <c r="T55" s="314"/>
      <c r="U55" s="312">
        <v>0</v>
      </c>
      <c r="V55" s="468">
        <v>0</v>
      </c>
      <c r="W55" s="315">
        <v>0</v>
      </c>
      <c r="X55" s="314"/>
      <c r="Y55" s="312">
        <v>0</v>
      </c>
      <c r="Z55" s="468">
        <v>0</v>
      </c>
      <c r="AA55" s="315">
        <v>0</v>
      </c>
      <c r="AB55" s="314"/>
      <c r="AC55" s="313">
        <f>U55+Q55</f>
        <v>880</v>
      </c>
      <c r="AD55" s="314">
        <f>V55+R55</f>
        <v>851</v>
      </c>
      <c r="AE55" s="315">
        <f>W55+S55</f>
        <v>150591</v>
      </c>
      <c r="AF55" s="314"/>
      <c r="AG55" s="312">
        <f>AC55-I55</f>
        <v>0</v>
      </c>
      <c r="AH55" s="468">
        <f>AD55-J55</f>
        <v>0</v>
      </c>
      <c r="AI55" s="543">
        <f>AE55-K55</f>
        <v>2772</v>
      </c>
      <c r="AJ55" s="476" t="s">
        <v>156</v>
      </c>
    </row>
    <row r="56" spans="1:36" ht="18" customHeight="1">
      <c r="A56" s="155"/>
      <c r="B56" s="526"/>
      <c r="C56" s="526"/>
      <c r="D56" s="533"/>
      <c r="E56" s="316"/>
      <c r="F56" s="153"/>
      <c r="G56" s="153"/>
      <c r="H56" s="153"/>
      <c r="I56" s="316"/>
      <c r="J56" s="153"/>
      <c r="K56" s="153"/>
      <c r="L56" s="153"/>
      <c r="M56" s="316"/>
      <c r="N56" s="153"/>
      <c r="O56" s="153"/>
      <c r="P56" s="153"/>
      <c r="Q56" s="316"/>
      <c r="R56" s="153"/>
      <c r="S56" s="369"/>
      <c r="T56" s="153"/>
      <c r="U56" s="156"/>
      <c r="V56" s="318"/>
      <c r="W56" s="153"/>
      <c r="X56" s="153"/>
      <c r="Y56" s="156"/>
      <c r="Z56" s="318"/>
      <c r="AA56" s="153"/>
      <c r="AB56" s="153"/>
      <c r="AC56" s="316"/>
      <c r="AD56" s="153"/>
      <c r="AE56" s="153"/>
      <c r="AF56" s="153"/>
      <c r="AG56" s="156"/>
      <c r="AH56" s="318"/>
      <c r="AI56" s="544"/>
      <c r="AJ56" s="476" t="s">
        <v>156</v>
      </c>
    </row>
    <row r="57" spans="1:36" ht="18" customHeight="1">
      <c r="A57" s="536" t="s">
        <v>63</v>
      </c>
      <c r="B57" s="534"/>
      <c r="C57" s="534"/>
      <c r="D57" s="157"/>
      <c r="E57" s="317">
        <f>SUM(E55:E56)</f>
        <v>880</v>
      </c>
      <c r="F57" s="158">
        <f>SUM(F55:F56)</f>
        <v>851</v>
      </c>
      <c r="G57" s="351">
        <f>SUM(G55:G56)</f>
        <v>147819</v>
      </c>
      <c r="H57" s="158"/>
      <c r="I57" s="317">
        <f>SUM(I55:I56)</f>
        <v>880</v>
      </c>
      <c r="J57" s="158">
        <f>SUM(J55:J56)</f>
        <v>851</v>
      </c>
      <c r="K57" s="353">
        <f>SUM(K55:K56)</f>
        <v>147819</v>
      </c>
      <c r="L57" s="158"/>
      <c r="M57" s="462">
        <f>SUM(M55:M56)</f>
        <v>0</v>
      </c>
      <c r="N57" s="463">
        <f>SUM(N55:N56)</f>
        <v>0</v>
      </c>
      <c r="O57" s="353">
        <f>SUM(O55:O56)</f>
        <v>2772</v>
      </c>
      <c r="P57" s="158"/>
      <c r="Q57" s="317">
        <f>SUM(Q55:Q56)</f>
        <v>880</v>
      </c>
      <c r="R57" s="158">
        <f>SUM(R55:R56)</f>
        <v>851</v>
      </c>
      <c r="S57" s="353">
        <f>SUM(S55:S56)</f>
        <v>150591</v>
      </c>
      <c r="T57" s="158"/>
      <c r="U57" s="469">
        <f>SUM(U55:U56)</f>
        <v>0</v>
      </c>
      <c r="V57" s="157">
        <f>SUM(V55:V56)</f>
        <v>0</v>
      </c>
      <c r="W57" s="353">
        <f>SUM(W55:W56)</f>
        <v>0</v>
      </c>
      <c r="X57" s="158"/>
      <c r="Y57" s="469">
        <f>SUM(Y55:Y56)</f>
        <v>0</v>
      </c>
      <c r="Z57" s="157">
        <f>SUM(Z55:Z56)</f>
        <v>0</v>
      </c>
      <c r="AA57" s="353">
        <f>SUM(AA55:AA56)</f>
        <v>0</v>
      </c>
      <c r="AB57" s="158"/>
      <c r="AC57" s="317">
        <f>SUM(AC55:AC56)</f>
        <v>880</v>
      </c>
      <c r="AD57" s="158">
        <f>SUM(AD55:AD56)</f>
        <v>851</v>
      </c>
      <c r="AE57" s="351">
        <f>SUM(AE55:AE56)</f>
        <v>150591</v>
      </c>
      <c r="AF57" s="158"/>
      <c r="AG57" s="469">
        <f>SUM(AG55:AG56)</f>
        <v>0</v>
      </c>
      <c r="AH57" s="157">
        <f>SUM(AH55:AH56)</f>
        <v>0</v>
      </c>
      <c r="AI57" s="545">
        <f>SUM(AI55:AI56)</f>
        <v>2772</v>
      </c>
      <c r="AJ57" s="476" t="s">
        <v>156</v>
      </c>
    </row>
    <row r="58" spans="1:36" ht="18" customHeight="1">
      <c r="A58" s="156"/>
      <c r="B58" s="319"/>
      <c r="C58" s="318"/>
      <c r="D58" s="318"/>
      <c r="E58" s="316"/>
      <c r="F58" s="153"/>
      <c r="G58" s="153"/>
      <c r="H58" s="153"/>
      <c r="I58" s="316"/>
      <c r="J58" s="153"/>
      <c r="K58" s="153"/>
      <c r="L58" s="153"/>
      <c r="M58" s="464"/>
      <c r="N58" s="465"/>
      <c r="O58" s="153"/>
      <c r="P58" s="153"/>
      <c r="Q58" s="316"/>
      <c r="R58" s="153"/>
      <c r="S58" s="153"/>
      <c r="T58" s="153"/>
      <c r="U58" s="156"/>
      <c r="V58" s="318"/>
      <c r="W58" s="153"/>
      <c r="X58" s="153"/>
      <c r="Y58" s="156"/>
      <c r="Z58" s="318"/>
      <c r="AA58" s="153"/>
      <c r="AB58" s="153"/>
      <c r="AC58" s="316"/>
      <c r="AD58" s="153"/>
      <c r="AE58" s="153"/>
      <c r="AF58" s="153"/>
      <c r="AG58" s="156"/>
      <c r="AH58" s="318"/>
      <c r="AI58" s="544"/>
      <c r="AJ58" s="476" t="s">
        <v>156</v>
      </c>
    </row>
    <row r="59" spans="1:36" ht="18" customHeight="1">
      <c r="A59" s="537" t="s">
        <v>28</v>
      </c>
      <c r="C59" s="319"/>
      <c r="D59" s="318"/>
      <c r="E59" s="316"/>
      <c r="F59" s="153">
        <f>SUM(F57)</f>
        <v>851</v>
      </c>
      <c r="G59" s="153"/>
      <c r="H59" s="153"/>
      <c r="I59" s="316"/>
      <c r="J59" s="153">
        <f>SUM(J57)</f>
        <v>851</v>
      </c>
      <c r="K59" s="153"/>
      <c r="L59" s="153"/>
      <c r="M59" s="464"/>
      <c r="N59" s="465">
        <f>N58</f>
        <v>0</v>
      </c>
      <c r="O59" s="153"/>
      <c r="P59" s="153"/>
      <c r="Q59" s="316"/>
      <c r="R59" s="153">
        <f>SUM(R57)</f>
        <v>851</v>
      </c>
      <c r="S59" s="153"/>
      <c r="T59" s="153"/>
      <c r="U59" s="156"/>
      <c r="V59" s="318">
        <f>V58</f>
        <v>0</v>
      </c>
      <c r="W59" s="153"/>
      <c r="X59" s="153"/>
      <c r="Y59" s="156"/>
      <c r="Z59" s="318">
        <f>Z58</f>
        <v>0</v>
      </c>
      <c r="AA59" s="153"/>
      <c r="AB59" s="153"/>
      <c r="AC59" s="316"/>
      <c r="AD59" s="153">
        <f>SUM(AD57)</f>
        <v>851</v>
      </c>
      <c r="AE59" s="153"/>
      <c r="AF59" s="153"/>
      <c r="AG59" s="156"/>
      <c r="AH59" s="318">
        <f>AH58</f>
        <v>0</v>
      </c>
      <c r="AI59" s="544"/>
      <c r="AJ59" s="476" t="s">
        <v>157</v>
      </c>
    </row>
    <row r="60" spans="2:36" ht="15.75">
      <c r="B60" s="475"/>
      <c r="C60" s="475"/>
      <c r="D60" s="475"/>
      <c r="E60" s="475"/>
      <c r="F60" s="475"/>
      <c r="G60" s="475"/>
      <c r="H60" s="475"/>
      <c r="I60" s="475"/>
      <c r="J60" s="475"/>
      <c r="K60" s="475"/>
      <c r="L60" s="474"/>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6"/>
    </row>
    <row r="61" ht="24.75" customHeight="1"/>
  </sheetData>
  <mergeCells count="6">
    <mergeCell ref="A41:C41"/>
    <mergeCell ref="A6:AE6"/>
    <mergeCell ref="A7:AE7"/>
    <mergeCell ref="AC10:AE10"/>
    <mergeCell ref="A40:C40"/>
    <mergeCell ref="AC12:AC13"/>
  </mergeCells>
  <printOptions horizontalCentered="1"/>
  <pageMargins left="0" right="0" top="0.5" bottom="0.5" header="0.25" footer="0.25"/>
  <pageSetup firstPageNumber="8" useFirstPageNumber="1" horizontalDpi="600" verticalDpi="600" orientation="landscape" scale="52" r:id="rId1"/>
  <headerFooter alignWithMargins="0">
    <oddFooter>&amp;C&amp;"Times New Roman,Regular"Exhibit B - Summary of Requirements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J19"/>
  <sheetViews>
    <sheetView workbookViewId="0" topLeftCell="A1">
      <selection activeCell="L34" sqref="L34"/>
    </sheetView>
  </sheetViews>
  <sheetFormatPr defaultColWidth="8.88671875" defaultRowHeight="15"/>
  <cols>
    <col min="1" max="1" width="45.4453125" style="34" customWidth="1"/>
    <col min="2" max="2" width="1.2265625" style="34" customWidth="1"/>
    <col min="3" max="3" width="9.5546875" style="34" customWidth="1"/>
    <col min="4" max="4" width="10.77734375" style="34" customWidth="1"/>
    <col min="5" max="5" width="1.2265625" style="34" customWidth="1"/>
    <col min="6" max="7" width="11.21484375" style="34" customWidth="1"/>
    <col min="8" max="8" width="1.2265625" style="34" customWidth="1"/>
    <col min="9" max="9" width="7.21484375" style="34" customWidth="1"/>
    <col min="10" max="10" width="8.6640625" style="34" bestFit="1" customWidth="1"/>
    <col min="11" max="11" width="6.77734375" style="34" customWidth="1"/>
    <col min="12" max="12" width="7.21484375" style="34" customWidth="1"/>
    <col min="13" max="13" width="6.3359375" style="34" customWidth="1"/>
    <col min="14" max="14" width="8.6640625" style="34" bestFit="1" customWidth="1"/>
    <col min="15" max="15" width="1.88671875" style="34" customWidth="1"/>
    <col min="16" max="16" width="7.21484375" style="34" customWidth="1"/>
    <col min="17" max="17" width="7.5546875" style="34" customWidth="1"/>
    <col min="18" max="16384" width="7.21484375" style="34" customWidth="1"/>
  </cols>
  <sheetData>
    <row r="1" spans="1:18" ht="15.75">
      <c r="A1" s="37" t="s">
        <v>104</v>
      </c>
      <c r="R1" s="482" t="s">
        <v>156</v>
      </c>
    </row>
    <row r="2" spans="1:18" ht="18.75" customHeight="1">
      <c r="A2" s="37"/>
      <c r="R2" s="482" t="s">
        <v>156</v>
      </c>
    </row>
    <row r="3" spans="1:18" ht="15.75">
      <c r="A3" s="320" t="s">
        <v>93</v>
      </c>
      <c r="B3" s="33"/>
      <c r="C3" s="33"/>
      <c r="D3" s="33"/>
      <c r="E3" s="33"/>
      <c r="F3" s="33"/>
      <c r="G3" s="33"/>
      <c r="H3" s="33"/>
      <c r="I3" s="33"/>
      <c r="J3" s="33"/>
      <c r="K3" s="33"/>
      <c r="L3" s="33"/>
      <c r="M3" s="33"/>
      <c r="N3" s="33"/>
      <c r="O3" s="33"/>
      <c r="P3" s="33"/>
      <c r="Q3" s="33"/>
      <c r="R3" s="482" t="s">
        <v>156</v>
      </c>
    </row>
    <row r="4" spans="1:18" ht="15.75">
      <c r="A4" s="321" t="s">
        <v>31</v>
      </c>
      <c r="B4" s="33"/>
      <c r="C4" s="33"/>
      <c r="D4" s="33"/>
      <c r="E4" s="33"/>
      <c r="F4" s="33"/>
      <c r="G4" s="33"/>
      <c r="H4" s="33"/>
      <c r="I4" s="33"/>
      <c r="J4" s="33"/>
      <c r="K4" s="33"/>
      <c r="L4" s="33"/>
      <c r="M4" s="33"/>
      <c r="N4" s="33"/>
      <c r="O4" s="33"/>
      <c r="P4" s="33"/>
      <c r="Q4" s="33"/>
      <c r="R4" s="482" t="s">
        <v>156</v>
      </c>
    </row>
    <row r="5" spans="1:18" ht="12.75">
      <c r="A5" s="322" t="s">
        <v>17</v>
      </c>
      <c r="B5" s="33"/>
      <c r="C5" s="33"/>
      <c r="D5" s="33"/>
      <c r="E5" s="33"/>
      <c r="F5" s="33"/>
      <c r="G5" s="33"/>
      <c r="H5" s="33"/>
      <c r="I5" s="33"/>
      <c r="J5" s="33"/>
      <c r="K5" s="33"/>
      <c r="L5" s="33"/>
      <c r="M5" s="33"/>
      <c r="N5" s="33"/>
      <c r="O5" s="33"/>
      <c r="P5" s="33"/>
      <c r="Q5" s="33"/>
      <c r="R5" s="482" t="s">
        <v>156</v>
      </c>
    </row>
    <row r="6" ht="12.75">
      <c r="R6" s="482" t="s">
        <v>156</v>
      </c>
    </row>
    <row r="7" ht="13.5" thickBot="1">
      <c r="R7" s="482" t="s">
        <v>156</v>
      </c>
    </row>
    <row r="8" spans="1:18" ht="12.75">
      <c r="A8" s="323"/>
      <c r="B8" s="38"/>
      <c r="C8" s="324" t="s">
        <v>129</v>
      </c>
      <c r="D8" s="325"/>
      <c r="E8" s="138"/>
      <c r="F8" s="324">
        <v>2008</v>
      </c>
      <c r="G8" s="325"/>
      <c r="H8" s="138"/>
      <c r="I8" s="326">
        <v>2009</v>
      </c>
      <c r="J8" s="325"/>
      <c r="K8" s="326">
        <v>2009</v>
      </c>
      <c r="L8" s="325"/>
      <c r="M8" s="326">
        <v>2009</v>
      </c>
      <c r="N8" s="325"/>
      <c r="O8" s="139"/>
      <c r="P8" s="326" t="s">
        <v>130</v>
      </c>
      <c r="Q8" s="325"/>
      <c r="R8" s="482" t="s">
        <v>156</v>
      </c>
    </row>
    <row r="9" spans="1:18" ht="13.5" thickBot="1">
      <c r="A9" s="38"/>
      <c r="B9" s="38"/>
      <c r="C9" s="370" t="s">
        <v>103</v>
      </c>
      <c r="D9" s="141"/>
      <c r="E9" s="138"/>
      <c r="F9" s="140" t="s">
        <v>169</v>
      </c>
      <c r="G9" s="142"/>
      <c r="H9" s="138"/>
      <c r="I9" s="140" t="str">
        <f>+'[3](C) Sum of Req '!T75</f>
        <v>Current Services</v>
      </c>
      <c r="J9" s="142"/>
      <c r="K9" s="140" t="s">
        <v>27</v>
      </c>
      <c r="L9" s="142"/>
      <c r="M9" s="140" t="str">
        <f>+'[3](C) Sum of Req '!AF75</f>
        <v>Request</v>
      </c>
      <c r="N9" s="142"/>
      <c r="O9" s="139"/>
      <c r="P9" s="140" t="str">
        <f>+'[3](C) Sum of Req '!AJ75</f>
        <v>Total Change</v>
      </c>
      <c r="Q9" s="142"/>
      <c r="R9" s="482" t="s">
        <v>156</v>
      </c>
    </row>
    <row r="10" spans="1:18" ht="12.75">
      <c r="A10" s="630" t="s">
        <v>94</v>
      </c>
      <c r="B10" s="40"/>
      <c r="C10" s="143"/>
      <c r="D10" s="144" t="s">
        <v>42</v>
      </c>
      <c r="E10" s="138"/>
      <c r="F10" s="143"/>
      <c r="G10" s="144" t="s">
        <v>42</v>
      </c>
      <c r="H10" s="138"/>
      <c r="I10" s="143"/>
      <c r="J10" s="144" t="s">
        <v>42</v>
      </c>
      <c r="K10" s="143"/>
      <c r="L10" s="144" t="s">
        <v>42</v>
      </c>
      <c r="M10" s="143"/>
      <c r="N10" s="144" t="s">
        <v>42</v>
      </c>
      <c r="O10" s="139"/>
      <c r="P10" s="143"/>
      <c r="Q10" s="144" t="s">
        <v>42</v>
      </c>
      <c r="R10" s="482" t="s">
        <v>156</v>
      </c>
    </row>
    <row r="11" spans="1:18" ht="12.75">
      <c r="A11" s="631"/>
      <c r="B11" s="40"/>
      <c r="C11" s="145" t="s">
        <v>62</v>
      </c>
      <c r="D11" s="146" t="s">
        <v>54</v>
      </c>
      <c r="E11" s="138"/>
      <c r="F11" s="145" t="s">
        <v>62</v>
      </c>
      <c r="G11" s="146" t="s">
        <v>54</v>
      </c>
      <c r="H11" s="138"/>
      <c r="I11" s="145" t="s">
        <v>62</v>
      </c>
      <c r="J11" s="146" t="s">
        <v>54</v>
      </c>
      <c r="K11" s="145" t="s">
        <v>62</v>
      </c>
      <c r="L11" s="146" t="s">
        <v>54</v>
      </c>
      <c r="M11" s="145" t="s">
        <v>62</v>
      </c>
      <c r="N11" s="146" t="s">
        <v>54</v>
      </c>
      <c r="O11" s="139"/>
      <c r="P11" s="145" t="s">
        <v>62</v>
      </c>
      <c r="Q11" s="146" t="s">
        <v>54</v>
      </c>
      <c r="R11" s="482" t="s">
        <v>156</v>
      </c>
    </row>
    <row r="12" spans="1:18" ht="12.75">
      <c r="A12" s="328"/>
      <c r="B12" s="40"/>
      <c r="C12" s="40"/>
      <c r="D12" s="41"/>
      <c r="E12" s="38"/>
      <c r="F12" s="40"/>
      <c r="G12" s="41"/>
      <c r="H12" s="38"/>
      <c r="I12" s="40"/>
      <c r="J12" s="41"/>
      <c r="K12" s="40"/>
      <c r="L12" s="41"/>
      <c r="M12" s="40"/>
      <c r="N12" s="41"/>
      <c r="P12" s="40"/>
      <c r="Q12" s="41"/>
      <c r="R12" s="482" t="s">
        <v>156</v>
      </c>
    </row>
    <row r="13" spans="1:18" ht="25.5">
      <c r="A13" s="329" t="s">
        <v>131</v>
      </c>
      <c r="B13" s="40"/>
      <c r="C13" s="40"/>
      <c r="D13" s="41"/>
      <c r="E13" s="38"/>
      <c r="F13" s="40"/>
      <c r="G13" s="41"/>
      <c r="H13" s="38"/>
      <c r="I13" s="40"/>
      <c r="J13" s="41"/>
      <c r="K13" s="40"/>
      <c r="L13" s="41"/>
      <c r="M13" s="40"/>
      <c r="N13" s="41"/>
      <c r="P13" s="40"/>
      <c r="Q13" s="41"/>
      <c r="R13" s="482" t="s">
        <v>156</v>
      </c>
    </row>
    <row r="14" spans="1:18" ht="48" customHeight="1">
      <c r="A14" s="418" t="s">
        <v>164</v>
      </c>
      <c r="B14" s="39"/>
      <c r="C14" s="42"/>
      <c r="D14" s="43"/>
      <c r="E14" s="327"/>
      <c r="F14" s="42"/>
      <c r="G14" s="43"/>
      <c r="H14" s="327"/>
      <c r="I14" s="42"/>
      <c r="J14" s="43"/>
      <c r="K14" s="42"/>
      <c r="L14" s="43"/>
      <c r="M14" s="42"/>
      <c r="N14" s="43"/>
      <c r="P14" s="42"/>
      <c r="Q14" s="43"/>
      <c r="R14" s="482" t="s">
        <v>156</v>
      </c>
    </row>
    <row r="15" spans="1:18" ht="12.75">
      <c r="A15" s="330" t="s">
        <v>32</v>
      </c>
      <c r="B15" s="40"/>
      <c r="C15" s="334">
        <v>298</v>
      </c>
      <c r="D15" s="210">
        <f>147819*0.35</f>
        <v>51736.649999999994</v>
      </c>
      <c r="E15" s="44"/>
      <c r="F15" s="211">
        <v>340</v>
      </c>
      <c r="G15" s="210">
        <f>147819*0.4</f>
        <v>59127.600000000006</v>
      </c>
      <c r="H15" s="44"/>
      <c r="I15" s="211">
        <v>340</v>
      </c>
      <c r="J15" s="437">
        <f>'(B) Sum of Req '!AE38*0.4</f>
        <v>60236.4</v>
      </c>
      <c r="K15" s="340">
        <v>0</v>
      </c>
      <c r="L15" s="210">
        <v>0</v>
      </c>
      <c r="M15" s="340">
        <f>SUM(I15+K15)</f>
        <v>340</v>
      </c>
      <c r="N15" s="210">
        <f>J15</f>
        <v>60236.4</v>
      </c>
      <c r="O15" s="339"/>
      <c r="P15" s="211">
        <f>SUM(M15-F15)</f>
        <v>0</v>
      </c>
      <c r="Q15" s="342">
        <f>SUM(N15-G15)</f>
        <v>1108.7999999999956</v>
      </c>
      <c r="R15" s="482" t="s">
        <v>156</v>
      </c>
    </row>
    <row r="16" spans="1:18" ht="13.5" thickBot="1">
      <c r="A16" s="331" t="s">
        <v>33</v>
      </c>
      <c r="B16" s="40"/>
      <c r="C16" s="335">
        <v>553</v>
      </c>
      <c r="D16" s="336">
        <f>147819*0.65</f>
        <v>96082.35</v>
      </c>
      <c r="E16" s="38"/>
      <c r="F16" s="338">
        <v>511</v>
      </c>
      <c r="G16" s="336">
        <f>147819*0.6</f>
        <v>88691.4</v>
      </c>
      <c r="H16" s="38"/>
      <c r="I16" s="338">
        <v>511</v>
      </c>
      <c r="J16" s="437">
        <f>'(B) Sum of Req '!AE38*0.6</f>
        <v>90354.59999999999</v>
      </c>
      <c r="K16" s="481">
        <v>0</v>
      </c>
      <c r="L16" s="336">
        <v>0</v>
      </c>
      <c r="M16" s="340">
        <f>SUM(I16+K16)</f>
        <v>511</v>
      </c>
      <c r="N16" s="210">
        <f>SUM(J16)</f>
        <v>90354.59999999999</v>
      </c>
      <c r="P16" s="211">
        <f>SUM(M16-F16)</f>
        <v>0</v>
      </c>
      <c r="Q16" s="342">
        <f>SUM(N16-G16)</f>
        <v>1663.199999999997</v>
      </c>
      <c r="R16" s="482" t="s">
        <v>156</v>
      </c>
    </row>
    <row r="17" spans="1:36" s="35" customFormat="1" ht="13.5" thickBot="1">
      <c r="A17" s="332" t="s">
        <v>55</v>
      </c>
      <c r="B17" s="333"/>
      <c r="C17" s="212">
        <f>SUM(C15:C16)</f>
        <v>851</v>
      </c>
      <c r="D17" s="337">
        <f>SUM(D15:D16)</f>
        <v>147819</v>
      </c>
      <c r="E17" s="127"/>
      <c r="F17" s="212">
        <f>SUM(F15:F16)</f>
        <v>851</v>
      </c>
      <c r="G17" s="337">
        <f>SUM(G15:G16)</f>
        <v>147819</v>
      </c>
      <c r="H17" s="127"/>
      <c r="I17" s="212">
        <f aca="true" t="shared" si="0" ref="I17:N17">SUM(I15:I16)</f>
        <v>851</v>
      </c>
      <c r="J17" s="438">
        <f t="shared" si="0"/>
        <v>150591</v>
      </c>
      <c r="K17" s="212">
        <f t="shared" si="0"/>
        <v>0</v>
      </c>
      <c r="L17" s="337">
        <f t="shared" si="0"/>
        <v>0</v>
      </c>
      <c r="M17" s="212">
        <f t="shared" si="0"/>
        <v>851</v>
      </c>
      <c r="N17" s="341">
        <f t="shared" si="0"/>
        <v>150591</v>
      </c>
      <c r="P17" s="212">
        <f>SUM(P15:P16)</f>
        <v>0</v>
      </c>
      <c r="Q17" s="343">
        <f>SUM(Q15:Q16)</f>
        <v>2771.9999999999927</v>
      </c>
      <c r="R17" s="482" t="s">
        <v>157</v>
      </c>
      <c r="AJ17" s="34"/>
    </row>
    <row r="19" ht="12.75">
      <c r="G19" s="483"/>
    </row>
  </sheetData>
  <mergeCells count="1">
    <mergeCell ref="A10:A11"/>
  </mergeCells>
  <printOptions horizontalCentered="1"/>
  <pageMargins left="0.75" right="0.75" top="1" bottom="1" header="0.5" footer="0.5"/>
  <pageSetup fitToHeight="1" fitToWidth="1" horizontalDpi="600" verticalDpi="600" orientation="landscape" scale="66" r:id="rId1"/>
  <headerFooter alignWithMargins="0">
    <oddFooter>&amp;C&amp;"Times New Roman,Regular"Exhibit D - Resources by DOJ Strategic Goal and Strategic Objective</oddFooter>
  </headerFooter>
</worksheet>
</file>

<file path=xl/worksheets/sheet4.xml><?xml version="1.0" encoding="utf-8"?>
<worksheet xmlns="http://schemas.openxmlformats.org/spreadsheetml/2006/main" xmlns:r="http://schemas.openxmlformats.org/officeDocument/2006/relationships">
  <dimension ref="A1:AJ26"/>
  <sheetViews>
    <sheetView workbookViewId="0" topLeftCell="A1">
      <selection activeCell="L34" sqref="L34"/>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26.88671875" style="0" customWidth="1"/>
  </cols>
  <sheetData>
    <row r="1" spans="1:14" ht="15.75">
      <c r="A1" s="37" t="s">
        <v>100</v>
      </c>
      <c r="N1" s="460" t="s">
        <v>156</v>
      </c>
    </row>
    <row r="2" spans="1:14" ht="15.75">
      <c r="A2" s="37"/>
      <c r="N2" s="460" t="s">
        <v>156</v>
      </c>
    </row>
    <row r="3" spans="1:27" ht="15" customHeight="1">
      <c r="A3" s="637" t="s">
        <v>11</v>
      </c>
      <c r="B3" s="622"/>
      <c r="C3" s="622"/>
      <c r="D3" s="622"/>
      <c r="E3" s="622"/>
      <c r="F3" s="622"/>
      <c r="G3" s="622"/>
      <c r="H3" s="622"/>
      <c r="I3" s="622"/>
      <c r="J3" s="622"/>
      <c r="K3" s="622"/>
      <c r="L3" s="622"/>
      <c r="M3" s="622"/>
      <c r="N3" s="460" t="s">
        <v>156</v>
      </c>
      <c r="O3" s="159"/>
      <c r="P3" s="159"/>
      <c r="Q3" s="159"/>
      <c r="R3" s="159"/>
      <c r="S3" s="159"/>
      <c r="T3" s="159"/>
      <c r="U3" s="159"/>
      <c r="V3" s="159"/>
      <c r="W3" s="159"/>
      <c r="X3" s="159"/>
      <c r="Y3" s="159"/>
      <c r="Z3" s="159"/>
      <c r="AA3" s="160"/>
    </row>
    <row r="4" spans="1:27" ht="15.75">
      <c r="A4" s="638" t="s">
        <v>31</v>
      </c>
      <c r="B4" s="622"/>
      <c r="C4" s="622"/>
      <c r="D4" s="622"/>
      <c r="E4" s="622"/>
      <c r="F4" s="622"/>
      <c r="G4" s="622"/>
      <c r="H4" s="622"/>
      <c r="I4" s="622"/>
      <c r="J4" s="622"/>
      <c r="K4" s="622"/>
      <c r="L4" s="622"/>
      <c r="M4" s="623"/>
      <c r="N4" s="460" t="s">
        <v>156</v>
      </c>
      <c r="O4" s="168"/>
      <c r="P4" s="159"/>
      <c r="Q4" s="159"/>
      <c r="R4" s="159"/>
      <c r="S4" s="159"/>
      <c r="T4" s="159"/>
      <c r="U4" s="159"/>
      <c r="V4" s="159"/>
      <c r="W4" s="159"/>
      <c r="X4" s="159"/>
      <c r="Y4" s="159"/>
      <c r="Z4" s="159"/>
      <c r="AA4" s="160"/>
    </row>
    <row r="5" spans="1:27" ht="15">
      <c r="A5" s="641" t="s">
        <v>17</v>
      </c>
      <c r="B5" s="642"/>
      <c r="C5" s="642"/>
      <c r="D5" s="642"/>
      <c r="E5" s="642"/>
      <c r="F5" s="642"/>
      <c r="G5" s="642"/>
      <c r="H5" s="642"/>
      <c r="I5" s="642"/>
      <c r="J5" s="642"/>
      <c r="K5" s="642"/>
      <c r="L5" s="642"/>
      <c r="M5" s="609"/>
      <c r="N5" s="460" t="s">
        <v>156</v>
      </c>
      <c r="O5" s="163"/>
      <c r="P5" s="161"/>
      <c r="Q5" s="161"/>
      <c r="R5" s="161"/>
      <c r="S5" s="161"/>
      <c r="T5" s="161"/>
      <c r="U5" s="161"/>
      <c r="V5" s="161"/>
      <c r="W5" s="161"/>
      <c r="X5" s="161"/>
      <c r="Y5" s="161"/>
      <c r="Z5" s="161"/>
      <c r="AA5" s="162"/>
    </row>
    <row r="6" spans="1:15" ht="27" customHeight="1">
      <c r="A6" s="639" t="s">
        <v>45</v>
      </c>
      <c r="B6" s="640"/>
      <c r="C6" s="640"/>
      <c r="D6" s="640"/>
      <c r="E6" s="640"/>
      <c r="F6" s="640"/>
      <c r="G6" s="640"/>
      <c r="H6" s="640"/>
      <c r="I6" s="640"/>
      <c r="J6" s="640"/>
      <c r="K6" s="640"/>
      <c r="L6" s="640"/>
      <c r="M6" s="640"/>
      <c r="N6" s="460" t="s">
        <v>156</v>
      </c>
      <c r="O6" s="164"/>
    </row>
    <row r="7" spans="1:15" ht="27" customHeight="1">
      <c r="A7" s="632" t="s">
        <v>170</v>
      </c>
      <c r="B7" s="633"/>
      <c r="C7" s="633"/>
      <c r="D7" s="633"/>
      <c r="E7" s="633"/>
      <c r="F7" s="633"/>
      <c r="G7" s="633"/>
      <c r="H7" s="633"/>
      <c r="I7" s="633"/>
      <c r="J7" s="633"/>
      <c r="K7" s="633"/>
      <c r="L7" s="633"/>
      <c r="M7" s="633"/>
      <c r="N7" s="460" t="s">
        <v>156</v>
      </c>
      <c r="O7" s="165"/>
    </row>
    <row r="8" spans="1:15" ht="9.75" customHeight="1">
      <c r="A8" s="51"/>
      <c r="B8" s="51"/>
      <c r="C8" s="51"/>
      <c r="D8" s="51"/>
      <c r="E8" s="51"/>
      <c r="F8" s="51"/>
      <c r="G8" s="51"/>
      <c r="H8" s="51"/>
      <c r="I8" s="51"/>
      <c r="J8" s="51"/>
      <c r="K8" s="51"/>
      <c r="L8" s="51"/>
      <c r="M8" s="51"/>
      <c r="N8" s="460" t="s">
        <v>156</v>
      </c>
      <c r="O8" s="51"/>
    </row>
    <row r="9" spans="1:15" ht="27.75" customHeight="1">
      <c r="A9" s="635" t="s">
        <v>163</v>
      </c>
      <c r="B9" s="636"/>
      <c r="C9" s="636"/>
      <c r="D9" s="636"/>
      <c r="E9" s="636"/>
      <c r="F9" s="636"/>
      <c r="G9" s="636"/>
      <c r="H9" s="636"/>
      <c r="I9" s="636"/>
      <c r="J9" s="636"/>
      <c r="K9" s="636"/>
      <c r="L9" s="636"/>
      <c r="M9" s="636"/>
      <c r="N9" s="460" t="s">
        <v>156</v>
      </c>
      <c r="O9" s="167"/>
    </row>
    <row r="10" spans="1:15" ht="9.75" customHeight="1">
      <c r="A10" s="169"/>
      <c r="B10" s="166"/>
      <c r="C10" s="166"/>
      <c r="D10" s="166"/>
      <c r="E10" s="166"/>
      <c r="F10" s="166"/>
      <c r="G10" s="166"/>
      <c r="H10" s="166"/>
      <c r="I10" s="166"/>
      <c r="J10" s="166"/>
      <c r="K10" s="166"/>
      <c r="L10" s="166"/>
      <c r="M10" s="166"/>
      <c r="N10" s="460" t="s">
        <v>156</v>
      </c>
      <c r="O10" s="167"/>
    </row>
    <row r="11" spans="1:15" ht="36" customHeight="1">
      <c r="A11" s="632" t="s">
        <v>171</v>
      </c>
      <c r="B11" s="633"/>
      <c r="C11" s="633"/>
      <c r="D11" s="633"/>
      <c r="E11" s="633"/>
      <c r="F11" s="633"/>
      <c r="G11" s="633"/>
      <c r="H11" s="633"/>
      <c r="I11" s="633"/>
      <c r="J11" s="633"/>
      <c r="K11" s="633"/>
      <c r="L11" s="633"/>
      <c r="M11" s="634"/>
      <c r="N11" s="460" t="s">
        <v>156</v>
      </c>
      <c r="O11" s="51"/>
    </row>
    <row r="12" spans="1:15" ht="9.75" customHeight="1">
      <c r="A12" s="169"/>
      <c r="B12" s="166"/>
      <c r="C12" s="166"/>
      <c r="D12" s="166"/>
      <c r="E12" s="166"/>
      <c r="F12" s="166"/>
      <c r="G12" s="166"/>
      <c r="H12" s="166"/>
      <c r="I12" s="166"/>
      <c r="J12" s="166"/>
      <c r="K12" s="166"/>
      <c r="L12" s="166"/>
      <c r="M12" s="51"/>
      <c r="N12" s="460" t="s">
        <v>156</v>
      </c>
      <c r="O12" s="51"/>
    </row>
    <row r="13" spans="1:15" ht="27" customHeight="1">
      <c r="A13" s="632" t="s">
        <v>154</v>
      </c>
      <c r="B13" s="633"/>
      <c r="C13" s="633"/>
      <c r="D13" s="633"/>
      <c r="E13" s="633"/>
      <c r="F13" s="633"/>
      <c r="G13" s="633"/>
      <c r="H13" s="633"/>
      <c r="I13" s="633"/>
      <c r="J13" s="633"/>
      <c r="K13" s="633"/>
      <c r="L13" s="633"/>
      <c r="M13" s="634"/>
      <c r="N13" s="460" t="s">
        <v>156</v>
      </c>
      <c r="O13" s="51"/>
    </row>
    <row r="14" spans="1:15" ht="9.75" customHeight="1">
      <c r="A14" s="169"/>
      <c r="B14" s="166"/>
      <c r="C14" s="166"/>
      <c r="D14" s="166"/>
      <c r="E14" s="166"/>
      <c r="F14" s="166"/>
      <c r="G14" s="166"/>
      <c r="H14" s="166"/>
      <c r="I14" s="166"/>
      <c r="J14" s="166"/>
      <c r="K14" s="166"/>
      <c r="L14" s="166"/>
      <c r="M14" s="51"/>
      <c r="N14" s="460" t="s">
        <v>156</v>
      </c>
      <c r="O14" s="51"/>
    </row>
    <row r="15" spans="1:36" s="393" customFormat="1" ht="25.5" customHeight="1">
      <c r="A15" s="635" t="s">
        <v>155</v>
      </c>
      <c r="B15" s="612"/>
      <c r="C15" s="612"/>
      <c r="D15" s="612"/>
      <c r="E15" s="612"/>
      <c r="F15" s="612"/>
      <c r="G15" s="612"/>
      <c r="H15" s="612"/>
      <c r="I15" s="612"/>
      <c r="J15" s="612"/>
      <c r="K15" s="612"/>
      <c r="L15" s="612"/>
      <c r="M15" s="613"/>
      <c r="N15" s="460" t="s">
        <v>156</v>
      </c>
      <c r="O15" s="392"/>
      <c r="AJ15"/>
    </row>
    <row r="16" spans="1:15" ht="9.75" customHeight="1">
      <c r="A16" s="169"/>
      <c r="B16" s="166"/>
      <c r="C16" s="166"/>
      <c r="D16" s="166"/>
      <c r="E16" s="166"/>
      <c r="F16" s="166"/>
      <c r="G16" s="166"/>
      <c r="H16" s="166"/>
      <c r="I16" s="166"/>
      <c r="J16" s="166"/>
      <c r="K16" s="166"/>
      <c r="L16" s="166"/>
      <c r="M16" s="166"/>
      <c r="N16" s="460" t="s">
        <v>156</v>
      </c>
      <c r="O16" s="167"/>
    </row>
    <row r="17" spans="1:36" s="440" customFormat="1" ht="17.25" customHeight="1">
      <c r="A17" s="439" t="s">
        <v>153</v>
      </c>
      <c r="N17" s="460" t="s">
        <v>156</v>
      </c>
      <c r="AJ17"/>
    </row>
    <row r="18" ht="9.75" customHeight="1">
      <c r="N18" s="460" t="s">
        <v>156</v>
      </c>
    </row>
    <row r="19" spans="1:36" s="538" customFormat="1" ht="15.75" customHeight="1">
      <c r="A19" s="604" t="s">
        <v>172</v>
      </c>
      <c r="B19" s="605"/>
      <c r="C19" s="605"/>
      <c r="D19" s="605"/>
      <c r="E19" s="605"/>
      <c r="F19" s="605"/>
      <c r="G19" s="605"/>
      <c r="H19" s="605"/>
      <c r="I19" s="605"/>
      <c r="J19" s="605"/>
      <c r="K19" s="605"/>
      <c r="L19" s="605"/>
      <c r="M19" s="606"/>
      <c r="N19" s="539" t="s">
        <v>156</v>
      </c>
      <c r="AJ19"/>
    </row>
    <row r="20" ht="9.75" customHeight="1">
      <c r="N20" s="460" t="s">
        <v>156</v>
      </c>
    </row>
    <row r="21" spans="1:15" ht="42.75" customHeight="1">
      <c r="A21" s="617" t="s">
        <v>161</v>
      </c>
      <c r="B21" s="618"/>
      <c r="C21" s="618"/>
      <c r="D21" s="618"/>
      <c r="E21" s="618"/>
      <c r="F21" s="618"/>
      <c r="G21" s="618"/>
      <c r="H21" s="618"/>
      <c r="I21" s="618"/>
      <c r="J21" s="618"/>
      <c r="K21" s="618"/>
      <c r="L21" s="618"/>
      <c r="M21" s="603"/>
      <c r="N21" s="484" t="s">
        <v>156</v>
      </c>
      <c r="O21" s="51"/>
    </row>
    <row r="22" spans="1:15" ht="27" customHeight="1">
      <c r="A22" s="639" t="s">
        <v>160</v>
      </c>
      <c r="B22" s="640"/>
      <c r="C22" s="640"/>
      <c r="D22" s="640"/>
      <c r="E22" s="640"/>
      <c r="F22" s="640"/>
      <c r="G22" s="640"/>
      <c r="H22" s="640"/>
      <c r="I22" s="640"/>
      <c r="J22" s="640"/>
      <c r="K22" s="640"/>
      <c r="L22" s="640"/>
      <c r="M22" s="640"/>
      <c r="N22" s="460" t="s">
        <v>156</v>
      </c>
      <c r="O22" s="164"/>
    </row>
    <row r="23" spans="1:15" ht="30" customHeight="1">
      <c r="A23" s="635" t="s">
        <v>159</v>
      </c>
      <c r="B23" s="610"/>
      <c r="C23" s="610"/>
      <c r="D23" s="610"/>
      <c r="E23" s="610"/>
      <c r="F23" s="610"/>
      <c r="G23" s="610"/>
      <c r="H23" s="610"/>
      <c r="I23" s="610"/>
      <c r="J23" s="610"/>
      <c r="K23" s="610"/>
      <c r="L23" s="610"/>
      <c r="M23" s="611"/>
      <c r="N23" s="460" t="s">
        <v>156</v>
      </c>
      <c r="O23" s="51"/>
    </row>
    <row r="24" spans="1:15" ht="9" customHeight="1">
      <c r="A24" s="443"/>
      <c r="B24" s="444"/>
      <c r="C24" s="444"/>
      <c r="D24" s="444"/>
      <c r="E24" s="444"/>
      <c r="F24" s="444"/>
      <c r="G24" s="444"/>
      <c r="H24" s="444"/>
      <c r="I24" s="444"/>
      <c r="J24" s="444"/>
      <c r="K24" s="444"/>
      <c r="L24" s="444"/>
      <c r="M24" s="445"/>
      <c r="N24" s="460"/>
      <c r="O24" s="51"/>
    </row>
    <row r="25" spans="1:15" ht="40.5" customHeight="1">
      <c r="A25" s="614" t="s">
        <v>173</v>
      </c>
      <c r="B25" s="615"/>
      <c r="C25" s="615"/>
      <c r="D25" s="615"/>
      <c r="E25" s="615"/>
      <c r="F25" s="615"/>
      <c r="G25" s="615"/>
      <c r="H25" s="615"/>
      <c r="I25" s="615"/>
      <c r="J25" s="615"/>
      <c r="K25" s="615"/>
      <c r="L25" s="615"/>
      <c r="M25" s="616"/>
      <c r="N25" s="460" t="s">
        <v>157</v>
      </c>
      <c r="O25" s="51"/>
    </row>
    <row r="26" ht="9" customHeight="1">
      <c r="E26" s="460"/>
    </row>
  </sheetData>
  <mergeCells count="14">
    <mergeCell ref="A23:M23"/>
    <mergeCell ref="A15:M15"/>
    <mergeCell ref="A25:M25"/>
    <mergeCell ref="A22:M22"/>
    <mergeCell ref="A21:M21"/>
    <mergeCell ref="A19:M19"/>
    <mergeCell ref="A11:M11"/>
    <mergeCell ref="A13:M13"/>
    <mergeCell ref="A9:M9"/>
    <mergeCell ref="A3:M3"/>
    <mergeCell ref="A4:M4"/>
    <mergeCell ref="A6:M6"/>
    <mergeCell ref="A7:M7"/>
    <mergeCell ref="A5:M5"/>
  </mergeCells>
  <printOptions horizontalCentered="1"/>
  <pageMargins left="0.75" right="0.5" top="0.5" bottom="0.5" header="0.5" footer="0.5"/>
  <pageSetup horizontalDpi="600" verticalDpi="600" orientation="landscape" scale="85"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dimension ref="A1:T19"/>
  <sheetViews>
    <sheetView workbookViewId="0" topLeftCell="A1">
      <selection activeCell="L34" sqref="L34"/>
    </sheetView>
  </sheetViews>
  <sheetFormatPr defaultColWidth="8.88671875" defaultRowHeight="15"/>
  <cols>
    <col min="1" max="1" width="6.77734375" style="29" customWidth="1"/>
    <col min="2" max="2" width="12.21484375" style="29" customWidth="1"/>
    <col min="3" max="4" width="6.77734375" style="29" customWidth="1"/>
    <col min="5" max="5" width="10.10546875" style="29" customWidth="1"/>
    <col min="6" max="13" width="6.77734375" style="29" customWidth="1"/>
    <col min="14" max="14" width="10.4453125" style="29" bestFit="1" customWidth="1"/>
    <col min="15" max="16" width="6.77734375" style="29" customWidth="1"/>
    <col min="17" max="17" width="10.4453125" style="29" bestFit="1" customWidth="1"/>
    <col min="18" max="16384" width="6.77734375" style="29" customWidth="1"/>
  </cols>
  <sheetData>
    <row r="1" spans="1:20" ht="20.25">
      <c r="A1" s="36" t="s">
        <v>132</v>
      </c>
      <c r="B1" s="1"/>
      <c r="C1" s="1"/>
      <c r="D1" s="1"/>
      <c r="E1" s="1"/>
      <c r="F1" s="371"/>
      <c r="G1" s="1"/>
      <c r="H1" s="1"/>
      <c r="I1" s="1"/>
      <c r="J1" s="1"/>
      <c r="K1" s="1"/>
      <c r="L1" s="1"/>
      <c r="M1" s="1"/>
      <c r="N1" s="1"/>
      <c r="O1" s="1"/>
      <c r="P1" s="1"/>
      <c r="Q1" s="1"/>
      <c r="R1" s="490" t="s">
        <v>156</v>
      </c>
      <c r="S1" s="1"/>
      <c r="T1" s="1"/>
    </row>
    <row r="2" spans="1:20" ht="15.75">
      <c r="A2" s="1"/>
      <c r="B2" s="1"/>
      <c r="C2" s="1"/>
      <c r="D2" s="1"/>
      <c r="E2" s="1"/>
      <c r="F2" s="1"/>
      <c r="G2" s="1"/>
      <c r="H2" s="1"/>
      <c r="I2" s="1"/>
      <c r="J2" s="1"/>
      <c r="K2" s="1"/>
      <c r="L2" s="1"/>
      <c r="M2" s="1"/>
      <c r="N2" s="1"/>
      <c r="O2" s="1"/>
      <c r="P2" s="1"/>
      <c r="Q2" s="1"/>
      <c r="R2" s="490" t="s">
        <v>156</v>
      </c>
      <c r="S2" s="1"/>
      <c r="T2" s="1"/>
    </row>
    <row r="3" spans="1:20" ht="18.75">
      <c r="A3" s="16" t="s">
        <v>105</v>
      </c>
      <c r="B3" s="17"/>
      <c r="C3" s="17"/>
      <c r="D3" s="17"/>
      <c r="E3" s="17"/>
      <c r="F3" s="17"/>
      <c r="G3" s="17"/>
      <c r="H3" s="17"/>
      <c r="I3" s="17"/>
      <c r="J3" s="17"/>
      <c r="K3" s="17"/>
      <c r="L3" s="17"/>
      <c r="M3" s="17"/>
      <c r="N3" s="17"/>
      <c r="O3" s="17"/>
      <c r="P3" s="17"/>
      <c r="Q3" s="17"/>
      <c r="R3" s="490" t="s">
        <v>156</v>
      </c>
      <c r="S3" s="17"/>
      <c r="T3" s="17"/>
    </row>
    <row r="4" spans="1:20" ht="16.5">
      <c r="A4" s="18" t="s">
        <v>31</v>
      </c>
      <c r="B4" s="17"/>
      <c r="C4" s="17"/>
      <c r="D4" s="17"/>
      <c r="E4" s="17"/>
      <c r="F4" s="17"/>
      <c r="G4" s="17"/>
      <c r="H4" s="17"/>
      <c r="I4" s="17"/>
      <c r="J4" s="17"/>
      <c r="K4" s="17"/>
      <c r="L4" s="17"/>
      <c r="M4" s="17"/>
      <c r="N4" s="17"/>
      <c r="O4" s="17"/>
      <c r="P4" s="17"/>
      <c r="Q4" s="17"/>
      <c r="R4" s="490" t="s">
        <v>156</v>
      </c>
      <c r="S4" s="17"/>
      <c r="T4" s="17"/>
    </row>
    <row r="5" spans="1:20" ht="16.5">
      <c r="A5" s="18" t="str">
        <f>+'[4]Sum of Req'!A6</f>
        <v>Salaries and Expenses</v>
      </c>
      <c r="B5" s="17"/>
      <c r="C5" s="17"/>
      <c r="D5" s="17"/>
      <c r="E5" s="17"/>
      <c r="F5" s="17"/>
      <c r="G5" s="17"/>
      <c r="H5" s="17"/>
      <c r="I5" s="17"/>
      <c r="J5" s="17"/>
      <c r="K5" s="17"/>
      <c r="L5" s="17"/>
      <c r="M5" s="17"/>
      <c r="N5" s="17"/>
      <c r="O5" s="17"/>
      <c r="P5" s="17"/>
      <c r="Q5" s="17"/>
      <c r="R5" s="490" t="s">
        <v>156</v>
      </c>
      <c r="S5" s="17"/>
      <c r="T5" s="17"/>
    </row>
    <row r="6" spans="1:20" ht="15.75">
      <c r="A6" s="45" t="s">
        <v>17</v>
      </c>
      <c r="B6" s="17"/>
      <c r="C6" s="17"/>
      <c r="D6" s="17"/>
      <c r="E6" s="17"/>
      <c r="F6" s="17"/>
      <c r="G6" s="17"/>
      <c r="H6" s="17"/>
      <c r="I6" s="17"/>
      <c r="J6" s="17"/>
      <c r="K6" s="17"/>
      <c r="L6" s="17"/>
      <c r="M6" s="17"/>
      <c r="N6" s="17"/>
      <c r="O6" s="17"/>
      <c r="P6" s="17"/>
      <c r="Q6" s="17"/>
      <c r="R6" s="490" t="s">
        <v>156</v>
      </c>
      <c r="S6" s="17"/>
      <c r="T6" s="17"/>
    </row>
    <row r="7" spans="1:20" ht="15.75">
      <c r="A7" s="1"/>
      <c r="B7" s="1"/>
      <c r="C7" s="1"/>
      <c r="D7" s="1"/>
      <c r="E7" s="1"/>
      <c r="F7" s="17"/>
      <c r="G7" s="17"/>
      <c r="H7" s="17"/>
      <c r="I7" s="17"/>
      <c r="J7" s="17"/>
      <c r="K7" s="17"/>
      <c r="L7" s="17"/>
      <c r="M7" s="17"/>
      <c r="N7" s="17"/>
      <c r="O7" s="1"/>
      <c r="P7" s="1"/>
      <c r="Q7" s="1"/>
      <c r="R7" s="490" t="s">
        <v>156</v>
      </c>
      <c r="S7" s="1"/>
      <c r="T7" s="1"/>
    </row>
    <row r="8" spans="1:20" ht="15.75">
      <c r="A8" s="1"/>
      <c r="B8" s="1"/>
      <c r="C8" s="17"/>
      <c r="D8" s="17"/>
      <c r="E8" s="17"/>
      <c r="F8" s="17"/>
      <c r="G8" s="17"/>
      <c r="H8" s="17"/>
      <c r="I8" s="17"/>
      <c r="J8" s="17"/>
      <c r="K8" s="17"/>
      <c r="L8" s="17"/>
      <c r="M8" s="17"/>
      <c r="N8" s="17"/>
      <c r="O8" s="1"/>
      <c r="P8" s="1"/>
      <c r="Q8" s="1"/>
      <c r="R8" s="490" t="s">
        <v>156</v>
      </c>
      <c r="S8" s="17"/>
      <c r="T8" s="17"/>
    </row>
    <row r="9" spans="1:18" ht="30" customHeight="1">
      <c r="A9" s="59"/>
      <c r="B9" s="60"/>
      <c r="C9" s="73" t="s">
        <v>112</v>
      </c>
      <c r="D9" s="61"/>
      <c r="E9" s="61"/>
      <c r="F9" s="73" t="s">
        <v>41</v>
      </c>
      <c r="G9" s="61"/>
      <c r="H9" s="61"/>
      <c r="I9" s="73" t="s">
        <v>12</v>
      </c>
      <c r="J9" s="61"/>
      <c r="K9" s="61"/>
      <c r="L9" s="645" t="s">
        <v>13</v>
      </c>
      <c r="M9" s="646"/>
      <c r="N9" s="647"/>
      <c r="O9" s="73"/>
      <c r="P9" s="61"/>
      <c r="Q9" s="62"/>
      <c r="R9" s="490" t="s">
        <v>156</v>
      </c>
    </row>
    <row r="10" spans="1:18" ht="15.75">
      <c r="A10" s="57"/>
      <c r="B10" s="2"/>
      <c r="C10" s="527" t="s">
        <v>133</v>
      </c>
      <c r="D10" s="132"/>
      <c r="E10" s="132"/>
      <c r="F10" s="131" t="s">
        <v>68</v>
      </c>
      <c r="G10" s="132"/>
      <c r="H10" s="132"/>
      <c r="I10" s="131" t="s">
        <v>14</v>
      </c>
      <c r="J10" s="132"/>
      <c r="K10" s="132"/>
      <c r="L10" s="131" t="s">
        <v>15</v>
      </c>
      <c r="M10" s="132"/>
      <c r="N10" s="132"/>
      <c r="O10" s="131" t="s">
        <v>106</v>
      </c>
      <c r="P10" s="132"/>
      <c r="Q10" s="133"/>
      <c r="R10" s="490" t="s">
        <v>156</v>
      </c>
    </row>
    <row r="11" spans="1:18" ht="16.5" thickBot="1">
      <c r="A11" s="65" t="s">
        <v>58</v>
      </c>
      <c r="B11" s="129"/>
      <c r="C11" s="98" t="s">
        <v>40</v>
      </c>
      <c r="D11" s="64" t="s">
        <v>62</v>
      </c>
      <c r="E11" s="64" t="s">
        <v>42</v>
      </c>
      <c r="F11" s="98" t="s">
        <v>40</v>
      </c>
      <c r="G11" s="64" t="s">
        <v>62</v>
      </c>
      <c r="H11" s="64" t="s">
        <v>42</v>
      </c>
      <c r="I11" s="98" t="s">
        <v>40</v>
      </c>
      <c r="J11" s="64" t="s">
        <v>62</v>
      </c>
      <c r="K11" s="64" t="s">
        <v>42</v>
      </c>
      <c r="L11" s="98" t="s">
        <v>40</v>
      </c>
      <c r="M11" s="64" t="s">
        <v>62</v>
      </c>
      <c r="N11" s="64" t="s">
        <v>42</v>
      </c>
      <c r="O11" s="98" t="s">
        <v>40</v>
      </c>
      <c r="P11" s="64" t="s">
        <v>62</v>
      </c>
      <c r="Q11" s="99" t="s">
        <v>42</v>
      </c>
      <c r="R11" s="490" t="s">
        <v>156</v>
      </c>
    </row>
    <row r="12" spans="1:18" ht="15.75">
      <c r="A12" s="69" t="s">
        <v>31</v>
      </c>
      <c r="B12" s="70"/>
      <c r="C12" s="69">
        <v>880</v>
      </c>
      <c r="D12" s="70">
        <v>851</v>
      </c>
      <c r="E12" s="213">
        <v>147819</v>
      </c>
      <c r="F12" s="485">
        <v>0</v>
      </c>
      <c r="G12" s="486">
        <v>0</v>
      </c>
      <c r="H12" s="213">
        <v>0</v>
      </c>
      <c r="I12" s="485">
        <v>0</v>
      </c>
      <c r="J12" s="486">
        <v>0</v>
      </c>
      <c r="K12" s="213">
        <v>0</v>
      </c>
      <c r="L12" s="485">
        <v>0</v>
      </c>
      <c r="M12" s="486">
        <v>0</v>
      </c>
      <c r="N12" s="213">
        <f>(9402441.32+46150.46)/1000</f>
        <v>9448.59178</v>
      </c>
      <c r="O12" s="69">
        <f>C12+F12+I12+L12</f>
        <v>880</v>
      </c>
      <c r="P12" s="70">
        <f>D12+G12+J12+M12</f>
        <v>851</v>
      </c>
      <c r="Q12" s="366">
        <f>E12+H12+K12+N12</f>
        <v>157267.59178</v>
      </c>
      <c r="R12" s="490" t="s">
        <v>156</v>
      </c>
    </row>
    <row r="13" spans="1:18" ht="15.75">
      <c r="A13" s="358" t="s">
        <v>52</v>
      </c>
      <c r="B13" s="55" t="s">
        <v>50</v>
      </c>
      <c r="C13" s="74">
        <f>SUM(C12:C12)</f>
        <v>880</v>
      </c>
      <c r="D13" s="55">
        <f>SUM(D12:D12)</f>
        <v>851</v>
      </c>
      <c r="E13" s="288">
        <f>SUM(E12:E12)</f>
        <v>147819</v>
      </c>
      <c r="F13" s="487">
        <f aca="true" t="shared" si="0" ref="F13:Q13">SUM(F12:F12)</f>
        <v>0</v>
      </c>
      <c r="G13" s="488">
        <f t="shared" si="0"/>
        <v>0</v>
      </c>
      <c r="H13" s="288">
        <f t="shared" si="0"/>
        <v>0</v>
      </c>
      <c r="I13" s="487">
        <f t="shared" si="0"/>
        <v>0</v>
      </c>
      <c r="J13" s="488">
        <f t="shared" si="0"/>
        <v>0</v>
      </c>
      <c r="K13" s="288">
        <f t="shared" si="0"/>
        <v>0</v>
      </c>
      <c r="L13" s="487">
        <f t="shared" si="0"/>
        <v>0</v>
      </c>
      <c r="M13" s="488">
        <f t="shared" si="0"/>
        <v>0</v>
      </c>
      <c r="N13" s="287">
        <f t="shared" si="0"/>
        <v>9448.59178</v>
      </c>
      <c r="O13" s="74">
        <f t="shared" si="0"/>
        <v>880</v>
      </c>
      <c r="P13" s="55">
        <f t="shared" si="0"/>
        <v>851</v>
      </c>
      <c r="Q13" s="367">
        <f t="shared" si="0"/>
        <v>157267.59178</v>
      </c>
      <c r="R13" s="490" t="s">
        <v>156</v>
      </c>
    </row>
    <row r="14" spans="1:18" ht="18" customHeight="1">
      <c r="A14" s="648" t="s">
        <v>29</v>
      </c>
      <c r="B14" s="649"/>
      <c r="C14" s="72"/>
      <c r="D14" s="28">
        <f>D13</f>
        <v>851</v>
      </c>
      <c r="E14" s="28"/>
      <c r="F14" s="487"/>
      <c r="G14" s="488">
        <f>SUM(G13:G13)</f>
        <v>0</v>
      </c>
      <c r="H14" s="28"/>
      <c r="I14" s="489"/>
      <c r="J14" s="488">
        <f>SUM(J13:J13)</f>
        <v>0</v>
      </c>
      <c r="K14" s="28"/>
      <c r="L14" s="489"/>
      <c r="M14" s="488">
        <f>SUM(M13:M13)</f>
        <v>0</v>
      </c>
      <c r="N14" s="28"/>
      <c r="O14" s="72"/>
      <c r="P14" s="28">
        <f>P13</f>
        <v>851</v>
      </c>
      <c r="Q14" s="53"/>
      <c r="R14" s="490" t="s">
        <v>156</v>
      </c>
    </row>
    <row r="15" spans="2:20" ht="15.75">
      <c r="B15" s="1"/>
      <c r="C15" s="1"/>
      <c r="D15" s="1"/>
      <c r="E15" s="1"/>
      <c r="F15" s="1"/>
      <c r="G15" s="1"/>
      <c r="H15" s="1"/>
      <c r="I15" s="1"/>
      <c r="J15" s="1"/>
      <c r="K15" s="1"/>
      <c r="L15" s="1"/>
      <c r="M15" s="1"/>
      <c r="N15" s="1"/>
      <c r="O15" s="1"/>
      <c r="P15" s="1"/>
      <c r="Q15" s="1"/>
      <c r="R15" s="490" t="s">
        <v>156</v>
      </c>
      <c r="S15" s="1"/>
      <c r="T15" s="1"/>
    </row>
    <row r="16" ht="15.75">
      <c r="R16" s="490" t="s">
        <v>156</v>
      </c>
    </row>
    <row r="17" spans="1:18" ht="36.75" customHeight="1">
      <c r="A17" s="643" t="s">
        <v>182</v>
      </c>
      <c r="B17" s="644"/>
      <c r="C17" s="644"/>
      <c r="D17" s="644"/>
      <c r="E17" s="644"/>
      <c r="F17" s="644"/>
      <c r="G17" s="644"/>
      <c r="H17" s="644"/>
      <c r="I17" s="644"/>
      <c r="J17" s="644"/>
      <c r="K17" s="644"/>
      <c r="L17" s="644"/>
      <c r="M17" s="644"/>
      <c r="N17" s="644"/>
      <c r="O17" s="644"/>
      <c r="P17" s="644"/>
      <c r="Q17" s="644"/>
      <c r="R17" s="490" t="s">
        <v>157</v>
      </c>
    </row>
    <row r="18" ht="15.75">
      <c r="I18" s="490"/>
    </row>
    <row r="19" spans="1:17" ht="15.75">
      <c r="A19" s="607"/>
      <c r="B19" s="608"/>
      <c r="C19" s="608"/>
      <c r="D19" s="608"/>
      <c r="E19" s="608"/>
      <c r="F19" s="608"/>
      <c r="G19" s="608"/>
      <c r="H19" s="608"/>
      <c r="I19" s="608"/>
      <c r="J19" s="608"/>
      <c r="K19" s="608"/>
      <c r="L19" s="608"/>
      <c r="M19" s="608"/>
      <c r="N19" s="608"/>
      <c r="O19" s="608"/>
      <c r="P19" s="608"/>
      <c r="Q19" s="608"/>
    </row>
  </sheetData>
  <mergeCells count="4">
    <mergeCell ref="A19:Q19"/>
    <mergeCell ref="A17:Q17"/>
    <mergeCell ref="L9:N9"/>
    <mergeCell ref="A14:B14"/>
  </mergeCells>
  <printOptions horizontalCentered="1"/>
  <pageMargins left="0.5" right="0.25" top="1" bottom="1" header="0.5" footer="0.5"/>
  <pageSetup horizontalDpi="600" verticalDpi="600" orientation="landscape" scale="85" r:id="rId1"/>
  <headerFooter alignWithMargins="0">
    <oddFooter>&amp;C&amp;"Times New Roman,Regular"&amp;14Exhibit F-Crosswalk of 2007 Availability&amp;"Arial,Regular"&amp;12
</oddFooter>
  </headerFooter>
</worksheet>
</file>

<file path=xl/worksheets/sheet6.xml><?xml version="1.0" encoding="utf-8"?>
<worksheet xmlns="http://schemas.openxmlformats.org/spreadsheetml/2006/main" xmlns:r="http://schemas.openxmlformats.org/officeDocument/2006/relationships">
  <dimension ref="A1:W20"/>
  <sheetViews>
    <sheetView workbookViewId="0" topLeftCell="A1">
      <selection activeCell="L34" sqref="L34"/>
    </sheetView>
  </sheetViews>
  <sheetFormatPr defaultColWidth="8.88671875" defaultRowHeight="15"/>
  <cols>
    <col min="1" max="1" width="3.77734375" style="571" customWidth="1"/>
    <col min="2" max="2" width="23.88671875" style="571" customWidth="1"/>
    <col min="3" max="3" width="7.5546875" style="571" bestFit="1" customWidth="1"/>
    <col min="4" max="4" width="6.77734375" style="571" customWidth="1"/>
    <col min="5" max="5" width="10.77734375" style="571" customWidth="1"/>
    <col min="6" max="6" width="5.77734375" style="571" customWidth="1"/>
    <col min="7" max="7" width="5.6640625" style="571" customWidth="1"/>
    <col min="8" max="8" width="10.77734375" style="571" customWidth="1"/>
    <col min="9" max="10" width="5.6640625" style="571" customWidth="1"/>
    <col min="11" max="11" width="10.21484375" style="571" customWidth="1"/>
    <col min="12" max="12" width="0.78125" style="571" customWidth="1"/>
    <col min="13" max="13" width="5.5546875" style="571" customWidth="1"/>
    <col min="14" max="14" width="5.6640625" style="571" customWidth="1"/>
    <col min="15" max="15" width="9.3359375" style="571" customWidth="1"/>
    <col min="16" max="16" width="0.78125" style="571" customWidth="1"/>
    <col min="17" max="17" width="7.5546875" style="571" bestFit="1" customWidth="1"/>
    <col min="18" max="18" width="5.6640625" style="571" customWidth="1"/>
    <col min="19" max="19" width="10.21484375" style="571" customWidth="1"/>
    <col min="20" max="20" width="0.88671875" style="571" customWidth="1"/>
    <col min="21" max="21" width="5.6640625" style="571" customWidth="1"/>
    <col min="22" max="22" width="6.77734375" style="571" customWidth="1"/>
    <col min="23" max="23" width="7.77734375" style="571" customWidth="1"/>
    <col min="24" max="16384" width="9.6640625" style="571" customWidth="1"/>
  </cols>
  <sheetData>
    <row r="1" spans="1:23" ht="20.25">
      <c r="A1" s="431" t="s">
        <v>174</v>
      </c>
      <c r="B1" s="405"/>
      <c r="C1" s="405"/>
      <c r="D1" s="405"/>
      <c r="E1" s="405"/>
      <c r="F1" s="569"/>
      <c r="G1" s="405"/>
      <c r="H1" s="405"/>
      <c r="I1" s="405"/>
      <c r="J1" s="405"/>
      <c r="K1" s="405"/>
      <c r="L1" s="405"/>
      <c r="M1" s="405"/>
      <c r="N1" s="405"/>
      <c r="O1" s="405"/>
      <c r="P1" s="405"/>
      <c r="Q1" s="405"/>
      <c r="R1" s="405"/>
      <c r="S1" s="405"/>
      <c r="T1" s="405"/>
      <c r="U1" s="570" t="s">
        <v>156</v>
      </c>
      <c r="V1" s="405"/>
      <c r="W1" s="405"/>
    </row>
    <row r="2" spans="1:23" ht="15.75">
      <c r="A2" s="405"/>
      <c r="B2" s="405"/>
      <c r="C2" s="405"/>
      <c r="D2" s="405"/>
      <c r="E2" s="405"/>
      <c r="F2" s="405"/>
      <c r="G2" s="405"/>
      <c r="H2" s="405"/>
      <c r="I2" s="405"/>
      <c r="J2" s="405"/>
      <c r="K2" s="405"/>
      <c r="L2" s="405"/>
      <c r="M2" s="405"/>
      <c r="N2" s="405"/>
      <c r="O2" s="405"/>
      <c r="P2" s="405"/>
      <c r="Q2" s="405"/>
      <c r="R2" s="405"/>
      <c r="S2" s="405"/>
      <c r="T2" s="405"/>
      <c r="U2" s="570" t="s">
        <v>156</v>
      </c>
      <c r="V2" s="405"/>
      <c r="W2" s="405"/>
    </row>
    <row r="3" spans="1:23" ht="18.75">
      <c r="A3" s="572" t="s">
        <v>175</v>
      </c>
      <c r="B3" s="573"/>
      <c r="C3" s="573"/>
      <c r="D3" s="573"/>
      <c r="E3" s="573"/>
      <c r="F3" s="573"/>
      <c r="G3" s="573"/>
      <c r="H3" s="573"/>
      <c r="I3" s="573"/>
      <c r="J3" s="573"/>
      <c r="K3" s="573"/>
      <c r="L3" s="573"/>
      <c r="M3" s="573"/>
      <c r="N3" s="573"/>
      <c r="O3" s="573"/>
      <c r="P3" s="573"/>
      <c r="Q3" s="573"/>
      <c r="R3" s="573"/>
      <c r="S3" s="573"/>
      <c r="T3" s="573"/>
      <c r="U3" s="570" t="s">
        <v>156</v>
      </c>
      <c r="V3" s="573"/>
      <c r="W3" s="573"/>
    </row>
    <row r="4" spans="1:23" ht="16.5">
      <c r="A4" s="574" t="s">
        <v>31</v>
      </c>
      <c r="B4" s="573"/>
      <c r="C4" s="573"/>
      <c r="D4" s="573"/>
      <c r="E4" s="573"/>
      <c r="F4" s="573"/>
      <c r="G4" s="573"/>
      <c r="H4" s="573"/>
      <c r="I4" s="573"/>
      <c r="J4" s="573"/>
      <c r="K4" s="573"/>
      <c r="L4" s="573"/>
      <c r="M4" s="573"/>
      <c r="N4" s="573"/>
      <c r="O4" s="573"/>
      <c r="P4" s="573"/>
      <c r="Q4" s="573"/>
      <c r="R4" s="573"/>
      <c r="S4" s="573"/>
      <c r="T4" s="573"/>
      <c r="U4" s="570" t="s">
        <v>156</v>
      </c>
      <c r="V4" s="573"/>
      <c r="W4" s="573"/>
    </row>
    <row r="5" spans="1:23" ht="16.5">
      <c r="A5" s="574" t="str">
        <f>+'[4]Sum of Req'!A6</f>
        <v>Salaries and Expenses</v>
      </c>
      <c r="B5" s="573"/>
      <c r="C5" s="573"/>
      <c r="D5" s="573"/>
      <c r="E5" s="573"/>
      <c r="F5" s="573"/>
      <c r="G5" s="573"/>
      <c r="H5" s="573"/>
      <c r="I5" s="573"/>
      <c r="J5" s="573"/>
      <c r="K5" s="573"/>
      <c r="L5" s="573"/>
      <c r="M5" s="573"/>
      <c r="N5" s="573"/>
      <c r="O5" s="573"/>
      <c r="P5" s="573"/>
      <c r="Q5" s="573"/>
      <c r="R5" s="573"/>
      <c r="S5" s="573"/>
      <c r="T5" s="573"/>
      <c r="U5" s="570" t="s">
        <v>156</v>
      </c>
      <c r="V5" s="573"/>
      <c r="W5" s="573"/>
    </row>
    <row r="6" spans="1:23" ht="15.75">
      <c r="A6" s="575" t="s">
        <v>17</v>
      </c>
      <c r="B6" s="573"/>
      <c r="C6" s="573"/>
      <c r="D6" s="573"/>
      <c r="E6" s="573"/>
      <c r="F6" s="573"/>
      <c r="G6" s="573"/>
      <c r="H6" s="573"/>
      <c r="I6" s="573"/>
      <c r="J6" s="573"/>
      <c r="K6" s="573"/>
      <c r="L6" s="573"/>
      <c r="M6" s="573"/>
      <c r="N6" s="573"/>
      <c r="O6" s="573"/>
      <c r="P6" s="573"/>
      <c r="Q6" s="573"/>
      <c r="R6" s="573"/>
      <c r="S6" s="573"/>
      <c r="T6" s="573"/>
      <c r="U6" s="570" t="s">
        <v>156</v>
      </c>
      <c r="V6" s="573"/>
      <c r="W6" s="573"/>
    </row>
    <row r="7" spans="1:23" ht="15.75">
      <c r="A7" s="405"/>
      <c r="B7" s="405"/>
      <c r="C7" s="405"/>
      <c r="D7" s="405"/>
      <c r="E7" s="405"/>
      <c r="F7" s="573"/>
      <c r="G7" s="573"/>
      <c r="H7" s="573"/>
      <c r="I7" s="573"/>
      <c r="J7" s="573"/>
      <c r="K7" s="573"/>
      <c r="L7" s="573"/>
      <c r="M7" s="573"/>
      <c r="N7" s="573"/>
      <c r="O7" s="573"/>
      <c r="P7" s="405"/>
      <c r="Q7" s="405"/>
      <c r="R7" s="405"/>
      <c r="S7" s="405"/>
      <c r="T7" s="405"/>
      <c r="U7" s="570" t="s">
        <v>156</v>
      </c>
      <c r="V7" s="405"/>
      <c r="W7" s="405"/>
    </row>
    <row r="8" spans="1:23" ht="15.75">
      <c r="A8" s="405"/>
      <c r="B8" s="405"/>
      <c r="C8" s="573"/>
      <c r="D8" s="573"/>
      <c r="E8" s="573"/>
      <c r="F8" s="573"/>
      <c r="G8" s="573"/>
      <c r="H8" s="573"/>
      <c r="I8" s="573"/>
      <c r="J8" s="573"/>
      <c r="K8" s="573"/>
      <c r="L8" s="573"/>
      <c r="M8" s="573"/>
      <c r="N8" s="573"/>
      <c r="O8" s="573"/>
      <c r="P8" s="573" t="s">
        <v>41</v>
      </c>
      <c r="Q8" s="405"/>
      <c r="R8" s="405"/>
      <c r="S8" s="405"/>
      <c r="T8" s="405"/>
      <c r="U8" s="570" t="s">
        <v>156</v>
      </c>
      <c r="V8" s="573"/>
      <c r="W8" s="573"/>
    </row>
    <row r="9" spans="1:21" ht="31.5">
      <c r="A9" s="576"/>
      <c r="B9" s="577"/>
      <c r="C9" s="578" t="s">
        <v>176</v>
      </c>
      <c r="D9" s="579"/>
      <c r="E9" s="579"/>
      <c r="F9" s="578" t="s">
        <v>41</v>
      </c>
      <c r="G9" s="579"/>
      <c r="H9" s="579"/>
      <c r="I9" s="578" t="s">
        <v>12</v>
      </c>
      <c r="J9" s="579"/>
      <c r="K9" s="579"/>
      <c r="L9" s="579" t="s">
        <v>41</v>
      </c>
      <c r="M9" s="580" t="s">
        <v>13</v>
      </c>
      <c r="N9" s="579"/>
      <c r="O9" s="579"/>
      <c r="P9" s="134"/>
      <c r="Q9" s="578"/>
      <c r="R9" s="579"/>
      <c r="S9" s="581"/>
      <c r="U9" s="570" t="s">
        <v>156</v>
      </c>
    </row>
    <row r="10" spans="1:21" ht="15.75">
      <c r="A10" s="582"/>
      <c r="B10" s="547"/>
      <c r="C10" s="654" t="s">
        <v>169</v>
      </c>
      <c r="D10" s="655"/>
      <c r="E10" s="656"/>
      <c r="F10" s="583" t="s">
        <v>68</v>
      </c>
      <c r="G10" s="584"/>
      <c r="H10" s="584"/>
      <c r="I10" s="583" t="s">
        <v>14</v>
      </c>
      <c r="J10" s="584"/>
      <c r="K10" s="584"/>
      <c r="L10" s="584" t="s">
        <v>41</v>
      </c>
      <c r="M10" s="583" t="s">
        <v>15</v>
      </c>
      <c r="N10" s="584"/>
      <c r="O10" s="584"/>
      <c r="P10" s="585" t="s">
        <v>41</v>
      </c>
      <c r="Q10" s="583" t="s">
        <v>177</v>
      </c>
      <c r="R10" s="584"/>
      <c r="S10" s="586"/>
      <c r="U10" s="570" t="s">
        <v>156</v>
      </c>
    </row>
    <row r="11" spans="1:21" ht="3" customHeight="1">
      <c r="A11" s="582"/>
      <c r="B11" s="405"/>
      <c r="C11" s="582"/>
      <c r="D11" s="405"/>
      <c r="E11" s="405"/>
      <c r="F11" s="582"/>
      <c r="G11" s="405"/>
      <c r="H11" s="405"/>
      <c r="I11" s="582"/>
      <c r="J11" s="405"/>
      <c r="K11" s="405"/>
      <c r="L11" s="405"/>
      <c r="M11" s="582"/>
      <c r="N11" s="405"/>
      <c r="O11" s="405"/>
      <c r="P11" s="405"/>
      <c r="Q11" s="582"/>
      <c r="R11" s="405"/>
      <c r="S11" s="587"/>
      <c r="U11" s="570" t="s">
        <v>156</v>
      </c>
    </row>
    <row r="12" spans="1:21" ht="16.5" thickBot="1">
      <c r="A12" s="588" t="s">
        <v>58</v>
      </c>
      <c r="B12" s="589"/>
      <c r="C12" s="401" t="s">
        <v>40</v>
      </c>
      <c r="D12" s="403" t="s">
        <v>62</v>
      </c>
      <c r="E12" s="403" t="s">
        <v>42</v>
      </c>
      <c r="F12" s="401" t="s">
        <v>40</v>
      </c>
      <c r="G12" s="403" t="s">
        <v>62</v>
      </c>
      <c r="H12" s="403" t="s">
        <v>42</v>
      </c>
      <c r="I12" s="401" t="s">
        <v>40</v>
      </c>
      <c r="J12" s="403" t="s">
        <v>62</v>
      </c>
      <c r="K12" s="403" t="s">
        <v>42</v>
      </c>
      <c r="L12" s="403"/>
      <c r="M12" s="401" t="s">
        <v>40</v>
      </c>
      <c r="N12" s="403" t="s">
        <v>62</v>
      </c>
      <c r="O12" s="403" t="s">
        <v>42</v>
      </c>
      <c r="P12" s="403"/>
      <c r="Q12" s="401" t="s">
        <v>40</v>
      </c>
      <c r="R12" s="403" t="s">
        <v>62</v>
      </c>
      <c r="S12" s="590" t="s">
        <v>42</v>
      </c>
      <c r="U12" s="570" t="s">
        <v>156</v>
      </c>
    </row>
    <row r="13" spans="1:21" ht="15.75">
      <c r="A13" s="591" t="s">
        <v>31</v>
      </c>
      <c r="B13" s="397"/>
      <c r="C13" s="591">
        <v>880</v>
      </c>
      <c r="D13" s="397">
        <v>851</v>
      </c>
      <c r="E13" s="398">
        <v>147819</v>
      </c>
      <c r="F13" s="491">
        <v>0</v>
      </c>
      <c r="G13" s="492">
        <v>0</v>
      </c>
      <c r="H13" s="398">
        <v>0</v>
      </c>
      <c r="I13" s="491">
        <v>0</v>
      </c>
      <c r="J13" s="492">
        <v>0</v>
      </c>
      <c r="K13" s="398">
        <v>0</v>
      </c>
      <c r="L13" s="397">
        <v>0</v>
      </c>
      <c r="M13" s="491">
        <v>0</v>
      </c>
      <c r="N13" s="492">
        <v>0</v>
      </c>
      <c r="O13" s="398">
        <v>18716</v>
      </c>
      <c r="P13" s="397"/>
      <c r="Q13" s="591">
        <f>C13+F13+I13+M13</f>
        <v>880</v>
      </c>
      <c r="R13" s="397">
        <f>D13+G13+J13+N13</f>
        <v>851</v>
      </c>
      <c r="S13" s="592">
        <f>E13+H13+K13+2996</f>
        <v>150815</v>
      </c>
      <c r="U13" s="570" t="s">
        <v>156</v>
      </c>
    </row>
    <row r="14" spans="1:21" ht="15.75">
      <c r="A14" s="593" t="s">
        <v>52</v>
      </c>
      <c r="B14" s="594" t="s">
        <v>50</v>
      </c>
      <c r="C14" s="595">
        <f>SUM(C13:C13)</f>
        <v>880</v>
      </c>
      <c r="D14" s="594">
        <f>SUM(D13:D13)</f>
        <v>851</v>
      </c>
      <c r="E14" s="404">
        <f>SUM(E13:E13)</f>
        <v>147819</v>
      </c>
      <c r="F14" s="493">
        <f aca="true" t="shared" si="0" ref="F14:K14">SUM(F13:F13)</f>
        <v>0</v>
      </c>
      <c r="G14" s="494">
        <f t="shared" si="0"/>
        <v>0</v>
      </c>
      <c r="H14" s="404">
        <f t="shared" si="0"/>
        <v>0</v>
      </c>
      <c r="I14" s="493">
        <f t="shared" si="0"/>
        <v>0</v>
      </c>
      <c r="J14" s="494">
        <f t="shared" si="0"/>
        <v>0</v>
      </c>
      <c r="K14" s="404">
        <f t="shared" si="0"/>
        <v>0</v>
      </c>
      <c r="L14" s="594"/>
      <c r="M14" s="493">
        <f>SUM(M13:M13)</f>
        <v>0</v>
      </c>
      <c r="N14" s="494">
        <f>SUM(N13:N13)</f>
        <v>0</v>
      </c>
      <c r="O14" s="596">
        <f>SUM(O13:O13)</f>
        <v>18716</v>
      </c>
      <c r="P14" s="594"/>
      <c r="Q14" s="595">
        <f>SUM(Q13:Q13)</f>
        <v>880</v>
      </c>
      <c r="R14" s="594">
        <f>SUM(R13:R13)</f>
        <v>851</v>
      </c>
      <c r="S14" s="597">
        <f>SUM(S13:S13)</f>
        <v>150815</v>
      </c>
      <c r="U14" s="570" t="s">
        <v>156</v>
      </c>
    </row>
    <row r="15" spans="1:21" ht="15.75">
      <c r="A15" s="598" t="s">
        <v>29</v>
      </c>
      <c r="B15" s="599"/>
      <c r="C15" s="600"/>
      <c r="D15" s="599">
        <f>D14</f>
        <v>851</v>
      </c>
      <c r="E15" s="599"/>
      <c r="F15" s="493"/>
      <c r="G15" s="494">
        <f>SUM(G14:G14)</f>
        <v>0</v>
      </c>
      <c r="H15" s="599"/>
      <c r="I15" s="601"/>
      <c r="J15" s="494">
        <f>SUM(J14:J14)</f>
        <v>0</v>
      </c>
      <c r="K15" s="599"/>
      <c r="L15" s="599"/>
      <c r="M15" s="601"/>
      <c r="N15" s="494">
        <f>SUM(N14:N14)</f>
        <v>0</v>
      </c>
      <c r="O15" s="599"/>
      <c r="P15" s="599"/>
      <c r="Q15" s="600"/>
      <c r="R15" s="599">
        <f>R14</f>
        <v>851</v>
      </c>
      <c r="S15" s="602"/>
      <c r="U15" s="570" t="s">
        <v>156</v>
      </c>
    </row>
    <row r="16" spans="2:23" ht="15.75">
      <c r="B16" s="405"/>
      <c r="C16" s="405"/>
      <c r="D16" s="405"/>
      <c r="E16" s="405"/>
      <c r="F16" s="405"/>
      <c r="G16" s="405"/>
      <c r="H16" s="405"/>
      <c r="I16" s="405"/>
      <c r="J16" s="405"/>
      <c r="K16" s="405"/>
      <c r="L16" s="405"/>
      <c r="M16" s="405"/>
      <c r="N16" s="405"/>
      <c r="O16" s="405"/>
      <c r="P16" s="405"/>
      <c r="Q16" s="405"/>
      <c r="R16" s="405"/>
      <c r="S16" s="405"/>
      <c r="T16" s="405"/>
      <c r="U16" s="570" t="s">
        <v>156</v>
      </c>
      <c r="V16" s="405"/>
      <c r="W16" s="405"/>
    </row>
    <row r="17" ht="15.75">
      <c r="U17" s="570" t="s">
        <v>156</v>
      </c>
    </row>
    <row r="18" spans="1:21" ht="48" customHeight="1">
      <c r="A18" s="652" t="s">
        <v>181</v>
      </c>
      <c r="B18" s="653"/>
      <c r="C18" s="653"/>
      <c r="D18" s="653"/>
      <c r="E18" s="653"/>
      <c r="F18" s="653"/>
      <c r="G18" s="653"/>
      <c r="H18" s="653"/>
      <c r="I18" s="653"/>
      <c r="J18" s="653"/>
      <c r="K18" s="653"/>
      <c r="L18" s="653"/>
      <c r="M18" s="653"/>
      <c r="N18" s="653"/>
      <c r="O18" s="653"/>
      <c r="P18" s="653"/>
      <c r="Q18" s="653"/>
      <c r="R18" s="653"/>
      <c r="S18" s="653"/>
      <c r="U18" s="570" t="s">
        <v>157</v>
      </c>
    </row>
    <row r="19" ht="15.75">
      <c r="I19" s="570"/>
    </row>
    <row r="20" spans="1:19" ht="15.75">
      <c r="A20" s="650"/>
      <c r="B20" s="651"/>
      <c r="C20" s="651"/>
      <c r="D20" s="651"/>
      <c r="E20" s="651"/>
      <c r="F20" s="651"/>
      <c r="G20" s="651"/>
      <c r="H20" s="651"/>
      <c r="I20" s="651"/>
      <c r="J20" s="651"/>
      <c r="K20" s="651"/>
      <c r="L20" s="651"/>
      <c r="M20" s="651"/>
      <c r="N20" s="651"/>
      <c r="O20" s="651"/>
      <c r="P20" s="651"/>
      <c r="Q20" s="651"/>
      <c r="R20" s="651"/>
      <c r="S20" s="651"/>
    </row>
  </sheetData>
  <mergeCells count="3">
    <mergeCell ref="A20:S20"/>
    <mergeCell ref="A18:S18"/>
    <mergeCell ref="C10:E10"/>
  </mergeCells>
  <printOptions horizontalCentered="1"/>
  <pageMargins left="0.75" right="0.75" top="1" bottom="1" header="0.5" footer="0.5"/>
  <pageSetup horizontalDpi="600" verticalDpi="600" orientation="landscape" scale="64" r:id="rId1"/>
  <headerFooter alignWithMargins="0">
    <oddFooter>&amp;C&amp;"Times New Roman,Regular"&amp;14Exhibit G-Crosswalk of 2008 Availability&amp;"Arial,Regular"&amp;12
</oddFooter>
  </headerFooter>
</worksheet>
</file>

<file path=xl/worksheets/sheet7.xml><?xml version="1.0" encoding="utf-8"?>
<worksheet xmlns="http://schemas.openxmlformats.org/spreadsheetml/2006/main" xmlns:r="http://schemas.openxmlformats.org/officeDocument/2006/relationships">
  <dimension ref="A1:AJ27"/>
  <sheetViews>
    <sheetView showGridLines="0" showOutlineSymbols="0" workbookViewId="0" topLeftCell="A1">
      <pane xSplit="3" ySplit="11" topLeftCell="D12" activePane="bottomRight" state="frozen"/>
      <selection pane="topLeft" activeCell="L34" sqref="L34"/>
      <selection pane="topRight" activeCell="L34" sqref="L34"/>
      <selection pane="bottomLeft" activeCell="L34" sqref="L34"/>
      <selection pane="bottomRight" activeCell="L34" sqref="L34"/>
    </sheetView>
  </sheetViews>
  <sheetFormatPr defaultColWidth="8.88671875" defaultRowHeight="15"/>
  <cols>
    <col min="1" max="1" width="4.4453125" style="29" customWidth="1"/>
    <col min="2" max="2" width="29.21484375" style="29" customWidth="1"/>
    <col min="3" max="3" width="16.88671875" style="29" customWidth="1"/>
    <col min="4" max="4" width="5.6640625" style="29" customWidth="1"/>
    <col min="5" max="5" width="6.21484375" style="29" customWidth="1"/>
    <col min="6" max="6" width="6.99609375" style="29" customWidth="1"/>
    <col min="7" max="8" width="5.6640625" style="29" customWidth="1"/>
    <col min="9" max="9" width="7.6640625" style="29" customWidth="1"/>
    <col min="10" max="11" width="5.6640625" style="29" customWidth="1"/>
    <col min="12" max="12" width="7.6640625" style="29" customWidth="1"/>
    <col min="13" max="14" width="5.6640625" style="29" customWidth="1"/>
    <col min="15" max="15" width="10.4453125" style="29" bestFit="1" customWidth="1"/>
    <col min="16" max="16" width="9.6640625" style="29" customWidth="1"/>
    <col min="17" max="17" width="27.5546875" style="29" customWidth="1"/>
    <col min="18" max="21" width="7.6640625" style="29" customWidth="1"/>
    <col min="22" max="22" width="3.6640625" style="29" customWidth="1"/>
    <col min="23" max="25" width="7.6640625" style="29" customWidth="1"/>
    <col min="26" max="26" width="3.6640625" style="29" customWidth="1"/>
    <col min="27" max="29" width="7.6640625" style="29" customWidth="1"/>
    <col min="30" max="30" width="3.6640625" style="29" customWidth="1"/>
    <col min="31" max="33" width="7.6640625" style="29" customWidth="1"/>
    <col min="34" max="16384" width="9.6640625" style="29" customWidth="1"/>
  </cols>
  <sheetData>
    <row r="1" spans="1:22" ht="18.75">
      <c r="A1" s="240" t="s">
        <v>101</v>
      </c>
      <c r="B1" s="1"/>
      <c r="C1" s="1"/>
      <c r="D1" s="1"/>
      <c r="E1" s="1"/>
      <c r="F1" s="1"/>
      <c r="G1" s="1"/>
      <c r="H1" s="1"/>
      <c r="I1" s="1"/>
      <c r="J1" s="1"/>
      <c r="K1" s="1"/>
      <c r="L1" s="1"/>
      <c r="M1" s="1"/>
      <c r="N1" s="1"/>
      <c r="O1" s="1"/>
      <c r="P1" s="490" t="s">
        <v>156</v>
      </c>
      <c r="Q1" s="1"/>
      <c r="R1" s="1"/>
      <c r="S1" s="1"/>
      <c r="T1" s="1"/>
      <c r="U1" s="1"/>
      <c r="V1" s="1"/>
    </row>
    <row r="2" spans="1:22" ht="18.75">
      <c r="A2" s="240"/>
      <c r="B2" s="1"/>
      <c r="C2" s="1"/>
      <c r="D2" s="1"/>
      <c r="E2" s="1"/>
      <c r="F2" s="1"/>
      <c r="G2" s="1"/>
      <c r="H2" s="1"/>
      <c r="I2" s="1"/>
      <c r="J2" s="1"/>
      <c r="K2" s="1"/>
      <c r="L2" s="1"/>
      <c r="M2" s="1"/>
      <c r="N2" s="1"/>
      <c r="O2" s="1"/>
      <c r="P2" s="490" t="s">
        <v>156</v>
      </c>
      <c r="Q2" s="1"/>
      <c r="R2" s="1"/>
      <c r="S2" s="1"/>
      <c r="T2" s="1"/>
      <c r="U2" s="1"/>
      <c r="V2" s="1"/>
    </row>
    <row r="3" spans="1:22" ht="18.75">
      <c r="A3" s="240"/>
      <c r="B3" s="1"/>
      <c r="C3" s="1"/>
      <c r="D3" s="1"/>
      <c r="E3" s="1"/>
      <c r="F3" s="1"/>
      <c r="G3" s="1"/>
      <c r="H3" s="1"/>
      <c r="I3" s="1"/>
      <c r="J3" s="1"/>
      <c r="K3" s="1"/>
      <c r="L3" s="1"/>
      <c r="M3" s="1"/>
      <c r="N3" s="1"/>
      <c r="O3" s="1"/>
      <c r="P3" s="490" t="s">
        <v>156</v>
      </c>
      <c r="Q3" s="1"/>
      <c r="R3" s="1"/>
      <c r="S3" s="1"/>
      <c r="T3" s="1"/>
      <c r="U3" s="1"/>
      <c r="V3" s="1"/>
    </row>
    <row r="4" spans="1:22" ht="13.5" customHeight="1">
      <c r="A4" s="36"/>
      <c r="B4" s="1"/>
      <c r="C4" s="1"/>
      <c r="D4" s="1"/>
      <c r="E4" s="1"/>
      <c r="F4" s="1"/>
      <c r="G4" s="1"/>
      <c r="H4" s="1"/>
      <c r="I4" s="1"/>
      <c r="J4" s="1"/>
      <c r="K4" s="1"/>
      <c r="L4" s="1"/>
      <c r="M4" s="1"/>
      <c r="N4" s="1"/>
      <c r="O4" s="1"/>
      <c r="P4" s="490" t="s">
        <v>156</v>
      </c>
      <c r="Q4" s="1"/>
      <c r="R4" s="1"/>
      <c r="S4" s="1"/>
      <c r="T4" s="1"/>
      <c r="U4" s="1"/>
      <c r="V4" s="1"/>
    </row>
    <row r="5" spans="1:22" ht="18.75">
      <c r="A5" s="16" t="s">
        <v>2</v>
      </c>
      <c r="B5" s="17"/>
      <c r="C5" s="17"/>
      <c r="D5" s="17"/>
      <c r="E5" s="17"/>
      <c r="F5" s="17"/>
      <c r="G5" s="17"/>
      <c r="H5" s="17"/>
      <c r="I5" s="17"/>
      <c r="J5" s="17"/>
      <c r="K5" s="17"/>
      <c r="L5" s="17"/>
      <c r="M5" s="17"/>
      <c r="N5" s="17"/>
      <c r="O5" s="17"/>
      <c r="P5" s="490" t="s">
        <v>156</v>
      </c>
      <c r="Q5" s="1"/>
      <c r="R5" s="1"/>
      <c r="S5" s="1"/>
      <c r="T5" s="1"/>
      <c r="U5" s="1"/>
      <c r="V5" s="1"/>
    </row>
    <row r="6" spans="1:22" ht="15.75">
      <c r="A6" s="17" t="s">
        <v>31</v>
      </c>
      <c r="B6" s="17"/>
      <c r="C6" s="17"/>
      <c r="D6" s="17"/>
      <c r="E6" s="17"/>
      <c r="F6" s="17"/>
      <c r="G6" s="17"/>
      <c r="H6" s="17"/>
      <c r="I6" s="17"/>
      <c r="J6" s="17"/>
      <c r="K6" s="17"/>
      <c r="L6" s="17"/>
      <c r="M6" s="17"/>
      <c r="N6" s="17"/>
      <c r="O6" s="17"/>
      <c r="P6" s="490" t="s">
        <v>156</v>
      </c>
      <c r="Q6" s="1"/>
      <c r="R6" s="1"/>
      <c r="S6" s="1"/>
      <c r="T6" s="1"/>
      <c r="U6" s="1"/>
      <c r="V6" s="1"/>
    </row>
    <row r="7" spans="1:22" ht="15.75">
      <c r="A7" s="17" t="s">
        <v>18</v>
      </c>
      <c r="B7" s="17"/>
      <c r="C7" s="17"/>
      <c r="D7" s="17"/>
      <c r="E7" s="17"/>
      <c r="F7" s="17"/>
      <c r="G7" s="17"/>
      <c r="H7" s="17"/>
      <c r="I7" s="17"/>
      <c r="J7" s="17"/>
      <c r="K7" s="17"/>
      <c r="L7" s="17"/>
      <c r="M7" s="17"/>
      <c r="N7" s="17"/>
      <c r="O7" s="17"/>
      <c r="P7" s="490" t="s">
        <v>156</v>
      </c>
      <c r="Q7" s="1"/>
      <c r="R7" s="1"/>
      <c r="S7" s="1"/>
      <c r="T7" s="1"/>
      <c r="U7" s="1"/>
      <c r="V7" s="1"/>
    </row>
    <row r="8" spans="1:22" ht="15.75">
      <c r="A8" s="14" t="s">
        <v>17</v>
      </c>
      <c r="B8" s="17"/>
      <c r="C8" s="17"/>
      <c r="D8" s="17"/>
      <c r="E8" s="17"/>
      <c r="F8" s="17"/>
      <c r="G8" s="17"/>
      <c r="H8" s="17"/>
      <c r="I8" s="17"/>
      <c r="J8" s="17"/>
      <c r="K8" s="17"/>
      <c r="L8" s="17"/>
      <c r="M8" s="17"/>
      <c r="N8" s="17"/>
      <c r="O8" s="17"/>
      <c r="P8" s="490" t="s">
        <v>156</v>
      </c>
      <c r="Q8" s="1"/>
      <c r="R8" s="1"/>
      <c r="S8" s="1"/>
      <c r="T8" s="1"/>
      <c r="U8" s="1"/>
      <c r="V8" s="1"/>
    </row>
    <row r="9" spans="1:22" ht="15.75">
      <c r="A9" s="1"/>
      <c r="B9" s="1"/>
      <c r="C9" s="1"/>
      <c r="D9" s="1"/>
      <c r="E9" s="1"/>
      <c r="F9" s="1"/>
      <c r="G9" s="17"/>
      <c r="H9" s="17"/>
      <c r="I9" s="17"/>
      <c r="J9" s="1"/>
      <c r="K9" s="1"/>
      <c r="L9" s="1"/>
      <c r="M9" s="1"/>
      <c r="N9" s="1"/>
      <c r="O9" s="1"/>
      <c r="P9" s="490" t="s">
        <v>156</v>
      </c>
      <c r="Q9" s="1"/>
      <c r="R9" s="1"/>
      <c r="S9" s="1"/>
      <c r="T9" s="1"/>
      <c r="U9" s="1"/>
      <c r="V9" s="1"/>
    </row>
    <row r="10" spans="1:22" ht="15.75">
      <c r="A10" s="59"/>
      <c r="B10" s="60"/>
      <c r="C10" s="66"/>
      <c r="D10" s="100" t="s">
        <v>134</v>
      </c>
      <c r="E10" s="101"/>
      <c r="F10" s="101"/>
      <c r="G10" s="100" t="s">
        <v>135</v>
      </c>
      <c r="H10" s="101"/>
      <c r="I10" s="101"/>
      <c r="J10" s="399" t="s">
        <v>136</v>
      </c>
      <c r="K10" s="400"/>
      <c r="L10" s="400"/>
      <c r="M10" s="100" t="s">
        <v>57</v>
      </c>
      <c r="N10" s="101"/>
      <c r="O10" s="102"/>
      <c r="P10" s="490" t="s">
        <v>156</v>
      </c>
      <c r="Q10" s="1"/>
      <c r="R10" s="1"/>
      <c r="S10" s="1"/>
      <c r="T10" s="1"/>
      <c r="U10" s="1"/>
      <c r="V10" s="1"/>
    </row>
    <row r="11" spans="1:22" ht="16.5" thickBot="1">
      <c r="A11" s="65" t="s">
        <v>35</v>
      </c>
      <c r="B11" s="63"/>
      <c r="C11" s="67"/>
      <c r="D11" s="64" t="s">
        <v>40</v>
      </c>
      <c r="E11" s="130" t="s">
        <v>62</v>
      </c>
      <c r="F11" s="64" t="s">
        <v>42</v>
      </c>
      <c r="G11" s="98" t="s">
        <v>40</v>
      </c>
      <c r="H11" s="130" t="s">
        <v>62</v>
      </c>
      <c r="I11" s="64" t="s">
        <v>42</v>
      </c>
      <c r="J11" s="401" t="s">
        <v>40</v>
      </c>
      <c r="K11" s="402" t="s">
        <v>62</v>
      </c>
      <c r="L11" s="403" t="s">
        <v>42</v>
      </c>
      <c r="M11" s="98" t="s">
        <v>40</v>
      </c>
      <c r="N11" s="130" t="s">
        <v>62</v>
      </c>
      <c r="O11" s="99" t="s">
        <v>42</v>
      </c>
      <c r="P11" s="490" t="s">
        <v>156</v>
      </c>
      <c r="Q11" s="1"/>
      <c r="R11" s="1"/>
      <c r="S11" s="1"/>
      <c r="T11" s="1"/>
      <c r="U11" s="1"/>
      <c r="V11" s="1"/>
    </row>
    <row r="12" spans="1:22" ht="15.75">
      <c r="A12" s="394" t="s">
        <v>21</v>
      </c>
      <c r="B12" s="70"/>
      <c r="C12" s="71"/>
      <c r="D12" s="486">
        <v>0</v>
      </c>
      <c r="E12" s="486">
        <v>0</v>
      </c>
      <c r="F12" s="383">
        <v>235</v>
      </c>
      <c r="G12" s="485">
        <v>0</v>
      </c>
      <c r="H12" s="486">
        <v>0</v>
      </c>
      <c r="I12" s="241">
        <v>182</v>
      </c>
      <c r="J12" s="491">
        <v>0</v>
      </c>
      <c r="K12" s="492">
        <v>0</v>
      </c>
      <c r="L12" s="398">
        <v>182</v>
      </c>
      <c r="M12" s="485">
        <f aca="true" t="shared" si="0" ref="M12:O14">J12-G12</f>
        <v>0</v>
      </c>
      <c r="N12" s="486">
        <f t="shared" si="0"/>
        <v>0</v>
      </c>
      <c r="O12" s="364">
        <f t="shared" si="0"/>
        <v>0</v>
      </c>
      <c r="P12" s="490" t="s">
        <v>156</v>
      </c>
      <c r="Q12" s="1"/>
      <c r="R12" s="1"/>
      <c r="S12" s="1"/>
      <c r="T12" s="1"/>
      <c r="U12" s="1"/>
      <c r="V12" s="1"/>
    </row>
    <row r="13" spans="1:22" ht="15.75">
      <c r="A13" s="394" t="s">
        <v>22</v>
      </c>
      <c r="B13" s="70"/>
      <c r="C13" s="71"/>
      <c r="D13" s="486">
        <v>0</v>
      </c>
      <c r="E13" s="486">
        <v>0</v>
      </c>
      <c r="F13" s="241">
        <v>170</v>
      </c>
      <c r="G13" s="485">
        <v>0</v>
      </c>
      <c r="H13" s="486">
        <v>0</v>
      </c>
      <c r="I13" s="241">
        <v>145</v>
      </c>
      <c r="J13" s="491">
        <v>0</v>
      </c>
      <c r="K13" s="492">
        <v>0</v>
      </c>
      <c r="L13" s="398">
        <v>145</v>
      </c>
      <c r="M13" s="485">
        <f t="shared" si="0"/>
        <v>0</v>
      </c>
      <c r="N13" s="486">
        <f t="shared" si="0"/>
        <v>0</v>
      </c>
      <c r="O13" s="364">
        <f t="shared" si="0"/>
        <v>0</v>
      </c>
      <c r="P13" s="490" t="s">
        <v>156</v>
      </c>
      <c r="Q13" s="1"/>
      <c r="R13" s="1"/>
      <c r="S13" s="1"/>
      <c r="T13" s="1"/>
      <c r="U13" s="1"/>
      <c r="V13" s="1"/>
    </row>
    <row r="14" spans="1:22" ht="15.75">
      <c r="A14" s="396" t="s">
        <v>113</v>
      </c>
      <c r="B14" s="397"/>
      <c r="C14" s="71"/>
      <c r="D14" s="486">
        <v>0</v>
      </c>
      <c r="E14" s="486">
        <v>0</v>
      </c>
      <c r="F14" s="241">
        <v>136</v>
      </c>
      <c r="G14" s="485">
        <v>0</v>
      </c>
      <c r="H14" s="486">
        <v>0</v>
      </c>
      <c r="I14" s="241">
        <v>64</v>
      </c>
      <c r="J14" s="491">
        <v>0</v>
      </c>
      <c r="K14" s="492">
        <v>0</v>
      </c>
      <c r="L14" s="398">
        <v>64</v>
      </c>
      <c r="M14" s="485">
        <v>0</v>
      </c>
      <c r="N14" s="486">
        <v>0</v>
      </c>
      <c r="O14" s="364">
        <f t="shared" si="0"/>
        <v>0</v>
      </c>
      <c r="P14" s="490" t="s">
        <v>156</v>
      </c>
      <c r="Q14" s="1"/>
      <c r="R14" s="1"/>
      <c r="S14" s="1"/>
      <c r="T14" s="1"/>
      <c r="U14" s="1"/>
      <c r="V14" s="1"/>
    </row>
    <row r="15" spans="1:22" ht="15.75">
      <c r="A15" s="546" t="s">
        <v>97</v>
      </c>
      <c r="B15" s="547"/>
      <c r="C15" s="52"/>
      <c r="D15" s="548">
        <v>0</v>
      </c>
      <c r="E15" s="548">
        <v>0</v>
      </c>
      <c r="F15" s="549">
        <v>114</v>
      </c>
      <c r="G15" s="550">
        <v>0</v>
      </c>
      <c r="H15" s="548">
        <v>0</v>
      </c>
      <c r="I15" s="549">
        <v>0</v>
      </c>
      <c r="J15" s="551">
        <v>0</v>
      </c>
      <c r="K15" s="552">
        <v>0</v>
      </c>
      <c r="L15" s="553">
        <v>0</v>
      </c>
      <c r="M15" s="550">
        <v>0</v>
      </c>
      <c r="N15" s="548">
        <v>0</v>
      </c>
      <c r="O15" s="554">
        <v>0</v>
      </c>
      <c r="P15" s="490" t="s">
        <v>156</v>
      </c>
      <c r="Q15" s="1"/>
      <c r="R15" s="1"/>
      <c r="S15" s="1"/>
      <c r="T15" s="1"/>
      <c r="U15" s="1"/>
      <c r="V15" s="1"/>
    </row>
    <row r="16" spans="1:22" ht="16.5" thickBot="1">
      <c r="A16" s="495" t="s">
        <v>178</v>
      </c>
      <c r="B16" s="496"/>
      <c r="C16" s="497"/>
      <c r="D16" s="498">
        <v>0</v>
      </c>
      <c r="E16" s="498">
        <v>0</v>
      </c>
      <c r="F16" s="499">
        <v>0</v>
      </c>
      <c r="G16" s="500">
        <v>0</v>
      </c>
      <c r="H16" s="498">
        <v>0</v>
      </c>
      <c r="I16" s="499">
        <v>1410</v>
      </c>
      <c r="J16" s="501">
        <v>0</v>
      </c>
      <c r="K16" s="502">
        <v>0</v>
      </c>
      <c r="L16" s="503">
        <v>0</v>
      </c>
      <c r="M16" s="500">
        <f>J16-G16</f>
        <v>0</v>
      </c>
      <c r="N16" s="498">
        <f>K16-H16</f>
        <v>0</v>
      </c>
      <c r="O16" s="504">
        <f>L16-I16</f>
        <v>-1410</v>
      </c>
      <c r="P16" s="490" t="s">
        <v>156</v>
      </c>
      <c r="Q16" s="1"/>
      <c r="R16" s="1"/>
      <c r="S16" s="1"/>
      <c r="T16" s="1"/>
      <c r="U16" s="1"/>
      <c r="V16" s="1"/>
    </row>
    <row r="17" spans="1:22" ht="15.75">
      <c r="A17" s="58"/>
      <c r="B17" s="54" t="s">
        <v>36</v>
      </c>
      <c r="C17" s="68"/>
      <c r="D17" s="488">
        <f aca="true" t="shared" si="1" ref="D17:O17">SUM(D12:D16)</f>
        <v>0</v>
      </c>
      <c r="E17" s="488">
        <f t="shared" si="1"/>
        <v>0</v>
      </c>
      <c r="F17" s="287">
        <f t="shared" si="1"/>
        <v>655</v>
      </c>
      <c r="G17" s="487">
        <f t="shared" si="1"/>
        <v>0</v>
      </c>
      <c r="H17" s="488">
        <f t="shared" si="1"/>
        <v>0</v>
      </c>
      <c r="I17" s="287">
        <f t="shared" si="1"/>
        <v>1801</v>
      </c>
      <c r="J17" s="493">
        <f t="shared" si="1"/>
        <v>0</v>
      </c>
      <c r="K17" s="494">
        <f t="shared" si="1"/>
        <v>0</v>
      </c>
      <c r="L17" s="404">
        <f t="shared" si="1"/>
        <v>391</v>
      </c>
      <c r="M17" s="487">
        <f t="shared" si="1"/>
        <v>0</v>
      </c>
      <c r="N17" s="488">
        <f t="shared" si="1"/>
        <v>0</v>
      </c>
      <c r="O17" s="56">
        <f t="shared" si="1"/>
        <v>-1410</v>
      </c>
      <c r="P17" s="490" t="s">
        <v>156</v>
      </c>
      <c r="Q17" s="1"/>
      <c r="R17" s="1"/>
      <c r="S17" s="1"/>
      <c r="T17" s="1"/>
      <c r="U17" s="1"/>
      <c r="V17" s="1"/>
    </row>
    <row r="18" spans="1:22" ht="15.75">
      <c r="A18" s="1"/>
      <c r="B18" s="1"/>
      <c r="C18" s="1"/>
      <c r="D18" s="1"/>
      <c r="E18" s="1"/>
      <c r="F18" s="1"/>
      <c r="G18" s="1"/>
      <c r="H18" s="1"/>
      <c r="I18" s="1"/>
      <c r="J18" s="405"/>
      <c r="K18" s="405"/>
      <c r="L18" s="405"/>
      <c r="M18" s="1"/>
      <c r="N18" s="1"/>
      <c r="O18" s="1"/>
      <c r="P18" s="490" t="s">
        <v>156</v>
      </c>
      <c r="Q18" s="1"/>
      <c r="R18" s="1"/>
      <c r="S18" s="1"/>
      <c r="T18" s="1"/>
      <c r="U18" s="1"/>
      <c r="V18" s="1"/>
    </row>
    <row r="19" spans="1:22" ht="15.75">
      <c r="A19" s="1"/>
      <c r="B19" s="1"/>
      <c r="C19" s="1"/>
      <c r="D19" s="1"/>
      <c r="E19" s="1"/>
      <c r="F19" s="1"/>
      <c r="G19" s="1"/>
      <c r="H19" s="1"/>
      <c r="I19" s="1"/>
      <c r="J19" s="405"/>
      <c r="K19" s="405"/>
      <c r="L19" s="405"/>
      <c r="M19" s="1"/>
      <c r="N19" s="1"/>
      <c r="O19" s="1"/>
      <c r="P19" s="490" t="s">
        <v>156</v>
      </c>
      <c r="Q19" s="1"/>
      <c r="R19" s="1"/>
      <c r="S19" s="1"/>
      <c r="T19" s="1"/>
      <c r="U19" s="1"/>
      <c r="V19" s="1"/>
    </row>
    <row r="20" spans="1:22" ht="15.75">
      <c r="A20" s="1"/>
      <c r="B20" s="1"/>
      <c r="C20" s="1"/>
      <c r="D20" s="1"/>
      <c r="E20" s="1"/>
      <c r="F20" s="1"/>
      <c r="G20" s="1"/>
      <c r="H20" s="1"/>
      <c r="I20" s="1"/>
      <c r="J20" s="405"/>
      <c r="K20" s="405"/>
      <c r="L20" s="405"/>
      <c r="M20" s="1"/>
      <c r="N20" s="1"/>
      <c r="O20" s="1"/>
      <c r="P20" s="490" t="s">
        <v>156</v>
      </c>
      <c r="Q20" s="1"/>
      <c r="R20" s="1"/>
      <c r="S20" s="1"/>
      <c r="T20" s="1"/>
      <c r="U20" s="1"/>
      <c r="V20" s="1"/>
    </row>
    <row r="21" spans="1:22" ht="15.75">
      <c r="A21" s="59"/>
      <c r="B21" s="60"/>
      <c r="C21" s="66"/>
      <c r="D21" s="100" t="s">
        <v>134</v>
      </c>
      <c r="E21" s="101"/>
      <c r="F21" s="101"/>
      <c r="G21" s="100" t="s">
        <v>135</v>
      </c>
      <c r="H21" s="101"/>
      <c r="I21" s="101"/>
      <c r="J21" s="399" t="s">
        <v>136</v>
      </c>
      <c r="K21" s="400"/>
      <c r="L21" s="400"/>
      <c r="M21" s="100" t="s">
        <v>57</v>
      </c>
      <c r="N21" s="101"/>
      <c r="O21" s="102"/>
      <c r="P21" s="490" t="s">
        <v>156</v>
      </c>
      <c r="Q21" s="1"/>
      <c r="R21" s="1"/>
      <c r="S21" s="1"/>
      <c r="T21" s="1"/>
      <c r="U21" s="1"/>
      <c r="V21" s="1"/>
    </row>
    <row r="22" spans="1:22" ht="16.5" thickBot="1">
      <c r="A22" s="65" t="s">
        <v>37</v>
      </c>
      <c r="B22" s="63"/>
      <c r="C22" s="67"/>
      <c r="D22" s="64" t="s">
        <v>40</v>
      </c>
      <c r="E22" s="130" t="s">
        <v>62</v>
      </c>
      <c r="F22" s="64" t="s">
        <v>42</v>
      </c>
      <c r="G22" s="98" t="s">
        <v>40</v>
      </c>
      <c r="H22" s="130" t="s">
        <v>62</v>
      </c>
      <c r="I22" s="64" t="s">
        <v>42</v>
      </c>
      <c r="J22" s="401" t="s">
        <v>40</v>
      </c>
      <c r="K22" s="402" t="s">
        <v>62</v>
      </c>
      <c r="L22" s="403" t="s">
        <v>42</v>
      </c>
      <c r="M22" s="98" t="s">
        <v>40</v>
      </c>
      <c r="N22" s="130" t="s">
        <v>62</v>
      </c>
      <c r="O22" s="99" t="s">
        <v>42</v>
      </c>
      <c r="P22" s="490" t="s">
        <v>156</v>
      </c>
      <c r="Q22" s="1"/>
      <c r="R22" s="1"/>
      <c r="S22" s="1"/>
      <c r="T22" s="1"/>
      <c r="U22" s="1"/>
      <c r="V22" s="1"/>
    </row>
    <row r="23" spans="1:22" ht="15.75">
      <c r="A23" s="394" t="s">
        <v>98</v>
      </c>
      <c r="B23" s="70"/>
      <c r="C23" s="71"/>
      <c r="D23" s="486">
        <v>0</v>
      </c>
      <c r="E23" s="486">
        <v>0</v>
      </c>
      <c r="F23" s="398">
        <v>114</v>
      </c>
      <c r="G23" s="485">
        <v>0</v>
      </c>
      <c r="H23" s="486">
        <v>0</v>
      </c>
      <c r="I23" s="213">
        <f>95+705</f>
        <v>800</v>
      </c>
      <c r="J23" s="491">
        <v>0</v>
      </c>
      <c r="K23" s="492">
        <v>0</v>
      </c>
      <c r="L23" s="398">
        <v>95</v>
      </c>
      <c r="M23" s="485">
        <f aca="true" t="shared" si="2" ref="M23:O24">J23-G23</f>
        <v>0</v>
      </c>
      <c r="N23" s="486">
        <f t="shared" si="2"/>
        <v>0</v>
      </c>
      <c r="O23" s="364">
        <f t="shared" si="2"/>
        <v>-705</v>
      </c>
      <c r="P23" s="490" t="s">
        <v>156</v>
      </c>
      <c r="Q23" s="1"/>
      <c r="R23" s="1"/>
      <c r="S23" s="1"/>
      <c r="T23" s="1"/>
      <c r="U23" s="1"/>
      <c r="V23" s="1"/>
    </row>
    <row r="24" spans="1:22" ht="16.5" thickBot="1">
      <c r="A24" s="495" t="s">
        <v>23</v>
      </c>
      <c r="B24" s="496"/>
      <c r="C24" s="497"/>
      <c r="D24" s="498">
        <v>0</v>
      </c>
      <c r="E24" s="498">
        <v>0</v>
      </c>
      <c r="F24" s="503">
        <v>541</v>
      </c>
      <c r="G24" s="500">
        <v>0</v>
      </c>
      <c r="H24" s="498">
        <v>0</v>
      </c>
      <c r="I24" s="505">
        <f>296+705</f>
        <v>1001</v>
      </c>
      <c r="J24" s="501">
        <v>0</v>
      </c>
      <c r="K24" s="502">
        <v>0</v>
      </c>
      <c r="L24" s="503">
        <v>296</v>
      </c>
      <c r="M24" s="500">
        <f t="shared" si="2"/>
        <v>0</v>
      </c>
      <c r="N24" s="498">
        <f t="shared" si="2"/>
        <v>0</v>
      </c>
      <c r="O24" s="504">
        <f t="shared" si="2"/>
        <v>-705</v>
      </c>
      <c r="P24" s="490" t="s">
        <v>156</v>
      </c>
      <c r="Q24" s="1"/>
      <c r="R24" s="1"/>
      <c r="S24" s="1"/>
      <c r="T24" s="1"/>
      <c r="U24" s="1"/>
      <c r="V24" s="1"/>
    </row>
    <row r="25" spans="1:36" s="214" customFormat="1" ht="15.75">
      <c r="A25" s="58"/>
      <c r="B25" s="54" t="s">
        <v>38</v>
      </c>
      <c r="C25" s="68"/>
      <c r="D25" s="488">
        <f>SUM(D23:D23)</f>
        <v>0</v>
      </c>
      <c r="E25" s="488">
        <f>SUM(E23:E23)</f>
        <v>0</v>
      </c>
      <c r="F25" s="404">
        <f>SUM(F23:F24)</f>
        <v>655</v>
      </c>
      <c r="G25" s="487">
        <f>SUM(G23:G23)</f>
        <v>0</v>
      </c>
      <c r="H25" s="488">
        <f>SUM(H23:H23)</f>
        <v>0</v>
      </c>
      <c r="I25" s="288">
        <f>SUM(I23:I24)</f>
        <v>1801</v>
      </c>
      <c r="J25" s="493">
        <f>SUM(J23:J23)</f>
        <v>0</v>
      </c>
      <c r="K25" s="494">
        <f>SUM(K23:K23)</f>
        <v>0</v>
      </c>
      <c r="L25" s="404">
        <f>SUM(L23:L24)</f>
        <v>391</v>
      </c>
      <c r="M25" s="487">
        <f>SUM(M23:M23)</f>
        <v>0</v>
      </c>
      <c r="N25" s="488">
        <f>SUM(N23:N23)</f>
        <v>0</v>
      </c>
      <c r="O25" s="56">
        <f>SUM(O23:O24)</f>
        <v>-1410</v>
      </c>
      <c r="P25" s="490" t="s">
        <v>157</v>
      </c>
      <c r="Q25" s="60"/>
      <c r="R25" s="60"/>
      <c r="S25" s="60"/>
      <c r="T25" s="60"/>
      <c r="U25" s="60"/>
      <c r="V25" s="60"/>
      <c r="AJ25" s="29"/>
    </row>
    <row r="26" spans="2:22" ht="15.75">
      <c r="B26" s="1"/>
      <c r="C26" s="2"/>
      <c r="D26" s="2"/>
      <c r="E26" s="506"/>
      <c r="F26" s="2"/>
      <c r="G26" s="2"/>
      <c r="H26" s="2"/>
      <c r="I26" s="2"/>
      <c r="J26" s="2"/>
      <c r="K26" s="2"/>
      <c r="L26" s="2"/>
      <c r="M26" s="2"/>
      <c r="N26" s="2"/>
      <c r="O26" s="2"/>
      <c r="P26" s="1"/>
      <c r="Q26" s="1"/>
      <c r="R26" s="1"/>
      <c r="S26" s="1"/>
      <c r="T26" s="1"/>
      <c r="U26" s="1"/>
      <c r="V26" s="1"/>
    </row>
    <row r="27" spans="1:33" ht="15.75">
      <c r="A27" s="1"/>
      <c r="B27" s="1"/>
      <c r="C27" s="2"/>
      <c r="D27" s="2"/>
      <c r="E27" s="2"/>
      <c r="F27" s="2"/>
      <c r="G27" s="2"/>
      <c r="H27" s="2"/>
      <c r="I27" s="2"/>
      <c r="J27" s="2"/>
      <c r="K27" s="2"/>
      <c r="L27" s="2"/>
      <c r="M27" s="2"/>
      <c r="N27" s="2"/>
      <c r="O27" s="2"/>
      <c r="P27" s="1"/>
      <c r="Q27" s="30"/>
      <c r="R27" s="30"/>
      <c r="S27" s="30"/>
      <c r="T27" s="30"/>
      <c r="U27" s="30"/>
      <c r="V27" s="30"/>
      <c r="W27" s="30"/>
      <c r="X27" s="30"/>
      <c r="Y27" s="30"/>
      <c r="Z27" s="30"/>
      <c r="AA27" s="30"/>
      <c r="AB27" s="30"/>
      <c r="AC27" s="30"/>
      <c r="AD27" s="30"/>
      <c r="AE27" s="30"/>
      <c r="AF27" s="30"/>
      <c r="AG27" s="30"/>
    </row>
  </sheetData>
  <printOptions horizontalCentered="1"/>
  <pageMargins left="0.5" right="0.5" top="1" bottom="1" header="0.5" footer="0.5"/>
  <pageSetup horizontalDpi="600" verticalDpi="600" orientation="landscape" scale="82" r:id="rId1"/>
  <headerFooter alignWithMargins="0">
    <oddFooter>&amp;C&amp;"Times New Roman,Regular"&amp;14Exhibit H - Summary of Reimbursable Resources</oddFooter>
  </headerFooter>
  <ignoredErrors>
    <ignoredError sqref="L25 I25 F25" formula="1"/>
  </ignoredErrors>
</worksheet>
</file>

<file path=xl/worksheets/sheet8.xml><?xml version="1.0" encoding="utf-8"?>
<worksheet xmlns="http://schemas.openxmlformats.org/spreadsheetml/2006/main" xmlns:r="http://schemas.openxmlformats.org/officeDocument/2006/relationships">
  <dimension ref="A1:AJ28"/>
  <sheetViews>
    <sheetView workbookViewId="0" topLeftCell="A1">
      <pane xSplit="2" ySplit="11" topLeftCell="C12" activePane="bottomRight" state="frozen"/>
      <selection pane="topLeft" activeCell="L34" sqref="L34"/>
      <selection pane="topRight" activeCell="L34" sqref="L34"/>
      <selection pane="bottomLeft" activeCell="L34" sqref="L34"/>
      <selection pane="bottomRight" activeCell="L34" sqref="L34"/>
    </sheetView>
  </sheetViews>
  <sheetFormatPr defaultColWidth="8.88671875" defaultRowHeight="15"/>
  <cols>
    <col min="1" max="1" width="21.6640625" style="19" customWidth="1"/>
    <col min="2" max="2" width="17.88671875" style="19" customWidth="1"/>
    <col min="3" max="4" width="20.21484375" style="19" customWidth="1"/>
    <col min="5" max="5" width="14.21484375" style="19" customWidth="1"/>
    <col min="6" max="6" width="11.99609375" style="19" customWidth="1"/>
    <col min="7" max="10" width="9.77734375" style="19" customWidth="1"/>
    <col min="11" max="11" width="12.6640625" style="19" customWidth="1"/>
    <col min="12" max="16384" width="8.88671875" style="19" customWidth="1"/>
  </cols>
  <sheetData>
    <row r="1" spans="1:36" s="433" customFormat="1" ht="24" customHeight="1">
      <c r="A1" s="431" t="s">
        <v>102</v>
      </c>
      <c r="B1" s="432"/>
      <c r="C1" s="432"/>
      <c r="D1" s="432"/>
      <c r="E1" s="432"/>
      <c r="F1" s="507" t="s">
        <v>156</v>
      </c>
      <c r="G1" s="432"/>
      <c r="H1" s="432"/>
      <c r="I1" s="432"/>
      <c r="J1" s="432"/>
      <c r="K1" s="432"/>
      <c r="AJ1" s="19"/>
    </row>
    <row r="2" spans="1:11" ht="15.75">
      <c r="A2" s="36"/>
      <c r="B2" s="182"/>
      <c r="C2" s="182"/>
      <c r="D2" s="182"/>
      <c r="E2" s="182"/>
      <c r="F2" s="507" t="s">
        <v>156</v>
      </c>
      <c r="G2" s="182"/>
      <c r="H2" s="182"/>
      <c r="I2" s="182"/>
      <c r="J2" s="182"/>
      <c r="K2" s="182"/>
    </row>
    <row r="3" spans="1:11" ht="12" customHeight="1">
      <c r="A3" s="36"/>
      <c r="B3" s="182"/>
      <c r="C3" s="182"/>
      <c r="D3" s="182"/>
      <c r="E3" s="182"/>
      <c r="F3" s="507" t="s">
        <v>156</v>
      </c>
      <c r="G3" s="182"/>
      <c r="H3" s="182"/>
      <c r="I3" s="182"/>
      <c r="J3" s="182"/>
      <c r="K3" s="182"/>
    </row>
    <row r="4" spans="1:11" ht="18.75">
      <c r="A4" s="13"/>
      <c r="C4" s="344" t="s">
        <v>95</v>
      </c>
      <c r="D4" s="344"/>
      <c r="E4" s="183"/>
      <c r="F4" s="507" t="s">
        <v>156</v>
      </c>
      <c r="G4" s="183"/>
      <c r="H4" s="183"/>
      <c r="I4" s="183"/>
      <c r="J4" s="183"/>
      <c r="K4" s="183"/>
    </row>
    <row r="5" spans="1:11" ht="18.75">
      <c r="A5" s="17"/>
      <c r="B5" s="347" t="s">
        <v>0</v>
      </c>
      <c r="C5" s="347"/>
      <c r="D5" s="247"/>
      <c r="E5" s="183"/>
      <c r="F5" s="507" t="s">
        <v>156</v>
      </c>
      <c r="G5" s="183"/>
      <c r="H5" s="183"/>
      <c r="I5" s="183"/>
      <c r="J5" s="183"/>
      <c r="K5" s="183"/>
    </row>
    <row r="6" spans="1:11" ht="18.75">
      <c r="A6" s="17"/>
      <c r="B6" s="347" t="s">
        <v>1</v>
      </c>
      <c r="C6" s="247"/>
      <c r="D6" s="247"/>
      <c r="E6" s="183"/>
      <c r="F6" s="507" t="s">
        <v>156</v>
      </c>
      <c r="G6" s="183"/>
      <c r="H6" s="183"/>
      <c r="I6" s="183"/>
      <c r="J6" s="183"/>
      <c r="K6" s="183"/>
    </row>
    <row r="7" spans="1:11" ht="15">
      <c r="A7" s="182"/>
      <c r="B7" s="182"/>
      <c r="C7" s="182"/>
      <c r="D7" s="182"/>
      <c r="E7" s="182"/>
      <c r="F7" s="507" t="s">
        <v>156</v>
      </c>
      <c r="G7" s="223"/>
      <c r="H7" s="182"/>
      <c r="I7" s="182"/>
      <c r="J7" s="182"/>
      <c r="K7" s="182"/>
    </row>
    <row r="8" spans="1:11" ht="15">
      <c r="A8" s="30"/>
      <c r="B8" s="30"/>
      <c r="C8" s="30"/>
      <c r="D8" s="30"/>
      <c r="E8" s="30"/>
      <c r="F8" s="507" t="s">
        <v>156</v>
      </c>
      <c r="G8" s="224"/>
      <c r="H8" s="30"/>
      <c r="I8" s="30"/>
      <c r="J8" s="30"/>
      <c r="K8" s="30"/>
    </row>
    <row r="9" spans="1:12" ht="31.5">
      <c r="A9" s="184"/>
      <c r="B9" s="126"/>
      <c r="C9" s="356" t="s">
        <v>137</v>
      </c>
      <c r="D9" s="357" t="s">
        <v>168</v>
      </c>
      <c r="E9" s="220" t="s">
        <v>136</v>
      </c>
      <c r="F9" s="507" t="s">
        <v>156</v>
      </c>
      <c r="G9" s="219"/>
      <c r="H9" s="219"/>
      <c r="I9" s="219"/>
      <c r="J9" s="219"/>
      <c r="K9" s="219"/>
      <c r="L9" s="20"/>
    </row>
    <row r="10" spans="1:13" ht="15.75">
      <c r="A10" s="185"/>
      <c r="B10" s="110"/>
      <c r="C10" s="218" t="s">
        <v>63</v>
      </c>
      <c r="D10" s="218" t="s">
        <v>63</v>
      </c>
      <c r="E10" s="186" t="s">
        <v>63</v>
      </c>
      <c r="F10" s="507" t="s">
        <v>156</v>
      </c>
      <c r="G10" s="222"/>
      <c r="H10" s="222"/>
      <c r="I10" s="222"/>
      <c r="J10" s="22"/>
      <c r="K10" s="22"/>
      <c r="L10" s="22"/>
      <c r="M10" s="22"/>
    </row>
    <row r="11" spans="1:36" s="22" customFormat="1" ht="16.5" thickBot="1">
      <c r="A11" s="187" t="s">
        <v>64</v>
      </c>
      <c r="B11" s="221"/>
      <c r="C11" s="217" t="s">
        <v>65</v>
      </c>
      <c r="D11" s="217" t="s">
        <v>65</v>
      </c>
      <c r="E11" s="217" t="s">
        <v>65</v>
      </c>
      <c r="F11" s="507" t="s">
        <v>156</v>
      </c>
      <c r="G11" s="23"/>
      <c r="H11" s="23"/>
      <c r="I11" s="23"/>
      <c r="J11" s="23"/>
      <c r="K11" s="23"/>
      <c r="L11" s="23"/>
      <c r="M11" s="23"/>
      <c r="N11" s="21"/>
      <c r="AJ11" s="19"/>
    </row>
    <row r="12" spans="1:36" s="245" customFormat="1" ht="15.75">
      <c r="A12" s="242" t="s">
        <v>5</v>
      </c>
      <c r="B12" s="243"/>
      <c r="C12" s="243">
        <v>390</v>
      </c>
      <c r="D12" s="243">
        <v>390</v>
      </c>
      <c r="E12" s="244">
        <v>390</v>
      </c>
      <c r="F12" s="507" t="s">
        <v>156</v>
      </c>
      <c r="G12" s="395"/>
      <c r="H12" s="395"/>
      <c r="I12" s="395"/>
      <c r="AJ12" s="19"/>
    </row>
    <row r="13" spans="1:6" ht="15.75">
      <c r="A13" s="189" t="s">
        <v>6</v>
      </c>
      <c r="B13" s="122"/>
      <c r="C13" s="365">
        <v>200</v>
      </c>
      <c r="D13" s="188">
        <v>200</v>
      </c>
      <c r="E13" s="226">
        <v>200</v>
      </c>
      <c r="F13" s="507" t="s">
        <v>156</v>
      </c>
    </row>
    <row r="14" spans="1:6" ht="15.75">
      <c r="A14" s="121" t="s">
        <v>46</v>
      </c>
      <c r="B14" s="122"/>
      <c r="C14" s="188">
        <v>10</v>
      </c>
      <c r="D14" s="188">
        <v>10</v>
      </c>
      <c r="E14" s="226">
        <v>10</v>
      </c>
      <c r="F14" s="507" t="s">
        <v>156</v>
      </c>
    </row>
    <row r="15" spans="1:6" ht="15.75">
      <c r="A15" s="121" t="s">
        <v>47</v>
      </c>
      <c r="B15" s="122"/>
      <c r="C15" s="365">
        <v>166</v>
      </c>
      <c r="D15" s="188">
        <v>166</v>
      </c>
      <c r="E15" s="226">
        <v>166</v>
      </c>
      <c r="F15" s="507" t="s">
        <v>156</v>
      </c>
    </row>
    <row r="16" spans="1:6" ht="15.75">
      <c r="A16" s="121" t="s">
        <v>48</v>
      </c>
      <c r="B16" s="122"/>
      <c r="C16" s="188">
        <v>8</v>
      </c>
      <c r="D16" s="188">
        <v>8</v>
      </c>
      <c r="E16" s="226">
        <v>8</v>
      </c>
      <c r="F16" s="507" t="s">
        <v>156</v>
      </c>
    </row>
    <row r="17" spans="1:6" ht="15.75">
      <c r="A17" s="121" t="s">
        <v>7</v>
      </c>
      <c r="B17" s="122"/>
      <c r="C17" s="365">
        <v>5</v>
      </c>
      <c r="D17" s="188">
        <v>5</v>
      </c>
      <c r="E17" s="226">
        <v>5</v>
      </c>
      <c r="F17" s="507" t="s">
        <v>156</v>
      </c>
    </row>
    <row r="18" spans="1:6" ht="15.75">
      <c r="A18" s="121" t="s">
        <v>24</v>
      </c>
      <c r="B18" s="122"/>
      <c r="C18" s="365">
        <v>9</v>
      </c>
      <c r="D18" s="188">
        <v>9</v>
      </c>
      <c r="E18" s="226">
        <v>9</v>
      </c>
      <c r="F18" s="507" t="s">
        <v>156</v>
      </c>
    </row>
    <row r="19" spans="1:6" ht="15.75">
      <c r="A19" s="121" t="s">
        <v>25</v>
      </c>
      <c r="B19" s="122"/>
      <c r="C19" s="365">
        <v>66</v>
      </c>
      <c r="D19" s="188">
        <v>66</v>
      </c>
      <c r="E19" s="226">
        <v>66</v>
      </c>
      <c r="F19" s="507" t="s">
        <v>156</v>
      </c>
    </row>
    <row r="20" spans="1:6" ht="15.75">
      <c r="A20" s="121" t="s">
        <v>8</v>
      </c>
      <c r="B20" s="122"/>
      <c r="C20" s="188">
        <v>3</v>
      </c>
      <c r="D20" s="188">
        <v>3</v>
      </c>
      <c r="E20" s="226">
        <v>3</v>
      </c>
      <c r="F20" s="507" t="s">
        <v>156</v>
      </c>
    </row>
    <row r="21" spans="1:6" ht="15.75">
      <c r="A21" s="121" t="s">
        <v>9</v>
      </c>
      <c r="B21" s="122"/>
      <c r="C21" s="188">
        <v>1</v>
      </c>
      <c r="D21" s="188">
        <v>1</v>
      </c>
      <c r="E21" s="226">
        <v>1</v>
      </c>
      <c r="F21" s="507" t="s">
        <v>156</v>
      </c>
    </row>
    <row r="22" spans="1:6" ht="15.75">
      <c r="A22" s="120" t="s">
        <v>10</v>
      </c>
      <c r="B22" s="47"/>
      <c r="C22" s="188">
        <v>22</v>
      </c>
      <c r="D22" s="188">
        <v>22</v>
      </c>
      <c r="E22" s="226">
        <v>22</v>
      </c>
      <c r="F22" s="507" t="s">
        <v>156</v>
      </c>
    </row>
    <row r="23" spans="1:6" ht="16.5" thickBot="1">
      <c r="A23" s="215" t="s">
        <v>59</v>
      </c>
      <c r="B23" s="216"/>
      <c r="C23" s="190">
        <f>SUM(C12:C22)</f>
        <v>880</v>
      </c>
      <c r="D23" s="190">
        <f>SUM(D12:D22)</f>
        <v>880</v>
      </c>
      <c r="E23" s="227">
        <f>SUM(E12:E22)</f>
        <v>880</v>
      </c>
      <c r="F23" s="507" t="s">
        <v>156</v>
      </c>
    </row>
    <row r="24" spans="1:6" ht="15.75">
      <c r="A24" s="120"/>
      <c r="B24" s="345"/>
      <c r="C24" s="31"/>
      <c r="D24" s="31"/>
      <c r="E24" s="228"/>
      <c r="F24" s="507" t="s">
        <v>156</v>
      </c>
    </row>
    <row r="25" spans="1:6" ht="15.75">
      <c r="A25" s="121" t="s">
        <v>30</v>
      </c>
      <c r="B25" s="192"/>
      <c r="C25" s="191">
        <v>625</v>
      </c>
      <c r="D25" s="192">
        <v>625</v>
      </c>
      <c r="E25" s="226">
        <v>625</v>
      </c>
      <c r="F25" s="507" t="s">
        <v>156</v>
      </c>
    </row>
    <row r="26" spans="1:6" ht="15.75">
      <c r="A26" s="121" t="s">
        <v>49</v>
      </c>
      <c r="B26" s="346"/>
      <c r="C26" s="192">
        <v>255</v>
      </c>
      <c r="D26" s="192">
        <v>255</v>
      </c>
      <c r="E26" s="226">
        <v>255</v>
      </c>
      <c r="F26" s="507" t="s">
        <v>156</v>
      </c>
    </row>
    <row r="27" spans="1:36" s="22" customFormat="1" ht="15.75">
      <c r="A27" s="193" t="s">
        <v>59</v>
      </c>
      <c r="B27" s="194"/>
      <c r="C27" s="195">
        <f>SUM(C25:C26)</f>
        <v>880</v>
      </c>
      <c r="D27" s="195">
        <f>SUM(D25:D26)</f>
        <v>880</v>
      </c>
      <c r="E27" s="229">
        <f>SUM(E25:E26)</f>
        <v>880</v>
      </c>
      <c r="F27" s="507" t="s">
        <v>157</v>
      </c>
      <c r="AJ27" s="19"/>
    </row>
    <row r="28" spans="1:36" s="23" customFormat="1" ht="15">
      <c r="A28" s="196"/>
      <c r="B28" s="196"/>
      <c r="C28" s="508"/>
      <c r="D28" s="196"/>
      <c r="E28" s="225"/>
      <c r="F28" s="196"/>
      <c r="G28" s="196"/>
      <c r="H28" s="196"/>
      <c r="I28" s="196"/>
      <c r="J28" s="196"/>
      <c r="K28" s="196"/>
      <c r="AJ28" s="19"/>
    </row>
  </sheetData>
  <printOptions horizontalCentered="1"/>
  <pageMargins left="0.5" right="0.5" top="1" bottom="1" header="0.5" footer="0.5"/>
  <pageSetup horizontalDpi="600" verticalDpi="600" orientation="landscape" r:id="rId1"/>
  <headerFooter alignWithMargins="0">
    <oddFooter>&amp;C&amp;"Times New Roman,Regular"&amp;14Exhibit I - Detail of Permanent Positions by Category</oddFooter>
  </headerFooter>
</worksheet>
</file>

<file path=xl/worksheets/sheet9.xml><?xml version="1.0" encoding="utf-8"?>
<worksheet xmlns="http://schemas.openxmlformats.org/spreadsheetml/2006/main" xmlns:r="http://schemas.openxmlformats.org/officeDocument/2006/relationships">
  <dimension ref="A1:AJ32"/>
  <sheetViews>
    <sheetView showGridLines="0" showOutlineSymbols="0" workbookViewId="0" topLeftCell="A1">
      <pane xSplit="1" ySplit="11" topLeftCell="B12" activePane="bottomRight" state="frozen"/>
      <selection pane="topLeft" activeCell="L34" sqref="L34"/>
      <selection pane="topRight" activeCell="L34" sqref="L34"/>
      <selection pane="bottomLeft" activeCell="L34" sqref="L34"/>
      <selection pane="bottomRight" activeCell="L34" sqref="L34"/>
    </sheetView>
  </sheetViews>
  <sheetFormatPr defaultColWidth="8.88671875" defaultRowHeight="15"/>
  <cols>
    <col min="1" max="1" width="33.21484375" style="259" customWidth="1"/>
    <col min="2" max="2" width="8.3359375" style="12" customWidth="1"/>
    <col min="3" max="3" width="9.77734375" style="12" customWidth="1"/>
    <col min="4" max="4" width="3.77734375" style="12" customWidth="1"/>
    <col min="5" max="5" width="8.77734375" style="12" customWidth="1"/>
    <col min="6" max="6" width="9.77734375" style="12" customWidth="1"/>
    <col min="7" max="7" width="3.77734375" style="12" customWidth="1"/>
    <col min="8" max="8" width="9.21484375" style="12" customWidth="1"/>
    <col min="9" max="9" width="10.4453125" style="12" bestFit="1" customWidth="1"/>
    <col min="10" max="10" width="3.77734375" style="12" customWidth="1"/>
    <col min="11" max="11" width="7.77734375" style="12" customWidth="1"/>
    <col min="12" max="12" width="9.77734375" style="12" customWidth="1"/>
    <col min="13" max="16384" width="9.6640625" style="12" customWidth="1"/>
  </cols>
  <sheetData>
    <row r="1" spans="1:36" s="249" customFormat="1" ht="18.75">
      <c r="A1" s="260" t="s">
        <v>110</v>
      </c>
      <c r="B1" s="248"/>
      <c r="C1" s="248"/>
      <c r="D1" s="248"/>
      <c r="E1" s="248"/>
      <c r="F1" s="248"/>
      <c r="G1" s="248"/>
      <c r="H1" s="248"/>
      <c r="I1" s="248"/>
      <c r="J1" s="248"/>
      <c r="K1" s="248"/>
      <c r="L1" s="248"/>
      <c r="M1" s="490" t="s">
        <v>156</v>
      </c>
      <c r="AJ1" s="12"/>
    </row>
    <row r="2" spans="1:13" ht="15.75">
      <c r="A2" s="221"/>
      <c r="B2" s="46"/>
      <c r="C2" s="46"/>
      <c r="D2" s="46"/>
      <c r="E2" s="46"/>
      <c r="F2" s="46"/>
      <c r="G2" s="46"/>
      <c r="H2" s="46"/>
      <c r="I2" s="46"/>
      <c r="J2" s="46"/>
      <c r="K2" s="46"/>
      <c r="L2" s="46"/>
      <c r="M2" s="490" t="s">
        <v>156</v>
      </c>
    </row>
    <row r="3" spans="1:13" ht="15.75">
      <c r="A3" s="47"/>
      <c r="B3" s="46"/>
      <c r="C3" s="46"/>
      <c r="D3" s="46"/>
      <c r="E3" s="46"/>
      <c r="F3" s="46"/>
      <c r="G3" s="46"/>
      <c r="H3" s="46"/>
      <c r="I3" s="46"/>
      <c r="J3" s="46"/>
      <c r="K3" s="46"/>
      <c r="L3" s="46"/>
      <c r="M3" s="490" t="s">
        <v>156</v>
      </c>
    </row>
    <row r="4" spans="1:36" s="249" customFormat="1" ht="18.75">
      <c r="A4" s="261" t="s">
        <v>51</v>
      </c>
      <c r="B4" s="250"/>
      <c r="C4" s="250"/>
      <c r="D4" s="250"/>
      <c r="E4" s="250"/>
      <c r="F4" s="250"/>
      <c r="G4" s="250"/>
      <c r="H4" s="250"/>
      <c r="I4" s="250"/>
      <c r="J4" s="250"/>
      <c r="K4" s="250"/>
      <c r="L4" s="250"/>
      <c r="M4" s="490" t="s">
        <v>156</v>
      </c>
      <c r="AJ4" s="12"/>
    </row>
    <row r="5" spans="1:13" ht="15.75">
      <c r="A5" s="262" t="s">
        <v>31</v>
      </c>
      <c r="B5" s="197"/>
      <c r="C5" s="197"/>
      <c r="D5" s="197"/>
      <c r="E5" s="197"/>
      <c r="F5" s="197"/>
      <c r="G5" s="197"/>
      <c r="H5" s="197"/>
      <c r="I5" s="197"/>
      <c r="J5" s="197"/>
      <c r="K5" s="197"/>
      <c r="L5" s="197"/>
      <c r="M5" s="490" t="s">
        <v>156</v>
      </c>
    </row>
    <row r="6" spans="1:13" ht="15.75">
      <c r="A6" s="262" t="s">
        <v>18</v>
      </c>
      <c r="B6" s="197"/>
      <c r="C6" s="197"/>
      <c r="D6" s="197"/>
      <c r="E6" s="197"/>
      <c r="F6" s="197"/>
      <c r="G6" s="197"/>
      <c r="H6" s="197"/>
      <c r="I6" s="197"/>
      <c r="J6" s="197"/>
      <c r="K6" s="197"/>
      <c r="L6" s="197"/>
      <c r="M6" s="490" t="s">
        <v>156</v>
      </c>
    </row>
    <row r="7" spans="1:13" ht="15.75">
      <c r="A7" s="262"/>
      <c r="B7" s="197"/>
      <c r="C7" s="197"/>
      <c r="D7" s="197"/>
      <c r="E7" s="197"/>
      <c r="F7" s="197"/>
      <c r="G7" s="197"/>
      <c r="H7" s="197"/>
      <c r="I7" s="197"/>
      <c r="J7" s="197"/>
      <c r="K7" s="197"/>
      <c r="L7" s="197"/>
      <c r="M7" s="490" t="s">
        <v>156</v>
      </c>
    </row>
    <row r="8" spans="1:13" ht="15.75">
      <c r="A8" s="49" t="s">
        <v>41</v>
      </c>
      <c r="B8" s="46"/>
      <c r="C8" s="46"/>
      <c r="D8" s="46"/>
      <c r="E8" s="46"/>
      <c r="F8" s="46"/>
      <c r="G8" s="46"/>
      <c r="H8" s="46"/>
      <c r="I8" s="46"/>
      <c r="J8" s="46"/>
      <c r="K8" s="46"/>
      <c r="L8" s="46"/>
      <c r="M8" s="490" t="s">
        <v>156</v>
      </c>
    </row>
    <row r="9" spans="1:13" ht="15.75">
      <c r="A9" s="251"/>
      <c r="B9" s="179" t="s">
        <v>134</v>
      </c>
      <c r="C9" s="112"/>
      <c r="D9" s="112"/>
      <c r="E9" s="170">
        <v>2008</v>
      </c>
      <c r="F9" s="112"/>
      <c r="G9" s="112"/>
      <c r="H9" s="113"/>
      <c r="I9" s="111"/>
      <c r="J9" s="111"/>
      <c r="K9" s="113"/>
      <c r="L9" s="116"/>
      <c r="M9" s="490" t="s">
        <v>156</v>
      </c>
    </row>
    <row r="10" spans="1:13" ht="15.75">
      <c r="A10" s="252"/>
      <c r="B10" s="180" t="s">
        <v>114</v>
      </c>
      <c r="C10" s="109"/>
      <c r="D10" s="108"/>
      <c r="E10" s="114" t="s">
        <v>169</v>
      </c>
      <c r="F10" s="108"/>
      <c r="G10" s="108"/>
      <c r="H10" s="114" t="s">
        <v>136</v>
      </c>
      <c r="I10" s="108"/>
      <c r="J10" s="108"/>
      <c r="K10" s="114" t="s">
        <v>57</v>
      </c>
      <c r="L10" s="117"/>
      <c r="M10" s="490" t="s">
        <v>156</v>
      </c>
    </row>
    <row r="11" spans="1:13" ht="16.5" thickBot="1">
      <c r="A11" s="253" t="s">
        <v>66</v>
      </c>
      <c r="B11" s="107" t="s">
        <v>40</v>
      </c>
      <c r="C11" s="107" t="s">
        <v>42</v>
      </c>
      <c r="D11" s="106"/>
      <c r="E11" s="115" t="s">
        <v>40</v>
      </c>
      <c r="F11" s="107" t="s">
        <v>42</v>
      </c>
      <c r="G11" s="106"/>
      <c r="H11" s="115" t="s">
        <v>40</v>
      </c>
      <c r="I11" s="107" t="s">
        <v>42</v>
      </c>
      <c r="J11" s="106"/>
      <c r="K11" s="115" t="s">
        <v>40</v>
      </c>
      <c r="L11" s="118" t="s">
        <v>42</v>
      </c>
      <c r="M11" s="490" t="s">
        <v>156</v>
      </c>
    </row>
    <row r="12" spans="1:13" ht="15.75">
      <c r="A12" s="255" t="s">
        <v>138</v>
      </c>
      <c r="B12" s="122">
        <v>26</v>
      </c>
      <c r="C12" s="122"/>
      <c r="D12" s="122"/>
      <c r="E12" s="123">
        <v>26</v>
      </c>
      <c r="F12" s="122"/>
      <c r="G12" s="122"/>
      <c r="H12" s="123">
        <v>26</v>
      </c>
      <c r="I12" s="122"/>
      <c r="J12" s="122"/>
      <c r="K12" s="510">
        <f aca="true" t="shared" si="0" ref="K12:K25">H12-E12</f>
        <v>0</v>
      </c>
      <c r="L12" s="124"/>
      <c r="M12" s="490" t="s">
        <v>156</v>
      </c>
    </row>
    <row r="13" spans="1:13" ht="15.75">
      <c r="A13" s="255" t="s">
        <v>139</v>
      </c>
      <c r="B13" s="122">
        <v>340</v>
      </c>
      <c r="C13" s="122"/>
      <c r="D13" s="122"/>
      <c r="E13" s="123">
        <v>340</v>
      </c>
      <c r="F13" s="122"/>
      <c r="G13" s="122"/>
      <c r="H13" s="123">
        <v>340</v>
      </c>
      <c r="I13" s="122"/>
      <c r="J13" s="122"/>
      <c r="K13" s="510">
        <f t="shared" si="0"/>
        <v>0</v>
      </c>
      <c r="L13" s="124"/>
      <c r="M13" s="490" t="s">
        <v>156</v>
      </c>
    </row>
    <row r="14" spans="1:13" ht="15.75">
      <c r="A14" s="255" t="s">
        <v>140</v>
      </c>
      <c r="B14" s="122">
        <v>53</v>
      </c>
      <c r="C14" s="122"/>
      <c r="D14" s="122"/>
      <c r="E14" s="123">
        <v>53</v>
      </c>
      <c r="F14" s="122"/>
      <c r="G14" s="122"/>
      <c r="H14" s="123">
        <v>53</v>
      </c>
      <c r="I14" s="122"/>
      <c r="J14" s="122"/>
      <c r="K14" s="510">
        <f t="shared" si="0"/>
        <v>0</v>
      </c>
      <c r="L14" s="124"/>
      <c r="M14" s="490" t="s">
        <v>156</v>
      </c>
    </row>
    <row r="15" spans="1:36" s="410" customFormat="1" ht="15.75">
      <c r="A15" s="406" t="s">
        <v>141</v>
      </c>
      <c r="B15" s="407">
        <v>57</v>
      </c>
      <c r="C15" s="407"/>
      <c r="D15" s="407"/>
      <c r="E15" s="408">
        <v>57</v>
      </c>
      <c r="F15" s="407"/>
      <c r="G15" s="407"/>
      <c r="H15" s="408">
        <v>57</v>
      </c>
      <c r="I15" s="407"/>
      <c r="J15" s="407"/>
      <c r="K15" s="511">
        <f t="shared" si="0"/>
        <v>0</v>
      </c>
      <c r="L15" s="409"/>
      <c r="M15" s="490" t="s">
        <v>156</v>
      </c>
      <c r="AJ15" s="12"/>
    </row>
    <row r="16" spans="1:36" s="410" customFormat="1" ht="15.75">
      <c r="A16" s="406" t="s">
        <v>142</v>
      </c>
      <c r="B16" s="407">
        <v>43</v>
      </c>
      <c r="C16" s="407"/>
      <c r="D16" s="407"/>
      <c r="E16" s="408">
        <v>43</v>
      </c>
      <c r="F16" s="407"/>
      <c r="G16" s="407"/>
      <c r="H16" s="408">
        <v>43</v>
      </c>
      <c r="I16" s="407"/>
      <c r="J16" s="407"/>
      <c r="K16" s="511">
        <f t="shared" si="0"/>
        <v>0</v>
      </c>
      <c r="L16" s="409"/>
      <c r="M16" s="490" t="s">
        <v>156</v>
      </c>
      <c r="AJ16" s="12"/>
    </row>
    <row r="17" spans="1:13" ht="15.75">
      <c r="A17" s="255" t="s">
        <v>143</v>
      </c>
      <c r="B17" s="122">
        <v>40</v>
      </c>
      <c r="C17" s="122"/>
      <c r="D17" s="122"/>
      <c r="E17" s="123">
        <v>40</v>
      </c>
      <c r="F17" s="122"/>
      <c r="G17" s="122"/>
      <c r="H17" s="123">
        <v>40</v>
      </c>
      <c r="I17" s="122"/>
      <c r="J17" s="122"/>
      <c r="K17" s="510">
        <f t="shared" si="0"/>
        <v>0</v>
      </c>
      <c r="L17" s="124"/>
      <c r="M17" s="490" t="s">
        <v>156</v>
      </c>
    </row>
    <row r="18" spans="1:13" ht="15.75">
      <c r="A18" s="255" t="s">
        <v>144</v>
      </c>
      <c r="B18" s="122">
        <v>2</v>
      </c>
      <c r="C18" s="122"/>
      <c r="D18" s="122"/>
      <c r="E18" s="123">
        <v>2</v>
      </c>
      <c r="F18" s="122"/>
      <c r="G18" s="122"/>
      <c r="H18" s="123">
        <v>2</v>
      </c>
      <c r="I18" s="122"/>
      <c r="J18" s="122"/>
      <c r="K18" s="510">
        <f t="shared" si="0"/>
        <v>0</v>
      </c>
      <c r="L18" s="124"/>
      <c r="M18" s="490" t="s">
        <v>156</v>
      </c>
    </row>
    <row r="19" spans="1:36" s="410" customFormat="1" ht="15.75">
      <c r="A19" s="406" t="s">
        <v>145</v>
      </c>
      <c r="B19" s="407">
        <v>79</v>
      </c>
      <c r="C19" s="407"/>
      <c r="D19" s="407"/>
      <c r="E19" s="408">
        <v>79</v>
      </c>
      <c r="F19" s="407"/>
      <c r="G19" s="407"/>
      <c r="H19" s="408">
        <v>79</v>
      </c>
      <c r="I19" s="407"/>
      <c r="J19" s="407"/>
      <c r="K19" s="511">
        <f t="shared" si="0"/>
        <v>0</v>
      </c>
      <c r="L19" s="409"/>
      <c r="M19" s="490" t="s">
        <v>156</v>
      </c>
      <c r="AJ19" s="12"/>
    </row>
    <row r="20" spans="1:36" s="410" customFormat="1" ht="15.75">
      <c r="A20" s="406" t="s">
        <v>146</v>
      </c>
      <c r="B20" s="407">
        <v>30</v>
      </c>
      <c r="C20" s="407"/>
      <c r="D20" s="407"/>
      <c r="E20" s="408">
        <v>30</v>
      </c>
      <c r="F20" s="407"/>
      <c r="G20" s="407"/>
      <c r="H20" s="408">
        <v>30</v>
      </c>
      <c r="I20" s="407"/>
      <c r="J20" s="407"/>
      <c r="K20" s="511">
        <f t="shared" si="0"/>
        <v>0</v>
      </c>
      <c r="L20" s="409"/>
      <c r="M20" s="490" t="s">
        <v>156</v>
      </c>
      <c r="AJ20" s="12"/>
    </row>
    <row r="21" spans="1:13" ht="15.75">
      <c r="A21" s="255" t="s">
        <v>147</v>
      </c>
      <c r="B21" s="122">
        <v>168</v>
      </c>
      <c r="C21" s="122"/>
      <c r="D21" s="122"/>
      <c r="E21" s="123">
        <v>168</v>
      </c>
      <c r="F21" s="122"/>
      <c r="G21" s="122"/>
      <c r="H21" s="123">
        <v>168</v>
      </c>
      <c r="I21" s="122"/>
      <c r="J21" s="122"/>
      <c r="K21" s="510">
        <f t="shared" si="0"/>
        <v>0</v>
      </c>
      <c r="L21" s="124"/>
      <c r="M21" s="490" t="s">
        <v>156</v>
      </c>
    </row>
    <row r="22" spans="1:13" ht="15.75">
      <c r="A22" s="255" t="s">
        <v>148</v>
      </c>
      <c r="B22" s="122">
        <v>9</v>
      </c>
      <c r="C22" s="122"/>
      <c r="D22" s="122"/>
      <c r="E22" s="123">
        <v>9</v>
      </c>
      <c r="F22" s="122"/>
      <c r="G22" s="122"/>
      <c r="H22" s="123">
        <v>9</v>
      </c>
      <c r="I22" s="122"/>
      <c r="J22" s="122"/>
      <c r="K22" s="510">
        <f t="shared" si="0"/>
        <v>0</v>
      </c>
      <c r="L22" s="124"/>
      <c r="M22" s="490" t="s">
        <v>156</v>
      </c>
    </row>
    <row r="23" spans="1:36" s="410" customFormat="1" ht="15.75">
      <c r="A23" s="406" t="s">
        <v>149</v>
      </c>
      <c r="B23" s="407">
        <v>23</v>
      </c>
      <c r="C23" s="407"/>
      <c r="D23" s="407"/>
      <c r="E23" s="408">
        <v>23</v>
      </c>
      <c r="F23" s="407"/>
      <c r="G23" s="407"/>
      <c r="H23" s="408">
        <v>23</v>
      </c>
      <c r="I23" s="407"/>
      <c r="J23" s="407"/>
      <c r="K23" s="511">
        <f t="shared" si="0"/>
        <v>0</v>
      </c>
      <c r="L23" s="409"/>
      <c r="M23" s="490" t="s">
        <v>156</v>
      </c>
      <c r="AJ23" s="12"/>
    </row>
    <row r="24" spans="1:13" ht="15.75">
      <c r="A24" s="255" t="s">
        <v>150</v>
      </c>
      <c r="B24" s="122">
        <v>8</v>
      </c>
      <c r="C24" s="122"/>
      <c r="D24" s="122"/>
      <c r="E24" s="123">
        <v>8</v>
      </c>
      <c r="F24" s="122"/>
      <c r="G24" s="122"/>
      <c r="H24" s="123">
        <v>8</v>
      </c>
      <c r="I24" s="122"/>
      <c r="J24" s="122"/>
      <c r="K24" s="510">
        <f t="shared" si="0"/>
        <v>0</v>
      </c>
      <c r="L24" s="124"/>
      <c r="M24" s="490" t="s">
        <v>156</v>
      </c>
    </row>
    <row r="25" spans="1:13" ht="15.75">
      <c r="A25" s="255" t="s">
        <v>151</v>
      </c>
      <c r="B25" s="122">
        <v>2</v>
      </c>
      <c r="C25" s="171"/>
      <c r="D25" s="122"/>
      <c r="E25" s="123">
        <v>2</v>
      </c>
      <c r="F25" s="122"/>
      <c r="G25" s="122"/>
      <c r="H25" s="123">
        <v>2</v>
      </c>
      <c r="I25" s="122"/>
      <c r="J25" s="122"/>
      <c r="K25" s="510">
        <f t="shared" si="0"/>
        <v>0</v>
      </c>
      <c r="L25" s="124"/>
      <c r="M25" s="490" t="s">
        <v>156</v>
      </c>
    </row>
    <row r="26" spans="1:13" ht="15.75">
      <c r="A26" s="256" t="s">
        <v>86</v>
      </c>
      <c r="B26" s="173">
        <f>SUM(B12:B25)</f>
        <v>880</v>
      </c>
      <c r="C26" s="173"/>
      <c r="D26" s="125"/>
      <c r="E26" s="135">
        <f>SUM(E12:E25)</f>
        <v>880</v>
      </c>
      <c r="F26" s="173"/>
      <c r="G26" s="125"/>
      <c r="H26" s="135">
        <f>SUM(H12:H25)</f>
        <v>880</v>
      </c>
      <c r="I26" s="173"/>
      <c r="J26" s="125"/>
      <c r="K26" s="512">
        <f>SUM(K12:K25)</f>
        <v>0</v>
      </c>
      <c r="L26" s="181"/>
      <c r="M26" s="490" t="s">
        <v>156</v>
      </c>
    </row>
    <row r="27" spans="1:13" ht="15.75">
      <c r="A27" s="254"/>
      <c r="B27" s="47"/>
      <c r="C27" s="46"/>
      <c r="D27" s="174"/>
      <c r="E27" s="103"/>
      <c r="F27" s="46"/>
      <c r="G27" s="174"/>
      <c r="H27" s="47"/>
      <c r="I27" s="46"/>
      <c r="J27" s="174"/>
      <c r="K27" s="47"/>
      <c r="L27" s="48"/>
      <c r="M27" s="490" t="s">
        <v>156</v>
      </c>
    </row>
    <row r="28" spans="1:13" ht="15.75">
      <c r="A28" s="257" t="s">
        <v>26</v>
      </c>
      <c r="B28" s="122"/>
      <c r="C28" s="137">
        <v>159213</v>
      </c>
      <c r="D28" s="124"/>
      <c r="E28" s="122"/>
      <c r="F28" s="136">
        <v>161920</v>
      </c>
      <c r="G28" s="124"/>
      <c r="H28" s="122"/>
      <c r="I28" s="420">
        <v>164672</v>
      </c>
      <c r="J28" s="124"/>
      <c r="K28" s="122"/>
      <c r="L28" s="124"/>
      <c r="M28" s="490" t="s">
        <v>156</v>
      </c>
    </row>
    <row r="29" spans="1:13" ht="15.75">
      <c r="A29" s="257" t="s">
        <v>87</v>
      </c>
      <c r="B29" s="122"/>
      <c r="C29" s="137">
        <v>93413</v>
      </c>
      <c r="D29" s="124"/>
      <c r="E29" s="122"/>
      <c r="F29" s="136">
        <v>96897</v>
      </c>
      <c r="G29" s="124"/>
      <c r="H29" s="122"/>
      <c r="I29" s="420">
        <v>99804</v>
      </c>
      <c r="J29" s="178"/>
      <c r="K29" s="122"/>
      <c r="L29" s="124"/>
      <c r="M29" s="490" t="s">
        <v>156</v>
      </c>
    </row>
    <row r="30" spans="1:13" ht="15.75">
      <c r="A30" s="258" t="s">
        <v>88</v>
      </c>
      <c r="B30" s="172"/>
      <c r="C30" s="289">
        <v>12.3</v>
      </c>
      <c r="D30" s="175"/>
      <c r="E30" s="172"/>
      <c r="F30" s="290">
        <v>12.5</v>
      </c>
      <c r="G30" s="176"/>
      <c r="H30" s="177"/>
      <c r="I30" s="419">
        <v>12.8</v>
      </c>
      <c r="J30" s="119"/>
      <c r="K30" s="177"/>
      <c r="L30" s="119"/>
      <c r="M30" s="490" t="s">
        <v>157</v>
      </c>
    </row>
    <row r="31" spans="1:12" ht="15.75">
      <c r="A31" s="263"/>
      <c r="B31" s="46"/>
      <c r="C31" s="46"/>
      <c r="D31" s="46"/>
      <c r="E31" s="509"/>
      <c r="F31" s="46"/>
      <c r="G31" s="46"/>
      <c r="H31" s="46"/>
      <c r="I31" s="46"/>
      <c r="J31" s="46"/>
      <c r="K31" s="46"/>
      <c r="L31" s="103"/>
    </row>
    <row r="32" spans="1:12" ht="15.75">
      <c r="A32" s="47"/>
      <c r="B32" s="46"/>
      <c r="C32" s="46"/>
      <c r="D32" s="46"/>
      <c r="E32" s="46"/>
      <c r="F32" s="46"/>
      <c r="G32" s="46"/>
      <c r="H32" s="46"/>
      <c r="I32" s="46"/>
      <c r="J32" s="46"/>
      <c r="K32" s="46"/>
      <c r="L32" s="47"/>
    </row>
  </sheetData>
  <printOptions horizontalCentered="1"/>
  <pageMargins left="0.5" right="0.5" top="0.75" bottom="1" header="0.5" footer="0.5"/>
  <pageSetup horizontalDpi="600" verticalDpi="600" orientation="landscape" scale="90" r:id="rId1"/>
  <headerFooter alignWithMargins="0">
    <oddFooter>&amp;C&amp;"Times New Roman,Regular"&amp;14Exhibit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