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90" yWindow="45" windowWidth="5970" windowHeight="6225" tabRatio="892" firstSheet="1" activeTab="1"/>
  </bookViews>
  <sheets>
    <sheet name="VVVVVVa" sheetId="1" state="hidden" r:id="rId1"/>
    <sheet name="Consolidating 0309" sheetId="2" r:id="rId2"/>
    <sheet name="Consolidating 2002" sheetId="3" r:id="rId3"/>
  </sheets>
  <definedNames>
    <definedName name="_xlnm.Print_Area" localSheetId="1">'Consolidating 0309'!$A$1:$S$60</definedName>
    <definedName name="_xlnm.Print_Area" localSheetId="2">'Consolidating 2002'!$A$1:$R$59</definedName>
    <definedName name="_xlnm.Print_Titles" localSheetId="1">'Consolidating 0309'!$4:$5</definedName>
  </definedNames>
  <calcPr fullCalcOnLoad="1"/>
</workbook>
</file>

<file path=xl/sharedStrings.xml><?xml version="1.0" encoding="utf-8"?>
<sst xmlns="http://schemas.openxmlformats.org/spreadsheetml/2006/main" count="117" uniqueCount="54">
  <si>
    <t>Intragovernmental</t>
  </si>
  <si>
    <t>Total Assets</t>
  </si>
  <si>
    <t>Accounts Payable</t>
  </si>
  <si>
    <t>Total Liabilities</t>
  </si>
  <si>
    <t>NET POSITION</t>
  </si>
  <si>
    <t>Cumulative Results of Operations</t>
  </si>
  <si>
    <t>Total Net Position</t>
  </si>
  <si>
    <t>Total Liabilities and Net Position</t>
  </si>
  <si>
    <t>WCF</t>
  </si>
  <si>
    <t>OBD</t>
  </si>
  <si>
    <t>USMS</t>
  </si>
  <si>
    <t>OJP</t>
  </si>
  <si>
    <t>DEA</t>
  </si>
  <si>
    <t>FBI</t>
  </si>
  <si>
    <t>INS</t>
  </si>
  <si>
    <t>Eliminations</t>
  </si>
  <si>
    <t>Consolidated</t>
  </si>
  <si>
    <t>Dollars in Thousands</t>
  </si>
  <si>
    <t>Accrued Payroll and Benefits</t>
  </si>
  <si>
    <t>Deferred Revenue</t>
  </si>
  <si>
    <t>AFF/SADF</t>
  </si>
  <si>
    <t>Total Intragovernmental</t>
  </si>
  <si>
    <t xml:space="preserve">Total Intragovernmental </t>
  </si>
  <si>
    <t>FPI</t>
  </si>
  <si>
    <t>Accrued Annual and Compensatory Leave</t>
  </si>
  <si>
    <t>BOP</t>
  </si>
  <si>
    <t>DEPARTMENT OF JUSTICE</t>
  </si>
  <si>
    <t>Custodial Liability</t>
  </si>
  <si>
    <t>Seized Cash and Monetary Assets</t>
  </si>
  <si>
    <t>ASSETS</t>
  </si>
  <si>
    <t>Fund Balance with U.S. Treasury</t>
  </si>
  <si>
    <t>Investments, Net</t>
  </si>
  <si>
    <t>Accounts Receivable, Net</t>
  </si>
  <si>
    <t>Other Assets</t>
  </si>
  <si>
    <t>Cash and Other Monetary Assets</t>
  </si>
  <si>
    <t>General Property, Plant and Equipment, Net</t>
  </si>
  <si>
    <t>Forfeited Property, Net</t>
  </si>
  <si>
    <t>Advances and Prepayments</t>
  </si>
  <si>
    <t>LIABILITIES</t>
  </si>
  <si>
    <t>Accrued FECA Liabilities</t>
  </si>
  <si>
    <t>Debt</t>
  </si>
  <si>
    <t>Other Liabilities</t>
  </si>
  <si>
    <t>Actuarial FECA Liabilities</t>
  </si>
  <si>
    <t>Contingent Liabilities</t>
  </si>
  <si>
    <t>Capital Lease Liabilities</t>
  </si>
  <si>
    <t>Unexpended Appropriations</t>
  </si>
  <si>
    <t>Accrued FECA Liability</t>
  </si>
  <si>
    <t>Consolidating Balance Sheet</t>
  </si>
  <si>
    <t>Environmental and Disposal Liabilities</t>
  </si>
  <si>
    <t>Inventory and Related Property</t>
  </si>
  <si>
    <t>As of September 30, 2002</t>
  </si>
  <si>
    <t xml:space="preserve"> </t>
  </si>
  <si>
    <t>ATF</t>
  </si>
  <si>
    <t>As of September 30, 2003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</si>
</sst>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6" formatCode="_-* #,##0.00_-;\-* #,##0.00_-;_-* &quot;-&quot;??_-;_-@_-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5">
    <font>
      <sz val="10"/>
      <name val="Arial"/>
      <family val="0"/>
    </font>
    <font>
      <b/>
      <sz val="10"/>
      <name val="Arial"/>
      <family val="2"/>
    </font>
    <font>
      <sz val="11"/>
      <name val="Tms Rmn"/>
      <family val="1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41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6" fontId="0" fillId="0" borderId="0" xfId="0" applyNumberFormat="1" applyAlignment="1">
      <alignment/>
    </xf>
    <xf numFmtId="6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3" fontId="0" fillId="0" borderId="2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38" fontId="0" fillId="0" borderId="2" xfId="0" applyNumberFormat="1" applyBorder="1" applyAlignment="1" quotePrefix="1">
      <alignment horizontal="left"/>
    </xf>
    <xf numFmtId="38" fontId="0" fillId="0" borderId="0" xfId="0" applyNumberFormat="1" applyFont="1" applyBorder="1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/>
    </xf>
    <xf numFmtId="38" fontId="7" fillId="0" borderId="0" xfId="0" applyNumberFormat="1" applyFont="1" applyAlignment="1">
      <alignment/>
    </xf>
    <xf numFmtId="38" fontId="0" fillId="0" borderId="2" xfId="0" applyNumberFormat="1" applyFont="1" applyBorder="1" applyAlignment="1">
      <alignment horizontal="left"/>
    </xf>
    <xf numFmtId="38" fontId="0" fillId="0" borderId="2" xfId="0" applyNumberFormat="1" applyFont="1" applyBorder="1" applyAlignment="1">
      <alignment/>
    </xf>
    <xf numFmtId="42" fontId="0" fillId="0" borderId="0" xfId="0" applyNumberFormat="1" applyAlignment="1">
      <alignment/>
    </xf>
    <xf numFmtId="5" fontId="0" fillId="0" borderId="0" xfId="0" applyNumberFormat="1" applyAlignment="1">
      <alignment/>
    </xf>
    <xf numFmtId="42" fontId="8" fillId="0" borderId="0" xfId="0" applyNumberFormat="1" applyFont="1" applyAlignment="1">
      <alignment/>
    </xf>
    <xf numFmtId="42" fontId="9" fillId="0" borderId="0" xfId="0" applyNumberFormat="1" applyFont="1" applyAlignment="1">
      <alignment/>
    </xf>
    <xf numFmtId="42" fontId="0" fillId="0" borderId="2" xfId="0" applyNumberFormat="1" applyFont="1" applyBorder="1" applyAlignment="1">
      <alignment horizontal="left"/>
    </xf>
    <xf numFmtId="42" fontId="0" fillId="0" borderId="0" xfId="0" applyNumberFormat="1" applyBorder="1" applyAlignment="1">
      <alignment/>
    </xf>
    <xf numFmtId="42" fontId="0" fillId="0" borderId="1" xfId="0" applyNumberFormat="1" applyBorder="1" applyAlignment="1">
      <alignment/>
    </xf>
    <xf numFmtId="41" fontId="0" fillId="0" borderId="2" xfId="0" applyNumberFormat="1" applyFont="1" applyBorder="1" applyAlignment="1">
      <alignment horizontal="left"/>
    </xf>
    <xf numFmtId="41" fontId="0" fillId="0" borderId="0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0" xfId="0" applyNumberFormat="1" applyBorder="1" applyAlignment="1">
      <alignment horizontal="center"/>
    </xf>
    <xf numFmtId="42" fontId="8" fillId="0" borderId="3" xfId="0" applyNumberFormat="1" applyFont="1" applyBorder="1" applyAlignment="1">
      <alignment/>
    </xf>
    <xf numFmtId="3" fontId="8" fillId="0" borderId="4" xfId="0" applyNumberFormat="1" applyFont="1" applyBorder="1" applyAlignment="1">
      <alignment horizontal="left"/>
    </xf>
    <xf numFmtId="3" fontId="8" fillId="0" borderId="5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2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42" fontId="10" fillId="0" borderId="0" xfId="0" applyNumberFormat="1" applyFont="1" applyBorder="1" applyAlignment="1">
      <alignment/>
    </xf>
    <xf numFmtId="42" fontId="8" fillId="0" borderId="7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42" fontId="0" fillId="0" borderId="0" xfId="0" applyNumberFormat="1" applyBorder="1" applyAlignment="1">
      <alignment horizontal="center"/>
    </xf>
    <xf numFmtId="42" fontId="10" fillId="0" borderId="0" xfId="0" applyNumberFormat="1" applyFont="1" applyBorder="1" applyAlignment="1">
      <alignment horizontal="left"/>
    </xf>
    <xf numFmtId="42" fontId="8" fillId="0" borderId="0" xfId="0" applyNumberFormat="1" applyFont="1" applyBorder="1" applyAlignment="1">
      <alignment/>
    </xf>
    <xf numFmtId="42" fontId="8" fillId="0" borderId="8" xfId="0" applyNumberFormat="1" applyFont="1" applyBorder="1" applyAlignment="1">
      <alignment/>
    </xf>
    <xf numFmtId="3" fontId="8" fillId="0" borderId="0" xfId="0" applyNumberFormat="1" applyFont="1" applyBorder="1" applyAlignment="1">
      <alignment horizontal="left"/>
    </xf>
    <xf numFmtId="41" fontId="0" fillId="0" borderId="8" xfId="0" applyNumberFormat="1" applyBorder="1" applyAlignment="1">
      <alignment/>
    </xf>
    <xf numFmtId="3" fontId="0" fillId="0" borderId="0" xfId="0" applyNumberFormat="1" applyFont="1" applyBorder="1" applyAlignment="1">
      <alignment horizontal="left"/>
    </xf>
    <xf numFmtId="41" fontId="0" fillId="0" borderId="7" xfId="0" applyNumberFormat="1" applyBorder="1" applyAlignment="1">
      <alignment/>
    </xf>
    <xf numFmtId="42" fontId="8" fillId="0" borderId="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left"/>
    </xf>
    <xf numFmtId="42" fontId="0" fillId="0" borderId="0" xfId="0" applyNumberFormat="1" applyFont="1" applyBorder="1" applyAlignment="1">
      <alignment horizontal="left"/>
    </xf>
    <xf numFmtId="41" fontId="0" fillId="0" borderId="0" xfId="0" applyNumberFormat="1" applyFont="1" applyBorder="1" applyAlignment="1">
      <alignment horizontal="left"/>
    </xf>
    <xf numFmtId="42" fontId="8" fillId="0" borderId="0" xfId="0" applyNumberFormat="1" applyFont="1" applyBorder="1" applyAlignment="1">
      <alignment horizontal="left"/>
    </xf>
    <xf numFmtId="38" fontId="0" fillId="0" borderId="0" xfId="0" applyNumberFormat="1" applyFont="1" applyBorder="1" applyAlignment="1">
      <alignment horizontal="left"/>
    </xf>
    <xf numFmtId="38" fontId="0" fillId="0" borderId="0" xfId="0" applyNumberFormat="1" applyBorder="1" applyAlignment="1" quotePrefix="1">
      <alignment horizontal="left"/>
    </xf>
    <xf numFmtId="3" fontId="0" fillId="0" borderId="2" xfId="0" applyNumberFormat="1" applyFont="1" applyBorder="1" applyAlignment="1" quotePrefix="1">
      <alignment horizontal="left"/>
    </xf>
    <xf numFmtId="3" fontId="0" fillId="0" borderId="1" xfId="0" applyNumberFormat="1" applyFont="1" applyBorder="1" applyAlignment="1">
      <alignment/>
    </xf>
    <xf numFmtId="42" fontId="8" fillId="0" borderId="0" xfId="0" applyNumberFormat="1" applyFont="1" applyBorder="1" applyAlignment="1" quotePrefix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 quotePrefix="1">
      <alignment horizontal="left"/>
    </xf>
    <xf numFmtId="3" fontId="8" fillId="0" borderId="5" xfId="0" applyNumberFormat="1" applyFont="1" applyBorder="1" applyAlignment="1">
      <alignment horizontal="left"/>
    </xf>
    <xf numFmtId="42" fontId="8" fillId="0" borderId="9" xfId="0" applyNumberFormat="1" applyFont="1" applyBorder="1" applyAlignment="1">
      <alignment horizontal="left"/>
    </xf>
    <xf numFmtId="42" fontId="8" fillId="0" borderId="9" xfId="0" applyNumberFormat="1" applyFont="1" applyBorder="1" applyAlignment="1" quotePrefix="1">
      <alignment horizontal="left"/>
    </xf>
    <xf numFmtId="3" fontId="8" fillId="0" borderId="10" xfId="0" applyNumberFormat="1" applyFont="1" applyBorder="1" applyAlignment="1">
      <alignment horizontal="left"/>
    </xf>
    <xf numFmtId="42" fontId="11" fillId="0" borderId="0" xfId="0" applyNumberFormat="1" applyFont="1" applyBorder="1" applyAlignment="1">
      <alignment/>
    </xf>
    <xf numFmtId="42" fontId="8" fillId="0" borderId="11" xfId="0" applyNumberFormat="1" applyFont="1" applyBorder="1" applyAlignment="1">
      <alignment/>
    </xf>
    <xf numFmtId="42" fontId="8" fillId="0" borderId="12" xfId="0" applyNumberFormat="1" applyFont="1" applyBorder="1" applyAlignment="1">
      <alignment/>
    </xf>
    <xf numFmtId="3" fontId="0" fillId="0" borderId="2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42" fontId="0" fillId="0" borderId="2" xfId="0" applyNumberFormat="1" applyFont="1" applyBorder="1" applyAlignment="1">
      <alignment horizontal="left"/>
    </xf>
    <xf numFmtId="42" fontId="0" fillId="0" borderId="0" xfId="0" applyNumberFormat="1" applyFont="1" applyBorder="1" applyAlignment="1">
      <alignment horizontal="left"/>
    </xf>
    <xf numFmtId="42" fontId="0" fillId="0" borderId="0" xfId="0" applyNumberFormat="1" applyFont="1" applyAlignment="1">
      <alignment/>
    </xf>
    <xf numFmtId="42" fontId="0" fillId="0" borderId="0" xfId="0" applyNumberFormat="1" applyFont="1" applyBorder="1" applyAlignment="1">
      <alignment/>
    </xf>
    <xf numFmtId="42" fontId="0" fillId="0" borderId="1" xfId="0" applyNumberFormat="1" applyFont="1" applyBorder="1" applyAlignment="1">
      <alignment/>
    </xf>
    <xf numFmtId="41" fontId="0" fillId="0" borderId="2" xfId="0" applyNumberFormat="1" applyFont="1" applyBorder="1" applyAlignment="1">
      <alignment horizontal="left"/>
    </xf>
    <xf numFmtId="41" fontId="0" fillId="0" borderId="0" xfId="0" applyNumberFormat="1" applyFont="1" applyBorder="1" applyAlignment="1">
      <alignment horizontal="left"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2" fontId="9" fillId="0" borderId="0" xfId="0" applyNumberFormat="1" applyFont="1" applyBorder="1" applyAlignment="1">
      <alignment/>
    </xf>
    <xf numFmtId="6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 horizontal="center"/>
    </xf>
    <xf numFmtId="38" fontId="0" fillId="0" borderId="2" xfId="0" applyNumberFormat="1" applyFont="1" applyBorder="1" applyAlignment="1">
      <alignment horizontal="left"/>
    </xf>
    <xf numFmtId="38" fontId="0" fillId="0" borderId="0" xfId="0" applyNumberFormat="1" applyFont="1" applyBorder="1" applyAlignment="1">
      <alignment horizontal="left"/>
    </xf>
    <xf numFmtId="38" fontId="0" fillId="0" borderId="0" xfId="0" applyNumberFormat="1" applyFont="1" applyBorder="1" applyAlignment="1">
      <alignment/>
    </xf>
    <xf numFmtId="38" fontId="0" fillId="0" borderId="2" xfId="0" applyNumberFormat="1" applyFont="1" applyBorder="1" applyAlignment="1" quotePrefix="1">
      <alignment horizontal="left"/>
    </xf>
    <xf numFmtId="38" fontId="0" fillId="0" borderId="0" xfId="0" applyNumberFormat="1" applyFont="1" applyBorder="1" applyAlignment="1" quotePrefix="1">
      <alignment horizontal="left"/>
    </xf>
    <xf numFmtId="42" fontId="0" fillId="0" borderId="0" xfId="0" applyNumberFormat="1" applyFont="1" applyBorder="1" applyAlignment="1">
      <alignment horizontal="center"/>
    </xf>
    <xf numFmtId="38" fontId="0" fillId="0" borderId="2" xfId="0" applyNumberFormat="1" applyFont="1" applyBorder="1" applyAlignment="1">
      <alignment/>
    </xf>
    <xf numFmtId="0" fontId="0" fillId="0" borderId="0" xfId="0" applyFont="1" applyAlignment="1">
      <alignment horizontal="left"/>
    </xf>
    <xf numFmtId="41" fontId="0" fillId="0" borderId="0" xfId="0" applyNumberFormat="1" applyFill="1" applyBorder="1" applyAlignment="1">
      <alignment/>
    </xf>
    <xf numFmtId="0" fontId="14" fillId="0" borderId="0" xfId="0" applyFont="1" applyAlignment="1">
      <alignment textRotation="180"/>
    </xf>
    <xf numFmtId="0" fontId="14" fillId="0" borderId="0" xfId="0" applyFont="1" applyAlignment="1">
      <alignment horizontal="center" vertical="center" textRotation="180"/>
    </xf>
    <xf numFmtId="0" fontId="14" fillId="0" borderId="0" xfId="0" applyFont="1" applyAlignment="1">
      <alignment vertical="center" textRotation="180"/>
    </xf>
    <xf numFmtId="14" fontId="6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</cellXfs>
  <cellStyles count="19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0" xfId="25"/>
    <cellStyle name="Currency" xfId="26"/>
    <cellStyle name="Currency [0]" xfId="27"/>
    <cellStyle name="Currency0" xfId="28"/>
    <cellStyle name="Followed Hyperlink" xfId="29"/>
    <cellStyle name="Hyperlink" xfId="30"/>
    <cellStyle name="Normal - Style1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1" workbookViewId="0" topLeftCell="B2774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3"/>
  <sheetViews>
    <sheetView tabSelected="1" workbookViewId="0" topLeftCell="A1">
      <selection activeCell="I52" sqref="I52"/>
    </sheetView>
  </sheetViews>
  <sheetFormatPr defaultColWidth="9.140625" defaultRowHeight="12.75"/>
  <cols>
    <col min="1" max="1" width="2.7109375" style="0" customWidth="1"/>
    <col min="2" max="2" width="1.8515625" style="15" bestFit="1" customWidth="1"/>
    <col min="3" max="3" width="1.8515625" style="15" customWidth="1"/>
    <col min="4" max="4" width="1.28515625" style="0" customWidth="1"/>
    <col min="5" max="5" width="1.8515625" style="0" customWidth="1"/>
    <col min="6" max="6" width="40.7109375" style="0" customWidth="1"/>
    <col min="7" max="8" width="12.421875" style="0" customWidth="1"/>
    <col min="9" max="9" width="13.8515625" style="0" customWidth="1"/>
    <col min="10" max="10" width="12.7109375" style="0" customWidth="1"/>
    <col min="11" max="11" width="13.8515625" style="0" customWidth="1"/>
    <col min="12" max="12" width="12.421875" style="0" customWidth="1"/>
    <col min="13" max="14" width="15.00390625" style="0" customWidth="1"/>
    <col min="15" max="15" width="14.00390625" style="0" customWidth="1"/>
    <col min="16" max="17" width="12.421875" style="0" customWidth="1"/>
    <col min="18" max="18" width="13.421875" style="0" bestFit="1" customWidth="1"/>
    <col min="19" max="19" width="14.57421875" style="0" bestFit="1" customWidth="1"/>
  </cols>
  <sheetData>
    <row r="1" spans="2:19" ht="18">
      <c r="B1" s="109" t="s">
        <v>26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2:19" ht="18">
      <c r="B2" s="109" t="s">
        <v>47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8" customHeight="1">
      <c r="A3" s="106"/>
      <c r="B3" s="109" t="s">
        <v>53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s="2" customFormat="1" ht="15.75">
      <c r="A4" s="106"/>
      <c r="B4" s="12"/>
      <c r="C4" s="12"/>
      <c r="D4" s="4"/>
      <c r="E4" s="4"/>
      <c r="F4" s="4"/>
      <c r="G4" s="4" t="s">
        <v>51</v>
      </c>
      <c r="H4" s="4" t="s">
        <v>51</v>
      </c>
      <c r="I4" s="4"/>
      <c r="J4" s="4"/>
      <c r="K4" s="4"/>
      <c r="L4" s="108" t="s">
        <v>51</v>
      </c>
      <c r="M4" s="4"/>
      <c r="N4" s="4"/>
      <c r="O4" s="4"/>
      <c r="P4" s="4"/>
      <c r="Q4" s="4" t="s">
        <v>51</v>
      </c>
      <c r="R4" s="4"/>
      <c r="S4" s="4"/>
    </row>
    <row r="5" spans="1:19" s="45" customFormat="1" ht="15">
      <c r="A5" s="106"/>
      <c r="B5" s="43" t="s">
        <v>17</v>
      </c>
      <c r="C5" s="43"/>
      <c r="D5" s="44"/>
      <c r="E5" s="44"/>
      <c r="F5" s="44"/>
      <c r="G5" s="44" t="s">
        <v>20</v>
      </c>
      <c r="H5" s="44" t="s">
        <v>8</v>
      </c>
      <c r="I5" s="44" t="s">
        <v>9</v>
      </c>
      <c r="J5" s="44" t="s">
        <v>10</v>
      </c>
      <c r="K5" s="44" t="s">
        <v>11</v>
      </c>
      <c r="L5" s="44" t="s">
        <v>12</v>
      </c>
      <c r="M5" s="44" t="s">
        <v>13</v>
      </c>
      <c r="N5" s="44" t="s">
        <v>52</v>
      </c>
      <c r="O5" s="44" t="s">
        <v>14</v>
      </c>
      <c r="P5" s="44" t="s">
        <v>25</v>
      </c>
      <c r="Q5" s="44" t="s">
        <v>23</v>
      </c>
      <c r="R5" s="44" t="s">
        <v>15</v>
      </c>
      <c r="S5" s="44" t="s">
        <v>16</v>
      </c>
    </row>
    <row r="6" spans="1:3" s="2" customFormat="1" ht="13.5" thickBot="1">
      <c r="A6" s="106"/>
      <c r="B6" s="13"/>
      <c r="C6" s="13"/>
    </row>
    <row r="7" spans="1:19" s="11" customFormat="1" ht="15">
      <c r="A7" s="106"/>
      <c r="B7" s="36" t="s">
        <v>29</v>
      </c>
      <c r="C7" s="71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8"/>
    </row>
    <row r="8" spans="1:19" s="5" customFormat="1" ht="12.75">
      <c r="A8" s="106"/>
      <c r="B8" s="14"/>
      <c r="C8" s="60"/>
      <c r="D8" t="s">
        <v>0</v>
      </c>
      <c r="E8"/>
      <c r="F8"/>
      <c r="G8" s="7"/>
      <c r="H8" s="7"/>
      <c r="I8" s="7"/>
      <c r="J8" s="7"/>
      <c r="K8" s="7"/>
      <c r="L8" s="1"/>
      <c r="M8" s="7"/>
      <c r="N8" s="7"/>
      <c r="O8" s="7"/>
      <c r="P8" s="7"/>
      <c r="Q8" s="7"/>
      <c r="R8" s="7"/>
      <c r="S8" s="8"/>
    </row>
    <row r="9" spans="1:19" s="24" customFormat="1" ht="12.75">
      <c r="A9" s="106"/>
      <c r="B9" s="28"/>
      <c r="C9" s="61"/>
      <c r="E9" t="s">
        <v>30</v>
      </c>
      <c r="G9" s="29">
        <v>50640</v>
      </c>
      <c r="H9" s="29">
        <v>1455677</v>
      </c>
      <c r="I9" s="29">
        <v>3178776</v>
      </c>
      <c r="J9" s="29">
        <v>498899</v>
      </c>
      <c r="K9" s="29">
        <v>8434571</v>
      </c>
      <c r="L9" s="29">
        <v>546981</v>
      </c>
      <c r="M9" s="29">
        <v>1934917</v>
      </c>
      <c r="N9" s="29">
        <v>223817</v>
      </c>
      <c r="O9" s="29">
        <v>0</v>
      </c>
      <c r="P9" s="29">
        <v>1744924</v>
      </c>
      <c r="Q9" s="29">
        <v>25516</v>
      </c>
      <c r="R9" s="29">
        <v>0</v>
      </c>
      <c r="S9" s="30">
        <f>SUM(G9:R9)</f>
        <v>18094718</v>
      </c>
    </row>
    <row r="10" spans="1:19" s="3" customFormat="1" ht="12.75">
      <c r="A10" s="106"/>
      <c r="B10" s="31"/>
      <c r="C10" s="62"/>
      <c r="E10" t="s">
        <v>31</v>
      </c>
      <c r="G10" s="32">
        <v>1066207</v>
      </c>
      <c r="H10" s="32">
        <v>0</v>
      </c>
      <c r="I10" s="32">
        <v>221766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161900</v>
      </c>
      <c r="R10" s="32">
        <v>0</v>
      </c>
      <c r="S10" s="33">
        <f>SUM(G10:R10)</f>
        <v>1449873</v>
      </c>
    </row>
    <row r="11" spans="1:19" s="3" customFormat="1" ht="12.75">
      <c r="A11" s="106"/>
      <c r="B11" s="31"/>
      <c r="C11" s="62"/>
      <c r="E11" t="s">
        <v>32</v>
      </c>
      <c r="G11" s="32">
        <v>2799</v>
      </c>
      <c r="H11" s="32">
        <v>71432</v>
      </c>
      <c r="I11" s="32">
        <v>189835</v>
      </c>
      <c r="J11" s="32">
        <v>46035</v>
      </c>
      <c r="K11" s="32">
        <v>7908</v>
      </c>
      <c r="L11" s="32">
        <v>18696</v>
      </c>
      <c r="M11" s="32">
        <v>56547</v>
      </c>
      <c r="N11" s="32">
        <v>7212</v>
      </c>
      <c r="O11" s="32">
        <v>0</v>
      </c>
      <c r="P11" s="32">
        <v>4196</v>
      </c>
      <c r="Q11" s="32">
        <v>59812</v>
      </c>
      <c r="R11" s="32">
        <v>-197773</v>
      </c>
      <c r="S11" s="33">
        <f>SUM(G11:R11)</f>
        <v>266699</v>
      </c>
    </row>
    <row r="12" spans="1:19" s="3" customFormat="1" ht="12.75">
      <c r="A12" s="106"/>
      <c r="B12" s="31"/>
      <c r="C12" s="62"/>
      <c r="E12" t="s">
        <v>33</v>
      </c>
      <c r="G12" s="32">
        <v>2426</v>
      </c>
      <c r="H12" s="32">
        <v>346</v>
      </c>
      <c r="I12" s="32">
        <v>751024</v>
      </c>
      <c r="J12" s="32">
        <v>10725</v>
      </c>
      <c r="K12" s="32">
        <v>22434</v>
      </c>
      <c r="L12" s="32">
        <v>31450</v>
      </c>
      <c r="M12" s="32">
        <v>76637</v>
      </c>
      <c r="N12" s="32">
        <v>10093</v>
      </c>
      <c r="O12" s="32">
        <v>0</v>
      </c>
      <c r="P12" s="32">
        <v>69</v>
      </c>
      <c r="Q12" s="32">
        <v>0</v>
      </c>
      <c r="R12" s="32">
        <v>-789838</v>
      </c>
      <c r="S12" s="33">
        <f>SUM(G12:R12)</f>
        <v>115366</v>
      </c>
    </row>
    <row r="13" spans="1:19" s="3" customFormat="1" ht="12.75">
      <c r="A13" s="106"/>
      <c r="B13" s="31"/>
      <c r="C13" s="62"/>
      <c r="D13" s="55" t="s">
        <v>21</v>
      </c>
      <c r="G13" s="54">
        <f aca="true" t="shared" si="0" ref="G13:R13">SUM(G9:G12)</f>
        <v>1122072</v>
      </c>
      <c r="H13" s="54">
        <f t="shared" si="0"/>
        <v>1527455</v>
      </c>
      <c r="I13" s="54">
        <f t="shared" si="0"/>
        <v>4341401</v>
      </c>
      <c r="J13" s="54">
        <f t="shared" si="0"/>
        <v>555659</v>
      </c>
      <c r="K13" s="54">
        <f t="shared" si="0"/>
        <v>8464913</v>
      </c>
      <c r="L13" s="54">
        <f t="shared" si="0"/>
        <v>597127</v>
      </c>
      <c r="M13" s="54">
        <f t="shared" si="0"/>
        <v>2068101</v>
      </c>
      <c r="N13" s="54">
        <f t="shared" si="0"/>
        <v>241122</v>
      </c>
      <c r="O13" s="54">
        <f t="shared" si="0"/>
        <v>0</v>
      </c>
      <c r="P13" s="54">
        <f t="shared" si="0"/>
        <v>1749189</v>
      </c>
      <c r="Q13" s="54">
        <f t="shared" si="0"/>
        <v>247228</v>
      </c>
      <c r="R13" s="54">
        <f t="shared" si="0"/>
        <v>-987611</v>
      </c>
      <c r="S13" s="56">
        <f>SUM(G13:R13)</f>
        <v>19926656</v>
      </c>
    </row>
    <row r="14" spans="1:19" s="3" customFormat="1" ht="12.75">
      <c r="A14" s="106"/>
      <c r="B14" s="31"/>
      <c r="C14" s="6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3"/>
    </row>
    <row r="15" spans="1:19" s="3" customFormat="1" ht="12.75">
      <c r="A15" s="106"/>
      <c r="B15" s="31"/>
      <c r="C15" s="62"/>
      <c r="D15" t="s">
        <v>34</v>
      </c>
      <c r="G15" s="32">
        <v>71333</v>
      </c>
      <c r="H15" s="32">
        <v>0</v>
      </c>
      <c r="I15" s="32">
        <v>79</v>
      </c>
      <c r="J15" s="32">
        <v>30</v>
      </c>
      <c r="K15" s="32">
        <v>23</v>
      </c>
      <c r="L15" s="32">
        <v>8894</v>
      </c>
      <c r="M15" s="32">
        <v>49144</v>
      </c>
      <c r="N15" s="32">
        <v>6314</v>
      </c>
      <c r="O15" s="32">
        <v>0</v>
      </c>
      <c r="P15" s="32">
        <v>626</v>
      </c>
      <c r="Q15" s="32">
        <v>0</v>
      </c>
      <c r="R15" s="32">
        <v>0</v>
      </c>
      <c r="S15" s="33">
        <f>SUM(G15:R15)</f>
        <v>136443</v>
      </c>
    </row>
    <row r="16" spans="1:19" s="3" customFormat="1" ht="12.75">
      <c r="A16" s="106"/>
      <c r="B16" s="31"/>
      <c r="C16" s="62"/>
      <c r="D16" t="s">
        <v>32</v>
      </c>
      <c r="G16" s="32">
        <v>0</v>
      </c>
      <c r="H16" s="32">
        <v>5</v>
      </c>
      <c r="I16" s="32">
        <v>38381</v>
      </c>
      <c r="J16" s="32">
        <v>264</v>
      </c>
      <c r="K16" s="32">
        <v>6043</v>
      </c>
      <c r="L16" s="32">
        <v>3256</v>
      </c>
      <c r="M16" s="32">
        <v>21052</v>
      </c>
      <c r="N16" s="32">
        <v>1005</v>
      </c>
      <c r="O16" s="32">
        <v>0</v>
      </c>
      <c r="P16" s="32">
        <v>9170</v>
      </c>
      <c r="Q16" s="32">
        <v>5750</v>
      </c>
      <c r="R16" s="32">
        <v>0</v>
      </c>
      <c r="S16" s="33">
        <f aca="true" t="shared" si="1" ref="S16:S22">SUM(G16:R16)</f>
        <v>84926</v>
      </c>
    </row>
    <row r="17" spans="1:19" s="3" customFormat="1" ht="12.75">
      <c r="A17" s="106"/>
      <c r="B17" s="31"/>
      <c r="C17" s="62"/>
      <c r="D17" s="69" t="s">
        <v>49</v>
      </c>
      <c r="G17" s="32">
        <v>0</v>
      </c>
      <c r="H17" s="32">
        <v>422</v>
      </c>
      <c r="I17" s="32">
        <v>0</v>
      </c>
      <c r="J17" s="32">
        <v>7044</v>
      </c>
      <c r="K17" s="32">
        <v>0</v>
      </c>
      <c r="L17" s="32">
        <v>10099</v>
      </c>
      <c r="M17" s="32">
        <v>2883</v>
      </c>
      <c r="N17" s="32">
        <v>0</v>
      </c>
      <c r="O17" s="32">
        <v>0</v>
      </c>
      <c r="P17" s="32">
        <v>15141</v>
      </c>
      <c r="Q17" s="32">
        <v>146702</v>
      </c>
      <c r="R17" s="32">
        <v>0</v>
      </c>
      <c r="S17" s="33">
        <f t="shared" si="1"/>
        <v>182291</v>
      </c>
    </row>
    <row r="18" spans="1:19" s="3" customFormat="1" ht="12.75">
      <c r="A18" s="106"/>
      <c r="B18" s="31"/>
      <c r="C18" s="62"/>
      <c r="D18" t="s">
        <v>36</v>
      </c>
      <c r="G18" s="32">
        <v>80783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3">
        <f>SUM(G18:R18)</f>
        <v>80783</v>
      </c>
    </row>
    <row r="19" spans="1:19" s="3" customFormat="1" ht="12.75">
      <c r="A19" s="106"/>
      <c r="B19" s="31"/>
      <c r="C19" s="62"/>
      <c r="D19" t="s">
        <v>35</v>
      </c>
      <c r="G19" s="32">
        <v>2409</v>
      </c>
      <c r="H19" s="32">
        <v>20952</v>
      </c>
      <c r="I19" s="32">
        <v>35585</v>
      </c>
      <c r="J19" s="32">
        <v>246876</v>
      </c>
      <c r="K19" s="32">
        <v>16963</v>
      </c>
      <c r="L19" s="32">
        <v>267030</v>
      </c>
      <c r="M19" s="32">
        <v>680098</v>
      </c>
      <c r="N19" s="32">
        <v>235316</v>
      </c>
      <c r="O19" s="32">
        <v>0</v>
      </c>
      <c r="P19" s="32">
        <v>5969624</v>
      </c>
      <c r="Q19" s="32">
        <v>116381</v>
      </c>
      <c r="R19" s="32">
        <v>0</v>
      </c>
      <c r="S19" s="33">
        <f t="shared" si="1"/>
        <v>7591234</v>
      </c>
    </row>
    <row r="20" spans="1:19" s="3" customFormat="1" ht="12.75">
      <c r="A20" s="106"/>
      <c r="B20" s="31"/>
      <c r="C20" s="62"/>
      <c r="D20" t="s">
        <v>37</v>
      </c>
      <c r="F20"/>
      <c r="G20" s="104">
        <v>9</v>
      </c>
      <c r="H20" s="104">
        <v>17</v>
      </c>
      <c r="I20" s="104">
        <v>54571</v>
      </c>
      <c r="J20" s="104">
        <v>58</v>
      </c>
      <c r="K20" s="104">
        <v>363620</v>
      </c>
      <c r="L20" s="104">
        <v>6595</v>
      </c>
      <c r="M20" s="104">
        <v>35727</v>
      </c>
      <c r="N20" s="104">
        <v>0</v>
      </c>
      <c r="O20" s="104">
        <v>0</v>
      </c>
      <c r="P20" s="104">
        <v>4454</v>
      </c>
      <c r="Q20" s="104">
        <v>1484</v>
      </c>
      <c r="R20" s="32">
        <v>0</v>
      </c>
      <c r="S20" s="33">
        <f t="shared" si="1"/>
        <v>466535</v>
      </c>
    </row>
    <row r="21" spans="1:19" s="3" customFormat="1" ht="12.75">
      <c r="A21" s="106"/>
      <c r="B21" s="31"/>
      <c r="C21" s="62"/>
      <c r="D21" t="s">
        <v>33</v>
      </c>
      <c r="F21"/>
      <c r="G21" s="32">
        <v>0</v>
      </c>
      <c r="H21" s="32">
        <v>0</v>
      </c>
      <c r="I21" s="32">
        <v>0</v>
      </c>
      <c r="J21" s="32">
        <v>184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2646</v>
      </c>
      <c r="Q21" s="32">
        <v>406</v>
      </c>
      <c r="R21" s="32">
        <v>0</v>
      </c>
      <c r="S21" s="33">
        <f t="shared" si="1"/>
        <v>3236</v>
      </c>
    </row>
    <row r="22" spans="1:19" s="27" customFormat="1" ht="15.75" thickBot="1">
      <c r="A22" s="106"/>
      <c r="B22" s="74" t="s">
        <v>1</v>
      </c>
      <c r="C22" s="72"/>
      <c r="D22" s="57"/>
      <c r="E22" s="57"/>
      <c r="F22" s="57"/>
      <c r="G22" s="76">
        <f>SUM(G13:G21)</f>
        <v>1276606</v>
      </c>
      <c r="H22" s="76">
        <f aca="true" t="shared" si="2" ref="H22:Q22">SUM(H13:H21)</f>
        <v>1548851</v>
      </c>
      <c r="I22" s="76">
        <f t="shared" si="2"/>
        <v>4470017</v>
      </c>
      <c r="J22" s="76">
        <f t="shared" si="2"/>
        <v>810115</v>
      </c>
      <c r="K22" s="76">
        <f t="shared" si="2"/>
        <v>8851562</v>
      </c>
      <c r="L22" s="76">
        <f t="shared" si="2"/>
        <v>893001</v>
      </c>
      <c r="M22" s="76">
        <f t="shared" si="2"/>
        <v>2857005</v>
      </c>
      <c r="N22" s="76">
        <f t="shared" si="2"/>
        <v>483757</v>
      </c>
      <c r="O22" s="76">
        <f t="shared" si="2"/>
        <v>0</v>
      </c>
      <c r="P22" s="76">
        <f t="shared" si="2"/>
        <v>7750850</v>
      </c>
      <c r="Q22" s="76">
        <f t="shared" si="2"/>
        <v>517951</v>
      </c>
      <c r="R22" s="76">
        <f>SUM(R13:R21)</f>
        <v>-987611</v>
      </c>
      <c r="S22" s="77">
        <f t="shared" si="1"/>
        <v>28472104</v>
      </c>
    </row>
    <row r="23" spans="1:19" s="75" customFormat="1" ht="15.75" thickBot="1">
      <c r="A23" s="106"/>
      <c r="B23" s="50"/>
      <c r="C23" s="50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51"/>
    </row>
    <row r="24" spans="1:19" s="48" customFormat="1" ht="15">
      <c r="A24" s="106"/>
      <c r="B24" s="36" t="s">
        <v>38</v>
      </c>
      <c r="C24" s="71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8"/>
    </row>
    <row r="25" spans="1:19" s="5" customFormat="1" ht="12.75">
      <c r="A25" s="106"/>
      <c r="B25" s="14"/>
      <c r="C25" s="60"/>
      <c r="D25" s="9" t="s">
        <v>0</v>
      </c>
      <c r="E25" s="9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8"/>
    </row>
    <row r="26" spans="1:19" s="24" customFormat="1" ht="12.75">
      <c r="A26" s="106"/>
      <c r="B26" s="28"/>
      <c r="C26" s="61"/>
      <c r="E26" s="25" t="s">
        <v>2</v>
      </c>
      <c r="F26" s="29"/>
      <c r="G26" s="29">
        <v>63972</v>
      </c>
      <c r="H26" s="29">
        <v>80694</v>
      </c>
      <c r="I26" s="29">
        <v>104488</v>
      </c>
      <c r="J26" s="29">
        <v>25336</v>
      </c>
      <c r="K26" s="29">
        <v>22862</v>
      </c>
      <c r="L26" s="29">
        <v>26237</v>
      </c>
      <c r="M26" s="29">
        <v>18402</v>
      </c>
      <c r="N26" s="29">
        <f>15771+4247</f>
        <v>20018</v>
      </c>
      <c r="O26" s="29">
        <v>0</v>
      </c>
      <c r="P26" s="29">
        <v>23218</v>
      </c>
      <c r="Q26" s="29">
        <v>5266</v>
      </c>
      <c r="R26" s="29">
        <f>R11</f>
        <v>-197773</v>
      </c>
      <c r="S26" s="30">
        <f aca="true" t="shared" si="3" ref="S26:S31">SUM(G26:R26)</f>
        <v>192720</v>
      </c>
    </row>
    <row r="27" spans="1:19" s="3" customFormat="1" ht="12.75">
      <c r="A27" s="106"/>
      <c r="B27" s="31"/>
      <c r="C27" s="62"/>
      <c r="E27" t="s">
        <v>39</v>
      </c>
      <c r="F27" s="32"/>
      <c r="G27" s="34">
        <v>0</v>
      </c>
      <c r="H27" s="34">
        <v>696</v>
      </c>
      <c r="I27" s="34">
        <v>7405</v>
      </c>
      <c r="J27" s="34">
        <v>11959</v>
      </c>
      <c r="K27" s="34">
        <v>26</v>
      </c>
      <c r="L27" s="34">
        <v>20776</v>
      </c>
      <c r="M27" s="34">
        <v>25697</v>
      </c>
      <c r="N27" s="34">
        <v>19846</v>
      </c>
      <c r="O27" s="34">
        <v>0</v>
      </c>
      <c r="P27" s="34">
        <v>75272</v>
      </c>
      <c r="Q27" s="34">
        <v>936</v>
      </c>
      <c r="R27" s="34">
        <v>0</v>
      </c>
      <c r="S27" s="33">
        <f t="shared" si="3"/>
        <v>162613</v>
      </c>
    </row>
    <row r="28" spans="1:19" s="3" customFormat="1" ht="12.75">
      <c r="A28" s="106"/>
      <c r="B28" s="22"/>
      <c r="C28" s="62"/>
      <c r="E28" s="7" t="s">
        <v>40</v>
      </c>
      <c r="F28" s="32"/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20000</v>
      </c>
      <c r="R28" s="34">
        <v>0</v>
      </c>
      <c r="S28" s="33">
        <f t="shared" si="3"/>
        <v>20000</v>
      </c>
    </row>
    <row r="29" spans="1:19" s="19" customFormat="1" ht="12.75">
      <c r="A29" s="106"/>
      <c r="B29" s="22"/>
      <c r="C29" s="64"/>
      <c r="D29"/>
      <c r="E29" t="s">
        <v>27</v>
      </c>
      <c r="F29" s="18"/>
      <c r="G29" s="34">
        <v>0</v>
      </c>
      <c r="H29" s="34">
        <v>804455</v>
      </c>
      <c r="I29" s="34">
        <v>0</v>
      </c>
      <c r="J29" s="34">
        <v>0</v>
      </c>
      <c r="K29" s="34">
        <v>0</v>
      </c>
      <c r="L29" s="34">
        <v>2451</v>
      </c>
      <c r="M29" s="34">
        <v>0</v>
      </c>
      <c r="N29" s="34">
        <v>693</v>
      </c>
      <c r="O29" s="34">
        <v>0</v>
      </c>
      <c r="P29" s="34">
        <v>0</v>
      </c>
      <c r="Q29" s="34">
        <v>0</v>
      </c>
      <c r="R29" s="34">
        <v>0</v>
      </c>
      <c r="S29" s="33">
        <f t="shared" si="3"/>
        <v>807599</v>
      </c>
    </row>
    <row r="30" spans="1:19" s="20" customFormat="1" ht="12.75">
      <c r="A30" s="106"/>
      <c r="B30" s="22"/>
      <c r="C30" s="64"/>
      <c r="D30"/>
      <c r="E30" s="19" t="s">
        <v>41</v>
      </c>
      <c r="F30" s="18"/>
      <c r="G30" s="32">
        <v>0</v>
      </c>
      <c r="H30" s="32">
        <v>65055</v>
      </c>
      <c r="I30" s="32">
        <v>34871</v>
      </c>
      <c r="J30" s="32">
        <v>44080</v>
      </c>
      <c r="K30" s="32">
        <v>898969</v>
      </c>
      <c r="L30" s="32">
        <v>11000</v>
      </c>
      <c r="M30" s="32">
        <v>45435</v>
      </c>
      <c r="N30" s="32">
        <f>7065-4247</f>
        <v>2818</v>
      </c>
      <c r="O30" s="32">
        <v>0</v>
      </c>
      <c r="P30" s="32">
        <v>21237</v>
      </c>
      <c r="Q30" s="32">
        <v>127678</v>
      </c>
      <c r="R30" s="32">
        <f>R12</f>
        <v>-789838</v>
      </c>
      <c r="S30" s="33">
        <f t="shared" si="3"/>
        <v>461305</v>
      </c>
    </row>
    <row r="31" spans="1:19" s="20" customFormat="1" ht="12.75">
      <c r="A31" s="106"/>
      <c r="B31" s="22"/>
      <c r="C31" s="64"/>
      <c r="D31" s="9" t="s">
        <v>22</v>
      </c>
      <c r="E31"/>
      <c r="F31" s="18"/>
      <c r="G31" s="54">
        <f aca="true" t="shared" si="4" ref="G31:R31">SUM(G26:G30)</f>
        <v>63972</v>
      </c>
      <c r="H31" s="54">
        <f t="shared" si="4"/>
        <v>950900</v>
      </c>
      <c r="I31" s="54">
        <f t="shared" si="4"/>
        <v>146764</v>
      </c>
      <c r="J31" s="54">
        <f t="shared" si="4"/>
        <v>81375</v>
      </c>
      <c r="K31" s="54">
        <f t="shared" si="4"/>
        <v>921857</v>
      </c>
      <c r="L31" s="54">
        <f t="shared" si="4"/>
        <v>60464</v>
      </c>
      <c r="M31" s="54">
        <f t="shared" si="4"/>
        <v>89534</v>
      </c>
      <c r="N31" s="54">
        <f t="shared" si="4"/>
        <v>43375</v>
      </c>
      <c r="O31" s="54">
        <f t="shared" si="4"/>
        <v>0</v>
      </c>
      <c r="P31" s="54">
        <f t="shared" si="4"/>
        <v>119727</v>
      </c>
      <c r="Q31" s="54">
        <f t="shared" si="4"/>
        <v>153880</v>
      </c>
      <c r="R31" s="54">
        <f t="shared" si="4"/>
        <v>-987611</v>
      </c>
      <c r="S31" s="56">
        <f t="shared" si="3"/>
        <v>1644237</v>
      </c>
    </row>
    <row r="32" spans="1:19" s="19" customFormat="1" ht="12.75">
      <c r="A32" s="106"/>
      <c r="B32" s="22"/>
      <c r="C32" s="64"/>
      <c r="D32"/>
      <c r="E32"/>
      <c r="F32" s="18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3"/>
    </row>
    <row r="33" spans="1:19" s="19" customFormat="1" ht="12.75">
      <c r="A33" s="106"/>
      <c r="B33" s="22"/>
      <c r="C33" s="64"/>
      <c r="D33" s="6" t="s">
        <v>2</v>
      </c>
      <c r="F33" s="18"/>
      <c r="G33" s="32">
        <v>34617</v>
      </c>
      <c r="H33" s="32">
        <v>47758</v>
      </c>
      <c r="I33" s="32">
        <v>455573</v>
      </c>
      <c r="J33" s="32">
        <v>204865</v>
      </c>
      <c r="K33" s="32">
        <v>784860</v>
      </c>
      <c r="L33" s="32">
        <v>95968</v>
      </c>
      <c r="M33" s="32">
        <v>101601</v>
      </c>
      <c r="N33" s="32">
        <f>24901+18804</f>
        <v>43705</v>
      </c>
      <c r="O33" s="32">
        <v>0</v>
      </c>
      <c r="P33" s="32">
        <v>280561</v>
      </c>
      <c r="Q33" s="32">
        <v>51341</v>
      </c>
      <c r="R33" s="32">
        <v>0</v>
      </c>
      <c r="S33" s="33">
        <f aca="true" t="shared" si="5" ref="S33:S43">SUM(G33:R33)</f>
        <v>2100849</v>
      </c>
    </row>
    <row r="34" spans="1:19" s="20" customFormat="1" ht="12.75">
      <c r="A34" s="106"/>
      <c r="B34" s="22"/>
      <c r="C34" s="64"/>
      <c r="D34" t="s">
        <v>42</v>
      </c>
      <c r="E34" s="19"/>
      <c r="F34" s="18"/>
      <c r="G34" s="34">
        <v>0</v>
      </c>
      <c r="H34" s="34">
        <v>1995</v>
      </c>
      <c r="I34" s="34">
        <v>35804</v>
      </c>
      <c r="J34" s="34">
        <v>62733</v>
      </c>
      <c r="K34" s="34">
        <v>13</v>
      </c>
      <c r="L34" s="34">
        <v>112801</v>
      </c>
      <c r="M34" s="34">
        <v>134885</v>
      </c>
      <c r="N34" s="34">
        <v>107446</v>
      </c>
      <c r="O34" s="34">
        <v>0</v>
      </c>
      <c r="P34" s="34">
        <v>376140</v>
      </c>
      <c r="Q34" s="34">
        <v>7932</v>
      </c>
      <c r="R34" s="34">
        <v>0</v>
      </c>
      <c r="S34" s="33">
        <f t="shared" si="5"/>
        <v>839749</v>
      </c>
    </row>
    <row r="35" spans="1:19" s="19" customFormat="1" ht="12.75">
      <c r="A35" s="106"/>
      <c r="B35" s="22"/>
      <c r="C35" s="64"/>
      <c r="D35" s="6" t="s">
        <v>18</v>
      </c>
      <c r="F35" s="18"/>
      <c r="G35" s="32">
        <v>0</v>
      </c>
      <c r="H35" s="32">
        <v>1295</v>
      </c>
      <c r="I35" s="32">
        <v>45727</v>
      </c>
      <c r="J35" s="32">
        <v>13909</v>
      </c>
      <c r="K35" s="32">
        <v>2025</v>
      </c>
      <c r="L35" s="32">
        <v>22258</v>
      </c>
      <c r="M35" s="32">
        <v>56707</v>
      </c>
      <c r="N35" s="32">
        <v>11325</v>
      </c>
      <c r="O35" s="32">
        <v>0</v>
      </c>
      <c r="P35" s="32">
        <v>51701</v>
      </c>
      <c r="Q35" s="32">
        <v>6263</v>
      </c>
      <c r="R35" s="32">
        <v>0</v>
      </c>
      <c r="S35" s="33">
        <f t="shared" si="5"/>
        <v>211210</v>
      </c>
    </row>
    <row r="36" spans="1:19" s="20" customFormat="1" ht="12.75">
      <c r="A36" s="106"/>
      <c r="B36" s="22"/>
      <c r="C36" s="64"/>
      <c r="D36" t="s">
        <v>24</v>
      </c>
      <c r="F36" s="18"/>
      <c r="G36" s="34">
        <v>0</v>
      </c>
      <c r="H36" s="34">
        <v>4186</v>
      </c>
      <c r="I36" s="34">
        <v>128629</v>
      </c>
      <c r="J36" s="34">
        <v>25552</v>
      </c>
      <c r="K36" s="34">
        <v>3789</v>
      </c>
      <c r="L36" s="34">
        <v>65258</v>
      </c>
      <c r="M36" s="34">
        <v>185198</v>
      </c>
      <c r="N36" s="34">
        <v>31056</v>
      </c>
      <c r="O36" s="34">
        <v>0</v>
      </c>
      <c r="P36" s="34">
        <v>134653</v>
      </c>
      <c r="Q36" s="34">
        <v>8329</v>
      </c>
      <c r="R36" s="34">
        <v>0</v>
      </c>
      <c r="S36" s="33">
        <f t="shared" si="5"/>
        <v>586650</v>
      </c>
    </row>
    <row r="37" spans="1:19" s="19" customFormat="1" ht="12.75" customHeight="1" hidden="1">
      <c r="A37" s="106"/>
      <c r="B37" s="22"/>
      <c r="C37" s="64"/>
      <c r="D37" s="7" t="s">
        <v>48</v>
      </c>
      <c r="F37" s="18"/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3">
        <f t="shared" si="5"/>
        <v>0</v>
      </c>
    </row>
    <row r="38" spans="1:19" s="19" customFormat="1" ht="12.75">
      <c r="A38" s="106"/>
      <c r="B38" s="22"/>
      <c r="C38" s="64"/>
      <c r="D38" s="7" t="s">
        <v>19</v>
      </c>
      <c r="F38" s="18"/>
      <c r="G38" s="32">
        <v>74404</v>
      </c>
      <c r="H38" s="32">
        <v>0</v>
      </c>
      <c r="I38" s="32">
        <v>0</v>
      </c>
      <c r="J38" s="32">
        <v>0</v>
      </c>
      <c r="K38" s="32">
        <v>0</v>
      </c>
      <c r="L38" s="32">
        <v>66589</v>
      </c>
      <c r="M38" s="32">
        <v>0</v>
      </c>
      <c r="N38" s="32">
        <v>0</v>
      </c>
      <c r="O38" s="32">
        <v>0</v>
      </c>
      <c r="P38" s="32">
        <v>1298</v>
      </c>
      <c r="Q38" s="32">
        <v>0</v>
      </c>
      <c r="R38" s="32">
        <v>0</v>
      </c>
      <c r="S38" s="33">
        <f t="shared" si="5"/>
        <v>142291</v>
      </c>
    </row>
    <row r="39" spans="1:19" s="19" customFormat="1" ht="12.75">
      <c r="A39" s="106"/>
      <c r="B39" s="22"/>
      <c r="C39" s="64"/>
      <c r="D39" s="7" t="s">
        <v>28</v>
      </c>
      <c r="F39" s="18"/>
      <c r="G39" s="32">
        <v>548605</v>
      </c>
      <c r="H39" s="32">
        <v>0</v>
      </c>
      <c r="I39" s="32">
        <v>0</v>
      </c>
      <c r="J39" s="32">
        <v>0</v>
      </c>
      <c r="K39" s="32">
        <v>0</v>
      </c>
      <c r="L39" s="32">
        <v>511</v>
      </c>
      <c r="M39" s="32">
        <v>25030</v>
      </c>
      <c r="N39" s="32">
        <v>4090</v>
      </c>
      <c r="O39" s="32">
        <v>0</v>
      </c>
      <c r="P39" s="32">
        <v>0</v>
      </c>
      <c r="Q39" s="32">
        <v>0</v>
      </c>
      <c r="R39" s="32">
        <v>0</v>
      </c>
      <c r="S39" s="33">
        <f t="shared" si="5"/>
        <v>578236</v>
      </c>
    </row>
    <row r="40" spans="1:19" s="19" customFormat="1" ht="12.75">
      <c r="A40" s="106"/>
      <c r="B40" s="22"/>
      <c r="C40" s="64"/>
      <c r="D40" t="s">
        <v>43</v>
      </c>
      <c r="F40" s="18"/>
      <c r="G40" s="32">
        <v>0</v>
      </c>
      <c r="H40" s="32">
        <v>0</v>
      </c>
      <c r="I40" s="32">
        <v>10000</v>
      </c>
      <c r="J40" s="32">
        <v>0</v>
      </c>
      <c r="K40" s="32">
        <v>0</v>
      </c>
      <c r="L40" s="32">
        <v>22339</v>
      </c>
      <c r="M40" s="32">
        <v>35499</v>
      </c>
      <c r="N40" s="32">
        <v>81</v>
      </c>
      <c r="O40" s="32">
        <v>0</v>
      </c>
      <c r="P40" s="32">
        <v>0</v>
      </c>
      <c r="Q40" s="32">
        <v>0</v>
      </c>
      <c r="R40" s="32">
        <v>0</v>
      </c>
      <c r="S40" s="33">
        <f t="shared" si="5"/>
        <v>67919</v>
      </c>
    </row>
    <row r="41" spans="1:19" s="19" customFormat="1" ht="12.75">
      <c r="A41" s="106"/>
      <c r="B41" s="22"/>
      <c r="C41" s="64"/>
      <c r="D41" t="s">
        <v>44</v>
      </c>
      <c r="F41" s="18"/>
      <c r="G41" s="32">
        <v>0</v>
      </c>
      <c r="H41" s="32">
        <v>0</v>
      </c>
      <c r="I41" s="32">
        <v>0</v>
      </c>
      <c r="J41" s="32">
        <v>7628</v>
      </c>
      <c r="K41" s="32">
        <v>533</v>
      </c>
      <c r="L41" s="32">
        <v>773</v>
      </c>
      <c r="M41" s="32">
        <v>2600</v>
      </c>
      <c r="N41" s="32">
        <v>5037</v>
      </c>
      <c r="O41" s="32">
        <v>0</v>
      </c>
      <c r="P41" s="32">
        <v>65717</v>
      </c>
      <c r="Q41" s="32">
        <v>362</v>
      </c>
      <c r="R41" s="32">
        <v>0</v>
      </c>
      <c r="S41" s="33">
        <f t="shared" si="5"/>
        <v>82650</v>
      </c>
    </row>
    <row r="42" spans="1:19" s="19" customFormat="1" ht="12.75">
      <c r="A42" s="106"/>
      <c r="B42" s="22"/>
      <c r="C42" s="64"/>
      <c r="D42" s="19" t="s">
        <v>41</v>
      </c>
      <c r="F42" s="18"/>
      <c r="G42" s="32">
        <v>26597</v>
      </c>
      <c r="H42" s="32">
        <v>141963</v>
      </c>
      <c r="I42" s="32">
        <v>0</v>
      </c>
      <c r="J42" s="32">
        <v>0</v>
      </c>
      <c r="K42" s="32">
        <v>2</v>
      </c>
      <c r="L42" s="32">
        <v>2</v>
      </c>
      <c r="M42" s="32">
        <v>9058</v>
      </c>
      <c r="N42" s="32">
        <v>5372</v>
      </c>
      <c r="O42" s="32">
        <v>0</v>
      </c>
      <c r="P42" s="32">
        <v>40518</v>
      </c>
      <c r="Q42" s="32">
        <v>0</v>
      </c>
      <c r="R42" s="32">
        <v>0</v>
      </c>
      <c r="S42" s="33">
        <f t="shared" si="5"/>
        <v>223512</v>
      </c>
    </row>
    <row r="43" spans="1:19" s="19" customFormat="1" ht="15">
      <c r="A43" s="106"/>
      <c r="B43" s="39" t="s">
        <v>3</v>
      </c>
      <c r="C43" s="63"/>
      <c r="D43" s="10"/>
      <c r="E43" s="51"/>
      <c r="F43" s="51"/>
      <c r="G43" s="52">
        <f aca="true" t="shared" si="6" ref="G43:R43">SUM(G31:G42)</f>
        <v>748195</v>
      </c>
      <c r="H43" s="52">
        <f t="shared" si="6"/>
        <v>1148097</v>
      </c>
      <c r="I43" s="52">
        <f t="shared" si="6"/>
        <v>822497</v>
      </c>
      <c r="J43" s="52">
        <f t="shared" si="6"/>
        <v>396062</v>
      </c>
      <c r="K43" s="52">
        <f t="shared" si="6"/>
        <v>1713079</v>
      </c>
      <c r="L43" s="52">
        <f t="shared" si="6"/>
        <v>446963</v>
      </c>
      <c r="M43" s="52">
        <f t="shared" si="6"/>
        <v>640112</v>
      </c>
      <c r="N43" s="52">
        <f t="shared" si="6"/>
        <v>251487</v>
      </c>
      <c r="O43" s="52">
        <f t="shared" si="6"/>
        <v>0</v>
      </c>
      <c r="P43" s="52">
        <f t="shared" si="6"/>
        <v>1070315</v>
      </c>
      <c r="Q43" s="52">
        <f t="shared" si="6"/>
        <v>228107</v>
      </c>
      <c r="R43" s="52">
        <f t="shared" si="6"/>
        <v>-987611</v>
      </c>
      <c r="S43" s="47">
        <f t="shared" si="5"/>
        <v>6477303</v>
      </c>
    </row>
    <row r="44" spans="1:19" s="19" customFormat="1" ht="12.75">
      <c r="A44" s="106"/>
      <c r="B44" s="14"/>
      <c r="C44" s="60"/>
      <c r="D44" s="6"/>
      <c r="E44" s="6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8"/>
    </row>
    <row r="45" spans="1:19" s="59" customFormat="1" ht="15">
      <c r="A45" s="106"/>
      <c r="B45" s="39" t="s">
        <v>4</v>
      </c>
      <c r="C45" s="53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 t="s">
        <v>51</v>
      </c>
      <c r="O45" s="40"/>
      <c r="P45" s="40"/>
      <c r="Q45" s="40"/>
      <c r="R45" s="40"/>
      <c r="S45" s="41"/>
    </row>
    <row r="46" spans="1:19" s="26" customFormat="1" ht="15">
      <c r="A46" s="106"/>
      <c r="B46" s="16"/>
      <c r="D46" s="65" t="s">
        <v>45</v>
      </c>
      <c r="E46" s="17"/>
      <c r="F46" s="18"/>
      <c r="G46" s="49">
        <v>0</v>
      </c>
      <c r="H46" s="49">
        <v>0</v>
      </c>
      <c r="I46" s="49">
        <v>3543350</v>
      </c>
      <c r="J46" s="49">
        <v>233691</v>
      </c>
      <c r="K46" s="49">
        <v>5251606</v>
      </c>
      <c r="L46" s="49">
        <v>424616</v>
      </c>
      <c r="M46" s="49">
        <v>1840945</v>
      </c>
      <c r="N46" s="49">
        <f>168837+18804</f>
        <v>187641</v>
      </c>
      <c r="O46" s="49">
        <v>0</v>
      </c>
      <c r="P46" s="49">
        <v>1306039</v>
      </c>
      <c r="Q46" s="49">
        <v>0</v>
      </c>
      <c r="R46" s="49">
        <v>0</v>
      </c>
      <c r="S46" s="30">
        <f>SUM(G46:R46)</f>
        <v>12787888</v>
      </c>
    </row>
    <row r="47" spans="1:19" s="27" customFormat="1" ht="14.25">
      <c r="A47" s="106"/>
      <c r="B47" s="23"/>
      <c r="D47" s="17" t="s">
        <v>5</v>
      </c>
      <c r="E47" s="19"/>
      <c r="F47" s="18"/>
      <c r="G47" s="32">
        <v>528411</v>
      </c>
      <c r="H47" s="32">
        <v>400754</v>
      </c>
      <c r="I47" s="32">
        <v>104170</v>
      </c>
      <c r="J47" s="32">
        <v>180362</v>
      </c>
      <c r="K47" s="32">
        <v>1886877</v>
      </c>
      <c r="L47" s="32">
        <v>21422</v>
      </c>
      <c r="M47" s="32">
        <v>375948</v>
      </c>
      <c r="N47" s="32">
        <f>82237-37608</f>
        <v>44629</v>
      </c>
      <c r="O47" s="32">
        <v>0</v>
      </c>
      <c r="P47" s="32">
        <v>5374496</v>
      </c>
      <c r="Q47" s="32">
        <v>289844</v>
      </c>
      <c r="R47" s="34">
        <v>0</v>
      </c>
      <c r="S47" s="33">
        <f>SUM(G47:R47)</f>
        <v>9206913</v>
      </c>
    </row>
    <row r="48" spans="1:19" s="1" customFormat="1" ht="15">
      <c r="A48" s="106"/>
      <c r="B48" s="39" t="s">
        <v>6</v>
      </c>
      <c r="C48" s="68"/>
      <c r="D48" s="51"/>
      <c r="E48" s="51"/>
      <c r="F48" s="51"/>
      <c r="G48" s="52">
        <f aca="true" t="shared" si="7" ref="G48:R48">SUM(G46:G47)</f>
        <v>528411</v>
      </c>
      <c r="H48" s="52">
        <f t="shared" si="7"/>
        <v>400754</v>
      </c>
      <c r="I48" s="52">
        <f t="shared" si="7"/>
        <v>3647520</v>
      </c>
      <c r="J48" s="52">
        <f t="shared" si="7"/>
        <v>414053</v>
      </c>
      <c r="K48" s="52">
        <f t="shared" si="7"/>
        <v>7138483</v>
      </c>
      <c r="L48" s="52">
        <f t="shared" si="7"/>
        <v>446038</v>
      </c>
      <c r="M48" s="52">
        <f t="shared" si="7"/>
        <v>2216893</v>
      </c>
      <c r="N48" s="52">
        <f t="shared" si="7"/>
        <v>232270</v>
      </c>
      <c r="O48" s="52">
        <f t="shared" si="7"/>
        <v>0</v>
      </c>
      <c r="P48" s="52">
        <f t="shared" si="7"/>
        <v>6680535</v>
      </c>
      <c r="Q48" s="52">
        <f t="shared" si="7"/>
        <v>289844</v>
      </c>
      <c r="R48" s="52">
        <f t="shared" si="7"/>
        <v>0</v>
      </c>
      <c r="S48" s="47">
        <f>SUM(G48:R48)</f>
        <v>21994801</v>
      </c>
    </row>
    <row r="49" spans="1:19" s="42" customFormat="1" ht="14.25">
      <c r="A49" s="106"/>
      <c r="B49" s="66"/>
      <c r="C49" s="70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67"/>
    </row>
    <row r="50" spans="1:19" s="21" customFormat="1" ht="15.75" thickBot="1">
      <c r="A50" s="106"/>
      <c r="B50" s="74" t="s">
        <v>7</v>
      </c>
      <c r="C50" s="73"/>
      <c r="D50" s="57"/>
      <c r="E50" s="57"/>
      <c r="F50" s="57"/>
      <c r="G50" s="57">
        <f>G48+G43</f>
        <v>1276606</v>
      </c>
      <c r="H50" s="57">
        <f aca="true" t="shared" si="8" ref="H50:Q50">H48+H43</f>
        <v>1548851</v>
      </c>
      <c r="I50" s="57">
        <f t="shared" si="8"/>
        <v>4470017</v>
      </c>
      <c r="J50" s="57">
        <f t="shared" si="8"/>
        <v>810115</v>
      </c>
      <c r="K50" s="57">
        <f t="shared" si="8"/>
        <v>8851562</v>
      </c>
      <c r="L50" s="57">
        <f t="shared" si="8"/>
        <v>893001</v>
      </c>
      <c r="M50" s="57">
        <f t="shared" si="8"/>
        <v>2857005</v>
      </c>
      <c r="N50" s="57">
        <f t="shared" si="8"/>
        <v>483757</v>
      </c>
      <c r="O50" s="57">
        <f t="shared" si="8"/>
        <v>0</v>
      </c>
      <c r="P50" s="57">
        <f t="shared" si="8"/>
        <v>7750850</v>
      </c>
      <c r="Q50" s="57">
        <f t="shared" si="8"/>
        <v>517951</v>
      </c>
      <c r="R50" s="57">
        <f>R48+R43</f>
        <v>-987611</v>
      </c>
      <c r="S50" s="35">
        <f>SUM(G50:R50)</f>
        <v>28472104</v>
      </c>
    </row>
    <row r="51" spans="1:19" s="21" customFormat="1" ht="15">
      <c r="A51" s="106"/>
      <c r="B51" s="53"/>
      <c r="C51" s="68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1:19" s="21" customFormat="1" ht="15">
      <c r="A52" s="106"/>
      <c r="B52" s="53"/>
      <c r="C52" s="68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 t="s">
        <v>51</v>
      </c>
      <c r="O52" s="51"/>
      <c r="P52" s="51"/>
      <c r="Q52" s="51"/>
      <c r="R52" s="51"/>
      <c r="S52" s="51"/>
    </row>
    <row r="53" spans="1:19" s="21" customFormat="1" ht="15">
      <c r="A53" s="106"/>
      <c r="B53" s="53"/>
      <c r="C53" s="68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1:19" s="21" customFormat="1" ht="15">
      <c r="A54" s="106"/>
      <c r="B54" s="53"/>
      <c r="C54" s="68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1:19" s="21" customFormat="1" ht="15">
      <c r="A55" s="106"/>
      <c r="B55" s="53"/>
      <c r="C55" s="68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1:19" s="21" customFormat="1" ht="15">
      <c r="A56" s="106"/>
      <c r="B56" s="53"/>
      <c r="C56" s="68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1:19" s="21" customFormat="1" ht="15">
      <c r="A57" s="106"/>
      <c r="B57" s="53"/>
      <c r="C57" s="68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</row>
    <row r="58" spans="1:19" s="21" customFormat="1" ht="15">
      <c r="A58" s="106"/>
      <c r="B58" s="53"/>
      <c r="C58" s="68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</row>
    <row r="59" spans="1:19" s="21" customFormat="1" ht="15">
      <c r="A59" s="106"/>
      <c r="B59" s="53"/>
      <c r="C59" s="68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spans="1:19" s="21" customFormat="1" ht="15">
      <c r="A60" s="106"/>
      <c r="B60" s="53"/>
      <c r="C60" s="68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</row>
    <row r="61" ht="12.75">
      <c r="A61" s="69"/>
    </row>
    <row r="62" ht="12.75">
      <c r="A62" s="69"/>
    </row>
    <row r="63" ht="12.75">
      <c r="A63" s="69"/>
    </row>
    <row r="64" ht="12.75">
      <c r="A64" s="69"/>
    </row>
    <row r="65" ht="12.75">
      <c r="A65" s="105"/>
    </row>
    <row r="66" ht="12.75">
      <c r="A66" s="69"/>
    </row>
    <row r="67" ht="12.75">
      <c r="A67" s="69"/>
    </row>
    <row r="68" ht="12.75">
      <c r="A68" s="69"/>
    </row>
    <row r="69" ht="12.75">
      <c r="A69" s="69"/>
    </row>
    <row r="70" ht="12.75">
      <c r="A70" s="69"/>
    </row>
    <row r="71" ht="12.75">
      <c r="A71" s="69"/>
    </row>
    <row r="72" ht="12.75">
      <c r="A72" s="69"/>
    </row>
    <row r="73" ht="12.75">
      <c r="A73" s="69"/>
    </row>
    <row r="74" ht="12.75">
      <c r="A74" s="69"/>
    </row>
    <row r="75" ht="12.75">
      <c r="A75" s="69"/>
    </row>
    <row r="76" ht="12.75">
      <c r="A76" s="69"/>
    </row>
    <row r="77" ht="12.75">
      <c r="A77" s="69"/>
    </row>
    <row r="78" ht="12.75">
      <c r="A78" s="69"/>
    </row>
    <row r="79" ht="12.75">
      <c r="A79" s="69"/>
    </row>
    <row r="80" ht="12.75">
      <c r="A80" s="69"/>
    </row>
    <row r="81" ht="12.75">
      <c r="A81" s="69"/>
    </row>
    <row r="82" ht="12.75">
      <c r="A82" s="69"/>
    </row>
    <row r="83" ht="12.75">
      <c r="A83" s="69"/>
    </row>
  </sheetData>
  <mergeCells count="3">
    <mergeCell ref="B2:S2"/>
    <mergeCell ref="B1:S1"/>
    <mergeCell ref="B3:S3"/>
  </mergeCells>
  <printOptions horizontalCentered="1"/>
  <pageMargins left="0.7" right="0.7" top="1" bottom="0.75" header="1" footer="0.5"/>
  <pageSetup fitToWidth="0" horizontalDpi="600" verticalDpi="600" orientation="landscape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4"/>
  <sheetViews>
    <sheetView workbookViewId="0" topLeftCell="A28">
      <pane xSplit="6135" topLeftCell="K1" activePane="topLeft" state="split"/>
      <selection pane="topLeft" activeCell="D46" sqref="D46:D47"/>
      <selection pane="topRight" activeCell="O7" sqref="O7"/>
    </sheetView>
  </sheetViews>
  <sheetFormatPr defaultColWidth="9.140625" defaultRowHeight="12.75"/>
  <cols>
    <col min="1" max="1" width="3.57421875" style="0" customWidth="1"/>
    <col min="2" max="2" width="1.8515625" style="15" bestFit="1" customWidth="1"/>
    <col min="3" max="3" width="1.8515625" style="15" customWidth="1"/>
    <col min="4" max="4" width="1.28515625" style="0" customWidth="1"/>
    <col min="5" max="5" width="1.8515625" style="0" customWidth="1"/>
    <col min="6" max="6" width="40.7109375" style="0" customWidth="1"/>
    <col min="7" max="8" width="12.421875" style="0" customWidth="1"/>
    <col min="9" max="9" width="12.7109375" style="0" bestFit="1" customWidth="1"/>
    <col min="10" max="10" width="13.00390625" style="0" customWidth="1"/>
    <col min="11" max="11" width="13.8515625" style="0" bestFit="1" customWidth="1"/>
    <col min="12" max="12" width="12.421875" style="0" customWidth="1"/>
    <col min="13" max="13" width="15.00390625" style="0" customWidth="1"/>
    <col min="14" max="14" width="14.00390625" style="0" customWidth="1"/>
    <col min="15" max="16" width="12.421875" style="0" customWidth="1"/>
    <col min="17" max="17" width="13.421875" style="0" bestFit="1" customWidth="1"/>
    <col min="18" max="18" width="14.57421875" style="0" bestFit="1" customWidth="1"/>
  </cols>
  <sheetData>
    <row r="1" spans="1:18" ht="18" customHeight="1">
      <c r="A1" s="105"/>
      <c r="B1" s="109" t="s">
        <v>26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2:18" ht="18">
      <c r="B2" s="109" t="s">
        <v>47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18">
      <c r="A3" s="107"/>
      <c r="B3" s="109" t="s">
        <v>50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2" customFormat="1" ht="15.75">
      <c r="A4" s="107"/>
      <c r="B4" s="12"/>
      <c r="C4" s="12"/>
      <c r="D4" s="4"/>
      <c r="E4" s="4"/>
      <c r="F4" s="4"/>
      <c r="G4" s="4"/>
      <c r="H4" s="4"/>
      <c r="I4" s="4"/>
      <c r="J4" s="4"/>
      <c r="K4" s="4"/>
      <c r="L4" s="4"/>
      <c r="M4" s="45"/>
      <c r="N4" s="4"/>
      <c r="O4" s="4"/>
      <c r="P4" s="45"/>
      <c r="Q4" s="4"/>
      <c r="R4" s="45"/>
    </row>
    <row r="5" spans="1:18" s="45" customFormat="1" ht="15">
      <c r="A5" s="107"/>
      <c r="B5" s="43" t="s">
        <v>17</v>
      </c>
      <c r="C5" s="43"/>
      <c r="D5" s="44"/>
      <c r="E5" s="44"/>
      <c r="F5" s="44"/>
      <c r="G5" s="44" t="s">
        <v>20</v>
      </c>
      <c r="H5" s="44" t="s">
        <v>8</v>
      </c>
      <c r="I5" s="44" t="s">
        <v>9</v>
      </c>
      <c r="J5" s="44" t="s">
        <v>10</v>
      </c>
      <c r="K5" s="44" t="s">
        <v>11</v>
      </c>
      <c r="L5" s="44" t="s">
        <v>12</v>
      </c>
      <c r="M5" s="44" t="s">
        <v>13</v>
      </c>
      <c r="N5" s="44" t="s">
        <v>14</v>
      </c>
      <c r="O5" s="44" t="s">
        <v>25</v>
      </c>
      <c r="P5" s="44" t="s">
        <v>23</v>
      </c>
      <c r="Q5" s="44" t="s">
        <v>15</v>
      </c>
      <c r="R5" s="44" t="s">
        <v>16</v>
      </c>
    </row>
    <row r="6" spans="1:3" s="2" customFormat="1" ht="13.5" thickBot="1">
      <c r="A6" s="107"/>
      <c r="B6" s="13"/>
      <c r="C6" s="13"/>
    </row>
    <row r="7" spans="1:18" s="11" customFormat="1" ht="15">
      <c r="A7" s="107"/>
      <c r="B7" s="36" t="s">
        <v>29</v>
      </c>
      <c r="C7" s="71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</row>
    <row r="8" spans="1:18" s="5" customFormat="1" ht="12.75">
      <c r="A8" s="107"/>
      <c r="B8" s="78"/>
      <c r="C8" s="55"/>
      <c r="D8" s="69" t="s">
        <v>0</v>
      </c>
      <c r="E8" s="69"/>
      <c r="F8" s="69"/>
      <c r="G8" s="58"/>
      <c r="H8" s="58"/>
      <c r="I8" s="58"/>
      <c r="J8" s="58"/>
      <c r="K8" s="58"/>
      <c r="L8" s="79"/>
      <c r="M8" s="58"/>
      <c r="N8" s="58"/>
      <c r="O8" s="58"/>
      <c r="P8" s="58"/>
      <c r="Q8" s="58"/>
      <c r="R8" s="67"/>
    </row>
    <row r="9" spans="1:18" s="82" customFormat="1" ht="12.75">
      <c r="A9" s="107"/>
      <c r="B9" s="80"/>
      <c r="C9" s="81"/>
      <c r="E9" s="69" t="s">
        <v>30</v>
      </c>
      <c r="G9" s="83">
        <v>98764</v>
      </c>
      <c r="H9" s="83">
        <v>761342</v>
      </c>
      <c r="I9" s="83">
        <v>3382184</v>
      </c>
      <c r="J9" s="83">
        <v>454565</v>
      </c>
      <c r="K9" s="83">
        <v>9355171</v>
      </c>
      <c r="L9" s="83">
        <v>508674</v>
      </c>
      <c r="M9" s="83">
        <v>1670855</v>
      </c>
      <c r="N9" s="83">
        <v>2625950</v>
      </c>
      <c r="O9" s="83">
        <v>1981928</v>
      </c>
      <c r="P9" s="83">
        <v>23647</v>
      </c>
      <c r="Q9" s="83">
        <v>0</v>
      </c>
      <c r="R9" s="84">
        <f>SUM(G9:Q9)</f>
        <v>20863080</v>
      </c>
    </row>
    <row r="10" spans="1:18" s="87" customFormat="1" ht="12.75">
      <c r="A10" s="107"/>
      <c r="B10" s="85"/>
      <c r="C10" s="86"/>
      <c r="E10" s="69" t="s">
        <v>31</v>
      </c>
      <c r="G10" s="88">
        <v>1022699</v>
      </c>
      <c r="H10" s="88">
        <v>0</v>
      </c>
      <c r="I10" s="88">
        <v>184173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84600</v>
      </c>
      <c r="Q10" s="88">
        <v>0</v>
      </c>
      <c r="R10" s="89">
        <f>SUM(G10:Q10)</f>
        <v>1291472</v>
      </c>
    </row>
    <row r="11" spans="1:18" s="87" customFormat="1" ht="12.75">
      <c r="A11" s="107"/>
      <c r="B11" s="85"/>
      <c r="C11" s="86"/>
      <c r="E11" s="69" t="s">
        <v>32</v>
      </c>
      <c r="G11" s="88">
        <v>551</v>
      </c>
      <c r="H11" s="88">
        <v>102329</v>
      </c>
      <c r="I11" s="88">
        <v>175405</v>
      </c>
      <c r="J11" s="88">
        <v>38947</v>
      </c>
      <c r="K11" s="88">
        <v>4569</v>
      </c>
      <c r="L11" s="88">
        <v>40668</v>
      </c>
      <c r="M11" s="88">
        <v>114141</v>
      </c>
      <c r="N11" s="88">
        <v>29911</v>
      </c>
      <c r="O11" s="88">
        <v>1996</v>
      </c>
      <c r="P11" s="88">
        <v>87902</v>
      </c>
      <c r="Q11" s="88">
        <v>-353373</v>
      </c>
      <c r="R11" s="89">
        <f>SUM(G11:Q11)</f>
        <v>243046</v>
      </c>
    </row>
    <row r="12" spans="1:18" s="87" customFormat="1" ht="12.75">
      <c r="A12" s="107"/>
      <c r="B12" s="85"/>
      <c r="C12" s="86"/>
      <c r="E12" s="69" t="s">
        <v>33</v>
      </c>
      <c r="G12" s="88">
        <v>2688</v>
      </c>
      <c r="H12" s="88">
        <v>44294</v>
      </c>
      <c r="I12" s="88">
        <v>762327</v>
      </c>
      <c r="J12" s="88">
        <v>0</v>
      </c>
      <c r="K12" s="88">
        <v>19964</v>
      </c>
      <c r="L12" s="88">
        <v>28655</v>
      </c>
      <c r="M12" s="88">
        <v>33043</v>
      </c>
      <c r="N12" s="88">
        <v>76397</v>
      </c>
      <c r="O12" s="88">
        <v>0</v>
      </c>
      <c r="P12" s="88">
        <v>78</v>
      </c>
      <c r="Q12" s="88">
        <v>-861197</v>
      </c>
      <c r="R12" s="89">
        <f>SUM(G12:Q12)</f>
        <v>106249</v>
      </c>
    </row>
    <row r="13" spans="1:18" s="87" customFormat="1" ht="12.75">
      <c r="A13" s="107"/>
      <c r="B13" s="85"/>
      <c r="C13" s="86"/>
      <c r="D13" s="55" t="s">
        <v>21</v>
      </c>
      <c r="G13" s="90">
        <f>SUM(G9:G12)</f>
        <v>1124702</v>
      </c>
      <c r="H13" s="90">
        <f aca="true" t="shared" si="0" ref="H13:Q13">SUM(H9:H12)</f>
        <v>907965</v>
      </c>
      <c r="I13" s="90">
        <f t="shared" si="0"/>
        <v>4504089</v>
      </c>
      <c r="J13" s="90">
        <f t="shared" si="0"/>
        <v>493512</v>
      </c>
      <c r="K13" s="90">
        <f t="shared" si="0"/>
        <v>9379704</v>
      </c>
      <c r="L13" s="90">
        <f t="shared" si="0"/>
        <v>577997</v>
      </c>
      <c r="M13" s="90">
        <f t="shared" si="0"/>
        <v>1818039</v>
      </c>
      <c r="N13" s="90">
        <f t="shared" si="0"/>
        <v>2732258</v>
      </c>
      <c r="O13" s="90">
        <f t="shared" si="0"/>
        <v>1983924</v>
      </c>
      <c r="P13" s="90">
        <f t="shared" si="0"/>
        <v>196227</v>
      </c>
      <c r="Q13" s="90">
        <f t="shared" si="0"/>
        <v>-1214570</v>
      </c>
      <c r="R13" s="91">
        <f>SUM(G13:Q13)</f>
        <v>22503847</v>
      </c>
    </row>
    <row r="14" spans="1:18" s="87" customFormat="1" ht="12.75">
      <c r="A14" s="107"/>
      <c r="B14" s="85"/>
      <c r="C14" s="86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9"/>
    </row>
    <row r="15" spans="1:18" s="87" customFormat="1" ht="12.75">
      <c r="A15" s="107"/>
      <c r="B15" s="85"/>
      <c r="C15" s="86"/>
      <c r="D15" s="69" t="s">
        <v>34</v>
      </c>
      <c r="G15" s="88">
        <v>36224</v>
      </c>
      <c r="H15" s="88">
        <v>0</v>
      </c>
      <c r="I15" s="88">
        <v>79</v>
      </c>
      <c r="J15" s="88">
        <v>30</v>
      </c>
      <c r="K15" s="88">
        <v>5</v>
      </c>
      <c r="L15" s="88">
        <v>7806</v>
      </c>
      <c r="M15" s="88">
        <v>37636</v>
      </c>
      <c r="N15" s="88">
        <v>33524</v>
      </c>
      <c r="O15" s="88">
        <v>652</v>
      </c>
      <c r="P15" s="88">
        <v>0</v>
      </c>
      <c r="Q15" s="88">
        <v>0</v>
      </c>
      <c r="R15" s="89">
        <f>SUM(G15:Q15)</f>
        <v>115956</v>
      </c>
    </row>
    <row r="16" spans="1:18" s="87" customFormat="1" ht="12.75">
      <c r="A16" s="107"/>
      <c r="B16" s="85"/>
      <c r="C16" s="86"/>
      <c r="D16" s="69" t="s">
        <v>32</v>
      </c>
      <c r="G16" s="88">
        <v>0</v>
      </c>
      <c r="H16" s="88">
        <v>5</v>
      </c>
      <c r="I16" s="88">
        <v>49076</v>
      </c>
      <c r="J16" s="88">
        <v>523</v>
      </c>
      <c r="K16" s="88">
        <v>7847</v>
      </c>
      <c r="L16" s="88">
        <v>4695</v>
      </c>
      <c r="M16" s="88">
        <v>29034</v>
      </c>
      <c r="N16" s="88">
        <v>65459</v>
      </c>
      <c r="O16" s="88">
        <v>21363</v>
      </c>
      <c r="P16" s="88">
        <v>4981</v>
      </c>
      <c r="Q16" s="88">
        <v>0</v>
      </c>
      <c r="R16" s="89">
        <f aca="true" t="shared" si="1" ref="R16:R21">SUM(G16:Q16)</f>
        <v>182983</v>
      </c>
    </row>
    <row r="17" spans="1:18" s="87" customFormat="1" ht="12.75">
      <c r="A17" s="107"/>
      <c r="B17" s="85"/>
      <c r="C17" s="86"/>
      <c r="D17" s="69" t="s">
        <v>49</v>
      </c>
      <c r="G17" s="88">
        <v>0</v>
      </c>
      <c r="H17" s="88">
        <v>393</v>
      </c>
      <c r="I17" s="88">
        <v>0</v>
      </c>
      <c r="J17" s="88">
        <v>8943</v>
      </c>
      <c r="K17" s="88">
        <f>13-13</f>
        <v>0</v>
      </c>
      <c r="L17" s="88">
        <v>19044</v>
      </c>
      <c r="M17" s="88">
        <v>2705</v>
      </c>
      <c r="N17" s="88">
        <v>10757</v>
      </c>
      <c r="O17" s="88">
        <v>12665</v>
      </c>
      <c r="P17" s="88">
        <v>141847</v>
      </c>
      <c r="Q17" s="88">
        <v>0</v>
      </c>
      <c r="R17" s="89">
        <f t="shared" si="1"/>
        <v>196354</v>
      </c>
    </row>
    <row r="18" spans="1:18" s="87" customFormat="1" ht="12.75">
      <c r="A18" s="107"/>
      <c r="B18" s="85"/>
      <c r="C18" s="86"/>
      <c r="D18" s="69" t="s">
        <v>36</v>
      </c>
      <c r="G18" s="88">
        <v>67168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9">
        <f>SUM(G18:Q18)</f>
        <v>67168</v>
      </c>
    </row>
    <row r="19" spans="1:18" s="87" customFormat="1" ht="12.75">
      <c r="A19" s="107"/>
      <c r="B19" s="85"/>
      <c r="C19" s="86"/>
      <c r="D19" s="69" t="s">
        <v>35</v>
      </c>
      <c r="G19" s="88">
        <v>842</v>
      </c>
      <c r="H19" s="88">
        <v>14971</v>
      </c>
      <c r="I19" s="88">
        <v>20163</v>
      </c>
      <c r="J19" s="88">
        <v>209718</v>
      </c>
      <c r="K19" s="88">
        <f>21889+13</f>
        <v>21902</v>
      </c>
      <c r="L19" s="88">
        <v>249911</v>
      </c>
      <c r="M19" s="88">
        <v>602692</v>
      </c>
      <c r="N19" s="88">
        <v>574511</v>
      </c>
      <c r="O19" s="88">
        <v>5607964</v>
      </c>
      <c r="P19" s="88">
        <v>127202</v>
      </c>
      <c r="Q19" s="88">
        <v>0</v>
      </c>
      <c r="R19" s="89">
        <f t="shared" si="1"/>
        <v>7429876</v>
      </c>
    </row>
    <row r="20" spans="1:18" s="87" customFormat="1" ht="12.75">
      <c r="A20" s="107"/>
      <c r="B20" s="85"/>
      <c r="C20" s="86"/>
      <c r="D20" s="69" t="s">
        <v>37</v>
      </c>
      <c r="F20" s="69"/>
      <c r="G20" s="88">
        <v>3</v>
      </c>
      <c r="H20" s="88">
        <v>16</v>
      </c>
      <c r="I20" s="88">
        <v>59327</v>
      </c>
      <c r="J20" s="88">
        <v>27</v>
      </c>
      <c r="K20" s="88">
        <v>546290</v>
      </c>
      <c r="L20" s="88">
        <v>8612</v>
      </c>
      <c r="M20" s="88">
        <v>22016</v>
      </c>
      <c r="N20" s="88">
        <v>368</v>
      </c>
      <c r="O20" s="88">
        <v>5213</v>
      </c>
      <c r="P20" s="88">
        <v>1552</v>
      </c>
      <c r="Q20" s="88">
        <v>0</v>
      </c>
      <c r="R20" s="89">
        <f t="shared" si="1"/>
        <v>643424</v>
      </c>
    </row>
    <row r="21" spans="1:18" s="87" customFormat="1" ht="12.75">
      <c r="A21" s="107"/>
      <c r="B21" s="85"/>
      <c r="C21" s="86"/>
      <c r="D21" s="69" t="s">
        <v>33</v>
      </c>
      <c r="F21" s="69"/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3804</v>
      </c>
      <c r="P21" s="88">
        <v>395</v>
      </c>
      <c r="Q21" s="88">
        <v>0</v>
      </c>
      <c r="R21" s="89">
        <f t="shared" si="1"/>
        <v>4199</v>
      </c>
    </row>
    <row r="22" spans="1:18" s="27" customFormat="1" ht="15.75" thickBot="1">
      <c r="A22" s="107"/>
      <c r="B22" s="74" t="s">
        <v>1</v>
      </c>
      <c r="C22" s="72"/>
      <c r="D22" s="57"/>
      <c r="E22" s="57"/>
      <c r="F22" s="57"/>
      <c r="G22" s="76">
        <f>SUM(G13:G21)</f>
        <v>1228939</v>
      </c>
      <c r="H22" s="76">
        <f aca="true" t="shared" si="2" ref="H22:R22">SUM(H13:H21)</f>
        <v>923350</v>
      </c>
      <c r="I22" s="76">
        <f t="shared" si="2"/>
        <v>4632734</v>
      </c>
      <c r="J22" s="76">
        <f t="shared" si="2"/>
        <v>712753</v>
      </c>
      <c r="K22" s="76">
        <f t="shared" si="2"/>
        <v>9955748</v>
      </c>
      <c r="L22" s="76">
        <f t="shared" si="2"/>
        <v>868065</v>
      </c>
      <c r="M22" s="76">
        <f t="shared" si="2"/>
        <v>2512122</v>
      </c>
      <c r="N22" s="76">
        <f t="shared" si="2"/>
        <v>3416877</v>
      </c>
      <c r="O22" s="76">
        <f t="shared" si="2"/>
        <v>7635585</v>
      </c>
      <c r="P22" s="76">
        <f t="shared" si="2"/>
        <v>472204</v>
      </c>
      <c r="Q22" s="76">
        <f t="shared" si="2"/>
        <v>-1214570</v>
      </c>
      <c r="R22" s="77">
        <f t="shared" si="2"/>
        <v>31143807</v>
      </c>
    </row>
    <row r="23" spans="1:18" s="92" customFormat="1" ht="15.75" thickBot="1">
      <c r="A23" s="107"/>
      <c r="B23" s="63"/>
      <c r="C23" s="6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</row>
    <row r="24" spans="1:18" s="11" customFormat="1" ht="15">
      <c r="A24" s="107"/>
      <c r="B24" s="36" t="s">
        <v>38</v>
      </c>
      <c r="C24" s="71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spans="1:18" s="5" customFormat="1" ht="12.75">
      <c r="A25" s="107"/>
      <c r="B25" s="78"/>
      <c r="C25" s="55"/>
      <c r="D25" s="93" t="s">
        <v>0</v>
      </c>
      <c r="E25" s="93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67"/>
    </row>
    <row r="26" spans="1:18" s="82" customFormat="1" ht="12.75">
      <c r="A26" s="107"/>
      <c r="B26" s="80"/>
      <c r="C26" s="81"/>
      <c r="E26" s="94" t="s">
        <v>2</v>
      </c>
      <c r="F26" s="83"/>
      <c r="G26" s="83">
        <v>74435</v>
      </c>
      <c r="H26" s="83">
        <v>164826</v>
      </c>
      <c r="I26" s="83">
        <v>100923</v>
      </c>
      <c r="J26" s="83">
        <v>23650</v>
      </c>
      <c r="K26" s="83">
        <v>6788</v>
      </c>
      <c r="L26" s="83">
        <v>31163</v>
      </c>
      <c r="M26" s="83">
        <v>76664</v>
      </c>
      <c r="N26" s="83">
        <v>164755</v>
      </c>
      <c r="O26" s="83">
        <v>31881</v>
      </c>
      <c r="P26" s="83">
        <v>6725</v>
      </c>
      <c r="Q26" s="83">
        <v>-353373</v>
      </c>
      <c r="R26" s="84">
        <f aca="true" t="shared" si="3" ref="R26:R31">SUM(G26:Q26)</f>
        <v>328437</v>
      </c>
    </row>
    <row r="27" spans="1:18" s="87" customFormat="1" ht="12.75">
      <c r="A27" s="107"/>
      <c r="B27" s="85"/>
      <c r="C27" s="86"/>
      <c r="E27" s="69" t="s">
        <v>46</v>
      </c>
      <c r="F27" s="88"/>
      <c r="G27" s="95">
        <v>0</v>
      </c>
      <c r="H27" s="95">
        <v>611</v>
      </c>
      <c r="I27" s="95">
        <v>6963</v>
      </c>
      <c r="J27" s="95">
        <v>11502</v>
      </c>
      <c r="K27" s="95">
        <v>4</v>
      </c>
      <c r="L27" s="95">
        <v>21976</v>
      </c>
      <c r="M27" s="95">
        <v>25316</v>
      </c>
      <c r="N27" s="95">
        <v>80251</v>
      </c>
      <c r="O27" s="95">
        <v>69492</v>
      </c>
      <c r="P27" s="95">
        <v>737</v>
      </c>
      <c r="Q27" s="95">
        <v>0</v>
      </c>
      <c r="R27" s="89">
        <f t="shared" si="3"/>
        <v>216852</v>
      </c>
    </row>
    <row r="28" spans="1:18" s="87" customFormat="1" ht="12.75">
      <c r="A28" s="107"/>
      <c r="B28" s="96"/>
      <c r="C28" s="86"/>
      <c r="E28" s="58" t="s">
        <v>40</v>
      </c>
      <c r="F28" s="88"/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20000</v>
      </c>
      <c r="Q28" s="95">
        <v>0</v>
      </c>
      <c r="R28" s="89">
        <f t="shared" si="3"/>
        <v>20000</v>
      </c>
    </row>
    <row r="29" spans="1:18" s="59" customFormat="1" ht="12.75">
      <c r="A29" s="107"/>
      <c r="B29" s="96"/>
      <c r="C29" s="97"/>
      <c r="D29" s="69"/>
      <c r="E29" s="69" t="s">
        <v>27</v>
      </c>
      <c r="F29" s="98"/>
      <c r="G29" s="95">
        <v>0</v>
      </c>
      <c r="H29" s="95">
        <v>229014</v>
      </c>
      <c r="I29" s="95">
        <v>0</v>
      </c>
      <c r="J29" s="95">
        <v>0</v>
      </c>
      <c r="K29" s="95">
        <v>0</v>
      </c>
      <c r="L29" s="95">
        <v>4016</v>
      </c>
      <c r="M29" s="95">
        <v>0</v>
      </c>
      <c r="N29" s="95">
        <v>4444</v>
      </c>
      <c r="O29" s="95">
        <v>0</v>
      </c>
      <c r="P29" s="95">
        <v>0</v>
      </c>
      <c r="Q29" s="95">
        <v>0</v>
      </c>
      <c r="R29" s="89">
        <f t="shared" si="3"/>
        <v>237474</v>
      </c>
    </row>
    <row r="30" spans="1:18" s="20" customFormat="1" ht="12.75">
      <c r="A30" s="107"/>
      <c r="B30" s="96"/>
      <c r="C30" s="97"/>
      <c r="D30" s="69"/>
      <c r="E30" s="59" t="s">
        <v>41</v>
      </c>
      <c r="F30" s="98"/>
      <c r="G30" s="88">
        <v>0</v>
      </c>
      <c r="H30" s="88">
        <v>2115</v>
      </c>
      <c r="I30" s="88">
        <v>86852</v>
      </c>
      <c r="J30" s="88">
        <v>40522</v>
      </c>
      <c r="K30" s="88">
        <v>849304</v>
      </c>
      <c r="L30" s="88">
        <v>7244</v>
      </c>
      <c r="M30" s="88">
        <v>52735</v>
      </c>
      <c r="N30" s="88">
        <v>10804</v>
      </c>
      <c r="O30" s="88">
        <v>13585</v>
      </c>
      <c r="P30" s="88">
        <v>84807</v>
      </c>
      <c r="Q30" s="88">
        <v>-861197</v>
      </c>
      <c r="R30" s="89">
        <f t="shared" si="3"/>
        <v>286771</v>
      </c>
    </row>
    <row r="31" spans="1:18" s="20" customFormat="1" ht="12.75">
      <c r="A31" s="107"/>
      <c r="B31" s="96"/>
      <c r="C31" s="97"/>
      <c r="D31" s="93" t="s">
        <v>22</v>
      </c>
      <c r="E31" s="69"/>
      <c r="F31" s="98"/>
      <c r="G31" s="90">
        <f>SUM(G26:G30)</f>
        <v>74435</v>
      </c>
      <c r="H31" s="90">
        <f aca="true" t="shared" si="4" ref="H31:Q31">SUM(H26:H30)</f>
        <v>396566</v>
      </c>
      <c r="I31" s="90">
        <f t="shared" si="4"/>
        <v>194738</v>
      </c>
      <c r="J31" s="90">
        <f t="shared" si="4"/>
        <v>75674</v>
      </c>
      <c r="K31" s="90">
        <f t="shared" si="4"/>
        <v>856096</v>
      </c>
      <c r="L31" s="90">
        <f t="shared" si="4"/>
        <v>64399</v>
      </c>
      <c r="M31" s="90">
        <f t="shared" si="4"/>
        <v>154715</v>
      </c>
      <c r="N31" s="90">
        <f t="shared" si="4"/>
        <v>260254</v>
      </c>
      <c r="O31" s="90">
        <f t="shared" si="4"/>
        <v>114958</v>
      </c>
      <c r="P31" s="90">
        <f t="shared" si="4"/>
        <v>112269</v>
      </c>
      <c r="Q31" s="90">
        <f t="shared" si="4"/>
        <v>-1214570</v>
      </c>
      <c r="R31" s="91">
        <f t="shared" si="3"/>
        <v>1089534</v>
      </c>
    </row>
    <row r="32" spans="1:18" s="59" customFormat="1" ht="12.75">
      <c r="A32" s="107"/>
      <c r="B32" s="96"/>
      <c r="C32" s="97"/>
      <c r="D32" s="69"/>
      <c r="E32" s="69"/>
      <c r="F32" s="9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9"/>
    </row>
    <row r="33" spans="1:18" s="59" customFormat="1" ht="12.75">
      <c r="A33" s="107"/>
      <c r="B33" s="96"/>
      <c r="C33" s="97"/>
      <c r="D33" s="58" t="s">
        <v>2</v>
      </c>
      <c r="F33" s="98"/>
      <c r="G33" s="88">
        <v>48511</v>
      </c>
      <c r="H33" s="88">
        <v>52253</v>
      </c>
      <c r="I33" s="88">
        <v>499129</v>
      </c>
      <c r="J33" s="88">
        <v>177297</v>
      </c>
      <c r="K33" s="88">
        <v>688162</v>
      </c>
      <c r="L33" s="88">
        <v>90669</v>
      </c>
      <c r="M33" s="88">
        <v>146719</v>
      </c>
      <c r="N33" s="88">
        <v>313492</v>
      </c>
      <c r="O33" s="88">
        <v>303892</v>
      </c>
      <c r="P33" s="88">
        <v>48641</v>
      </c>
      <c r="Q33" s="88">
        <v>0</v>
      </c>
      <c r="R33" s="89">
        <f aca="true" t="shared" si="5" ref="R33:R43">SUM(G33:Q33)</f>
        <v>2368765</v>
      </c>
    </row>
    <row r="34" spans="1:18" s="20" customFormat="1" ht="12.75">
      <c r="A34" s="107"/>
      <c r="B34" s="96"/>
      <c r="C34" s="97"/>
      <c r="D34" s="69" t="s">
        <v>42</v>
      </c>
      <c r="E34" s="59"/>
      <c r="F34" s="98"/>
      <c r="G34" s="95">
        <v>0</v>
      </c>
      <c r="H34" s="95">
        <v>2966</v>
      </c>
      <c r="I34" s="95">
        <v>37889</v>
      </c>
      <c r="J34" s="95">
        <v>65583</v>
      </c>
      <c r="K34" s="95">
        <v>43</v>
      </c>
      <c r="L34" s="95">
        <v>121842</v>
      </c>
      <c r="M34" s="95">
        <v>143022</v>
      </c>
      <c r="N34" s="95">
        <v>439220</v>
      </c>
      <c r="O34" s="95">
        <v>385784</v>
      </c>
      <c r="P34" s="95">
        <v>7935</v>
      </c>
      <c r="Q34" s="95">
        <v>0</v>
      </c>
      <c r="R34" s="89">
        <f t="shared" si="5"/>
        <v>1204284</v>
      </c>
    </row>
    <row r="35" spans="1:18" s="59" customFormat="1" ht="12.75">
      <c r="A35" s="107"/>
      <c r="B35" s="96"/>
      <c r="C35" s="97"/>
      <c r="D35" s="58" t="s">
        <v>18</v>
      </c>
      <c r="F35" s="98"/>
      <c r="G35" s="88">
        <v>0</v>
      </c>
      <c r="H35" s="88">
        <v>3151</v>
      </c>
      <c r="I35" s="88">
        <v>42922</v>
      </c>
      <c r="J35" s="88">
        <v>8175</v>
      </c>
      <c r="K35" s="88">
        <v>2268</v>
      </c>
      <c r="L35" s="88">
        <v>19623</v>
      </c>
      <c r="M35" s="88">
        <v>121985</v>
      </c>
      <c r="N35" s="88">
        <v>53624</v>
      </c>
      <c r="O35" s="88">
        <v>43685</v>
      </c>
      <c r="P35" s="88">
        <v>6988</v>
      </c>
      <c r="Q35" s="88">
        <v>0</v>
      </c>
      <c r="R35" s="89">
        <f t="shared" si="5"/>
        <v>302421</v>
      </c>
    </row>
    <row r="36" spans="1:18" s="20" customFormat="1" ht="12.75">
      <c r="A36" s="107"/>
      <c r="B36" s="96"/>
      <c r="C36" s="97"/>
      <c r="D36" s="69" t="s">
        <v>24</v>
      </c>
      <c r="F36" s="98"/>
      <c r="G36" s="95">
        <v>0</v>
      </c>
      <c r="H36" s="95">
        <v>4027</v>
      </c>
      <c r="I36" s="95">
        <v>117877</v>
      </c>
      <c r="J36" s="95">
        <v>23267</v>
      </c>
      <c r="K36" s="95">
        <v>4313</v>
      </c>
      <c r="L36" s="95">
        <v>58512</v>
      </c>
      <c r="M36" s="95">
        <v>174506</v>
      </c>
      <c r="N36" s="95">
        <v>125396</v>
      </c>
      <c r="O36" s="95">
        <v>112855</v>
      </c>
      <c r="P36" s="95">
        <v>8065</v>
      </c>
      <c r="Q36" s="95">
        <v>0</v>
      </c>
      <c r="R36" s="89">
        <f t="shared" si="5"/>
        <v>628818</v>
      </c>
    </row>
    <row r="37" spans="1:18" s="59" customFormat="1" ht="12.75">
      <c r="A37" s="107"/>
      <c r="B37" s="96"/>
      <c r="C37" s="97"/>
      <c r="D37" s="58" t="s">
        <v>48</v>
      </c>
      <c r="F37" s="98"/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2933</v>
      </c>
      <c r="O37" s="88">
        <v>0</v>
      </c>
      <c r="P37" s="88">
        <v>0</v>
      </c>
      <c r="Q37" s="88">
        <v>0</v>
      </c>
      <c r="R37" s="89">
        <f t="shared" si="5"/>
        <v>2933</v>
      </c>
    </row>
    <row r="38" spans="1:18" s="59" customFormat="1" ht="12.75">
      <c r="A38" s="107"/>
      <c r="B38" s="96"/>
      <c r="C38" s="97"/>
      <c r="D38" s="58" t="s">
        <v>19</v>
      </c>
      <c r="F38" s="98"/>
      <c r="G38" s="88">
        <v>60863</v>
      </c>
      <c r="H38" s="88">
        <v>389</v>
      </c>
      <c r="I38" s="88">
        <v>0</v>
      </c>
      <c r="J38" s="88">
        <v>0</v>
      </c>
      <c r="K38" s="88">
        <v>0</v>
      </c>
      <c r="L38" s="88">
        <v>63279</v>
      </c>
      <c r="M38" s="88">
        <v>0</v>
      </c>
      <c r="N38" s="88">
        <v>712562</v>
      </c>
      <c r="O38" s="88">
        <v>1223</v>
      </c>
      <c r="P38" s="88">
        <v>0</v>
      </c>
      <c r="Q38" s="88">
        <v>0</v>
      </c>
      <c r="R38" s="89">
        <f t="shared" si="5"/>
        <v>838316</v>
      </c>
    </row>
    <row r="39" spans="1:18" s="59" customFormat="1" ht="12.75">
      <c r="A39" s="107"/>
      <c r="B39" s="96"/>
      <c r="C39" s="97"/>
      <c r="D39" s="58" t="s">
        <v>28</v>
      </c>
      <c r="F39" s="98"/>
      <c r="G39" s="88">
        <v>526892</v>
      </c>
      <c r="H39" s="88">
        <v>0</v>
      </c>
      <c r="I39" s="88">
        <v>0</v>
      </c>
      <c r="J39" s="88">
        <v>0</v>
      </c>
      <c r="K39" s="88">
        <v>0</v>
      </c>
      <c r="L39" s="88">
        <v>561</v>
      </c>
      <c r="M39" s="88">
        <v>26296</v>
      </c>
      <c r="N39" s="88">
        <v>0</v>
      </c>
      <c r="O39" s="88">
        <v>0</v>
      </c>
      <c r="P39" s="88">
        <v>0</v>
      </c>
      <c r="Q39" s="88">
        <v>0</v>
      </c>
      <c r="R39" s="89">
        <f t="shared" si="5"/>
        <v>553749</v>
      </c>
    </row>
    <row r="40" spans="1:18" s="59" customFormat="1" ht="12.75">
      <c r="A40" s="107"/>
      <c r="B40" s="96"/>
      <c r="C40" s="97"/>
      <c r="D40" s="69" t="s">
        <v>43</v>
      </c>
      <c r="F40" s="98"/>
      <c r="G40" s="88">
        <v>0</v>
      </c>
      <c r="H40" s="88">
        <v>0</v>
      </c>
      <c r="I40" s="88">
        <v>0</v>
      </c>
      <c r="J40" s="88">
        <v>0</v>
      </c>
      <c r="K40" s="88">
        <v>304</v>
      </c>
      <c r="L40" s="88">
        <v>53736</v>
      </c>
      <c r="M40" s="88">
        <v>26519</v>
      </c>
      <c r="N40" s="88">
        <v>62437</v>
      </c>
      <c r="O40" s="88">
        <v>0</v>
      </c>
      <c r="P40" s="88">
        <v>0</v>
      </c>
      <c r="Q40" s="88">
        <v>0</v>
      </c>
      <c r="R40" s="89">
        <f t="shared" si="5"/>
        <v>142996</v>
      </c>
    </row>
    <row r="41" spans="1:18" s="59" customFormat="1" ht="12.75">
      <c r="A41" s="107"/>
      <c r="B41" s="96"/>
      <c r="C41" s="97"/>
      <c r="D41" s="69" t="s">
        <v>44</v>
      </c>
      <c r="F41" s="98"/>
      <c r="G41" s="88">
        <v>0</v>
      </c>
      <c r="H41" s="88">
        <v>0</v>
      </c>
      <c r="I41" s="88">
        <v>0</v>
      </c>
      <c r="J41" s="88">
        <v>8440</v>
      </c>
      <c r="K41" s="88">
        <v>734</v>
      </c>
      <c r="L41" s="88">
        <v>2731</v>
      </c>
      <c r="M41" s="88">
        <v>4142</v>
      </c>
      <c r="N41" s="88">
        <v>0</v>
      </c>
      <c r="O41" s="88">
        <v>69327</v>
      </c>
      <c r="P41" s="88">
        <v>417</v>
      </c>
      <c r="Q41" s="88">
        <v>0</v>
      </c>
      <c r="R41" s="89">
        <f t="shared" si="5"/>
        <v>85791</v>
      </c>
    </row>
    <row r="42" spans="1:18" s="59" customFormat="1" ht="12.75">
      <c r="A42" s="107"/>
      <c r="B42" s="96"/>
      <c r="C42" s="97"/>
      <c r="D42" s="59" t="s">
        <v>41</v>
      </c>
      <c r="F42" s="98"/>
      <c r="G42" s="88">
        <v>32996</v>
      </c>
      <c r="H42" s="88">
        <v>34220</v>
      </c>
      <c r="I42" s="88">
        <v>0</v>
      </c>
      <c r="J42" s="88">
        <v>0</v>
      </c>
      <c r="K42" s="88">
        <v>2</v>
      </c>
      <c r="L42" s="88">
        <v>3220</v>
      </c>
      <c r="M42" s="88">
        <v>2633</v>
      </c>
      <c r="N42" s="88">
        <v>207828</v>
      </c>
      <c r="O42" s="88">
        <v>42349</v>
      </c>
      <c r="P42" s="88">
        <v>0</v>
      </c>
      <c r="Q42" s="88">
        <v>0</v>
      </c>
      <c r="R42" s="89">
        <f t="shared" si="5"/>
        <v>323248</v>
      </c>
    </row>
    <row r="43" spans="1:18" s="59" customFormat="1" ht="15">
      <c r="A43" s="107"/>
      <c r="B43" s="39" t="s">
        <v>3</v>
      </c>
      <c r="C43" s="63"/>
      <c r="D43" s="10"/>
      <c r="E43" s="51"/>
      <c r="F43" s="51"/>
      <c r="G43" s="52">
        <f>SUM(G31:G42)</f>
        <v>743697</v>
      </c>
      <c r="H43" s="52">
        <f aca="true" t="shared" si="6" ref="H43:Q43">SUM(H31:H42)</f>
        <v>493572</v>
      </c>
      <c r="I43" s="52">
        <f t="shared" si="6"/>
        <v>892555</v>
      </c>
      <c r="J43" s="52">
        <f t="shared" si="6"/>
        <v>358436</v>
      </c>
      <c r="K43" s="52">
        <f t="shared" si="6"/>
        <v>1551922</v>
      </c>
      <c r="L43" s="52">
        <f t="shared" si="6"/>
        <v>478572</v>
      </c>
      <c r="M43" s="52">
        <f t="shared" si="6"/>
        <v>800537</v>
      </c>
      <c r="N43" s="52">
        <f t="shared" si="6"/>
        <v>2177746</v>
      </c>
      <c r="O43" s="52">
        <f t="shared" si="6"/>
        <v>1074073</v>
      </c>
      <c r="P43" s="52">
        <f t="shared" si="6"/>
        <v>184315</v>
      </c>
      <c r="Q43" s="52">
        <f t="shared" si="6"/>
        <v>-1214570</v>
      </c>
      <c r="R43" s="47">
        <f t="shared" si="5"/>
        <v>7540855</v>
      </c>
    </row>
    <row r="44" spans="1:18" s="59" customFormat="1" ht="12.75">
      <c r="A44" s="107"/>
      <c r="B44" s="78"/>
      <c r="C44" s="55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67"/>
    </row>
    <row r="45" spans="1:18" s="59" customFormat="1" ht="15">
      <c r="A45" s="107"/>
      <c r="B45" s="39" t="s">
        <v>4</v>
      </c>
      <c r="C45" s="53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s="26" customFormat="1" ht="15">
      <c r="A46" s="107"/>
      <c r="B46" s="99"/>
      <c r="D46" s="100" t="s">
        <v>45</v>
      </c>
      <c r="E46" s="98"/>
      <c r="F46" s="98"/>
      <c r="G46" s="101">
        <v>0</v>
      </c>
      <c r="H46" s="101">
        <v>0</v>
      </c>
      <c r="I46" s="101">
        <v>3637472</v>
      </c>
      <c r="J46" s="101">
        <v>215063</v>
      </c>
      <c r="K46" s="101">
        <v>6313076</v>
      </c>
      <c r="L46" s="101">
        <v>400231</v>
      </c>
      <c r="M46" s="101">
        <v>1426707</v>
      </c>
      <c r="N46" s="101">
        <v>1318674</v>
      </c>
      <c r="O46" s="101">
        <v>1524011</v>
      </c>
      <c r="P46" s="101">
        <v>0</v>
      </c>
      <c r="Q46" s="101">
        <v>0</v>
      </c>
      <c r="R46" s="84">
        <f>SUM(G46:Q46)</f>
        <v>14835234</v>
      </c>
    </row>
    <row r="47" spans="1:18" s="27" customFormat="1" ht="14.25">
      <c r="A47" s="107"/>
      <c r="B47" s="102"/>
      <c r="D47" s="98" t="s">
        <v>5</v>
      </c>
      <c r="E47" s="59"/>
      <c r="F47" s="98"/>
      <c r="G47" s="88">
        <v>485242</v>
      </c>
      <c r="H47" s="88">
        <v>429778</v>
      </c>
      <c r="I47" s="88">
        <v>102707</v>
      </c>
      <c r="J47" s="88">
        <v>139254</v>
      </c>
      <c r="K47" s="88">
        <v>2090750</v>
      </c>
      <c r="L47" s="88">
        <v>-10738</v>
      </c>
      <c r="M47" s="88">
        <v>284878</v>
      </c>
      <c r="N47" s="88">
        <v>-79543</v>
      </c>
      <c r="O47" s="88">
        <v>5037501</v>
      </c>
      <c r="P47" s="88">
        <v>287889</v>
      </c>
      <c r="Q47" s="88">
        <v>0</v>
      </c>
      <c r="R47" s="89">
        <f>SUM(G47:Q47)</f>
        <v>8767718</v>
      </c>
    </row>
    <row r="48" spans="1:18" s="79" customFormat="1" ht="15">
      <c r="A48" s="107"/>
      <c r="B48" s="39" t="s">
        <v>6</v>
      </c>
      <c r="C48" s="68"/>
      <c r="D48" s="51"/>
      <c r="E48" s="51"/>
      <c r="F48" s="51"/>
      <c r="G48" s="52">
        <f>SUM(G46:G47)</f>
        <v>485242</v>
      </c>
      <c r="H48" s="52">
        <f aca="true" t="shared" si="7" ref="H48:Q48">SUM(H46:H47)</f>
        <v>429778</v>
      </c>
      <c r="I48" s="52">
        <f t="shared" si="7"/>
        <v>3740179</v>
      </c>
      <c r="J48" s="52">
        <f t="shared" si="7"/>
        <v>354317</v>
      </c>
      <c r="K48" s="52">
        <f t="shared" si="7"/>
        <v>8403826</v>
      </c>
      <c r="L48" s="52">
        <f t="shared" si="7"/>
        <v>389493</v>
      </c>
      <c r="M48" s="52">
        <f t="shared" si="7"/>
        <v>1711585</v>
      </c>
      <c r="N48" s="52">
        <f t="shared" si="7"/>
        <v>1239131</v>
      </c>
      <c r="O48" s="52">
        <f t="shared" si="7"/>
        <v>6561512</v>
      </c>
      <c r="P48" s="52">
        <f t="shared" si="7"/>
        <v>287889</v>
      </c>
      <c r="Q48" s="52">
        <f t="shared" si="7"/>
        <v>0</v>
      </c>
      <c r="R48" s="47">
        <f>SUM(G48:Q48)</f>
        <v>23602952</v>
      </c>
    </row>
    <row r="49" spans="1:18" s="42" customFormat="1" ht="14.25">
      <c r="A49" s="107"/>
      <c r="B49" s="66"/>
      <c r="C49" s="70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67"/>
    </row>
    <row r="50" spans="1:18" s="59" customFormat="1" ht="15.75" thickBot="1">
      <c r="A50" s="107"/>
      <c r="B50" s="74" t="s">
        <v>7</v>
      </c>
      <c r="C50" s="73"/>
      <c r="D50" s="57"/>
      <c r="E50" s="57"/>
      <c r="F50" s="57"/>
      <c r="G50" s="57">
        <f>G43+G48</f>
        <v>1228939</v>
      </c>
      <c r="H50" s="57">
        <f aca="true" t="shared" si="8" ref="H50:Q50">H43+H48</f>
        <v>923350</v>
      </c>
      <c r="I50" s="57">
        <f t="shared" si="8"/>
        <v>4632734</v>
      </c>
      <c r="J50" s="57">
        <f t="shared" si="8"/>
        <v>712753</v>
      </c>
      <c r="K50" s="57">
        <f t="shared" si="8"/>
        <v>9955748</v>
      </c>
      <c r="L50" s="57">
        <f t="shared" si="8"/>
        <v>868065</v>
      </c>
      <c r="M50" s="57">
        <f t="shared" si="8"/>
        <v>2512122</v>
      </c>
      <c r="N50" s="57">
        <f t="shared" si="8"/>
        <v>3416877</v>
      </c>
      <c r="O50" s="57">
        <f t="shared" si="8"/>
        <v>7635585</v>
      </c>
      <c r="P50" s="57">
        <f t="shared" si="8"/>
        <v>472204</v>
      </c>
      <c r="Q50" s="57">
        <f t="shared" si="8"/>
        <v>-1214570</v>
      </c>
      <c r="R50" s="35">
        <f>SUM(G50:Q50)</f>
        <v>31143807</v>
      </c>
    </row>
    <row r="51" spans="1:18" s="59" customFormat="1" ht="15">
      <c r="A51" s="107"/>
      <c r="B51" s="53"/>
      <c r="C51" s="68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</row>
    <row r="52" spans="1:18" s="59" customFormat="1" ht="15">
      <c r="A52" s="107"/>
      <c r="B52" s="53"/>
      <c r="C52" s="68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</row>
    <row r="53" spans="1:18" s="59" customFormat="1" ht="15">
      <c r="A53" s="107"/>
      <c r="B53" s="53"/>
      <c r="C53" s="68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</row>
    <row r="54" spans="1:18" s="59" customFormat="1" ht="15">
      <c r="A54" s="107"/>
      <c r="B54" s="53"/>
      <c r="C54" s="68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</row>
    <row r="55" spans="1:18" s="59" customFormat="1" ht="15">
      <c r="A55" s="107"/>
      <c r="B55" s="53"/>
      <c r="C55" s="68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</row>
    <row r="56" spans="1:18" s="59" customFormat="1" ht="15">
      <c r="A56" s="107"/>
      <c r="B56" s="53"/>
      <c r="C56" s="68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</row>
    <row r="57" spans="1:18" s="59" customFormat="1" ht="15">
      <c r="A57" s="107"/>
      <c r="B57" s="53"/>
      <c r="C57" s="68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</row>
    <row r="58" spans="1:18" s="59" customFormat="1" ht="15">
      <c r="A58" s="107"/>
      <c r="B58" s="53"/>
      <c r="C58" s="68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</row>
    <row r="59" spans="1:18" s="59" customFormat="1" ht="15">
      <c r="A59" s="107"/>
      <c r="B59" s="53"/>
      <c r="C59" s="68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0" spans="2:3" s="69" customFormat="1" ht="15" customHeight="1">
      <c r="B60" s="103"/>
      <c r="C60" s="103"/>
    </row>
    <row r="61" spans="2:3" s="69" customFormat="1" ht="15" customHeight="1">
      <c r="B61" s="103"/>
      <c r="C61" s="103"/>
    </row>
    <row r="62" spans="2:3" s="69" customFormat="1" ht="15" customHeight="1">
      <c r="B62" s="103"/>
      <c r="C62" s="103"/>
    </row>
    <row r="63" spans="2:3" s="69" customFormat="1" ht="15" customHeight="1">
      <c r="B63" s="103"/>
      <c r="C63" s="103"/>
    </row>
    <row r="64" spans="2:3" s="69" customFormat="1" ht="15" customHeight="1">
      <c r="B64" s="103"/>
      <c r="C64" s="103"/>
    </row>
    <row r="65" spans="2:3" s="69" customFormat="1" ht="12.75">
      <c r="B65" s="103"/>
      <c r="C65" s="103"/>
    </row>
    <row r="66" spans="2:3" s="69" customFormat="1" ht="12.75">
      <c r="B66" s="103"/>
      <c r="C66" s="103"/>
    </row>
    <row r="67" spans="2:3" s="69" customFormat="1" ht="12.75">
      <c r="B67" s="103"/>
      <c r="C67" s="103"/>
    </row>
    <row r="68" spans="2:3" s="69" customFormat="1" ht="12.75">
      <c r="B68" s="103"/>
      <c r="C68" s="103"/>
    </row>
    <row r="69" spans="2:3" s="69" customFormat="1" ht="12.75">
      <c r="B69" s="103"/>
      <c r="C69" s="103"/>
    </row>
    <row r="70" spans="2:3" s="69" customFormat="1" ht="12.75">
      <c r="B70" s="103"/>
      <c r="C70" s="103"/>
    </row>
    <row r="71" spans="2:3" s="69" customFormat="1" ht="12.75">
      <c r="B71" s="103"/>
      <c r="C71" s="103"/>
    </row>
    <row r="72" spans="2:3" s="69" customFormat="1" ht="12.75">
      <c r="B72" s="103"/>
      <c r="C72" s="103"/>
    </row>
    <row r="73" spans="2:3" s="69" customFormat="1" ht="12.75">
      <c r="B73" s="103"/>
      <c r="C73" s="103"/>
    </row>
    <row r="74" spans="2:3" s="69" customFormat="1" ht="12.75">
      <c r="B74" s="103"/>
      <c r="C74" s="103"/>
    </row>
    <row r="75" spans="2:3" s="69" customFormat="1" ht="12.75">
      <c r="B75" s="103"/>
      <c r="C75" s="103"/>
    </row>
    <row r="76" spans="2:3" s="69" customFormat="1" ht="12.75">
      <c r="B76" s="103"/>
      <c r="C76" s="103"/>
    </row>
    <row r="77" spans="2:3" s="69" customFormat="1" ht="12.75">
      <c r="B77" s="103"/>
      <c r="C77" s="103"/>
    </row>
    <row r="78" spans="2:3" s="69" customFormat="1" ht="12.75">
      <c r="B78" s="103"/>
      <c r="C78" s="103"/>
    </row>
    <row r="79" spans="2:3" s="69" customFormat="1" ht="12.75">
      <c r="B79" s="103"/>
      <c r="C79" s="103"/>
    </row>
    <row r="80" spans="2:3" s="69" customFormat="1" ht="12.75">
      <c r="B80" s="103"/>
      <c r="C80" s="103"/>
    </row>
    <row r="81" spans="2:3" s="69" customFormat="1" ht="12.75">
      <c r="B81" s="103"/>
      <c r="C81" s="103"/>
    </row>
    <row r="82" spans="2:3" s="69" customFormat="1" ht="12.75">
      <c r="B82" s="103"/>
      <c r="C82" s="103"/>
    </row>
    <row r="83" spans="2:3" s="69" customFormat="1" ht="12.75">
      <c r="B83" s="103"/>
      <c r="C83" s="103"/>
    </row>
    <row r="84" spans="2:3" s="69" customFormat="1" ht="12.75">
      <c r="B84" s="103"/>
      <c r="C84" s="103"/>
    </row>
  </sheetData>
  <mergeCells count="3">
    <mergeCell ref="B1:R1"/>
    <mergeCell ref="B2:R2"/>
    <mergeCell ref="B3:R3"/>
  </mergeCells>
  <printOptions horizontalCentered="1"/>
  <pageMargins left="0.7" right="0.7" top="1" bottom="0.7" header="1" footer="0.5"/>
  <pageSetup horizontalDpi="600" verticalDpi="600" orientation="landscape" scale="58" r:id="rId1"/>
  <headerFooter alignWithMargins="0">
    <oddHeader xml:space="preserve">&amp;R&amp;"Arial,Bold"&amp;12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JMD/USDOJ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fliu</dc:creator>
  <cp:keywords/>
  <dc:description/>
  <cp:lastModifiedBy>Leonard Shi</cp:lastModifiedBy>
  <cp:lastPrinted>2003-12-10T16:13:33Z</cp:lastPrinted>
  <dcterms:created xsi:type="dcterms:W3CDTF">1998-12-21T20:46:59Z</dcterms:created>
  <dcterms:modified xsi:type="dcterms:W3CDTF">2004-03-17T14:38:36Z</dcterms:modified>
  <cp:category/>
  <cp:version/>
  <cp:contentType/>
  <cp:contentStatus/>
</cp:coreProperties>
</file>