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400" windowHeight="7005" tabRatio="946" activeTab="0"/>
  </bookViews>
  <sheets>
    <sheet name="A. Organizational Chart " sheetId="1" r:id="rId1"/>
    <sheet name="B. Summary of Requirements " sheetId="2" r:id="rId2"/>
    <sheet name="D. Strategic Goals &amp; Object" sheetId="3" r:id="rId3"/>
    <sheet name="E. ATB Justification " sheetId="4" r:id="rId4"/>
    <sheet name="F. 2007 Crosswalk" sheetId="5" r:id="rId5"/>
    <sheet name="G. 2008 Crosswalk " sheetId="6" r:id="rId6"/>
    <sheet name="H. Reimbursible Resources" sheetId="7" r:id="rId7"/>
    <sheet name="I. Permanent Positions" sheetId="8" r:id="rId8"/>
    <sheet name="J. Financial Analysis " sheetId="9" r:id="rId9"/>
    <sheet name="K. Summary by Grade" sheetId="10" r:id="rId10"/>
    <sheet name="L. Summary by Object Class" sheetId="11" r:id="rId11"/>
  </sheets>
  <externalReferences>
    <externalReference r:id="rId14"/>
    <externalReference r:id="rId15"/>
    <externalReference r:id="rId16"/>
    <externalReference r:id="rId17"/>
    <externalReference r:id="rId18"/>
  </externalReferences>
  <definedNames>
    <definedName name="ATTORNEYSUPP" localSheetId="1">#REF!</definedName>
    <definedName name="ATTORNEYSUPP">#REF!</definedName>
    <definedName name="DL" localSheetId="1">'B. Summary of Requirements '!$A$3:$AG$74</definedName>
    <definedName name="DL">#REF!</definedName>
    <definedName name="EXECSUPP" localSheetId="1">'B. Summary of Requirements '!#REF!</definedName>
    <definedName name="EXECSUPP" localSheetId="8">'[5]Sum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GAROLLUP" localSheetId="1">'B. Summary of Requirements '!#REF!</definedName>
    <definedName name="GAROLLUP" localSheetId="6">'[2]SumReq'!#REF!</definedName>
    <definedName name="GAROLLUP" localSheetId="8">'[5]Sum of Req'!#REF!</definedName>
    <definedName name="GAROLLUP">#REF!</definedName>
    <definedName name="hlhl0" localSheetId="3">'E. ATB Justification '!#REF!</definedName>
    <definedName name="INTEL" localSheetId="1">'B. Summary of Requirements '!#REF!</definedName>
    <definedName name="INTEL" localSheetId="8">'[5]Sum of Req'!#REF!</definedName>
    <definedName name="INTEL">#REF!</definedName>
    <definedName name="JMD" localSheetId="1">'B. Summary of Requirements '!#REF!</definedName>
    <definedName name="JMD" localSheetId="8">'[5]Sum of Req'!#REF!</definedName>
    <definedName name="JMD">#REF!</definedName>
    <definedName name="OLE_LINK7" localSheetId="3">'E. ATB Justification '!#REF!</definedName>
    <definedName name="PART">#REF!</definedName>
    <definedName name="POSBYCAT" localSheetId="1">#REF!</definedName>
    <definedName name="POSBYCAT" localSheetId="8">'[5]Summ Atty Agt'!#REF!</definedName>
    <definedName name="POSBYCAT">#REF!</definedName>
    <definedName name="_xlnm.Print_Area" localSheetId="0">'A. Organizational Chart '!$A$1:$M$35</definedName>
    <definedName name="_xlnm.Print_Area" localSheetId="1">'B. Summary of Requirements '!$A$1:$AH$83</definedName>
    <definedName name="_xlnm.Print_Area" localSheetId="2">'D. Strategic Goals &amp; Object'!$A$1:$Q$20</definedName>
    <definedName name="_xlnm.Print_Area" localSheetId="3">'E. ATB Justification '!$A$1:$N$67</definedName>
    <definedName name="_xlnm.Print_Area" localSheetId="4">'F. 2007 Crosswalk'!$A$1:$U$29</definedName>
    <definedName name="_xlnm.Print_Area" localSheetId="5">'G. 2008 Crosswalk '!$A$1:$T$32</definedName>
    <definedName name="_xlnm.Print_Area" localSheetId="6">'H. Reimbursible Resources'!$A$1:$P$20</definedName>
    <definedName name="_xlnm.Print_Area" localSheetId="7">'I. Permanent Positions'!$A$1:$N$32</definedName>
    <definedName name="_xlnm.Print_Area" localSheetId="8">'J. Financial Analysis '!$A$1:$J$36</definedName>
    <definedName name="_xlnm.Print_Area" localSheetId="9">'K. Summary by Grade'!$B$1:$K$32</definedName>
    <definedName name="_xlnm.Print_Area" localSheetId="10">'L. Summary by Object Class'!$A$1:$P$44</definedName>
    <definedName name="REIMPRO" localSheetId="0">#REF!</definedName>
    <definedName name="REIMPRO" localSheetId="6">'H. Reimbursible Resources'!$A$1:$O$20</definedName>
    <definedName name="REIMPRO">#REF!</definedName>
    <definedName name="REIMSOR" localSheetId="0">#REF!</definedName>
    <definedName name="REIMSOR" localSheetId="6">'H. Reimbursible Resources'!$Q$23:$AG$25</definedName>
    <definedName name="REIMSOR">#REF!</definedName>
    <definedName name="Z_6BA52484_5F64_44C3_8783_6999B74690FC_.wvu.PrintArea" localSheetId="0" hidden="1">'A. Organizational Chart '!$A$1:$M$35</definedName>
    <definedName name="Z_ED7D3DDF_1B13_41ED_A830_E0283D489E01_.wvu.PrintArea" localSheetId="0" hidden="1">'A. Organizational Chart '!$A$1:$M$35</definedName>
  </definedNames>
  <calcPr fullCalcOnLoad="1"/>
</workbook>
</file>

<file path=xl/sharedStrings.xml><?xml version="1.0" encoding="utf-8"?>
<sst xmlns="http://schemas.openxmlformats.org/spreadsheetml/2006/main" count="949" uniqueCount="328">
  <si>
    <t>U.S. Air Force AFOSI</t>
  </si>
  <si>
    <t>Federal Air Marshals Service</t>
  </si>
  <si>
    <t>FY 2009 Request</t>
  </si>
  <si>
    <t>25.5 Research and development contracts</t>
  </si>
  <si>
    <t>25.7 Operation and maintenance of equipment</t>
  </si>
  <si>
    <t>Justification for Base Adjustments</t>
  </si>
  <si>
    <t>Decreases</t>
  </si>
  <si>
    <t xml:space="preserve">Amount  </t>
  </si>
  <si>
    <t>Grades:</t>
  </si>
  <si>
    <t>Federal Health Insurance Premiums…………………………………………………………………………………………………………………………………………………………………………………………………………………………………………………………..</t>
  </si>
  <si>
    <t>(Dollars in Thousands)</t>
  </si>
  <si>
    <t>Salaries and Expenses</t>
  </si>
  <si>
    <t>Increases/Offsets</t>
  </si>
  <si>
    <t xml:space="preserve">     Reimbursable FTE</t>
  </si>
  <si>
    <t>Other FTE:</t>
  </si>
  <si>
    <t>Total Comp. FTE</t>
  </si>
  <si>
    <t>Total FTE</t>
  </si>
  <si>
    <t>Reimbursable FTE</t>
  </si>
  <si>
    <t>Other FTE</t>
  </si>
  <si>
    <t>Total Compensable FTE</t>
  </si>
  <si>
    <t>Headquarters (Washington, D.C.)</t>
  </si>
  <si>
    <t>Summary of Requirements</t>
  </si>
  <si>
    <t>95% Budget</t>
  </si>
  <si>
    <t>95% BUDGET</t>
  </si>
  <si>
    <t>Budget</t>
  </si>
  <si>
    <t>Reimbursable FTE:</t>
  </si>
  <si>
    <t>w/Rescissions</t>
  </si>
  <si>
    <t>Rescissions</t>
  </si>
  <si>
    <t>Supplementals</t>
  </si>
  <si>
    <t xml:space="preserve">    Subtotal Decreases</t>
  </si>
  <si>
    <t>2007 Supplementals</t>
  </si>
  <si>
    <t>Collections by Source</t>
  </si>
  <si>
    <t>Budgetary Resources:</t>
  </si>
  <si>
    <t>Request</t>
  </si>
  <si>
    <t>Estimates by budget activity</t>
  </si>
  <si>
    <t>Pos.</t>
  </si>
  <si>
    <t xml:space="preserve"> </t>
  </si>
  <si>
    <t>Amount</t>
  </si>
  <si>
    <t>Perm.</t>
  </si>
  <si>
    <t>Total Change</t>
  </si>
  <si>
    <t>Wartime Supplemental Non-personnel recurring costs……………………………………………………………………………………………………………………………………………………………</t>
  </si>
  <si>
    <t>Current Services</t>
  </si>
  <si>
    <t>Increases</t>
  </si>
  <si>
    <t>Personnel Management (200-299)</t>
  </si>
  <si>
    <t>Clerical and Office Services (300-399)</t>
  </si>
  <si>
    <t>Accounting and Budget (500-599)</t>
  </si>
  <si>
    <t>U.S. Field</t>
  </si>
  <si>
    <t>Foreign Field</t>
  </si>
  <si>
    <t>Offsets</t>
  </si>
  <si>
    <t>TOTAL</t>
  </si>
  <si>
    <t>Summary of Requirements by Grade</t>
  </si>
  <si>
    <t>Annualization of 2005 pay raise................................................................................................................................................................................................................................</t>
  </si>
  <si>
    <t>Increase in reimbursable FTE...................................................................................................................................................................................................................................</t>
  </si>
  <si>
    <t>GSA Rent.......................................................................................................................................................................................................................................................</t>
  </si>
  <si>
    <t>25.3 Purchases of goods &amp; services from Government accounts (Antennas, DHS Sec. Etc..)</t>
  </si>
  <si>
    <t>WCF Telecom &amp; Email rate increases.............................................................................................................................................................................................................................</t>
  </si>
  <si>
    <t>Government-wide reduction (0.59%)…………………………………………………………………………………………………………………………………………………………………………………..</t>
  </si>
  <si>
    <t>end of line</t>
  </si>
  <si>
    <t xml:space="preserve">          Total DIRECT requirements</t>
  </si>
  <si>
    <t>23.1  GSA rent (Reimbursable)</t>
  </si>
  <si>
    <t>25.3 DHS Security (Reimbursable)</t>
  </si>
  <si>
    <r>
      <t>2009 pay raise</t>
    </r>
    <r>
      <rPr>
        <sz val="12"/>
        <color indexed="10"/>
        <rFont val="Times New Roman"/>
        <family val="1"/>
      </rPr>
      <t xml:space="preserve"> </t>
    </r>
    <r>
      <rPr>
        <sz val="12"/>
        <color indexed="8"/>
        <rFont val="Times New Roman"/>
        <family val="1"/>
      </rPr>
      <t xml:space="preserve">(2.9%)     </t>
    </r>
  </si>
  <si>
    <t>2008 Amended President's Budget (with Rescissions, direct only)</t>
  </si>
  <si>
    <t>Total 2008 Amended President's Budget (with Rescissions and Supplementals)</t>
  </si>
  <si>
    <t>Crosswalk of 2008 Availability</t>
  </si>
  <si>
    <t>2008 Availability</t>
  </si>
  <si>
    <t>Reprogrammings.  The reprogramming of positions and budget authority reflects the (date) reprogramming notification.</t>
  </si>
  <si>
    <t>end of page</t>
  </si>
  <si>
    <t xml:space="preserve">        U. S. Mint        </t>
  </si>
  <si>
    <t xml:space="preserve">        U.S. Marshals Service        </t>
  </si>
  <si>
    <t xml:space="preserve">        Bureau of Alcohol/Tobacco/Firearm and Explosives   </t>
  </si>
  <si>
    <t xml:space="preserve">        Department of Environment Protection Agency   </t>
  </si>
  <si>
    <t xml:space="preserve">        U.S. Department of Agriculture        </t>
  </si>
  <si>
    <t>United States Secret Service</t>
  </si>
  <si>
    <t>Financial Analysis of Program Changes</t>
  </si>
  <si>
    <t>Inc. 1</t>
  </si>
  <si>
    <t>Inc. 2</t>
  </si>
  <si>
    <t>Offset</t>
  </si>
  <si>
    <t>Total positions &amp; annual amount</t>
  </si>
  <si>
    <t xml:space="preserve">      Lapse (-)</t>
  </si>
  <si>
    <t xml:space="preserve">     Other personnel compensation</t>
  </si>
  <si>
    <t>Total FTE &amp; personnel compensation</t>
  </si>
  <si>
    <t>Resources by Department of Justice Strategic Goal/Objective</t>
  </si>
  <si>
    <t xml:space="preserve">1.2: </t>
  </si>
  <si>
    <t>1.1:</t>
  </si>
  <si>
    <t xml:space="preserve">3.1: </t>
  </si>
  <si>
    <t xml:space="preserve">4.1: </t>
  </si>
  <si>
    <t>Employee Performance………………………………………………………………………………………………………………………………………………………………………….</t>
  </si>
  <si>
    <t>Reduction applied to commerce Justice State appropriation (0.465%)…………………………………………………………………………………………………………………………………………………………………..</t>
  </si>
  <si>
    <t>Adjustments to Base</t>
  </si>
  <si>
    <t>Strategic Goal/Objective</t>
  </si>
  <si>
    <t>$000s</t>
  </si>
  <si>
    <t>Goal 1: Prevent Terrorism and Promote the Nation's Security</t>
  </si>
  <si>
    <t>Subtotal, Goal 1</t>
  </si>
  <si>
    <t>Goal 2: Enforce Federal Laws and Represent the Rights and
                 Interests of the American People</t>
  </si>
  <si>
    <t>2.2: Drugs</t>
  </si>
  <si>
    <t>2.3: White Collar Crime</t>
  </si>
  <si>
    <t>2.4: Civil Rights/Exploitation Crimes</t>
  </si>
  <si>
    <t>2.5: Federal Statutes</t>
  </si>
  <si>
    <t>2.6: Bankruptcy</t>
  </si>
  <si>
    <t>Subtotal, Goal 2</t>
  </si>
  <si>
    <t>Goal 3: Assist State, Local, and Tribal Efforts to Prevent or
                 Crime and Violence</t>
  </si>
  <si>
    <t>3.2: Drug Prevention and Treatment</t>
  </si>
  <si>
    <t>3.3: Crime Victim Services</t>
  </si>
  <si>
    <t>Subtotal, Goal 3</t>
  </si>
  <si>
    <t>Goal 4: Ensure the Fair and Efficient Operation of the 
                 Federal Justice System</t>
  </si>
  <si>
    <t>4.2: Apprehension of Fugitives</t>
  </si>
  <si>
    <t>4.3: Treatment of Detainees</t>
  </si>
  <si>
    <t>4.4: Federal Prison System</t>
  </si>
  <si>
    <t>4.5: Inmate Programs and Services</t>
  </si>
  <si>
    <t>4.6: Immigration</t>
  </si>
  <si>
    <t>Subtotal, Goal 4</t>
  </si>
  <si>
    <t>GRAND TOTAL</t>
  </si>
  <si>
    <t>Direct, Reimb. Other FTE</t>
  </si>
  <si>
    <t>Direct Amount $000s</t>
  </si>
  <si>
    <t>ATBs</t>
  </si>
  <si>
    <t>11.1  Direct FTE &amp; personnel compensation</t>
  </si>
  <si>
    <t xml:space="preserve">       Total </t>
  </si>
  <si>
    <t>Average SES Salary</t>
  </si>
  <si>
    <t>Perm. Pos.</t>
  </si>
  <si>
    <t>2007 Appropriation Enacted w/Rescissions and Supplementals</t>
  </si>
  <si>
    <t>2009 Adjustments to Base and Technical Adjustments</t>
  </si>
  <si>
    <t>2009 Increases</t>
  </si>
  <si>
    <t>2009 Offsets</t>
  </si>
  <si>
    <t>FY 2007 Enacted Without Rescissions</t>
  </si>
  <si>
    <t>Reprogrammings / Transfers</t>
  </si>
  <si>
    <t>Carryover/ Recoveries</t>
  </si>
  <si>
    <t>end of sheet</t>
  </si>
  <si>
    <t>Program Decreases</t>
  </si>
  <si>
    <t>Total Pr. Changes</t>
  </si>
  <si>
    <t>Total Authorized</t>
  </si>
  <si>
    <t>Total Reimbursable</t>
  </si>
  <si>
    <t xml:space="preserve">   J: Financial Analysis of Program Changes</t>
  </si>
  <si>
    <t>I: Detail of Permanent Positions by Category</t>
  </si>
  <si>
    <t>H: Summary of Reimbursable Resources</t>
  </si>
  <si>
    <t>E.  Justification for Base Adjustments</t>
  </si>
  <si>
    <t>D: Resources by DOJ Strategic Goal and Strategic Objective</t>
  </si>
  <si>
    <t>B: Summary of Requirements</t>
  </si>
  <si>
    <t>Intelligence Series (132)</t>
  </si>
  <si>
    <t>Criminal Investigative Series (1811)</t>
  </si>
  <si>
    <t>2007 Enacted (with Rescissions, direct only)</t>
  </si>
  <si>
    <t>Total 2007 Revised Continuing Appropriations Resolution (with Rescissions)</t>
  </si>
  <si>
    <t>2008 Supplementals</t>
  </si>
  <si>
    <t>Restoration of 2008 Prior Year Unobligated Balance Rescission</t>
  </si>
  <si>
    <t>Annualization of 2008 positions (FTE)</t>
  </si>
  <si>
    <t>Annualization of 2008 positions (dollars)</t>
  </si>
  <si>
    <t xml:space="preserve">Annualization of 2007 positions (dollars) </t>
  </si>
  <si>
    <t>2009 Current Services</t>
  </si>
  <si>
    <t>2009 Total Request</t>
  </si>
  <si>
    <t>2008 - 2009 Total Change</t>
  </si>
  <si>
    <t>F: Crosswalk of 2007 Availability</t>
  </si>
  <si>
    <t>Crosswalk of 2007 Availability</t>
  </si>
  <si>
    <t>2007 Availability</t>
  </si>
  <si>
    <t>Enacted Rescissions.  Funds rescinded as required by the Revised Continuing Appropriations Resolution, 2007 (P.L. 110-5).</t>
  </si>
  <si>
    <t>G: Crosswalk of 2008 Availability</t>
  </si>
  <si>
    <t>2009 Request</t>
  </si>
  <si>
    <t xml:space="preserve">  Total, 2009 program changes requested</t>
  </si>
  <si>
    <t>Goal 2: Prevent Crime, Enforce Federal Laws and Represent the 
              Rights and Interests of the American People</t>
  </si>
  <si>
    <t xml:space="preserve">   2.2  Reduce the threat, incidence, and prevalence of violent crime </t>
  </si>
  <si>
    <r>
      <t xml:space="preserve">   2.3  Prevent, suppress, and intervene in crimes against children</t>
    </r>
    <r>
      <rPr>
        <b/>
        <sz val="10"/>
        <rFont val="Times New Roman"/>
        <family val="1"/>
      </rPr>
      <t xml:space="preserve"> </t>
    </r>
  </si>
  <si>
    <t>23.2 Moving/Lease Expirations/Contract Parking</t>
  </si>
  <si>
    <t>United States National Central Bureau</t>
  </si>
  <si>
    <t>GS-5, $30,386 - 39,501</t>
  </si>
  <si>
    <t>GS-6, $33,872 - 44,032</t>
  </si>
  <si>
    <t>GS-7, $37,640 - 48,933</t>
  </si>
  <si>
    <t>GS-8, 41,686 - 54,194</t>
  </si>
  <si>
    <t>GS-9, $46,041 - 59,852</t>
  </si>
  <si>
    <t>GS-10, 50,703 - 65,912</t>
  </si>
  <si>
    <t>GS-11, $55,706 - 72,421</t>
  </si>
  <si>
    <t>GS-12, $66,767 - 86,801</t>
  </si>
  <si>
    <t>GS-13, $79,397 - 103,220</t>
  </si>
  <si>
    <t>GS-14, $93,822 - 121,967</t>
  </si>
  <si>
    <t>GS-15, $110,363 - 143,471</t>
  </si>
  <si>
    <t>Total Adjustments to Base and Technical Adjustments</t>
  </si>
  <si>
    <t xml:space="preserve">Total Adjustments to Base </t>
  </si>
  <si>
    <t>Increases:</t>
  </si>
  <si>
    <t>Decreases:</t>
  </si>
  <si>
    <t>Increase/Decrease</t>
  </si>
  <si>
    <t>Decision Unit</t>
  </si>
  <si>
    <t xml:space="preserve">     Total</t>
  </si>
  <si>
    <t>atb</t>
  </si>
  <si>
    <t>enhance</t>
  </si>
  <si>
    <t>FTE</t>
  </si>
  <si>
    <t>Total</t>
  </si>
  <si>
    <t>Detail of Permanent Positions by Category</t>
  </si>
  <si>
    <t>Category</t>
  </si>
  <si>
    <t>Program</t>
  </si>
  <si>
    <t>Grades and Salary Ranges</t>
  </si>
  <si>
    <t>Executive Level I, $161,200...........................................................................</t>
  </si>
  <si>
    <t>Executive Level II, $145,100.............................................................</t>
  </si>
  <si>
    <t>Executive Level III, $133,700..........................................................</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</si>
  <si>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</si>
  <si>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</si>
  <si>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</si>
  <si>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</si>
  <si>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</si>
  <si>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</si>
  <si>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</si>
  <si>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</si>
  <si>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</si>
  <si>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</si>
  <si>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</si>
  <si>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</si>
  <si>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</si>
  <si>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</si>
  <si>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</si>
  <si>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</si>
  <si>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</si>
  <si>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</si>
  <si>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</si>
  <si>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</si>
  <si>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</si>
  <si>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SES</t>
  </si>
  <si>
    <t xml:space="preserve">GS-5 </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</si>
  <si>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</si>
  <si>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</si>
  <si>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</si>
  <si>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</si>
  <si>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</si>
  <si>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</si>
  <si>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</si>
  <si>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</si>
  <si>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</si>
  <si>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</si>
  <si>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</si>
  <si>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</si>
  <si>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</si>
  <si>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Executive Level IV, $125,700..........................................................</t>
  </si>
  <si>
    <t>Average GS Salary</t>
  </si>
  <si>
    <t>Average GS Grade</t>
  </si>
  <si>
    <t>Object Classes</t>
  </si>
  <si>
    <t>Other Object Classes:</t>
  </si>
  <si>
    <t>Total requirements must equal BA.  Include SF-1151 transfers.  Do not include recoveries or unobligated balances.</t>
  </si>
  <si>
    <t>2004 Unobligated balance, start of year, should tie to line 2A of the current SF-132.</t>
  </si>
  <si>
    <t>Relation of obligation to outlays data is based on SF-133 data.  For start of year, refer to line 12 of the SF-133.  End of year is of course not available yet (will be shown on line 14), but please provide an estimate.  Outlays = obligations+SOY-EOY, and must tie to entries on the Outyear Projections exhibit that follows.</t>
  </si>
  <si>
    <t>FY 2005 Appropriation Enacted……………………………………………………………………………………………………………………………………………………………………………………………………………………………………………………………………………………………………………………………………………………………………………………..</t>
  </si>
  <si>
    <t>Summary of Reimbursable Resources</t>
  </si>
  <si>
    <t>National Drug Intelligence Center..............................................................................................</t>
  </si>
  <si>
    <t>Decision Unit 1</t>
  </si>
  <si>
    <t>Decision Unit 2</t>
  </si>
  <si>
    <t>Decision Unit 3</t>
  </si>
  <si>
    <t>Decision Unit 4</t>
  </si>
  <si>
    <t>Summary of Requirements by Object Class</t>
  </si>
  <si>
    <t>Overtime</t>
  </si>
  <si>
    <t>Technical Adjustments</t>
  </si>
  <si>
    <t>Program Changes</t>
  </si>
  <si>
    <t>Total Program Changes</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</si>
  <si>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</si>
  <si>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</si>
  <si>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</si>
  <si>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</si>
  <si>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</si>
  <si>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</si>
  <si>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</si>
  <si>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</si>
  <si>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</si>
  <si>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</si>
  <si>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r>
      <t>2008 pay raise annualization</t>
    </r>
    <r>
      <rPr>
        <sz val="12"/>
        <color indexed="10"/>
        <rFont val="Times New Roman"/>
        <family val="1"/>
      </rPr>
      <t xml:space="preserve"> </t>
    </r>
    <r>
      <rPr>
        <sz val="12"/>
        <color indexed="8"/>
        <rFont val="Times New Roman"/>
        <family val="1"/>
      </rPr>
      <t>(3.5%)</t>
    </r>
  </si>
  <si>
    <t>Information Technology Mgmt  (2210)</t>
  </si>
  <si>
    <t>A-11: Summary of Requirements by Grade</t>
  </si>
  <si>
    <t>23.1  GSA rent</t>
  </si>
  <si>
    <t>25.4  Operation and maintenance of facilities</t>
  </si>
  <si>
    <t>2005 Enacted</t>
  </si>
  <si>
    <t>2006 President's</t>
  </si>
  <si>
    <t>2006-2007</t>
  </si>
  <si>
    <t>Strategic Goal and Strategic Objective</t>
  </si>
  <si>
    <t>L: Summary of Requirements by Object Class</t>
  </si>
  <si>
    <t>K: Summary of Requirements by Grade</t>
  </si>
  <si>
    <t>SES, $111,676 - $168,000</t>
  </si>
  <si>
    <t>Program Increases</t>
  </si>
  <si>
    <t>Retirement</t>
  </si>
  <si>
    <t>Postage</t>
  </si>
  <si>
    <t>USNCB</t>
  </si>
  <si>
    <t>GSA Rent</t>
  </si>
  <si>
    <t>DHS Security</t>
  </si>
  <si>
    <t>Working Capital Fund</t>
  </si>
  <si>
    <t>Working Capital Fund (JUTNET)</t>
  </si>
  <si>
    <t xml:space="preserve">      Subtotal Increases</t>
  </si>
  <si>
    <t>Change in Compensable days</t>
  </si>
  <si>
    <r>
      <t>Postage:</t>
    </r>
    <r>
      <rPr>
        <sz val="9"/>
        <color indexed="8"/>
        <rFont val="Times New Roman"/>
        <family val="1"/>
      </rPr>
      <t xml:space="preserve">  Effective May 14, 2007, the Postage Service implemented a rate increase of 5.1 percent. </t>
    </r>
    <r>
      <rPr>
        <sz val="9"/>
        <color indexed="12"/>
        <rFont val="Times New Roman"/>
        <family val="1"/>
      </rPr>
      <t xml:space="preserve"> </t>
    </r>
    <r>
      <rPr>
        <sz val="9"/>
        <color indexed="8"/>
        <rFont val="Times New Roman"/>
        <family val="1"/>
      </rPr>
      <t>This percentage was applied to the 2008 estimate of $11 to arrive at an increase of $1.</t>
    </r>
  </si>
  <si>
    <t>Federal Health Insurance Premiums</t>
  </si>
  <si>
    <t>Reprogrammings.  The reprogramming of positions and budget authority reflects the April 1, 2007  reprogramming notification.</t>
  </si>
  <si>
    <t>Grant, Subsidies and Contribution</t>
  </si>
  <si>
    <r>
      <t>Annualization of 2008 pay raise</t>
    </r>
    <r>
      <rPr>
        <sz val="9"/>
        <color indexed="8"/>
        <rFont val="Times New Roman"/>
        <family val="1"/>
      </rPr>
      <t>.  This pay annualization represents first quarter amounts (October through December) of the 2008 pay increase of 3.5 percent included in the 2008 President's Budget.  The amount requested $47, represents the pay amounts for 1/4 of the fiscal year plus appropriate benefits $31 for pay and $16 for benefits).</t>
    </r>
  </si>
  <si>
    <t>2007 Increases ($000)</t>
  </si>
  <si>
    <t>Annualization Required for 2009 ($000)</t>
  </si>
  <si>
    <t>2008 Increases ($000)</t>
  </si>
  <si>
    <t>Less lapse (50 %)</t>
  </si>
  <si>
    <t>Net Compensation</t>
  </si>
  <si>
    <t>Associated employee benefits</t>
  </si>
  <si>
    <t>Travel</t>
  </si>
  <si>
    <t>Communications/Utilities</t>
  </si>
  <si>
    <t>Other Contractual Services:</t>
  </si>
  <si>
    <t xml:space="preserve">    25.2  Other Services</t>
  </si>
  <si>
    <t xml:space="preserve">    25.3  Purchase of Goods and Services from Government Accts.</t>
  </si>
  <si>
    <t xml:space="preserve">    25.4 Operation and Maintenance of Facilities</t>
  </si>
  <si>
    <t xml:space="preserve">    25.6  Medical Care</t>
  </si>
  <si>
    <t>Supplies and Materials</t>
  </si>
  <si>
    <t>TOTAL COSTS SUBJECT TO ANNUALIZATION</t>
  </si>
  <si>
    <r>
      <t>General Services Administration (GSA) Rent</t>
    </r>
    <r>
      <rPr>
        <sz val="8"/>
        <color indexed="8"/>
        <rFont val="Times New Roman"/>
        <family val="1"/>
      </rPr>
      <t>.  GSA will continue to charge rental rates that approximate those charged to commercial tenants for equivalent space and related services.  The requested increase of $492 is required to meet our commitment to GSA.  The costs associated with GSA rent were derived through the use of an automated system, which uses the latest inventory data, including rate increases to be effective in FY 2009 for each building currently occupied by Department of Justice components, as well as the costs of new space to be occupied.  Rate increases have been formulated based on GSA rent billing data.</t>
    </r>
  </si>
  <si>
    <r>
      <t>JUTNet.</t>
    </r>
    <r>
      <rPr>
        <sz val="9"/>
        <color indexed="8"/>
        <rFont val="Times New Roman"/>
        <family val="1"/>
      </rPr>
      <t xml:space="preserve"> The Justice United Telecommunications Network (JUTNet) is a new system that will provide a more reliable, secure, and economic connectivity among the many local office automation networks deployed throughout the Department, as well as a trusted environment for information sharing with other government agencies and remote users, field agents, and traveling staff personnel.  JUTNet will utilize uniform security, updated encryption protocols, and eliminate network inefficiencies existing with the current systems.  Funding of $87 is required for this account.</t>
    </r>
  </si>
  <si>
    <r>
      <t>Changes in Compensable Days</t>
    </r>
    <r>
      <rPr>
        <sz val="9"/>
        <color indexed="8"/>
        <rFont val="Times New Roman"/>
        <family val="1"/>
      </rPr>
      <t>:  The decrease costs of one compensable day in FY 2009 compared to FY 2008 is calculated by dividing the FY 2008 estimated personnel compensation $4,697 and applicable benefits $1,300 by 261 compensable days.  The cost decrease of one compensable day is $-22.</t>
    </r>
  </si>
  <si>
    <r>
      <t>Retirement</t>
    </r>
    <r>
      <rPr>
        <sz val="9"/>
        <rFont val="Times New Roman"/>
        <family val="1"/>
      </rPr>
      <t>.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$6 is necessary to meet our increased retirement obligations as a result of this conversion.</t>
    </r>
  </si>
  <si>
    <r>
      <t>Health Insurance</t>
    </r>
    <r>
      <rPr>
        <sz val="9"/>
        <rFont val="Times New Roman"/>
        <family val="1"/>
      </rPr>
      <t>:  Effective January 2007, this component's contribution to Federal employees' health insurance premiums increased by 11 percent.  Applied against the 2008 estimate of $312, the additional amount required is $35.</t>
    </r>
  </si>
  <si>
    <r>
      <t>Annualization of additional positions approved in 2007 and 2008</t>
    </r>
    <r>
      <rPr>
        <sz val="9"/>
        <rFont val="Times New Roman"/>
        <family val="1"/>
      </rPr>
      <t xml:space="preserve">.  This provides for the annualization of 1 additional positions appropriated in 2008 budget.  Annualization of new positions extends to 3 years to provide for entry level funding in the first year with a 2-year progression to the journeyman level. For 2008, this request includes a decrease of $20 for one-time items associated with the increased positions, and an increase of $69 for full-year costs associated with these additional positions, for a net increase of $40. </t>
    </r>
  </si>
  <si>
    <t>Annual salary rate of  1 new positions</t>
  </si>
  <si>
    <t>Transit Subsidy</t>
  </si>
  <si>
    <t>Base Program Cost Adjustment</t>
  </si>
  <si>
    <t>Base Program Cost Adjustment. This Base Program Cost Adjustment in the amoun of $524 provides base program resource in addition to the 2008 Enacted  approproriation.</t>
  </si>
  <si>
    <r>
      <t>2009 pay raise</t>
    </r>
    <r>
      <rPr>
        <sz val="9"/>
        <rFont val="Times New Roman"/>
        <family val="1"/>
      </rPr>
      <t>.  This request provides for a proposed 2.9 percent pay raise to be effective in January of 2009. This increase includes locality pay adjustments as well as the general pay raise.  The amount requested, $121, represents the pay amounts for 3/4 of the fiscal year plus appropriate benefits ($86 for pay and $35 for benefits).</t>
    </r>
  </si>
  <si>
    <r>
      <t>DHS Security Charges.</t>
    </r>
    <r>
      <rPr>
        <sz val="9"/>
        <color indexed="8"/>
        <rFont val="Times New Roman"/>
        <family val="1"/>
      </rPr>
      <t xml:space="preserve">  The Department of Homeland Security (DHS) will continue to charge Basic Security and Building Specific Security.  The requested increase of $5 is required to meet our commitment to DHS.  The costs associated with DHS security were derived through the use of an automated system, which uses the latest space inventory data.  Rate increases expected in FY 2009 for Building Specific Security have been formulated based on DHS billing data. [The increased rate for Basic Security costs for use in the FY 2009 budget process was provided by DHS.]</t>
    </r>
  </si>
  <si>
    <t>Transfers.  The amount reflects the transfer of funds from the USNCB Account to the Department of Justice.  The Attorney General authorized the transfer of $4,005 from USNCB account  to LA's no year ALS account for in  anticipation of end of year unobligated balances as authorized by P.L., 109-108.</t>
  </si>
  <si>
    <t>FY 2008 Enacted</t>
  </si>
  <si>
    <t>Transfers.  The amount reflects the transfer of funds from the USNCB Account to the Department of Justice to support the Attorney General Special Project Funds.  The Attorney General authorized the transfer of $5 from USNCB account to provide funds needed for Attorney General Special Project Funds.</t>
  </si>
  <si>
    <t>FY 2007 Enacted</t>
  </si>
  <si>
    <t>FY 2008 Planned</t>
  </si>
  <si>
    <t xml:space="preserve">FY 2007 Enacted w/Rescissions and Supplementals </t>
  </si>
  <si>
    <t>FY 2008 Amended President's Request</t>
  </si>
  <si>
    <t>GS-8</t>
  </si>
  <si>
    <t>GS-7</t>
  </si>
  <si>
    <t xml:space="preserve"> FY 2007 Enacted w/Rescissions and Supplementals</t>
  </si>
  <si>
    <t xml:space="preserve">FY 2008 Amended President's Budget </t>
  </si>
  <si>
    <t>FY Enacted 2008</t>
  </si>
  <si>
    <t xml:space="preserve"> FY 2007 Actual</t>
  </si>
  <si>
    <t xml:space="preserve">       41.0 Grant</t>
  </si>
  <si>
    <t xml:space="preserve">       25.6 Medical Care</t>
  </si>
  <si>
    <t>2008  Enacted*</t>
  </si>
  <si>
    <t>*Direct 2008 and 2009 FTE is higher due to an adjustment made in 2008 to reflect the USNCB's ability to fund 1 additional FTE within existing resources.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</si>
</sst>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dddd&quot;&quot;mmmm&quot; &quot;d&quot;, &quot;yyyy"/>
    <numFmt numFmtId="216" formatCode="#,##0.0_);\(#,##0.0\)"/>
    <numFmt numFmtId="217" formatCode="[$-409]m/d/yy\ h:mm\ AM/PM;@"/>
    <numFmt numFmtId="218" formatCode="&quot;$&quot;#,##0.000"/>
  </numFmts>
  <fonts count="71">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sz val="8"/>
      <color indexed="8"/>
      <name val="Times New Roman"/>
      <family val="1"/>
    </font>
    <font>
      <u val="single"/>
      <sz val="12"/>
      <name val="Times New Roman"/>
      <family val="1"/>
    </font>
    <font>
      <u val="singleAccounting"/>
      <sz val="12"/>
      <name val="Times New Roman"/>
      <family val="1"/>
    </font>
    <font>
      <b/>
      <sz val="12"/>
      <name val="Times New Roman"/>
      <family val="1"/>
    </font>
    <font>
      <b/>
      <sz val="16"/>
      <name val="Times New Roman"/>
      <family val="1"/>
    </font>
    <font>
      <sz val="12"/>
      <color indexed="8"/>
      <name val="TMS"/>
      <family val="0"/>
    </font>
    <font>
      <sz val="10"/>
      <name val="TimesNewRomanPS"/>
      <family val="0"/>
    </font>
    <font>
      <sz val="10"/>
      <name val="Arial"/>
      <family val="0"/>
    </font>
    <font>
      <b/>
      <sz val="10"/>
      <name val="Times New Roman"/>
      <family val="1"/>
    </font>
    <font>
      <u val="single"/>
      <sz val="10"/>
      <name val="Times New Roman"/>
      <family val="1"/>
    </font>
    <font>
      <i/>
      <sz val="10"/>
      <name val="Times New Roman"/>
      <family val="1"/>
    </font>
    <font>
      <sz val="12"/>
      <color indexed="8"/>
      <name val="Times New Roman"/>
      <family val="1"/>
    </font>
    <font>
      <b/>
      <sz val="12"/>
      <color indexed="8"/>
      <name val="Times New Roman"/>
      <family val="1"/>
    </font>
    <font>
      <b/>
      <sz val="12"/>
      <name val="TimesNewRomanPS"/>
      <family val="0"/>
    </font>
    <font>
      <i/>
      <sz val="14"/>
      <name val="Times New Roman"/>
      <family val="1"/>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b/>
      <sz val="24"/>
      <name val="Times New Roman"/>
      <family val="1"/>
    </font>
    <font>
      <sz val="16"/>
      <color indexed="8"/>
      <name val="Times New Roman"/>
      <family val="1"/>
    </font>
    <font>
      <u val="single"/>
      <sz val="9"/>
      <color indexed="8"/>
      <name val="Times New Roman"/>
      <family val="1"/>
    </font>
    <font>
      <sz val="9"/>
      <name val="Arial"/>
      <family val="0"/>
    </font>
    <font>
      <sz val="9"/>
      <color indexed="12"/>
      <name val="Times New Roman"/>
      <family val="1"/>
    </font>
    <font>
      <sz val="12"/>
      <color indexed="12"/>
      <name val="Arial"/>
      <family val="0"/>
    </font>
    <font>
      <sz val="12"/>
      <color indexed="10"/>
      <name val="Times New Roman"/>
      <family val="1"/>
    </font>
    <font>
      <sz val="12"/>
      <color indexed="8"/>
      <name val="Arial"/>
      <family val="0"/>
    </font>
    <font>
      <sz val="12"/>
      <color indexed="9"/>
      <name val="Arial"/>
      <family val="0"/>
    </font>
    <font>
      <sz val="9"/>
      <color indexed="9"/>
      <name val="Times New Roman"/>
      <family val="1"/>
    </font>
    <font>
      <sz val="12"/>
      <color indexed="9"/>
      <name val="TimesNewRomanPS"/>
      <family val="0"/>
    </font>
    <font>
      <sz val="12"/>
      <color indexed="9"/>
      <name val="Times New Roman"/>
      <family val="0"/>
    </font>
    <font>
      <sz val="10"/>
      <color indexed="9"/>
      <name val="Times New Roman"/>
      <family val="1"/>
    </font>
    <font>
      <sz val="10"/>
      <color indexed="9"/>
      <name val="Arial"/>
      <family val="0"/>
    </font>
    <font>
      <sz val="10"/>
      <color indexed="9"/>
      <name val="TMS"/>
      <family val="0"/>
    </font>
    <font>
      <sz val="8"/>
      <color indexed="9"/>
      <name val="Arial"/>
      <family val="2"/>
    </font>
    <font>
      <sz val="8"/>
      <name val="Times New Roman"/>
      <family val="1"/>
    </font>
    <font>
      <sz val="8"/>
      <color indexed="9"/>
      <name val="Times New Roman"/>
      <family val="1"/>
    </font>
    <font>
      <sz val="8"/>
      <color indexed="8"/>
      <name val="Arial"/>
      <family val="2"/>
    </font>
    <font>
      <b/>
      <sz val="12"/>
      <name val="Arial"/>
      <family val="0"/>
    </font>
    <font>
      <b/>
      <sz val="8"/>
      <color indexed="9"/>
      <name val="Times New Roman"/>
      <family val="1"/>
    </font>
    <font>
      <sz val="16"/>
      <name val="Arial"/>
      <family val="0"/>
    </font>
    <font>
      <u val="single"/>
      <sz val="8"/>
      <color indexed="8"/>
      <name val="Times New Roman"/>
      <family val="1"/>
    </font>
    <font>
      <sz val="16"/>
      <name val="Times New Roman"/>
      <family val="1"/>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8"/>
        <bgColor indexed="64"/>
      </patternFill>
    </fill>
  </fills>
  <borders count="141">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style="thin">
        <color indexed="8"/>
      </top>
      <bottom>
        <color indexed="63"/>
      </bottom>
    </border>
    <border>
      <left style="thin">
        <color indexed="8"/>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
      <left style="thin"/>
      <right style="thin"/>
      <top>
        <color indexed="63"/>
      </top>
      <bottom style="hair"/>
    </border>
    <border>
      <left style="thin">
        <color indexed="8"/>
      </left>
      <right>
        <color indexed="63"/>
      </right>
      <top>
        <color indexed="63"/>
      </top>
      <bottom style="hair">
        <color indexed="8"/>
      </bottom>
    </border>
    <border>
      <left style="thin">
        <color indexed="8"/>
      </left>
      <right style="thin"/>
      <top>
        <color indexed="63"/>
      </top>
      <bottom style="hair">
        <color indexed="8"/>
      </bottom>
    </border>
    <border>
      <left style="thin">
        <color indexed="8"/>
      </left>
      <right style="thin">
        <color indexed="8"/>
      </right>
      <top style="hair">
        <color indexed="8"/>
      </top>
      <bottom style="thin"/>
    </border>
    <border>
      <left style="thin">
        <color indexed="8"/>
      </left>
      <right>
        <color indexed="63"/>
      </right>
      <top style="thin">
        <color indexed="8"/>
      </top>
      <bottom style="medium"/>
    </border>
    <border>
      <left>
        <color indexed="63"/>
      </left>
      <right>
        <color indexed="63"/>
      </right>
      <top style="thin">
        <color indexed="8"/>
      </top>
      <bottom style="medium"/>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thin"/>
      <right>
        <color indexed="63"/>
      </right>
      <top style="thin"/>
      <bottom style="thin"/>
    </border>
    <border>
      <left>
        <color indexed="63"/>
      </left>
      <right>
        <color indexed="63"/>
      </right>
      <top>
        <color indexed="63"/>
      </top>
      <bottom style="thin">
        <color indexed="8"/>
      </bottom>
    </border>
    <border>
      <left style="thin"/>
      <right>
        <color indexed="63"/>
      </right>
      <top style="thin"/>
      <bottom style="medium"/>
    </border>
    <border>
      <left style="thin">
        <color indexed="8"/>
      </left>
      <right style="thin">
        <color indexed="8"/>
      </right>
      <top>
        <color indexed="63"/>
      </top>
      <bottom style="thin">
        <color indexed="8"/>
      </bottom>
    </border>
    <border>
      <left style="thin"/>
      <right>
        <color indexed="63"/>
      </right>
      <top style="hair"/>
      <bottom style="mediu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thin">
        <color indexed="8"/>
      </top>
      <bottom style="medium"/>
    </border>
    <border>
      <left style="thin"/>
      <right style="thin"/>
      <top style="thin"/>
      <bottom style="thin"/>
    </border>
    <border>
      <left>
        <color indexed="63"/>
      </left>
      <right>
        <color indexed="63"/>
      </right>
      <top style="medium"/>
      <bottom style="mediu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style="thin"/>
      <top>
        <color indexed="24"/>
      </top>
      <bottom>
        <color indexed="24"/>
      </bottom>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thin">
        <color indexed="23"/>
      </bottom>
    </border>
    <border>
      <left style="thin"/>
      <right style="thin"/>
      <top>
        <color indexed="63"/>
      </top>
      <bottom style="thin">
        <color indexed="8"/>
      </bottom>
    </border>
    <border>
      <left style="thin"/>
      <right style="thin"/>
      <top style="thin">
        <color indexed="23"/>
      </top>
      <bottom style="thin">
        <color indexed="23"/>
      </bottom>
    </border>
    <border>
      <left>
        <color indexed="63"/>
      </left>
      <right style="thin"/>
      <top style="thin">
        <color indexed="23"/>
      </top>
      <bottom style="thin">
        <color indexed="23"/>
      </bottom>
    </border>
    <border>
      <left style="thin"/>
      <right style="thin"/>
      <top style="thin">
        <color indexed="23"/>
      </top>
      <bottom style="thin"/>
    </border>
    <border>
      <left style="thin"/>
      <right style="thin"/>
      <top style="hair"/>
      <bottom>
        <color indexed="63"/>
      </bottom>
    </border>
    <border>
      <left style="thin"/>
      <right style="thin"/>
      <top style="hair"/>
      <bottom style="thin"/>
    </border>
    <border>
      <left>
        <color indexed="63"/>
      </left>
      <right style="thin"/>
      <top style="thin"/>
      <bottom style="thin"/>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color indexed="23"/>
      </top>
      <bottom style="hair"/>
    </border>
    <border>
      <left style="thin">
        <color indexed="23"/>
      </left>
      <right style="thin"/>
      <top style="thin">
        <color indexed="23"/>
      </top>
      <bottom style="hair"/>
    </border>
    <border>
      <left style="thin">
        <color indexed="8"/>
      </left>
      <right style="thin"/>
      <top style="thin">
        <color indexed="8"/>
      </top>
      <bottom style="medium"/>
    </border>
    <border>
      <left style="thin"/>
      <right style="thin"/>
      <top style="thin">
        <color indexed="8"/>
      </top>
      <bottom style="medium"/>
    </border>
    <border>
      <left>
        <color indexed="63"/>
      </left>
      <right style="thin"/>
      <top style="thin">
        <color indexed="8"/>
      </top>
      <bottom style="medium"/>
    </border>
    <border>
      <left style="thin"/>
      <right style="thin"/>
      <top>
        <color indexed="24"/>
      </top>
      <bottom style="hair"/>
    </border>
    <border>
      <left>
        <color indexed="63"/>
      </left>
      <right style="thin"/>
      <top>
        <color indexed="24"/>
      </top>
      <bottom style="hair"/>
    </border>
    <border>
      <left style="thin"/>
      <right style="thin">
        <color indexed="8"/>
      </right>
      <top>
        <color indexed="63"/>
      </top>
      <bottom style="hair"/>
    </border>
    <border>
      <left style="thin"/>
      <right style="thin">
        <color indexed="8"/>
      </right>
      <top style="thin"/>
      <bottom style="thin"/>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right>
        <color indexed="63"/>
      </right>
      <top>
        <color indexed="63"/>
      </top>
      <bottom style="hair">
        <color indexed="8"/>
      </bottom>
    </border>
    <border>
      <left>
        <color indexed="63"/>
      </left>
      <right style="medium"/>
      <top>
        <color indexed="63"/>
      </top>
      <bottom style="hair">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style="hair">
        <color indexed="8"/>
      </top>
      <bottom style="thin"/>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medium"/>
      <top>
        <color indexed="63"/>
      </top>
      <bottom style="thin"/>
    </border>
    <border>
      <left>
        <color indexed="63"/>
      </left>
      <right style="thin">
        <color indexed="8"/>
      </right>
      <top style="thin"/>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color indexed="23"/>
      </bottom>
    </border>
    <border>
      <left>
        <color indexed="63"/>
      </left>
      <right>
        <color indexed="63"/>
      </right>
      <top style="hair"/>
      <bottom style="medium"/>
    </border>
    <border>
      <left>
        <color indexed="63"/>
      </left>
      <right style="thin"/>
      <top style="hair"/>
      <bottom style="medium"/>
    </border>
    <border>
      <left>
        <color indexed="63"/>
      </left>
      <right>
        <color indexed="63"/>
      </right>
      <top style="thin"/>
      <bottom style="medium"/>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24"/>
      </left>
      <right>
        <color indexed="24"/>
      </right>
      <top>
        <color indexed="24"/>
      </top>
      <bottom style="thin"/>
    </border>
    <border>
      <left>
        <color indexed="63"/>
      </left>
      <right style="medium">
        <color indexed="8"/>
      </right>
      <top>
        <color indexed="63"/>
      </top>
      <bottom style="medium">
        <color indexed="8"/>
      </bottom>
    </border>
    <border>
      <left style="thin"/>
      <right>
        <color indexed="63"/>
      </right>
      <top>
        <color indexed="63"/>
      </top>
      <bottom style="thin">
        <color indexed="8"/>
      </bottom>
    </border>
    <border>
      <left>
        <color indexed="63"/>
      </left>
      <right style="thin"/>
      <top style="hair"/>
      <bottom>
        <color indexed="63"/>
      </bottom>
    </border>
    <border>
      <left style="thin"/>
      <right>
        <color indexed="63"/>
      </right>
      <top>
        <color indexed="63"/>
      </top>
      <bottom style="thin">
        <color indexed="23"/>
      </bottom>
    </border>
    <border>
      <left style="thin"/>
      <right>
        <color indexed="63"/>
      </right>
      <top style="thin">
        <color indexed="23"/>
      </top>
      <bottom style="hair"/>
    </border>
    <border>
      <left>
        <color indexed="63"/>
      </left>
      <right>
        <color indexed="63"/>
      </right>
      <top style="thin">
        <color indexed="23"/>
      </top>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medium"/>
      <bottom style="hair"/>
    </border>
    <border>
      <left>
        <color indexed="63"/>
      </left>
      <right style="thin"/>
      <top style="medium"/>
      <bottom style="hair"/>
    </border>
    <border>
      <left style="thin"/>
      <right>
        <color indexed="63"/>
      </right>
      <top style="hair"/>
      <bottom style="thin"/>
    </border>
    <border>
      <left style="thin"/>
      <right>
        <color indexed="63"/>
      </right>
      <top style="thin">
        <color indexed="23"/>
      </top>
      <bottom style="thin"/>
    </border>
    <border>
      <left>
        <color indexed="63"/>
      </left>
      <right>
        <color indexed="63"/>
      </right>
      <top style="thin">
        <color indexed="2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24"/>
      </left>
      <right>
        <color indexed="24"/>
      </right>
      <top>
        <color indexed="63"/>
      </top>
      <bottom style="thin"/>
    </border>
    <border>
      <left style="thin"/>
      <right>
        <color indexed="63"/>
      </right>
      <top style="medium"/>
      <bottom style="hair"/>
    </border>
    <border>
      <left>
        <color indexed="63"/>
      </left>
      <right>
        <color indexed="24"/>
      </right>
      <top style="thin"/>
      <bottom>
        <color indexed="63"/>
      </bottom>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hair"/>
      <bottom style="medium"/>
    </border>
    <border>
      <left>
        <color indexed="63"/>
      </left>
      <right style="thin">
        <color indexed="23"/>
      </right>
      <top style="thin">
        <color indexed="23"/>
      </top>
      <bottom style="hair"/>
    </border>
    <border>
      <left style="thin"/>
      <right>
        <color indexed="63"/>
      </right>
      <top style="thin">
        <color indexed="8"/>
      </top>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style="medium">
        <color indexed="8"/>
      </top>
      <bottom>
        <color indexed="63"/>
      </bottom>
    </border>
    <border>
      <left>
        <color indexed="63"/>
      </left>
      <right style="thin"/>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border>
    <border>
      <left>
        <color indexed="63"/>
      </left>
      <right style="medium">
        <color indexed="8"/>
      </right>
      <top>
        <color indexed="63"/>
      </top>
      <bottom style="thin">
        <color indexed="8"/>
      </bottom>
    </border>
    <border>
      <left style="thin"/>
      <right style="thin"/>
      <top style="medium"/>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7" fillId="0" borderId="0">
      <alignment/>
      <protection/>
    </xf>
    <xf numFmtId="0" fontId="27" fillId="0" borderId="0">
      <alignment/>
      <protection/>
    </xf>
    <xf numFmtId="9" fontId="27" fillId="0" borderId="0" applyFont="0" applyFill="0" applyBorder="0" applyAlignment="0" applyProtection="0"/>
  </cellStyleXfs>
  <cellXfs count="899">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Border="1" applyAlignment="1">
      <alignment/>
    </xf>
    <xf numFmtId="3" fontId="6" fillId="0" borderId="0" xfId="0" applyNumberFormat="1" applyFont="1" applyAlignment="1">
      <alignment/>
    </xf>
    <xf numFmtId="3" fontId="15"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5" fillId="0" borderId="0" xfId="0" applyNumberFormat="1" applyFont="1" applyAlignment="1">
      <alignment/>
    </xf>
    <xf numFmtId="177" fontId="6" fillId="0" borderId="0" xfId="0" applyNumberFormat="1" applyFont="1" applyAlignment="1">
      <alignment/>
    </xf>
    <xf numFmtId="177" fontId="16" fillId="0" borderId="0" xfId="0" applyNumberFormat="1" applyFont="1" applyAlignment="1">
      <alignment horizontal="centerContinuous"/>
    </xf>
    <xf numFmtId="177" fontId="6" fillId="0" borderId="0" xfId="0" applyNumberFormat="1" applyFont="1" applyAlignment="1">
      <alignment horizontal="centerContinuous"/>
    </xf>
    <xf numFmtId="177" fontId="18" fillId="0" borderId="0" xfId="0" applyNumberFormat="1" applyFont="1" applyAlignment="1">
      <alignment horizontal="centerContinuous"/>
    </xf>
    <xf numFmtId="177" fontId="19" fillId="0" borderId="0" xfId="0" applyNumberFormat="1" applyFont="1" applyAlignment="1">
      <alignment horizontal="centerContinuous"/>
    </xf>
    <xf numFmtId="177" fontId="6" fillId="0" borderId="0" xfId="0" applyNumberFormat="1" applyFont="1" applyAlignment="1">
      <alignment horizontal="fill"/>
    </xf>
    <xf numFmtId="177" fontId="6" fillId="0" borderId="0" xfId="0" applyNumberFormat="1" applyFont="1" applyAlignment="1">
      <alignment/>
    </xf>
    <xf numFmtId="177" fontId="11" fillId="0" borderId="0" xfId="0" applyNumberFormat="1" applyFont="1" applyAlignment="1">
      <alignment horizontal="centerContinuous"/>
    </xf>
    <xf numFmtId="177" fontId="5" fillId="0" borderId="0" xfId="0" applyNumberFormat="1" applyFont="1" applyAlignment="1">
      <alignment horizontal="centerContinuous"/>
    </xf>
    <xf numFmtId="177" fontId="12" fillId="0" borderId="0" xfId="0" applyNumberFormat="1" applyFont="1" applyAlignment="1">
      <alignment horizontal="centerContinuous"/>
    </xf>
    <xf numFmtId="177" fontId="7" fillId="0" borderId="0" xfId="0" applyNumberFormat="1" applyFont="1" applyAlignment="1">
      <alignment/>
    </xf>
    <xf numFmtId="177" fontId="4"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Border="1" applyAlignment="1">
      <alignment/>
    </xf>
    <xf numFmtId="177" fontId="13" fillId="2" borderId="0" xfId="0" applyNumberFormat="1" applyFont="1" applyFill="1" applyAlignment="1">
      <alignment horizontal="centerContinuous"/>
    </xf>
    <xf numFmtId="177" fontId="6" fillId="0" borderId="0" xfId="0" applyNumberFormat="1" applyFont="1" applyBorder="1" applyAlignment="1">
      <alignment horizontal="centerContinuous"/>
    </xf>
    <xf numFmtId="177" fontId="14" fillId="2" borderId="0" xfId="0" applyNumberFormat="1" applyFont="1" applyFill="1" applyBorder="1" applyAlignment="1">
      <alignment/>
    </xf>
    <xf numFmtId="177" fontId="20" fillId="2" borderId="0" xfId="0" applyNumberFormat="1" applyFont="1" applyFill="1" applyAlignment="1">
      <alignment/>
    </xf>
    <xf numFmtId="177" fontId="6" fillId="0" borderId="0" xfId="0" applyNumberFormat="1" applyFont="1" applyAlignment="1">
      <alignment horizontal="right"/>
    </xf>
    <xf numFmtId="177" fontId="5" fillId="0" borderId="1" xfId="0" applyNumberFormat="1" applyFont="1" applyBorder="1" applyAlignment="1">
      <alignment/>
    </xf>
    <xf numFmtId="0" fontId="6" fillId="0" borderId="0" xfId="0" applyNumberFormat="1" applyFont="1" applyAlignment="1">
      <alignment/>
    </xf>
    <xf numFmtId="3" fontId="8" fillId="2" borderId="0" xfId="0" applyNumberFormat="1" applyFont="1" applyFill="1" applyAlignment="1">
      <alignment/>
    </xf>
    <xf numFmtId="3" fontId="8" fillId="2" borderId="0" xfId="0" applyNumberFormat="1" applyFont="1" applyFill="1" applyAlignment="1">
      <alignment horizontal="centerContinuous"/>
    </xf>
    <xf numFmtId="0" fontId="0" fillId="0" borderId="0" xfId="0" applyBorder="1" applyAlignment="1">
      <alignment/>
    </xf>
    <xf numFmtId="3" fontId="8" fillId="2" borderId="0" xfId="0" applyNumberFormat="1" applyFont="1" applyFill="1" applyBorder="1" applyAlignment="1">
      <alignment/>
    </xf>
    <xf numFmtId="0" fontId="0" fillId="0" borderId="0" xfId="0" applyBorder="1" applyAlignment="1">
      <alignment/>
    </xf>
    <xf numFmtId="3" fontId="24" fillId="0" borderId="0" xfId="0" applyNumberFormat="1" applyFont="1" applyAlignment="1">
      <alignment/>
    </xf>
    <xf numFmtId="177" fontId="6" fillId="0" borderId="0" xfId="0" applyNumberFormat="1" applyFont="1" applyAlignment="1">
      <alignment/>
    </xf>
    <xf numFmtId="177" fontId="25" fillId="2" borderId="0" xfId="0" applyNumberFormat="1" applyFont="1" applyFill="1" applyAlignment="1">
      <alignment/>
    </xf>
    <xf numFmtId="177" fontId="6" fillId="0" borderId="0" xfId="0" applyNumberFormat="1" applyFont="1" applyBorder="1" applyAlignment="1">
      <alignment/>
    </xf>
    <xf numFmtId="177" fontId="6" fillId="0" borderId="0" xfId="0" applyNumberFormat="1" applyFont="1" applyBorder="1" applyAlignment="1">
      <alignment/>
    </xf>
    <xf numFmtId="0" fontId="27" fillId="0" borderId="0" xfId="22" applyAlignment="1">
      <alignment horizontal="centerContinuous"/>
      <protection/>
    </xf>
    <xf numFmtId="0" fontId="27" fillId="0" borderId="0" xfId="22">
      <alignment/>
      <protection/>
    </xf>
    <xf numFmtId="0" fontId="1" fillId="0" borderId="0" xfId="22" applyFont="1">
      <alignment/>
      <protection/>
    </xf>
    <xf numFmtId="0" fontId="1" fillId="0" borderId="0" xfId="22" applyFont="1" applyAlignment="1">
      <alignment horizontal="left"/>
      <protection/>
    </xf>
    <xf numFmtId="0" fontId="23" fillId="0" borderId="0" xfId="22" applyFont="1">
      <alignment/>
      <protection/>
    </xf>
    <xf numFmtId="0" fontId="23" fillId="0" borderId="0" xfId="22" applyFont="1" applyAlignment="1">
      <alignment horizontal="centerContinuous"/>
      <protection/>
    </xf>
    <xf numFmtId="3" fontId="23" fillId="0" borderId="0" xfId="22" applyNumberFormat="1" applyFont="1" applyAlignment="1">
      <alignment horizontal="centerContinuous"/>
      <protection/>
    </xf>
    <xf numFmtId="0" fontId="15" fillId="0" borderId="0" xfId="22" applyFont="1" applyAlignment="1">
      <alignment horizontal="centerContinuous"/>
      <protection/>
    </xf>
    <xf numFmtId="0" fontId="15" fillId="0" borderId="0" xfId="22" applyFont="1">
      <alignment/>
      <protection/>
    </xf>
    <xf numFmtId="0" fontId="15" fillId="0" borderId="2" xfId="22" applyFont="1" applyBorder="1">
      <alignment/>
      <protection/>
    </xf>
    <xf numFmtId="0" fontId="15" fillId="0" borderId="3" xfId="22" applyFont="1" applyBorder="1">
      <alignment/>
      <protection/>
    </xf>
    <xf numFmtId="0" fontId="15" fillId="0" borderId="4" xfId="22" applyFont="1" applyBorder="1">
      <alignment/>
      <protection/>
    </xf>
    <xf numFmtId="0" fontId="28" fillId="0" borderId="2" xfId="22" applyFont="1" applyBorder="1">
      <alignment/>
      <protection/>
    </xf>
    <xf numFmtId="183" fontId="28" fillId="0" borderId="3" xfId="22" applyNumberFormat="1" applyFont="1" applyBorder="1">
      <alignment/>
      <protection/>
    </xf>
    <xf numFmtId="185" fontId="28" fillId="0" borderId="4" xfId="17" applyNumberFormat="1" applyFont="1" applyBorder="1" applyAlignment="1">
      <alignment/>
    </xf>
    <xf numFmtId="0" fontId="15" fillId="0" borderId="2" xfId="22" applyFont="1" applyBorder="1" applyAlignment="1">
      <alignment horizontal="left" indent="1"/>
      <protection/>
    </xf>
    <xf numFmtId="183" fontId="15" fillId="0" borderId="3" xfId="15" applyNumberFormat="1" applyFont="1" applyBorder="1" applyAlignment="1">
      <alignment/>
    </xf>
    <xf numFmtId="183" fontId="15" fillId="0" borderId="4" xfId="15" applyNumberFormat="1" applyFont="1" applyBorder="1" applyAlignment="1">
      <alignment/>
    </xf>
    <xf numFmtId="183" fontId="15" fillId="0" borderId="0" xfId="15" applyNumberFormat="1" applyFont="1" applyAlignment="1">
      <alignment/>
    </xf>
    <xf numFmtId="183" fontId="29" fillId="0" borderId="3" xfId="15" applyNumberFormat="1" applyFont="1" applyBorder="1" applyAlignment="1">
      <alignment/>
    </xf>
    <xf numFmtId="183" fontId="29" fillId="0" borderId="4" xfId="15" applyNumberFormat="1" applyFont="1" applyBorder="1" applyAlignment="1">
      <alignment/>
    </xf>
    <xf numFmtId="183" fontId="28" fillId="0" borderId="0" xfId="15" applyNumberFormat="1" applyFont="1" applyAlignment="1">
      <alignment/>
    </xf>
    <xf numFmtId="0" fontId="28" fillId="0" borderId="2" xfId="22" applyFont="1" applyBorder="1" applyAlignment="1">
      <alignment wrapText="1"/>
      <protection/>
    </xf>
    <xf numFmtId="0" fontId="28" fillId="0" borderId="5" xfId="22" applyFont="1" applyBorder="1">
      <alignment/>
      <protection/>
    </xf>
    <xf numFmtId="183" fontId="28" fillId="0" borderId="6" xfId="15" applyNumberFormat="1" applyFont="1" applyBorder="1" applyAlignment="1">
      <alignment/>
    </xf>
    <xf numFmtId="183" fontId="28" fillId="0" borderId="7" xfId="15" applyNumberFormat="1" applyFont="1" applyBorder="1" applyAlignment="1">
      <alignment/>
    </xf>
    <xf numFmtId="185" fontId="28" fillId="0" borderId="8" xfId="17" applyNumberFormat="1" applyFont="1" applyBorder="1" applyAlignment="1">
      <alignment horizontal="left"/>
    </xf>
    <xf numFmtId="0" fontId="28" fillId="0" borderId="0" xfId="22" applyFont="1" applyBorder="1" applyAlignment="1">
      <alignment horizontal="left"/>
      <protection/>
    </xf>
    <xf numFmtId="183" fontId="28" fillId="0" borderId="0" xfId="22" applyNumberFormat="1" applyFont="1" applyBorder="1" applyAlignment="1">
      <alignment horizontal="left"/>
      <protection/>
    </xf>
    <xf numFmtId="185" fontId="28" fillId="0" borderId="0" xfId="17" applyNumberFormat="1" applyFont="1" applyBorder="1" applyAlignment="1">
      <alignment horizontal="left"/>
    </xf>
    <xf numFmtId="177" fontId="26" fillId="0" borderId="0" xfId="0" applyNumberFormat="1" applyFont="1" applyAlignment="1">
      <alignment horizontal="centerContinuous"/>
    </xf>
    <xf numFmtId="177" fontId="35" fillId="2" borderId="9" xfId="0" applyNumberFormat="1" applyFont="1" applyFill="1" applyBorder="1" applyAlignment="1">
      <alignment horizontal="center"/>
    </xf>
    <xf numFmtId="177" fontId="35" fillId="2" borderId="2" xfId="0" applyNumberFormat="1" applyFont="1" applyFill="1" applyBorder="1" applyAlignment="1">
      <alignment horizontal="center"/>
    </xf>
    <xf numFmtId="0" fontId="0" fillId="0" borderId="0" xfId="0" applyBorder="1" applyAlignment="1">
      <alignment vertical="top" wrapText="1"/>
    </xf>
    <xf numFmtId="177" fontId="31" fillId="2" borderId="0" xfId="0" applyNumberFormat="1" applyFont="1" applyFill="1" applyAlignment="1">
      <alignment/>
    </xf>
    <xf numFmtId="177" fontId="31" fillId="2" borderId="4" xfId="0" applyNumberFormat="1" applyFont="1" applyFill="1" applyBorder="1" applyAlignment="1">
      <alignment/>
    </xf>
    <xf numFmtId="3" fontId="6" fillId="0" borderId="0" xfId="0" applyNumberFormat="1" applyFont="1" applyAlignment="1">
      <alignment/>
    </xf>
    <xf numFmtId="3" fontId="31" fillId="2" borderId="10" xfId="0" applyNumberFormat="1" applyFont="1" applyFill="1" applyAlignment="1">
      <alignment horizontal="left"/>
    </xf>
    <xf numFmtId="3" fontId="15" fillId="0" borderId="0" xfId="0" applyNumberFormat="1" applyFont="1" applyAlignment="1">
      <alignment horizontal="centerContinuous"/>
    </xf>
    <xf numFmtId="0" fontId="39" fillId="0" borderId="0" xfId="0" applyFont="1" applyAlignment="1">
      <alignment/>
    </xf>
    <xf numFmtId="0" fontId="6" fillId="0" borderId="0" xfId="0" applyFont="1" applyBorder="1" applyAlignment="1">
      <alignment vertical="top" wrapText="1"/>
    </xf>
    <xf numFmtId="177" fontId="5" fillId="0" borderId="0" xfId="0" applyNumberFormat="1" applyFont="1" applyFill="1" applyAlignment="1">
      <alignment/>
    </xf>
    <xf numFmtId="177" fontId="5" fillId="0" borderId="4" xfId="0" applyNumberFormat="1" applyFont="1" applyBorder="1" applyAlignment="1">
      <alignment/>
    </xf>
    <xf numFmtId="177" fontId="5" fillId="0" borderId="7" xfId="0" applyNumberFormat="1" applyFont="1" applyBorder="1" applyAlignment="1">
      <alignment/>
    </xf>
    <xf numFmtId="177" fontId="4" fillId="0" borderId="4" xfId="0" applyNumberFormat="1" applyFont="1" applyBorder="1" applyAlignment="1">
      <alignment/>
    </xf>
    <xf numFmtId="177" fontId="33" fillId="0" borderId="1" xfId="0" applyNumberFormat="1" applyFont="1" applyBorder="1" applyAlignment="1">
      <alignment horizontal="left"/>
    </xf>
    <xf numFmtId="5" fontId="33" fillId="0" borderId="1" xfId="0" applyNumberFormat="1" applyFont="1" applyBorder="1" applyAlignment="1">
      <alignment/>
    </xf>
    <xf numFmtId="5" fontId="33" fillId="0" borderId="7" xfId="0" applyNumberFormat="1" applyFont="1" applyBorder="1" applyAlignment="1">
      <alignment/>
    </xf>
    <xf numFmtId="177" fontId="5" fillId="0" borderId="3" xfId="0" applyNumberFormat="1" applyFont="1" applyBorder="1" applyAlignment="1">
      <alignment/>
    </xf>
    <xf numFmtId="177" fontId="4" fillId="0" borderId="3" xfId="0" applyNumberFormat="1" applyFont="1" applyBorder="1" applyAlignment="1">
      <alignment/>
    </xf>
    <xf numFmtId="177" fontId="6" fillId="0" borderId="6" xfId="0" applyNumberFormat="1" applyFont="1" applyBorder="1" applyAlignment="1">
      <alignment/>
    </xf>
    <xf numFmtId="177" fontId="5" fillId="0" borderId="11" xfId="0" applyNumberFormat="1" applyFont="1" applyBorder="1" applyAlignment="1">
      <alignment/>
    </xf>
    <xf numFmtId="177" fontId="5" fillId="0" borderId="12" xfId="0" applyNumberFormat="1" applyFont="1" applyBorder="1" applyAlignment="1">
      <alignment/>
    </xf>
    <xf numFmtId="177" fontId="33" fillId="0" borderId="13" xfId="0" applyNumberFormat="1" applyFont="1" applyBorder="1" applyAlignment="1">
      <alignment horizontal="right"/>
    </xf>
    <xf numFmtId="177" fontId="33" fillId="0" borderId="14" xfId="0" applyNumberFormat="1" applyFont="1" applyBorder="1" applyAlignment="1">
      <alignment/>
    </xf>
    <xf numFmtId="177" fontId="33" fillId="0" borderId="7" xfId="0" applyNumberFormat="1" applyFont="1" applyBorder="1" applyAlignment="1">
      <alignment/>
    </xf>
    <xf numFmtId="177" fontId="5" fillId="0" borderId="6" xfId="0" applyNumberFormat="1" applyFont="1" applyFill="1" applyBorder="1" applyAlignment="1">
      <alignment/>
    </xf>
    <xf numFmtId="177" fontId="5" fillId="0" borderId="15" xfId="0" applyNumberFormat="1" applyFont="1" applyBorder="1" applyAlignment="1">
      <alignment/>
    </xf>
    <xf numFmtId="177" fontId="5" fillId="0" borderId="16" xfId="0" applyNumberFormat="1" applyFont="1" applyBorder="1" applyAlignment="1">
      <alignment/>
    </xf>
    <xf numFmtId="177" fontId="5" fillId="0" borderId="17" xfId="0" applyNumberFormat="1" applyFont="1" applyBorder="1" applyAlignment="1">
      <alignment/>
    </xf>
    <xf numFmtId="177" fontId="6" fillId="0" borderId="4" xfId="0" applyNumberFormat="1" applyFont="1" applyBorder="1" applyAlignment="1">
      <alignment/>
    </xf>
    <xf numFmtId="177" fontId="22" fillId="0" borderId="4" xfId="0" applyNumberFormat="1" applyFont="1" applyBorder="1" applyAlignment="1">
      <alignment/>
    </xf>
    <xf numFmtId="177" fontId="6" fillId="0" borderId="7" xfId="0" applyNumberFormat="1" applyFont="1" applyBorder="1" applyAlignment="1">
      <alignment/>
    </xf>
    <xf numFmtId="177" fontId="6" fillId="0" borderId="12" xfId="0" applyNumberFormat="1" applyFont="1" applyBorder="1" applyAlignment="1">
      <alignment/>
    </xf>
    <xf numFmtId="177" fontId="6" fillId="0" borderId="18" xfId="0" applyNumberFormat="1" applyFont="1" applyBorder="1" applyAlignment="1">
      <alignment/>
    </xf>
    <xf numFmtId="177" fontId="6" fillId="0" borderId="1" xfId="0" applyNumberFormat="1" applyFont="1" applyBorder="1" applyAlignment="1">
      <alignment horizontal="fill"/>
    </xf>
    <xf numFmtId="3" fontId="6" fillId="0" borderId="3" xfId="0" applyNumberFormat="1" applyFont="1" applyBorder="1" applyAlignment="1">
      <alignment/>
    </xf>
    <xf numFmtId="3" fontId="6" fillId="0" borderId="15" xfId="0" applyNumberFormat="1" applyFont="1" applyBorder="1" applyAlignment="1">
      <alignment/>
    </xf>
    <xf numFmtId="177" fontId="6" fillId="0" borderId="16" xfId="0" applyNumberFormat="1" applyFont="1" applyBorder="1" applyAlignment="1">
      <alignment horizontal="fill"/>
    </xf>
    <xf numFmtId="177" fontId="6" fillId="0" borderId="17" xfId="0" applyNumberFormat="1" applyFont="1" applyBorder="1" applyAlignment="1">
      <alignment/>
    </xf>
    <xf numFmtId="3" fontId="6" fillId="0" borderId="13" xfId="0" applyNumberFormat="1" applyFont="1" applyBorder="1" applyAlignment="1">
      <alignment/>
    </xf>
    <xf numFmtId="177" fontId="6" fillId="0" borderId="13" xfId="0" applyNumberFormat="1" applyFont="1" applyBorder="1" applyAlignment="1">
      <alignment/>
    </xf>
    <xf numFmtId="177" fontId="21" fillId="0" borderId="13" xfId="0" applyNumberFormat="1" applyFont="1" applyBorder="1" applyAlignment="1">
      <alignment/>
    </xf>
    <xf numFmtId="177" fontId="23" fillId="0" borderId="18" xfId="0" applyNumberFormat="1" applyFont="1" applyBorder="1" applyAlignment="1">
      <alignment/>
    </xf>
    <xf numFmtId="177" fontId="23" fillId="0" borderId="19" xfId="0" applyNumberFormat="1" applyFont="1" applyBorder="1" applyAlignment="1">
      <alignment horizontal="right"/>
    </xf>
    <xf numFmtId="177" fontId="23" fillId="0" borderId="20" xfId="0" applyNumberFormat="1" applyFont="1" applyBorder="1" applyAlignment="1">
      <alignment horizontal="center"/>
    </xf>
    <xf numFmtId="177" fontId="23" fillId="0" borderId="21" xfId="0" applyNumberFormat="1" applyFont="1" applyBorder="1" applyAlignment="1">
      <alignment horizontal="center"/>
    </xf>
    <xf numFmtId="177" fontId="6" fillId="0" borderId="2" xfId="0" applyNumberFormat="1" applyFont="1" applyBorder="1" applyAlignment="1">
      <alignment/>
    </xf>
    <xf numFmtId="177" fontId="6" fillId="0" borderId="22" xfId="0" applyNumberFormat="1" applyFont="1" applyBorder="1" applyAlignment="1">
      <alignment/>
    </xf>
    <xf numFmtId="177" fontId="22" fillId="0" borderId="2" xfId="0" applyNumberFormat="1" applyFont="1" applyBorder="1" applyAlignment="1">
      <alignment/>
    </xf>
    <xf numFmtId="177" fontId="6" fillId="0" borderId="5" xfId="0" applyNumberFormat="1" applyFont="1" applyBorder="1" applyAlignment="1">
      <alignment/>
    </xf>
    <xf numFmtId="177" fontId="23" fillId="0" borderId="20" xfId="0" applyNumberFormat="1" applyFont="1" applyBorder="1" applyAlignment="1">
      <alignment/>
    </xf>
    <xf numFmtId="177" fontId="6" fillId="0" borderId="2" xfId="0" applyNumberFormat="1" applyFont="1" applyBorder="1" applyAlignment="1">
      <alignment horizontal="right"/>
    </xf>
    <xf numFmtId="3" fontId="41" fillId="0" borderId="0" xfId="0" applyNumberFormat="1" applyFont="1" applyAlignment="1">
      <alignment horizontal="centerContinuous"/>
    </xf>
    <xf numFmtId="177" fontId="23" fillId="0" borderId="7" xfId="0" applyNumberFormat="1" applyFont="1" applyBorder="1" applyAlignment="1">
      <alignment/>
    </xf>
    <xf numFmtId="177" fontId="23" fillId="0" borderId="1" xfId="0" applyNumberFormat="1" applyFont="1" applyBorder="1" applyAlignment="1">
      <alignment horizontal="fill"/>
    </xf>
    <xf numFmtId="177" fontId="23" fillId="0" borderId="5" xfId="0" applyNumberFormat="1" applyFont="1" applyBorder="1" applyAlignment="1">
      <alignment/>
    </xf>
    <xf numFmtId="165" fontId="23" fillId="0" borderId="7" xfId="0" applyNumberFormat="1" applyFont="1" applyBorder="1" applyAlignment="1">
      <alignment/>
    </xf>
    <xf numFmtId="177" fontId="35" fillId="2" borderId="14" xfId="0" applyNumberFormat="1" applyFont="1" applyFill="1" applyBorder="1" applyAlignment="1">
      <alignment horizontal="right"/>
    </xf>
    <xf numFmtId="177" fontId="35" fillId="2" borderId="13" xfId="0" applyNumberFormat="1" applyFont="1" applyFill="1" applyBorder="1" applyAlignment="1">
      <alignment horizontal="right"/>
    </xf>
    <xf numFmtId="177" fontId="35" fillId="2" borderId="19" xfId="0" applyNumberFormat="1" applyFont="1" applyFill="1" applyBorder="1" applyAlignment="1">
      <alignment horizontal="right"/>
    </xf>
    <xf numFmtId="177" fontId="33" fillId="0" borderId="14" xfId="0" applyNumberFormat="1" applyFont="1" applyBorder="1" applyAlignment="1">
      <alignment horizontal="right"/>
    </xf>
    <xf numFmtId="177" fontId="33" fillId="0" borderId="19" xfId="0" applyNumberFormat="1" applyFont="1" applyBorder="1" applyAlignment="1">
      <alignment horizontal="right"/>
    </xf>
    <xf numFmtId="177" fontId="31" fillId="2" borderId="3" xfId="0" applyNumberFormat="1" applyFont="1" applyFill="1" applyBorder="1" applyAlignment="1">
      <alignment/>
    </xf>
    <xf numFmtId="177" fontId="31" fillId="2" borderId="6" xfId="0" applyNumberFormat="1" applyFont="1" applyFill="1" applyBorder="1" applyAlignment="1">
      <alignment/>
    </xf>
    <xf numFmtId="177" fontId="31" fillId="2" borderId="11" xfId="0" applyNumberFormat="1" applyFont="1" applyFill="1" applyBorder="1" applyAlignment="1">
      <alignment/>
    </xf>
    <xf numFmtId="177" fontId="32" fillId="2" borderId="14" xfId="0" applyNumberFormat="1" applyFont="1" applyFill="1" applyBorder="1" applyAlignment="1">
      <alignment/>
    </xf>
    <xf numFmtId="177" fontId="32" fillId="2" borderId="13" xfId="0" applyNumberFormat="1" applyFont="1" applyFill="1" applyBorder="1" applyAlignment="1">
      <alignment horizontal="right"/>
    </xf>
    <xf numFmtId="177" fontId="32" fillId="2" borderId="14" xfId="0" applyNumberFormat="1" applyFont="1" applyFill="1" applyBorder="1" applyAlignment="1">
      <alignment horizontal="right"/>
    </xf>
    <xf numFmtId="177" fontId="32" fillId="2" borderId="19" xfId="0" applyNumberFormat="1" applyFont="1" applyFill="1" applyBorder="1" applyAlignment="1">
      <alignment horizontal="right"/>
    </xf>
    <xf numFmtId="177" fontId="31" fillId="2" borderId="3" xfId="0" applyNumberFormat="1" applyFont="1" applyFill="1" applyBorder="1" applyAlignment="1">
      <alignment horizontal="left"/>
    </xf>
    <xf numFmtId="177" fontId="31" fillId="2" borderId="6" xfId="0" applyNumberFormat="1" applyFont="1" applyFill="1" applyBorder="1" applyAlignment="1">
      <alignment horizontal="left"/>
    </xf>
    <xf numFmtId="177" fontId="42" fillId="2" borderId="0" xfId="0" applyNumberFormat="1" applyFont="1" applyFill="1" applyAlignment="1">
      <alignment/>
    </xf>
    <xf numFmtId="177" fontId="31" fillId="2" borderId="15" xfId="0" applyNumberFormat="1" applyFont="1" applyFill="1" applyBorder="1" applyAlignment="1">
      <alignment horizontal="left"/>
    </xf>
    <xf numFmtId="3" fontId="31" fillId="2" borderId="23" xfId="0" applyNumberFormat="1" applyFont="1" applyFill="1" applyBorder="1" applyAlignment="1">
      <alignment horizontal="left"/>
    </xf>
    <xf numFmtId="3" fontId="31" fillId="2" borderId="24" xfId="0" applyNumberFormat="1" applyFont="1" applyFill="1" applyBorder="1" applyAlignment="1">
      <alignment horizontal="left"/>
    </xf>
    <xf numFmtId="3" fontId="31" fillId="2" borderId="25" xfId="0" applyNumberFormat="1" applyFont="1" applyFill="1" applyBorder="1" applyAlignment="1">
      <alignment horizontal="left"/>
    </xf>
    <xf numFmtId="3" fontId="32" fillId="2" borderId="26" xfId="0" applyNumberFormat="1" applyFont="1" applyFill="1" applyBorder="1" applyAlignment="1">
      <alignment horizontal="right"/>
    </xf>
    <xf numFmtId="3" fontId="32" fillId="2" borderId="27" xfId="0" applyNumberFormat="1" applyFont="1" applyFill="1" applyBorder="1" applyAlignment="1">
      <alignment horizontal="right"/>
    </xf>
    <xf numFmtId="0" fontId="15" fillId="0" borderId="5" xfId="22" applyFont="1" applyBorder="1" applyAlignment="1">
      <alignment horizontal="left" indent="1"/>
      <protection/>
    </xf>
    <xf numFmtId="183" fontId="15" fillId="0" borderId="6" xfId="15" applyNumberFormat="1" applyFont="1" applyBorder="1" applyAlignment="1">
      <alignment/>
    </xf>
    <xf numFmtId="183" fontId="15" fillId="0" borderId="7" xfId="15" applyNumberFormat="1" applyFont="1" applyBorder="1" applyAlignment="1">
      <alignment/>
    </xf>
    <xf numFmtId="183" fontId="28" fillId="0" borderId="2" xfId="15" applyNumberFormat="1" applyFont="1" applyBorder="1" applyAlignment="1">
      <alignment/>
    </xf>
    <xf numFmtId="183" fontId="15" fillId="0" borderId="2" xfId="15" applyNumberFormat="1" applyFont="1" applyBorder="1" applyAlignment="1">
      <alignment/>
    </xf>
    <xf numFmtId="183" fontId="28" fillId="0" borderId="28" xfId="22" applyNumberFormat="1" applyFont="1" applyBorder="1" applyAlignment="1">
      <alignment horizontal="left"/>
      <protection/>
    </xf>
    <xf numFmtId="0" fontId="28" fillId="0" borderId="29" xfId="22" applyFont="1" applyBorder="1" applyAlignment="1">
      <alignment horizontal="left"/>
      <protection/>
    </xf>
    <xf numFmtId="0" fontId="28" fillId="0" borderId="30" xfId="22" applyFont="1" applyBorder="1" applyAlignment="1">
      <alignment horizontal="left"/>
      <protection/>
    </xf>
    <xf numFmtId="177" fontId="38" fillId="0" borderId="0" xfId="0" applyNumberFormat="1" applyFont="1" applyFill="1" applyBorder="1" applyAlignment="1">
      <alignment/>
    </xf>
    <xf numFmtId="177" fontId="0" fillId="0" borderId="0" xfId="0" applyNumberFormat="1" applyFill="1" applyBorder="1" applyAlignment="1">
      <alignment/>
    </xf>
    <xf numFmtId="0" fontId="34" fillId="3" borderId="0" xfId="0" applyFont="1" applyFill="1" applyAlignment="1">
      <alignment/>
    </xf>
    <xf numFmtId="3" fontId="6" fillId="0" borderId="0" xfId="0" applyNumberFormat="1" applyFont="1" applyFill="1" applyAlignment="1">
      <alignment/>
    </xf>
    <xf numFmtId="177" fontId="6" fillId="0" borderId="0" xfId="0" applyNumberFormat="1" applyFont="1" applyFill="1" applyAlignment="1">
      <alignment/>
    </xf>
    <xf numFmtId="177" fontId="6" fillId="3" borderId="0" xfId="0" applyNumberFormat="1" applyFont="1" applyFill="1" applyAlignment="1">
      <alignment/>
    </xf>
    <xf numFmtId="177" fontId="13" fillId="3" borderId="0" xfId="0" applyNumberFormat="1" applyFont="1" applyFill="1" applyAlignment="1">
      <alignment horizontal="right"/>
    </xf>
    <xf numFmtId="177" fontId="13" fillId="3" borderId="0" xfId="0" applyNumberFormat="1" applyFont="1" applyFill="1" applyAlignment="1">
      <alignment/>
    </xf>
    <xf numFmtId="177" fontId="4" fillId="0" borderId="13" xfId="0" applyNumberFormat="1" applyFont="1" applyBorder="1" applyAlignment="1">
      <alignment/>
    </xf>
    <xf numFmtId="5" fontId="35" fillId="2" borderId="17" xfId="0" applyNumberFormat="1" applyFont="1" applyFill="1" applyBorder="1" applyAlignment="1">
      <alignment/>
    </xf>
    <xf numFmtId="5" fontId="35" fillId="2" borderId="16" xfId="0" applyNumberFormat="1" applyFont="1" applyFill="1" applyBorder="1" applyAlignment="1">
      <alignment/>
    </xf>
    <xf numFmtId="177" fontId="32" fillId="2" borderId="31" xfId="0" applyNumberFormat="1" applyFont="1" applyFill="1" applyBorder="1" applyAlignment="1">
      <alignment horizontal="left"/>
    </xf>
    <xf numFmtId="177" fontId="32" fillId="2" borderId="15" xfId="0" applyNumberFormat="1" applyFont="1" applyFill="1" applyBorder="1" applyAlignment="1">
      <alignment horizontal="left"/>
    </xf>
    <xf numFmtId="0" fontId="28" fillId="0" borderId="11" xfId="22" applyFont="1" applyFill="1" applyBorder="1" applyAlignment="1">
      <alignment horizontal="centerContinuous"/>
      <protection/>
    </xf>
    <xf numFmtId="0" fontId="28" fillId="0" borderId="18" xfId="22" applyFont="1" applyFill="1" applyBorder="1" applyAlignment="1">
      <alignment horizontal="centerContinuous"/>
      <protection/>
    </xf>
    <xf numFmtId="0" fontId="15" fillId="0" borderId="0" xfId="22" applyFont="1" applyFill="1">
      <alignment/>
      <protection/>
    </xf>
    <xf numFmtId="1" fontId="28" fillId="0" borderId="11" xfId="22" applyNumberFormat="1" applyFont="1" applyFill="1" applyBorder="1" applyAlignment="1">
      <alignment horizontal="centerContinuous"/>
      <protection/>
    </xf>
    <xf numFmtId="0" fontId="27" fillId="0" borderId="0" xfId="22" applyFill="1">
      <alignment/>
      <protection/>
    </xf>
    <xf numFmtId="0" fontId="28" fillId="0" borderId="6" xfId="22" applyFont="1" applyFill="1" applyBorder="1" applyAlignment="1">
      <alignment horizontal="centerContinuous"/>
      <protection/>
    </xf>
    <xf numFmtId="0" fontId="15" fillId="0" borderId="7" xfId="22" applyFont="1" applyFill="1" applyBorder="1" applyAlignment="1">
      <alignment horizontal="centerContinuous"/>
      <protection/>
    </xf>
    <xf numFmtId="0" fontId="28" fillId="0" borderId="7" xfId="22" applyFont="1" applyFill="1" applyBorder="1" applyAlignment="1">
      <alignment horizontal="centerContinuous"/>
      <protection/>
    </xf>
    <xf numFmtId="0" fontId="15" fillId="0" borderId="3" xfId="22" applyFont="1" applyFill="1" applyBorder="1" applyAlignment="1">
      <alignment horizontal="center"/>
      <protection/>
    </xf>
    <xf numFmtId="0" fontId="15" fillId="0" borderId="4" xfId="22" applyFont="1" applyFill="1" applyBorder="1" applyAlignment="1">
      <alignment horizontal="center"/>
      <protection/>
    </xf>
    <xf numFmtId="0" fontId="29" fillId="0" borderId="6" xfId="22" applyFont="1" applyFill="1" applyBorder="1" applyAlignment="1">
      <alignment horizontal="center"/>
      <protection/>
    </xf>
    <xf numFmtId="0" fontId="29" fillId="0" borderId="7" xfId="22" applyFont="1" applyFill="1" applyBorder="1" applyAlignment="1">
      <alignment horizontal="center"/>
      <protection/>
    </xf>
    <xf numFmtId="3" fontId="39" fillId="0" borderId="11" xfId="0" applyNumberFormat="1" applyFont="1" applyBorder="1" applyAlignment="1">
      <alignment/>
    </xf>
    <xf numFmtId="3" fontId="39" fillId="0" borderId="12" xfId="0" applyNumberFormat="1" applyFont="1" applyBorder="1" applyAlignment="1">
      <alignment/>
    </xf>
    <xf numFmtId="177" fontId="39" fillId="0" borderId="11" xfId="0" applyNumberFormat="1" applyFont="1" applyBorder="1" applyAlignment="1">
      <alignment horizontal="centerContinuous"/>
    </xf>
    <xf numFmtId="177" fontId="39" fillId="0" borderId="12" xfId="0" applyNumberFormat="1" applyFont="1" applyBorder="1" applyAlignment="1">
      <alignment horizontal="centerContinuous"/>
    </xf>
    <xf numFmtId="177" fontId="39" fillId="0" borderId="12" xfId="0" applyNumberFormat="1" applyFont="1" applyBorder="1" applyAlignment="1">
      <alignment/>
    </xf>
    <xf numFmtId="1" fontId="39" fillId="0" borderId="11" xfId="0" applyNumberFormat="1" applyFont="1" applyBorder="1" applyAlignment="1">
      <alignment horizontal="centerContinuous"/>
    </xf>
    <xf numFmtId="1" fontId="39" fillId="0" borderId="12" xfId="0" applyNumberFormat="1" applyFont="1" applyBorder="1" applyAlignment="1">
      <alignment horizontal="centerContinuous"/>
    </xf>
    <xf numFmtId="177" fontId="39" fillId="0" borderId="18" xfId="0" applyNumberFormat="1" applyFont="1" applyBorder="1" applyAlignment="1">
      <alignment horizontal="centerContinuous"/>
    </xf>
    <xf numFmtId="3" fontId="39" fillId="0" borderId="3" xfId="0" applyNumberFormat="1" applyFont="1" applyBorder="1" applyAlignment="1">
      <alignment/>
    </xf>
    <xf numFmtId="3" fontId="45" fillId="0" borderId="0" xfId="0" applyNumberFormat="1" applyFont="1" applyAlignment="1">
      <alignment horizontal="centerContinuous"/>
    </xf>
    <xf numFmtId="3" fontId="39" fillId="0" borderId="0" xfId="0" applyNumberFormat="1" applyFont="1" applyAlignment="1">
      <alignment horizontal="centerContinuous"/>
    </xf>
    <xf numFmtId="3" fontId="39" fillId="0" borderId="0" xfId="0" applyNumberFormat="1" applyFont="1" applyAlignment="1">
      <alignment/>
    </xf>
    <xf numFmtId="177" fontId="39" fillId="0" borderId="6" xfId="0" applyNumberFormat="1" applyFont="1" applyBorder="1" applyAlignment="1">
      <alignment horizontal="centerContinuous"/>
    </xf>
    <xf numFmtId="177" fontId="39" fillId="0" borderId="1" xfId="0" applyNumberFormat="1" applyFont="1" applyBorder="1" applyAlignment="1">
      <alignment horizontal="centerContinuous"/>
    </xf>
    <xf numFmtId="177" fontId="39" fillId="0" borderId="1" xfId="0" applyNumberFormat="1" applyFont="1" applyBorder="1" applyAlignment="1">
      <alignment/>
    </xf>
    <xf numFmtId="177" fontId="45" fillId="0" borderId="1" xfId="0" applyNumberFormat="1" applyFont="1" applyBorder="1" applyAlignment="1">
      <alignment horizontal="centerContinuous"/>
    </xf>
    <xf numFmtId="177" fontId="39" fillId="0" borderId="7" xfId="0" applyNumberFormat="1" applyFont="1" applyBorder="1" applyAlignment="1">
      <alignment horizontal="centerContinuous"/>
    </xf>
    <xf numFmtId="3" fontId="46" fillId="0" borderId="14" xfId="0" applyNumberFormat="1" applyFont="1" applyBorder="1" applyAlignment="1">
      <alignment/>
    </xf>
    <xf numFmtId="3" fontId="39" fillId="0" borderId="13" xfId="0" applyNumberFormat="1" applyFont="1" applyBorder="1" applyAlignment="1">
      <alignment/>
    </xf>
    <xf numFmtId="177" fontId="39" fillId="0" borderId="14" xfId="0" applyNumberFormat="1" applyFont="1" applyBorder="1" applyAlignment="1">
      <alignment horizontal="right"/>
    </xf>
    <xf numFmtId="177" fontId="39" fillId="0" borderId="13" xfId="0" applyNumberFormat="1" applyFont="1" applyBorder="1" applyAlignment="1">
      <alignment horizontal="center"/>
    </xf>
    <xf numFmtId="177" fontId="39" fillId="0" borderId="13" xfId="0" applyNumberFormat="1" applyFont="1" applyBorder="1" applyAlignment="1">
      <alignment horizontal="right"/>
    </xf>
    <xf numFmtId="177" fontId="39" fillId="0" borderId="13" xfId="0" applyNumberFormat="1" applyFont="1" applyBorder="1" applyAlignment="1">
      <alignment/>
    </xf>
    <xf numFmtId="177" fontId="39" fillId="0" borderId="19" xfId="0" applyNumberFormat="1" applyFont="1" applyBorder="1" applyAlignment="1">
      <alignment horizontal="right"/>
    </xf>
    <xf numFmtId="3" fontId="39" fillId="0" borderId="15" xfId="0" applyNumberFormat="1" applyFont="1" applyBorder="1" applyAlignment="1">
      <alignment/>
    </xf>
    <xf numFmtId="3" fontId="39" fillId="0" borderId="16" xfId="0" applyNumberFormat="1" applyFont="1" applyBorder="1" applyAlignment="1">
      <alignment/>
    </xf>
    <xf numFmtId="3" fontId="39" fillId="0" borderId="16" xfId="0" applyNumberFormat="1" applyFont="1" applyBorder="1" applyAlignment="1">
      <alignment horizontal="fill"/>
    </xf>
    <xf numFmtId="177" fontId="39" fillId="0" borderId="15" xfId="0" applyNumberFormat="1" applyFont="1" applyBorder="1" applyAlignment="1">
      <alignment/>
    </xf>
    <xf numFmtId="177" fontId="39" fillId="0" borderId="16" xfId="0" applyNumberFormat="1" applyFont="1" applyBorder="1" applyAlignment="1">
      <alignment/>
    </xf>
    <xf numFmtId="165" fontId="39" fillId="0" borderId="16" xfId="0" applyNumberFormat="1" applyFont="1" applyBorder="1" applyAlignment="1">
      <alignment/>
    </xf>
    <xf numFmtId="165" fontId="39" fillId="0" borderId="17" xfId="0" applyNumberFormat="1" applyFont="1" applyBorder="1" applyAlignment="1">
      <alignment/>
    </xf>
    <xf numFmtId="177" fontId="39" fillId="0" borderId="17" xfId="0" applyNumberFormat="1" applyFont="1" applyBorder="1" applyAlignment="1">
      <alignment/>
    </xf>
    <xf numFmtId="3" fontId="39" fillId="0" borderId="6" xfId="0" applyNumberFormat="1" applyFont="1" applyFill="1" applyBorder="1" applyAlignment="1">
      <alignment/>
    </xf>
    <xf numFmtId="3" fontId="39" fillId="0" borderId="1" xfId="0" applyNumberFormat="1" applyFont="1" applyBorder="1" applyAlignment="1">
      <alignment/>
    </xf>
    <xf numFmtId="3" fontId="39" fillId="0" borderId="1" xfId="0" applyNumberFormat="1" applyFont="1" applyBorder="1" applyAlignment="1">
      <alignment horizontal="fill"/>
    </xf>
    <xf numFmtId="177" fontId="39" fillId="0" borderId="6" xfId="0" applyNumberFormat="1" applyFont="1" applyBorder="1" applyAlignment="1">
      <alignment/>
    </xf>
    <xf numFmtId="177" fontId="39" fillId="0" borderId="7" xfId="0" applyNumberFormat="1" applyFont="1" applyBorder="1" applyAlignment="1">
      <alignment/>
    </xf>
    <xf numFmtId="3" fontId="39" fillId="0" borderId="6" xfId="0" applyNumberFormat="1" applyFont="1" applyBorder="1" applyAlignment="1">
      <alignment/>
    </xf>
    <xf numFmtId="3" fontId="46" fillId="0" borderId="1" xfId="0" applyNumberFormat="1" applyFont="1" applyBorder="1" applyAlignment="1">
      <alignment/>
    </xf>
    <xf numFmtId="3" fontId="46" fillId="0" borderId="1" xfId="0" applyNumberFormat="1" applyFont="1" applyBorder="1" applyAlignment="1">
      <alignment horizontal="fill"/>
    </xf>
    <xf numFmtId="177" fontId="46" fillId="0" borderId="6" xfId="0" applyNumberFormat="1" applyFont="1" applyBorder="1" applyAlignment="1">
      <alignment/>
    </xf>
    <xf numFmtId="177" fontId="46" fillId="0" borderId="1" xfId="0" applyNumberFormat="1" applyFont="1" applyBorder="1" applyAlignment="1">
      <alignment/>
    </xf>
    <xf numFmtId="177" fontId="46" fillId="0" borderId="7" xfId="0" applyNumberFormat="1" applyFont="1" applyBorder="1" applyAlignment="1">
      <alignment/>
    </xf>
    <xf numFmtId="177" fontId="39" fillId="0" borderId="3" xfId="0" applyNumberFormat="1" applyFont="1" applyBorder="1" applyAlignment="1">
      <alignment/>
    </xf>
    <xf numFmtId="177" fontId="39" fillId="0" borderId="0" xfId="0" applyNumberFormat="1" applyFont="1" applyAlignment="1">
      <alignment/>
    </xf>
    <xf numFmtId="177" fontId="39" fillId="0" borderId="4" xfId="0" applyNumberFormat="1" applyFont="1" applyBorder="1" applyAlignment="1">
      <alignment/>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9" fillId="0" borderId="0" xfId="0" applyFont="1" applyBorder="1" applyAlignment="1">
      <alignment horizontal="center"/>
    </xf>
    <xf numFmtId="0" fontId="39" fillId="0" borderId="0" xfId="0" applyFont="1" applyBorder="1" applyAlignment="1">
      <alignment horizontal="center"/>
    </xf>
    <xf numFmtId="0" fontId="39" fillId="0" borderId="0" xfId="0" applyFont="1" applyBorder="1" applyAlignment="1">
      <alignment wrapText="1"/>
    </xf>
    <xf numFmtId="0" fontId="39"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Alignment="1">
      <alignment horizontal="center"/>
    </xf>
    <xf numFmtId="0" fontId="45" fillId="0" borderId="0" xfId="0" applyFont="1" applyBorder="1" applyAlignment="1">
      <alignment wrapText="1"/>
    </xf>
    <xf numFmtId="3" fontId="47" fillId="0" borderId="0" xfId="0" applyNumberFormat="1" applyFont="1" applyAlignment="1">
      <alignment/>
    </xf>
    <xf numFmtId="3" fontId="48" fillId="2" borderId="0" xfId="0" applyNumberFormat="1" applyFont="1" applyFill="1" applyAlignment="1">
      <alignment/>
    </xf>
    <xf numFmtId="3" fontId="8" fillId="2" borderId="0" xfId="0" applyNumberFormat="1" applyFont="1" applyFill="1" applyBorder="1" applyAlignment="1">
      <alignment horizontal="centerContinuous"/>
    </xf>
    <xf numFmtId="0" fontId="0" fillId="0" borderId="0" xfId="0" applyBorder="1" applyAlignment="1">
      <alignment/>
    </xf>
    <xf numFmtId="3" fontId="8" fillId="2" borderId="32" xfId="0" applyNumberFormat="1" applyFont="1" applyFill="1" applyBorder="1" applyAlignment="1">
      <alignment horizontal="centerContinuous"/>
    </xf>
    <xf numFmtId="3" fontId="32" fillId="2" borderId="33" xfId="0" applyNumberFormat="1" applyFont="1" applyFill="1" applyBorder="1" applyAlignment="1">
      <alignment horizontal="right"/>
    </xf>
    <xf numFmtId="3" fontId="31" fillId="2" borderId="34" xfId="0" applyNumberFormat="1" applyFont="1" applyFill="1" applyBorder="1" applyAlignment="1">
      <alignment horizontal="left"/>
    </xf>
    <xf numFmtId="177" fontId="31" fillId="0" borderId="15" xfId="0" applyNumberFormat="1" applyFont="1" applyFill="1" applyBorder="1" applyAlignment="1">
      <alignment horizontal="left"/>
    </xf>
    <xf numFmtId="177" fontId="32" fillId="2" borderId="35" xfId="0" applyNumberFormat="1" applyFont="1" applyFill="1" applyBorder="1" applyAlignment="1">
      <alignment horizontal="left"/>
    </xf>
    <xf numFmtId="3" fontId="32" fillId="2" borderId="36" xfId="0" applyNumberFormat="1" applyFont="1" applyFill="1" applyBorder="1" applyAlignment="1">
      <alignment horizontal="left"/>
    </xf>
    <xf numFmtId="5" fontId="32" fillId="2" borderId="37" xfId="0" applyNumberFormat="1" applyFont="1" applyFill="1" applyBorder="1" applyAlignment="1">
      <alignment/>
    </xf>
    <xf numFmtId="5" fontId="32" fillId="2" borderId="38" xfId="0" applyNumberFormat="1" applyFont="1" applyFill="1" applyBorder="1" applyAlignment="1">
      <alignment/>
    </xf>
    <xf numFmtId="3" fontId="32" fillId="2" borderId="39" xfId="0" applyNumberFormat="1" applyFont="1" applyFill="1" applyBorder="1" applyAlignment="1">
      <alignment horizontal="right"/>
    </xf>
    <xf numFmtId="177" fontId="23" fillId="0" borderId="40" xfId="0" applyNumberFormat="1" applyFont="1" applyBorder="1" applyAlignment="1">
      <alignment horizontal="centerContinuous"/>
    </xf>
    <xf numFmtId="3" fontId="23" fillId="0" borderId="0" xfId="0" applyNumberFormat="1" applyFont="1" applyAlignment="1">
      <alignment horizontal="centerContinuous"/>
    </xf>
    <xf numFmtId="177" fontId="23" fillId="0" borderId="0" xfId="0" applyNumberFormat="1" applyFont="1" applyAlignment="1">
      <alignment horizontal="centerContinuous"/>
    </xf>
    <xf numFmtId="0" fontId="28" fillId="0" borderId="0" xfId="22" applyFont="1">
      <alignment/>
      <protection/>
    </xf>
    <xf numFmtId="177" fontId="13" fillId="0" borderId="0" xfId="0" applyNumberFormat="1" applyFont="1" applyFill="1" applyBorder="1" applyAlignment="1">
      <alignment/>
    </xf>
    <xf numFmtId="0" fontId="28" fillId="0" borderId="1" xfId="22" applyFont="1" applyFill="1" applyBorder="1" applyAlignment="1">
      <alignment horizontal="centerContinuous"/>
      <protection/>
    </xf>
    <xf numFmtId="0" fontId="15" fillId="0" borderId="0" xfId="22" applyFont="1" applyFill="1" applyBorder="1" applyAlignment="1">
      <alignment horizontal="center"/>
      <protection/>
    </xf>
    <xf numFmtId="0" fontId="29" fillId="0" borderId="1" xfId="22" applyFont="1" applyFill="1" applyBorder="1" applyAlignment="1">
      <alignment horizontal="center"/>
      <protection/>
    </xf>
    <xf numFmtId="0" fontId="15" fillId="0" borderId="0" xfId="22" applyFont="1" applyBorder="1">
      <alignment/>
      <protection/>
    </xf>
    <xf numFmtId="183" fontId="28" fillId="0" borderId="0" xfId="22" applyNumberFormat="1" applyFont="1" applyBorder="1">
      <alignment/>
      <protection/>
    </xf>
    <xf numFmtId="183" fontId="15" fillId="0" borderId="1" xfId="15" applyNumberFormat="1" applyFont="1" applyBorder="1" applyAlignment="1">
      <alignment/>
    </xf>
    <xf numFmtId="183" fontId="29" fillId="0" borderId="0" xfId="15" applyNumberFormat="1" applyFont="1" applyBorder="1" applyAlignment="1">
      <alignment/>
    </xf>
    <xf numFmtId="183" fontId="28" fillId="0" borderId="1" xfId="15" applyNumberFormat="1" applyFont="1" applyBorder="1" applyAlignment="1">
      <alignment/>
    </xf>
    <xf numFmtId="183" fontId="15" fillId="0" borderId="0" xfId="15" applyNumberFormat="1" applyFont="1" applyBorder="1" applyAlignment="1">
      <alignment/>
    </xf>
    <xf numFmtId="183" fontId="28" fillId="0" borderId="41" xfId="22" applyNumberFormat="1" applyFont="1" applyBorder="1" applyAlignment="1">
      <alignment horizontal="left"/>
      <protection/>
    </xf>
    <xf numFmtId="1" fontId="28" fillId="0" borderId="12" xfId="22" applyNumberFormat="1" applyFont="1" applyFill="1" applyBorder="1" applyAlignment="1">
      <alignment horizontal="centerContinuous"/>
      <protection/>
    </xf>
    <xf numFmtId="177" fontId="6" fillId="0" borderId="0" xfId="0" applyNumberFormat="1" applyFont="1" applyBorder="1" applyAlignment="1">
      <alignment horizontal="fill"/>
    </xf>
    <xf numFmtId="177" fontId="23" fillId="0" borderId="0" xfId="0" applyNumberFormat="1" applyFont="1" applyBorder="1" applyAlignment="1">
      <alignment horizontal="fill"/>
    </xf>
    <xf numFmtId="177" fontId="23" fillId="0" borderId="2" xfId="0" applyNumberFormat="1" applyFont="1" applyBorder="1" applyAlignment="1">
      <alignment/>
    </xf>
    <xf numFmtId="177" fontId="23" fillId="0" borderId="42" xfId="0" applyNumberFormat="1" applyFont="1" applyBorder="1" applyAlignment="1">
      <alignment horizontal="fill"/>
    </xf>
    <xf numFmtId="177" fontId="6" fillId="0" borderId="32" xfId="0" applyNumberFormat="1" applyFont="1" applyBorder="1" applyAlignment="1">
      <alignment horizontal="fill"/>
    </xf>
    <xf numFmtId="177" fontId="23" fillId="0" borderId="43" xfId="0" applyNumberFormat="1" applyFont="1" applyBorder="1" applyAlignment="1">
      <alignment horizontal="fill"/>
    </xf>
    <xf numFmtId="177" fontId="23" fillId="0" borderId="4" xfId="0" applyNumberFormat="1" applyFont="1" applyBorder="1" applyAlignment="1">
      <alignment/>
    </xf>
    <xf numFmtId="177" fontId="6" fillId="0" borderId="0" xfId="0" applyNumberFormat="1" applyFont="1" applyBorder="1" applyAlignment="1">
      <alignment/>
    </xf>
    <xf numFmtId="1" fontId="28" fillId="0" borderId="0" xfId="22" applyNumberFormat="1" applyFont="1" applyFill="1" applyBorder="1" applyAlignment="1">
      <alignment horizontal="centerContinuous"/>
      <protection/>
    </xf>
    <xf numFmtId="0" fontId="28" fillId="0" borderId="0" xfId="22" applyFont="1" applyFill="1" applyBorder="1" applyAlignment="1">
      <alignment horizontal="centerContinuous"/>
      <protection/>
    </xf>
    <xf numFmtId="0" fontId="29" fillId="0" borderId="0" xfId="22" applyFont="1" applyFill="1" applyBorder="1" applyAlignment="1">
      <alignment horizontal="center"/>
      <protection/>
    </xf>
    <xf numFmtId="185" fontId="28" fillId="0" borderId="0" xfId="17" applyNumberFormat="1" applyFont="1" applyBorder="1" applyAlignment="1">
      <alignment/>
    </xf>
    <xf numFmtId="183" fontId="28" fillId="0" borderId="0" xfId="15" applyNumberFormat="1" applyFont="1" applyBorder="1" applyAlignment="1">
      <alignment/>
    </xf>
    <xf numFmtId="0" fontId="1" fillId="0" borderId="0" xfId="22" applyFont="1" applyBorder="1" applyAlignment="1">
      <alignment horizontal="left"/>
      <protection/>
    </xf>
    <xf numFmtId="0" fontId="27" fillId="0" borderId="0" xfId="22" applyBorder="1" applyAlignment="1">
      <alignment horizontal="centerContinuous"/>
      <protection/>
    </xf>
    <xf numFmtId="0" fontId="27" fillId="0" borderId="0" xfId="22" applyBorder="1">
      <alignment/>
      <protection/>
    </xf>
    <xf numFmtId="3" fontId="21" fillId="0" borderId="13" xfId="0" applyNumberFormat="1" applyFont="1" applyBorder="1" applyAlignment="1">
      <alignment/>
    </xf>
    <xf numFmtId="0" fontId="6" fillId="0" borderId="0" xfId="22" applyFont="1">
      <alignment/>
      <protection/>
    </xf>
    <xf numFmtId="0" fontId="15" fillId="0" borderId="6" xfId="22" applyFont="1" applyFill="1" applyBorder="1" applyAlignment="1">
      <alignment horizontal="center" wrapText="1"/>
      <protection/>
    </xf>
    <xf numFmtId="0" fontId="15" fillId="0" borderId="7" xfId="22" applyFont="1" applyFill="1" applyBorder="1" applyAlignment="1">
      <alignment horizontal="center" wrapText="1"/>
      <protection/>
    </xf>
    <xf numFmtId="177" fontId="13" fillId="2" borderId="44" xfId="0" applyNumberFormat="1" applyFont="1" applyFill="1" applyBorder="1" applyAlignment="1">
      <alignment/>
    </xf>
    <xf numFmtId="177" fontId="13" fillId="2" borderId="45" xfId="0" applyNumberFormat="1" applyFont="1" applyFill="1" applyBorder="1" applyAlignment="1">
      <alignment horizontal="left"/>
    </xf>
    <xf numFmtId="177" fontId="13" fillId="2" borderId="46" xfId="0" applyNumberFormat="1" applyFont="1" applyFill="1" applyBorder="1" applyAlignment="1">
      <alignment/>
    </xf>
    <xf numFmtId="0" fontId="15" fillId="0" borderId="20" xfId="22" applyFont="1" applyBorder="1">
      <alignment/>
      <protection/>
    </xf>
    <xf numFmtId="0" fontId="15" fillId="0" borderId="47" xfId="0" applyFont="1" applyBorder="1" applyAlignment="1">
      <alignment/>
    </xf>
    <xf numFmtId="5" fontId="33" fillId="0" borderId="48" xfId="0" applyNumberFormat="1" applyFont="1" applyBorder="1" applyAlignment="1">
      <alignment/>
    </xf>
    <xf numFmtId="0" fontId="38" fillId="0" borderId="0" xfId="0" applyFont="1" applyAlignment="1">
      <alignment/>
    </xf>
    <xf numFmtId="177" fontId="13" fillId="0" borderId="0" xfId="0" applyNumberFormat="1" applyFont="1" applyFill="1" applyBorder="1" applyAlignment="1">
      <alignment horizontal="left"/>
    </xf>
    <xf numFmtId="0" fontId="0" fillId="0" borderId="0" xfId="0" applyFill="1" applyBorder="1" applyAlignment="1">
      <alignment/>
    </xf>
    <xf numFmtId="165" fontId="32" fillId="2" borderId="16" xfId="0" applyNumberFormat="1" applyFont="1" applyFill="1" applyBorder="1" applyAlignment="1">
      <alignment/>
    </xf>
    <xf numFmtId="3" fontId="23" fillId="0" borderId="49" xfId="0" applyNumberFormat="1" applyFont="1" applyBorder="1" applyAlignment="1">
      <alignment/>
    </xf>
    <xf numFmtId="0" fontId="0" fillId="0" borderId="50" xfId="0" applyBorder="1" applyAlignment="1">
      <alignment/>
    </xf>
    <xf numFmtId="0" fontId="55" fillId="0" borderId="0" xfId="0" applyFont="1" applyBorder="1" applyAlignment="1">
      <alignment wrapText="1"/>
    </xf>
    <xf numFmtId="0" fontId="50" fillId="0" borderId="0" xfId="0" applyFont="1" applyBorder="1" applyAlignment="1">
      <alignment horizontal="center" vertical="top" wrapText="1"/>
    </xf>
    <xf numFmtId="177" fontId="57" fillId="0" borderId="0" xfId="0" applyNumberFormat="1" applyFont="1" applyBorder="1" applyAlignment="1">
      <alignment/>
    </xf>
    <xf numFmtId="177" fontId="58" fillId="0" borderId="0" xfId="0" applyNumberFormat="1" applyFont="1" applyAlignment="1">
      <alignment/>
    </xf>
    <xf numFmtId="177" fontId="55" fillId="0" borderId="0" xfId="0" applyNumberFormat="1" applyFont="1" applyAlignment="1">
      <alignment/>
    </xf>
    <xf numFmtId="0" fontId="55" fillId="0" borderId="0" xfId="0" applyFont="1" applyAlignment="1">
      <alignment/>
    </xf>
    <xf numFmtId="177" fontId="58" fillId="0" borderId="0" xfId="0" applyNumberFormat="1" applyFont="1" applyAlignment="1">
      <alignment/>
    </xf>
    <xf numFmtId="177" fontId="59" fillId="2" borderId="0" xfId="0" applyNumberFormat="1" applyFont="1" applyFill="1" applyAlignment="1">
      <alignment/>
    </xf>
    <xf numFmtId="0" fontId="60" fillId="0" borderId="0" xfId="22" applyFont="1">
      <alignment/>
      <protection/>
    </xf>
    <xf numFmtId="0" fontId="15" fillId="0" borderId="0" xfId="22" applyFont="1" applyFill="1" applyAlignment="1">
      <alignment vertical="center"/>
      <protection/>
    </xf>
    <xf numFmtId="0" fontId="0" fillId="0" borderId="0" xfId="0" applyAlignment="1">
      <alignment/>
    </xf>
    <xf numFmtId="206" fontId="15" fillId="0" borderId="0" xfId="22" applyNumberFormat="1" applyFont="1">
      <alignment/>
      <protection/>
    </xf>
    <xf numFmtId="5" fontId="28" fillId="0" borderId="8" xfId="17" applyNumberFormat="1" applyFont="1" applyBorder="1" applyAlignment="1">
      <alignment horizontal="left"/>
    </xf>
    <xf numFmtId="206" fontId="32" fillId="2" borderId="36" xfId="0" applyNumberFormat="1" applyFont="1" applyFill="1" applyBorder="1" applyAlignment="1">
      <alignment/>
    </xf>
    <xf numFmtId="206" fontId="32" fillId="2" borderId="38" xfId="0" applyNumberFormat="1" applyFont="1" applyFill="1" applyBorder="1" applyAlignment="1">
      <alignment/>
    </xf>
    <xf numFmtId="206" fontId="35" fillId="2" borderId="15" xfId="0" applyNumberFormat="1" applyFont="1" applyFill="1" applyBorder="1" applyAlignment="1">
      <alignment/>
    </xf>
    <xf numFmtId="0" fontId="59" fillId="0" borderId="0" xfId="22" applyFont="1" applyAlignment="1">
      <alignment horizontal="left"/>
      <protection/>
    </xf>
    <xf numFmtId="0" fontId="62" fillId="0" borderId="0" xfId="0" applyFont="1" applyAlignment="1">
      <alignment/>
    </xf>
    <xf numFmtId="177" fontId="62" fillId="0" borderId="0" xfId="0" applyNumberFormat="1" applyFont="1" applyAlignment="1">
      <alignment/>
    </xf>
    <xf numFmtId="177" fontId="38" fillId="0" borderId="0" xfId="0" applyNumberFormat="1" applyFont="1" applyAlignment="1">
      <alignment/>
    </xf>
    <xf numFmtId="177" fontId="62" fillId="0" borderId="0" xfId="0" applyNumberFormat="1" applyFont="1" applyAlignment="1">
      <alignment/>
    </xf>
    <xf numFmtId="177" fontId="38" fillId="0" borderId="0" xfId="0" applyNumberFormat="1" applyFont="1" applyAlignment="1">
      <alignment/>
    </xf>
    <xf numFmtId="3" fontId="62" fillId="2" borderId="0" xfId="0" applyNumberFormat="1" applyFont="1" applyFill="1" applyAlignment="1">
      <alignment/>
    </xf>
    <xf numFmtId="3" fontId="65" fillId="2" borderId="0" xfId="0" applyNumberFormat="1" applyFont="1" applyFill="1" applyAlignment="1">
      <alignment/>
    </xf>
    <xf numFmtId="3" fontId="65" fillId="2" borderId="0" xfId="0" applyNumberFormat="1" applyFont="1" applyFill="1" applyBorder="1" applyAlignment="1">
      <alignment/>
    </xf>
    <xf numFmtId="0" fontId="38" fillId="0" borderId="0" xfId="0" applyFont="1" applyAlignment="1">
      <alignment/>
    </xf>
    <xf numFmtId="177" fontId="62" fillId="0" borderId="0" xfId="0" applyNumberFormat="1" applyFont="1" applyAlignment="1">
      <alignment/>
    </xf>
    <xf numFmtId="177" fontId="62" fillId="0" borderId="0" xfId="0" applyNumberFormat="1" applyFont="1" applyBorder="1" applyAlignment="1">
      <alignment/>
    </xf>
    <xf numFmtId="177" fontId="64" fillId="0" borderId="0" xfId="0" applyNumberFormat="1" applyFont="1" applyAlignment="1">
      <alignment/>
    </xf>
    <xf numFmtId="177" fontId="63" fillId="0" borderId="0" xfId="0" applyNumberFormat="1" applyFont="1" applyAlignment="1">
      <alignment/>
    </xf>
    <xf numFmtId="0" fontId="64" fillId="0" borderId="0" xfId="0" applyFont="1" applyAlignment="1">
      <alignment/>
    </xf>
    <xf numFmtId="3" fontId="64" fillId="0" borderId="0" xfId="0" applyNumberFormat="1" applyFont="1" applyAlignment="1">
      <alignment/>
    </xf>
    <xf numFmtId="3" fontId="64" fillId="0" borderId="0" xfId="0" applyNumberFormat="1" applyFont="1" applyAlignment="1">
      <alignment/>
    </xf>
    <xf numFmtId="3" fontId="64" fillId="0" borderId="0" xfId="0" applyNumberFormat="1" applyFont="1" applyBorder="1" applyAlignment="1">
      <alignment/>
    </xf>
    <xf numFmtId="3" fontId="63" fillId="0" borderId="0" xfId="0" applyNumberFormat="1" applyFont="1" applyAlignment="1">
      <alignment/>
    </xf>
    <xf numFmtId="0" fontId="0" fillId="0" borderId="0" xfId="0" applyBorder="1" applyAlignment="1">
      <alignment wrapText="1"/>
    </xf>
    <xf numFmtId="0" fontId="56" fillId="0" borderId="0" xfId="0" applyFont="1" applyBorder="1" applyAlignment="1">
      <alignment horizontal="center"/>
    </xf>
    <xf numFmtId="177" fontId="67" fillId="0" borderId="0" xfId="0" applyNumberFormat="1" applyFont="1" applyAlignment="1">
      <alignment/>
    </xf>
    <xf numFmtId="177" fontId="23" fillId="0" borderId="0" xfId="0" applyNumberFormat="1" applyFont="1" applyAlignment="1">
      <alignment/>
    </xf>
    <xf numFmtId="177" fontId="15" fillId="0" borderId="0" xfId="0" applyNumberFormat="1" applyFont="1" applyFill="1" applyAlignment="1">
      <alignment/>
    </xf>
    <xf numFmtId="37" fontId="0" fillId="0" borderId="51" xfId="0" applyNumberFormat="1" applyBorder="1" applyAlignment="1">
      <alignment/>
    </xf>
    <xf numFmtId="37" fontId="6" fillId="0" borderId="22" xfId="0" applyNumberFormat="1" applyFont="1" applyBorder="1" applyAlignment="1">
      <alignment/>
    </xf>
    <xf numFmtId="37" fontId="6" fillId="0" borderId="17" xfId="0" applyNumberFormat="1" applyFont="1" applyBorder="1" applyAlignment="1">
      <alignment/>
    </xf>
    <xf numFmtId="37" fontId="6" fillId="0" borderId="2" xfId="0" applyNumberFormat="1" applyFont="1" applyBorder="1" applyAlignment="1">
      <alignment/>
    </xf>
    <xf numFmtId="37" fontId="6" fillId="0" borderId="4" xfId="0" applyNumberFormat="1" applyFont="1" applyBorder="1" applyAlignment="1">
      <alignment/>
    </xf>
    <xf numFmtId="37" fontId="22" fillId="0" borderId="2" xfId="0" applyNumberFormat="1" applyFont="1" applyBorder="1" applyAlignment="1">
      <alignment/>
    </xf>
    <xf numFmtId="37" fontId="22" fillId="0" borderId="4" xfId="0" applyNumberFormat="1" applyFont="1" applyBorder="1" applyAlignment="1">
      <alignment/>
    </xf>
    <xf numFmtId="37" fontId="6" fillId="0" borderId="52" xfId="0" applyNumberFormat="1" applyFont="1" applyBorder="1" applyAlignment="1">
      <alignment/>
    </xf>
    <xf numFmtId="37" fontId="6" fillId="0" borderId="51" xfId="0" applyNumberFormat="1" applyFont="1" applyBorder="1" applyAlignment="1">
      <alignment/>
    </xf>
    <xf numFmtId="37" fontId="23" fillId="0" borderId="53" xfId="0" applyNumberFormat="1" applyFont="1" applyBorder="1" applyAlignment="1">
      <alignment/>
    </xf>
    <xf numFmtId="37" fontId="23" fillId="0" borderId="54" xfId="0" applyNumberFormat="1" applyFont="1" applyBorder="1" applyAlignment="1">
      <alignment/>
    </xf>
    <xf numFmtId="37" fontId="23" fillId="0" borderId="55" xfId="0" applyNumberFormat="1" applyFont="1" applyBorder="1" applyAlignment="1">
      <alignment/>
    </xf>
    <xf numFmtId="37" fontId="6" fillId="0" borderId="2" xfId="0" applyNumberFormat="1" applyFont="1" applyBorder="1" applyAlignment="1">
      <alignment horizontal="right"/>
    </xf>
    <xf numFmtId="37" fontId="6" fillId="0" borderId="5" xfId="0" applyNumberFormat="1" applyFont="1" applyBorder="1" applyAlignment="1">
      <alignment/>
    </xf>
    <xf numFmtId="37" fontId="6" fillId="0" borderId="7" xfId="0" applyNumberFormat="1" applyFont="1" applyBorder="1" applyAlignment="1">
      <alignment/>
    </xf>
    <xf numFmtId="37" fontId="23" fillId="0" borderId="56" xfId="0" applyNumberFormat="1" applyFont="1" applyBorder="1" applyAlignment="1">
      <alignment/>
    </xf>
    <xf numFmtId="37" fontId="6" fillId="0" borderId="57" xfId="0" applyNumberFormat="1" applyFont="1" applyBorder="1" applyAlignment="1">
      <alignment/>
    </xf>
    <xf numFmtId="37" fontId="23" fillId="0" borderId="5" xfId="0" applyNumberFormat="1" applyFont="1" applyBorder="1" applyAlignment="1">
      <alignment/>
    </xf>
    <xf numFmtId="3" fontId="15" fillId="0" borderId="0" xfId="22" applyNumberFormat="1" applyFont="1">
      <alignment/>
      <protection/>
    </xf>
    <xf numFmtId="37" fontId="15" fillId="0" borderId="3" xfId="22" applyNumberFormat="1" applyFont="1" applyBorder="1">
      <alignment/>
      <protection/>
    </xf>
    <xf numFmtId="37" fontId="15" fillId="0" borderId="4" xfId="22" applyNumberFormat="1" applyFont="1" applyBorder="1">
      <alignment/>
      <protection/>
    </xf>
    <xf numFmtId="37" fontId="15" fillId="0" borderId="0" xfId="22" applyNumberFormat="1" applyFont="1">
      <alignment/>
      <protection/>
    </xf>
    <xf numFmtId="37" fontId="15" fillId="0" borderId="0" xfId="22" applyNumberFormat="1" applyFont="1" applyBorder="1">
      <alignment/>
      <protection/>
    </xf>
    <xf numFmtId="37" fontId="15" fillId="0" borderId="3" xfId="22" applyNumberFormat="1" applyFont="1" applyBorder="1" applyAlignment="1">
      <alignment/>
      <protection/>
    </xf>
    <xf numFmtId="37" fontId="15" fillId="0" borderId="4" xfId="22" applyNumberFormat="1" applyFont="1" applyBorder="1" applyAlignment="1">
      <alignment/>
      <protection/>
    </xf>
    <xf numFmtId="37" fontId="28" fillId="0" borderId="6" xfId="15" applyNumberFormat="1" applyFont="1" applyBorder="1" applyAlignment="1">
      <alignment/>
    </xf>
    <xf numFmtId="37" fontId="28" fillId="0" borderId="3" xfId="15" applyNumberFormat="1" applyFont="1" applyBorder="1" applyAlignment="1">
      <alignment/>
    </xf>
    <xf numFmtId="37" fontId="28" fillId="0" borderId="2" xfId="15" applyNumberFormat="1" applyFont="1" applyBorder="1" applyAlignment="1">
      <alignment/>
    </xf>
    <xf numFmtId="37" fontId="28" fillId="0" borderId="28" xfId="22" applyNumberFormat="1" applyFont="1" applyBorder="1" applyAlignment="1">
      <alignment horizontal="left"/>
      <protection/>
    </xf>
    <xf numFmtId="37" fontId="5" fillId="0" borderId="15" xfId="0" applyNumberFormat="1" applyFont="1" applyBorder="1" applyAlignment="1">
      <alignment/>
    </xf>
    <xf numFmtId="37" fontId="5" fillId="0" borderId="16" xfId="0" applyNumberFormat="1" applyFont="1" applyBorder="1" applyAlignment="1">
      <alignment/>
    </xf>
    <xf numFmtId="37" fontId="5" fillId="0" borderId="17" xfId="0" applyNumberFormat="1" applyFont="1" applyBorder="1" applyAlignment="1">
      <alignment/>
    </xf>
    <xf numFmtId="37" fontId="5" fillId="0" borderId="6" xfId="0" applyNumberFormat="1" applyFont="1" applyFill="1" applyBorder="1" applyAlignment="1">
      <alignment/>
    </xf>
    <xf numFmtId="37" fontId="5" fillId="0" borderId="1" xfId="0" applyNumberFormat="1" applyFont="1" applyFill="1" applyBorder="1" applyAlignment="1">
      <alignment/>
    </xf>
    <xf numFmtId="37" fontId="5" fillId="0" borderId="7" xfId="0" applyNumberFormat="1" applyFont="1" applyFill="1" applyBorder="1" applyAlignment="1">
      <alignment/>
    </xf>
    <xf numFmtId="37" fontId="33" fillId="0" borderId="6" xfId="0" applyNumberFormat="1" applyFont="1" applyBorder="1" applyAlignment="1">
      <alignment/>
    </xf>
    <xf numFmtId="37" fontId="33" fillId="0" borderId="1" xfId="0" applyNumberFormat="1" applyFont="1" applyBorder="1" applyAlignment="1">
      <alignment/>
    </xf>
    <xf numFmtId="37" fontId="5" fillId="0" borderId="6" xfId="0" applyNumberFormat="1" applyFont="1" applyBorder="1" applyAlignment="1">
      <alignment/>
    </xf>
    <xf numFmtId="37" fontId="5" fillId="0" borderId="1" xfId="0" applyNumberFormat="1" applyFont="1" applyBorder="1" applyAlignment="1">
      <alignment/>
    </xf>
    <xf numFmtId="37" fontId="5" fillId="0" borderId="7" xfId="0" applyNumberFormat="1" applyFont="1" applyBorder="1" applyAlignment="1">
      <alignment/>
    </xf>
    <xf numFmtId="37" fontId="5" fillId="0" borderId="31" xfId="0" applyNumberFormat="1" applyFont="1" applyBorder="1" applyAlignment="1">
      <alignment/>
    </xf>
    <xf numFmtId="37" fontId="5" fillId="0" borderId="48" xfId="0" applyNumberFormat="1" applyFont="1" applyBorder="1" applyAlignment="1">
      <alignment/>
    </xf>
    <xf numFmtId="37" fontId="5" fillId="0" borderId="58" xfId="0" applyNumberFormat="1" applyFont="1" applyBorder="1" applyAlignment="1">
      <alignment/>
    </xf>
    <xf numFmtId="5" fontId="5" fillId="0" borderId="1" xfId="0" applyNumberFormat="1" applyFont="1" applyBorder="1" applyAlignment="1">
      <alignment/>
    </xf>
    <xf numFmtId="5" fontId="5" fillId="0" borderId="7" xfId="0" applyNumberFormat="1" applyFont="1" applyBorder="1" applyAlignment="1">
      <alignment/>
    </xf>
    <xf numFmtId="37" fontId="13" fillId="2" borderId="59" xfId="0" applyNumberFormat="1" applyFont="1" applyFill="1" applyBorder="1" applyAlignment="1">
      <alignment/>
    </xf>
    <xf numFmtId="37" fontId="13" fillId="2" borderId="60" xfId="0" applyNumberFormat="1" applyFont="1" applyFill="1" applyBorder="1" applyAlignment="1">
      <alignment/>
    </xf>
    <xf numFmtId="37" fontId="13" fillId="2" borderId="61" xfId="0" applyNumberFormat="1" applyFont="1" applyFill="1" applyBorder="1" applyAlignment="1">
      <alignment/>
    </xf>
    <xf numFmtId="37" fontId="13" fillId="2" borderId="62" xfId="0" applyNumberFormat="1" applyFont="1" applyFill="1" applyBorder="1" applyAlignment="1">
      <alignment/>
    </xf>
    <xf numFmtId="37" fontId="36" fillId="2" borderId="63" xfId="0" applyNumberFormat="1" applyFont="1" applyFill="1" applyBorder="1" applyAlignment="1">
      <alignment/>
    </xf>
    <xf numFmtId="37" fontId="36" fillId="2" borderId="64" xfId="0" applyNumberFormat="1" applyFont="1" applyFill="1" applyBorder="1" applyAlignment="1">
      <alignment/>
    </xf>
    <xf numFmtId="37" fontId="36" fillId="2" borderId="65" xfId="0" applyNumberFormat="1" applyFont="1" applyFill="1" applyBorder="1" applyAlignment="1">
      <alignment/>
    </xf>
    <xf numFmtId="37" fontId="15" fillId="0" borderId="66" xfId="0" applyNumberFormat="1" applyFont="1" applyBorder="1" applyAlignment="1">
      <alignment/>
    </xf>
    <xf numFmtId="37" fontId="15" fillId="0" borderId="67" xfId="0" applyNumberFormat="1" applyFont="1" applyBorder="1" applyAlignment="1">
      <alignment/>
    </xf>
    <xf numFmtId="37" fontId="15" fillId="0" borderId="22" xfId="0" applyNumberFormat="1" applyFont="1" applyBorder="1" applyAlignment="1">
      <alignment/>
    </xf>
    <xf numFmtId="37" fontId="13" fillId="2" borderId="22" xfId="0" applyNumberFormat="1" applyFont="1" applyFill="1" applyBorder="1" applyAlignment="1">
      <alignment/>
    </xf>
    <xf numFmtId="37" fontId="13" fillId="2" borderId="68" xfId="0" applyNumberFormat="1" applyFont="1" applyFill="1" applyBorder="1" applyAlignment="1">
      <alignment/>
    </xf>
    <xf numFmtId="37" fontId="13" fillId="2" borderId="17" xfId="0" applyNumberFormat="1" applyFont="1" applyFill="1" applyBorder="1" applyAlignment="1">
      <alignment/>
    </xf>
    <xf numFmtId="37" fontId="15" fillId="0" borderId="17" xfId="0" applyNumberFormat="1" applyFont="1" applyBorder="1" applyAlignment="1">
      <alignment/>
    </xf>
    <xf numFmtId="37" fontId="37" fillId="0" borderId="40" xfId="0" applyNumberFormat="1" applyFont="1" applyBorder="1" applyAlignment="1">
      <alignment/>
    </xf>
    <xf numFmtId="37" fontId="37" fillId="0" borderId="69" xfId="0" applyNumberFormat="1" applyFont="1" applyBorder="1" applyAlignment="1">
      <alignment/>
    </xf>
    <xf numFmtId="37" fontId="37" fillId="0" borderId="58" xfId="0" applyNumberFormat="1" applyFont="1" applyBorder="1" applyAlignment="1">
      <alignment/>
    </xf>
    <xf numFmtId="37" fontId="31" fillId="2" borderId="23" xfId="0" applyNumberFormat="1" applyFont="1" applyFill="1" applyBorder="1" applyAlignment="1">
      <alignment/>
    </xf>
    <xf numFmtId="37" fontId="31" fillId="2" borderId="70" xfId="0" applyNumberFormat="1" applyFont="1" applyFill="1" applyBorder="1" applyAlignment="1">
      <alignment/>
    </xf>
    <xf numFmtId="37" fontId="31" fillId="2" borderId="71" xfId="0" applyNumberFormat="1" applyFont="1" applyFill="1" applyBorder="1" applyAlignment="1">
      <alignment/>
    </xf>
    <xf numFmtId="37" fontId="31" fillId="2" borderId="72" xfId="0" applyNumberFormat="1" applyFont="1" applyFill="1" applyBorder="1" applyAlignment="1">
      <alignment/>
    </xf>
    <xf numFmtId="37" fontId="31" fillId="2" borderId="73" xfId="0" applyNumberFormat="1" applyFont="1" applyFill="1" applyBorder="1" applyAlignment="1">
      <alignment/>
    </xf>
    <xf numFmtId="37" fontId="31" fillId="2" borderId="74" xfId="0" applyNumberFormat="1" applyFont="1" applyFill="1" applyBorder="1" applyAlignment="1">
      <alignment/>
    </xf>
    <xf numFmtId="37" fontId="31" fillId="2" borderId="10" xfId="0" applyNumberFormat="1" applyFont="1" applyFill="1" applyAlignment="1">
      <alignment/>
    </xf>
    <xf numFmtId="37" fontId="31" fillId="2" borderId="75" xfId="0" applyNumberFormat="1" applyFont="1" applyFill="1" applyBorder="1" applyAlignment="1">
      <alignment/>
    </xf>
    <xf numFmtId="37" fontId="31" fillId="2" borderId="76" xfId="0" applyNumberFormat="1" applyFont="1" applyFill="1" applyAlignment="1">
      <alignment/>
    </xf>
    <xf numFmtId="37" fontId="31" fillId="2" borderId="77" xfId="0" applyNumberFormat="1" applyFont="1" applyFill="1" applyBorder="1" applyAlignment="1">
      <alignment/>
    </xf>
    <xf numFmtId="37" fontId="31" fillId="2" borderId="78" xfId="0" applyNumberFormat="1" applyFont="1" applyFill="1" applyAlignment="1">
      <alignment/>
    </xf>
    <xf numFmtId="37" fontId="31" fillId="2" borderId="79" xfId="0" applyNumberFormat="1" applyFont="1" applyFill="1" applyBorder="1" applyAlignment="1">
      <alignment/>
    </xf>
    <xf numFmtId="37" fontId="31" fillId="2" borderId="80" xfId="0" applyNumberFormat="1" applyFont="1" applyFill="1" applyBorder="1" applyAlignment="1">
      <alignment/>
    </xf>
    <xf numFmtId="37" fontId="31" fillId="2" borderId="81" xfId="0" applyNumberFormat="1" applyFont="1" applyFill="1" applyBorder="1" applyAlignment="1">
      <alignment/>
    </xf>
    <xf numFmtId="37" fontId="31" fillId="2" borderId="82" xfId="0" applyNumberFormat="1" applyFont="1" applyFill="1" applyBorder="1" applyAlignment="1">
      <alignment/>
    </xf>
    <xf numFmtId="37" fontId="31" fillId="2" borderId="83" xfId="0" applyNumberFormat="1" applyFont="1" applyFill="1" applyBorder="1" applyAlignment="1">
      <alignment/>
    </xf>
    <xf numFmtId="37" fontId="31" fillId="2" borderId="84" xfId="0" applyNumberFormat="1" applyFont="1" applyFill="1" applyBorder="1" applyAlignment="1">
      <alignment/>
    </xf>
    <xf numFmtId="37" fontId="31" fillId="2" borderId="85" xfId="0" applyNumberFormat="1" applyFont="1" applyFill="1" applyBorder="1" applyAlignment="1">
      <alignment/>
    </xf>
    <xf numFmtId="37" fontId="31" fillId="2" borderId="0" xfId="0" applyNumberFormat="1" applyFont="1" applyFill="1" applyAlignment="1">
      <alignment/>
    </xf>
    <xf numFmtId="37" fontId="31" fillId="2" borderId="86" xfId="0" applyNumberFormat="1" applyFont="1" applyFill="1" applyBorder="1" applyAlignment="1">
      <alignment/>
    </xf>
    <xf numFmtId="37" fontId="31" fillId="2" borderId="87" xfId="0" applyNumberFormat="1" applyFont="1" applyFill="1" applyBorder="1" applyAlignment="1">
      <alignment/>
    </xf>
    <xf numFmtId="37" fontId="32" fillId="2" borderId="36" xfId="0" applyNumberFormat="1" applyFont="1" applyFill="1" applyBorder="1" applyAlignment="1">
      <alignment/>
    </xf>
    <xf numFmtId="37" fontId="31" fillId="2" borderId="15" xfId="0" applyNumberFormat="1" applyFont="1" applyFill="1" applyBorder="1" applyAlignment="1">
      <alignment/>
    </xf>
    <xf numFmtId="37" fontId="31" fillId="2" borderId="16" xfId="0" applyNumberFormat="1" applyFont="1" applyFill="1" applyBorder="1" applyAlignment="1">
      <alignment/>
    </xf>
    <xf numFmtId="37" fontId="31" fillId="2" borderId="17" xfId="0" applyNumberFormat="1" applyFont="1" applyFill="1" applyBorder="1" applyAlignment="1">
      <alignment/>
    </xf>
    <xf numFmtId="37" fontId="31" fillId="2" borderId="6" xfId="0" applyNumberFormat="1" applyFont="1" applyFill="1" applyBorder="1" applyAlignment="1">
      <alignment/>
    </xf>
    <xf numFmtId="37" fontId="31" fillId="2" borderId="1" xfId="0" applyNumberFormat="1" applyFont="1" applyFill="1" applyBorder="1" applyAlignment="1">
      <alignment/>
    </xf>
    <xf numFmtId="37" fontId="31" fillId="2" borderId="7" xfId="0" applyNumberFormat="1" applyFont="1" applyFill="1" applyBorder="1" applyAlignment="1">
      <alignment/>
    </xf>
    <xf numFmtId="37" fontId="32" fillId="2" borderId="31" xfId="0" applyNumberFormat="1" applyFont="1" applyFill="1" applyBorder="1" applyAlignment="1">
      <alignment/>
    </xf>
    <xf numFmtId="37" fontId="31" fillId="2" borderId="48" xfId="0" applyNumberFormat="1" applyFont="1" applyFill="1" applyBorder="1" applyAlignment="1">
      <alignment/>
    </xf>
    <xf numFmtId="37" fontId="31" fillId="2" borderId="58" xfId="0" applyNumberFormat="1" applyFont="1" applyFill="1" applyBorder="1" applyAlignment="1">
      <alignment/>
    </xf>
    <xf numFmtId="4" fontId="31" fillId="2" borderId="15" xfId="0" applyNumberFormat="1" applyFont="1" applyFill="1" applyBorder="1" applyAlignment="1">
      <alignment/>
    </xf>
    <xf numFmtId="4" fontId="32" fillId="2" borderId="16" xfId="0" applyNumberFormat="1" applyFont="1" applyFill="1" applyBorder="1" applyAlignment="1">
      <alignment/>
    </xf>
    <xf numFmtId="4" fontId="31" fillId="2" borderId="15" xfId="0" applyNumberFormat="1" applyFont="1" applyFill="1" applyBorder="1" applyAlignment="1">
      <alignment horizontal="right"/>
    </xf>
    <xf numFmtId="4" fontId="31" fillId="2" borderId="35" xfId="0" applyNumberFormat="1" applyFont="1" applyFill="1" applyBorder="1" applyAlignment="1">
      <alignment horizontal="right"/>
    </xf>
    <xf numFmtId="4" fontId="32" fillId="2" borderId="88" xfId="0" applyNumberFormat="1" applyFont="1" applyFill="1" applyBorder="1" applyAlignment="1">
      <alignment/>
    </xf>
    <xf numFmtId="4" fontId="31" fillId="2" borderId="35" xfId="0" applyNumberFormat="1" applyFont="1" applyFill="1" applyBorder="1" applyAlignment="1">
      <alignment/>
    </xf>
    <xf numFmtId="4" fontId="6" fillId="0" borderId="15" xfId="0" applyNumberFormat="1" applyFont="1" applyBorder="1" applyAlignment="1">
      <alignment/>
    </xf>
    <xf numFmtId="4" fontId="31" fillId="2" borderId="17" xfId="0" applyNumberFormat="1" applyFont="1" applyFill="1" applyBorder="1" applyAlignment="1">
      <alignment/>
    </xf>
    <xf numFmtId="4" fontId="31" fillId="2" borderId="89" xfId="0" applyNumberFormat="1" applyFont="1" applyFill="1" applyBorder="1" applyAlignment="1">
      <alignment/>
    </xf>
    <xf numFmtId="37" fontId="13" fillId="2" borderId="15" xfId="0" applyNumberFormat="1" applyFont="1" applyFill="1" applyBorder="1" applyAlignment="1">
      <alignment/>
    </xf>
    <xf numFmtId="37" fontId="13" fillId="2" borderId="16" xfId="0" applyNumberFormat="1" applyFont="1" applyFill="1" applyBorder="1" applyAlignment="1">
      <alignment/>
    </xf>
    <xf numFmtId="37" fontId="13" fillId="2" borderId="15" xfId="0" applyNumberFormat="1" applyFont="1" applyFill="1" applyBorder="1" applyAlignment="1">
      <alignment horizontal="right"/>
    </xf>
    <xf numFmtId="37" fontId="13" fillId="0" borderId="15" xfId="0" applyNumberFormat="1" applyFont="1" applyFill="1" applyBorder="1" applyAlignment="1">
      <alignment/>
    </xf>
    <xf numFmtId="37" fontId="13" fillId="0" borderId="16" xfId="0" applyNumberFormat="1" applyFont="1" applyFill="1" applyBorder="1" applyAlignment="1">
      <alignment/>
    </xf>
    <xf numFmtId="37" fontId="13" fillId="0" borderId="17" xfId="0" applyNumberFormat="1" applyFont="1" applyFill="1" applyBorder="1" applyAlignment="1">
      <alignment/>
    </xf>
    <xf numFmtId="37" fontId="14" fillId="2" borderId="15" xfId="0" applyNumberFormat="1" applyFont="1" applyFill="1" applyBorder="1" applyAlignment="1">
      <alignment/>
    </xf>
    <xf numFmtId="37" fontId="14" fillId="2" borderId="16" xfId="0" applyNumberFormat="1" applyFont="1" applyFill="1" applyBorder="1" applyAlignment="1">
      <alignment/>
    </xf>
    <xf numFmtId="37" fontId="14" fillId="2" borderId="17" xfId="0" applyNumberFormat="1" applyFont="1" applyFill="1" applyBorder="1" applyAlignment="1">
      <alignment/>
    </xf>
    <xf numFmtId="37" fontId="13" fillId="2" borderId="3" xfId="0" applyNumberFormat="1" applyFont="1" applyFill="1" applyBorder="1" applyAlignment="1">
      <alignment/>
    </xf>
    <xf numFmtId="37" fontId="13" fillId="2" borderId="0" xfId="0" applyNumberFormat="1" applyFont="1" applyFill="1" applyBorder="1" applyAlignment="1">
      <alignment/>
    </xf>
    <xf numFmtId="37" fontId="13" fillId="2" borderId="4" xfId="0" applyNumberFormat="1" applyFont="1" applyFill="1" applyBorder="1" applyAlignment="1">
      <alignment/>
    </xf>
    <xf numFmtId="37" fontId="13" fillId="2" borderId="31" xfId="0" applyNumberFormat="1" applyFont="1" applyFill="1" applyBorder="1" applyAlignment="1">
      <alignment/>
    </xf>
    <xf numFmtId="37" fontId="13" fillId="2" borderId="48" xfId="0" applyNumberFormat="1" applyFont="1" applyFill="1" applyBorder="1" applyAlignment="1">
      <alignment/>
    </xf>
    <xf numFmtId="37" fontId="13" fillId="2" borderId="58" xfId="0" applyNumberFormat="1" applyFont="1" applyFill="1" applyBorder="1" applyAlignment="1">
      <alignment/>
    </xf>
    <xf numFmtId="37" fontId="35" fillId="0" borderId="35" xfId="0" applyNumberFormat="1" applyFont="1" applyFill="1" applyBorder="1" applyAlignment="1">
      <alignment/>
    </xf>
    <xf numFmtId="37" fontId="35" fillId="0" borderId="88" xfId="0" applyNumberFormat="1" applyFont="1" applyFill="1" applyBorder="1" applyAlignment="1">
      <alignment/>
    </xf>
    <xf numFmtId="37" fontId="35" fillId="0" borderId="89" xfId="0" applyNumberFormat="1" applyFont="1" applyFill="1" applyBorder="1" applyAlignment="1">
      <alignment/>
    </xf>
    <xf numFmtId="37" fontId="15" fillId="0" borderId="11" xfId="22" applyNumberFormat="1" applyFont="1" applyBorder="1">
      <alignment/>
      <protection/>
    </xf>
    <xf numFmtId="0" fontId="15" fillId="0" borderId="0" xfId="22" applyNumberFormat="1" applyFont="1">
      <alignment/>
      <protection/>
    </xf>
    <xf numFmtId="37" fontId="15" fillId="0" borderId="90" xfId="22" applyNumberFormat="1" applyFont="1" applyBorder="1">
      <alignment/>
      <protection/>
    </xf>
    <xf numFmtId="0" fontId="0" fillId="0" borderId="91" xfId="0" applyBorder="1" applyAlignment="1">
      <alignment horizontal="left" indent="4"/>
    </xf>
    <xf numFmtId="3" fontId="6" fillId="0" borderId="92" xfId="0" applyNumberFormat="1" applyFont="1" applyBorder="1" applyAlignment="1">
      <alignment horizontal="left" indent="4"/>
    </xf>
    <xf numFmtId="0" fontId="0" fillId="0" borderId="91" xfId="0" applyBorder="1" applyAlignment="1">
      <alignment horizontal="left" indent="2"/>
    </xf>
    <xf numFmtId="177" fontId="13" fillId="2" borderId="92" xfId="0" applyNumberFormat="1" applyFont="1" applyFill="1" applyBorder="1" applyAlignment="1">
      <alignment horizontal="left" indent="2"/>
    </xf>
    <xf numFmtId="0" fontId="0" fillId="0" borderId="93" xfId="0" applyBorder="1" applyAlignment="1">
      <alignment horizontal="left" indent="2"/>
    </xf>
    <xf numFmtId="177" fontId="6" fillId="0" borderId="12" xfId="0" applyNumberFormat="1" applyFont="1" applyBorder="1" applyAlignment="1">
      <alignment vertical="center"/>
    </xf>
    <xf numFmtId="177" fontId="6" fillId="0" borderId="1" xfId="0" applyNumberFormat="1" applyFont="1" applyBorder="1" applyAlignment="1">
      <alignment vertical="center"/>
    </xf>
    <xf numFmtId="177" fontId="6" fillId="0" borderId="14" xfId="0" applyNumberFormat="1" applyFont="1" applyBorder="1" applyAlignment="1">
      <alignment horizontal="right"/>
    </xf>
    <xf numFmtId="177" fontId="6" fillId="0" borderId="13" xfId="0" applyNumberFormat="1" applyFont="1" applyBorder="1" applyAlignment="1">
      <alignment horizontal="center"/>
    </xf>
    <xf numFmtId="177" fontId="6" fillId="0" borderId="13" xfId="0" applyNumberFormat="1" applyFont="1" applyBorder="1" applyAlignment="1">
      <alignment horizontal="right"/>
    </xf>
    <xf numFmtId="177" fontId="6" fillId="0" borderId="19" xfId="0" applyNumberFormat="1" applyFont="1" applyBorder="1" applyAlignment="1">
      <alignment horizontal="right"/>
    </xf>
    <xf numFmtId="37" fontId="6" fillId="0" borderId="15" xfId="0" applyNumberFormat="1" applyFont="1" applyBorder="1" applyAlignment="1">
      <alignment/>
    </xf>
    <xf numFmtId="37" fontId="6" fillId="0" borderId="16" xfId="0" applyNumberFormat="1" applyFont="1" applyBorder="1" applyAlignment="1">
      <alignment/>
    </xf>
    <xf numFmtId="37" fontId="6" fillId="0" borderId="6" xfId="0" applyNumberFormat="1" applyFont="1" applyBorder="1" applyAlignment="1">
      <alignment/>
    </xf>
    <xf numFmtId="37" fontId="6" fillId="0" borderId="1" xfId="0" applyNumberFormat="1" applyFont="1" applyBorder="1" applyAlignment="1">
      <alignment/>
    </xf>
    <xf numFmtId="3" fontId="23" fillId="0" borderId="6" xfId="0" applyNumberFormat="1" applyFont="1" applyBorder="1" applyAlignment="1">
      <alignment/>
    </xf>
    <xf numFmtId="3" fontId="23" fillId="0" borderId="1" xfId="0" applyNumberFormat="1" applyFont="1" applyBorder="1" applyAlignment="1">
      <alignment/>
    </xf>
    <xf numFmtId="5" fontId="23" fillId="0" borderId="1" xfId="0" applyNumberFormat="1" applyFont="1" applyBorder="1" applyAlignment="1">
      <alignment/>
    </xf>
    <xf numFmtId="37" fontId="23" fillId="0" borderId="6" xfId="0" applyNumberFormat="1" applyFont="1" applyBorder="1" applyAlignment="1">
      <alignment/>
    </xf>
    <xf numFmtId="37" fontId="23" fillId="0" borderId="1" xfId="0" applyNumberFormat="1" applyFont="1" applyBorder="1" applyAlignment="1">
      <alignment/>
    </xf>
    <xf numFmtId="5" fontId="23" fillId="0" borderId="7" xfId="0" applyNumberFormat="1" applyFont="1" applyBorder="1" applyAlignment="1">
      <alignment/>
    </xf>
    <xf numFmtId="3" fontId="6" fillId="0" borderId="1" xfId="0" applyNumberFormat="1" applyFont="1" applyBorder="1" applyAlignment="1">
      <alignment/>
    </xf>
    <xf numFmtId="37" fontId="6" fillId="0" borderId="0" xfId="0" applyNumberFormat="1" applyFont="1" applyAlignment="1">
      <alignment/>
    </xf>
    <xf numFmtId="3" fontId="6" fillId="0" borderId="6" xfId="0" applyNumberFormat="1" applyFont="1" applyBorder="1" applyAlignment="1">
      <alignment/>
    </xf>
    <xf numFmtId="0" fontId="27" fillId="0" borderId="0" xfId="21">
      <alignment/>
      <protection/>
    </xf>
    <xf numFmtId="0" fontId="39" fillId="0" borderId="0" xfId="0" applyFont="1" applyBorder="1" applyAlignment="1">
      <alignment horizontal="center" wrapText="1"/>
    </xf>
    <xf numFmtId="0" fontId="39" fillId="4" borderId="0" xfId="0" applyFont="1" applyFill="1" applyAlignment="1">
      <alignment/>
    </xf>
    <xf numFmtId="0" fontId="39" fillId="0" borderId="0" xfId="0" applyFont="1" applyBorder="1" applyAlignment="1">
      <alignment horizontal="center" wrapText="1"/>
    </xf>
    <xf numFmtId="0" fontId="39" fillId="0" borderId="0" xfId="0" applyFont="1" applyBorder="1" applyAlignment="1">
      <alignment/>
    </xf>
    <xf numFmtId="0" fontId="39" fillId="0" borderId="94" xfId="0" applyFont="1" applyBorder="1" applyAlignment="1">
      <alignment/>
    </xf>
    <xf numFmtId="3" fontId="6" fillId="0" borderId="31" xfId="0" applyNumberFormat="1" applyFont="1" applyBorder="1" applyAlignment="1">
      <alignment/>
    </xf>
    <xf numFmtId="0" fontId="15" fillId="0" borderId="47" xfId="0" applyFont="1" applyBorder="1" applyAlignment="1">
      <alignment wrapText="1"/>
    </xf>
    <xf numFmtId="37" fontId="15" fillId="0" borderId="6" xfId="15" applyNumberFormat="1" applyFont="1" applyBorder="1" applyAlignment="1">
      <alignment/>
    </xf>
    <xf numFmtId="37" fontId="15" fillId="0" borderId="7" xfId="15" applyNumberFormat="1" applyFont="1" applyBorder="1" applyAlignment="1">
      <alignment/>
    </xf>
    <xf numFmtId="37" fontId="15" fillId="0" borderId="1" xfId="15" applyNumberFormat="1" applyFont="1" applyBorder="1" applyAlignment="1">
      <alignment/>
    </xf>
    <xf numFmtId="37" fontId="28" fillId="0" borderId="7" xfId="15" applyNumberFormat="1" applyFont="1" applyBorder="1" applyAlignment="1">
      <alignment/>
    </xf>
    <xf numFmtId="37" fontId="15" fillId="0" borderId="3" xfId="15" applyNumberFormat="1" applyFont="1" applyBorder="1" applyAlignment="1">
      <alignment/>
    </xf>
    <xf numFmtId="37" fontId="15" fillId="0" borderId="2" xfId="15" applyNumberFormat="1" applyFont="1" applyBorder="1" applyAlignment="1">
      <alignment/>
    </xf>
    <xf numFmtId="37" fontId="15" fillId="0" borderId="7" xfId="22" applyNumberFormat="1" applyFont="1" applyBorder="1">
      <alignment/>
      <protection/>
    </xf>
    <xf numFmtId="37" fontId="28" fillId="0" borderId="31" xfId="15" applyNumberFormat="1" applyFont="1" applyBorder="1" applyAlignment="1">
      <alignment/>
    </xf>
    <xf numFmtId="37" fontId="28" fillId="0" borderId="1" xfId="15" applyNumberFormat="1" applyFont="1" applyBorder="1" applyAlignment="1">
      <alignment/>
    </xf>
    <xf numFmtId="0" fontId="6" fillId="0" borderId="0" xfId="0" applyFont="1" applyAlignment="1">
      <alignment/>
    </xf>
    <xf numFmtId="0" fontId="58" fillId="0" borderId="0" xfId="0" applyFont="1" applyAlignment="1">
      <alignment/>
    </xf>
    <xf numFmtId="177" fontId="23" fillId="0" borderId="11" xfId="0" applyNumberFormat="1" applyFont="1" applyBorder="1" applyAlignment="1">
      <alignment/>
    </xf>
    <xf numFmtId="177" fontId="23" fillId="0" borderId="12" xfId="0" applyNumberFormat="1" applyFont="1" applyBorder="1" applyAlignment="1">
      <alignment/>
    </xf>
    <xf numFmtId="177" fontId="23" fillId="0" borderId="3" xfId="0" applyNumberFormat="1" applyFont="1" applyBorder="1" applyAlignment="1">
      <alignment/>
    </xf>
    <xf numFmtId="177" fontId="23" fillId="0" borderId="0" xfId="0" applyNumberFormat="1" applyFont="1" applyBorder="1" applyAlignment="1">
      <alignment/>
    </xf>
    <xf numFmtId="177" fontId="23" fillId="0" borderId="14" xfId="0" applyNumberFormat="1" applyFont="1" applyBorder="1" applyAlignment="1">
      <alignment/>
    </xf>
    <xf numFmtId="177" fontId="23" fillId="0" borderId="13" xfId="0" applyNumberFormat="1" applyFont="1" applyBorder="1" applyAlignment="1">
      <alignment/>
    </xf>
    <xf numFmtId="177" fontId="23" fillId="0" borderId="14" xfId="0" applyNumberFormat="1" applyFont="1" applyBorder="1" applyAlignment="1">
      <alignment horizontal="right"/>
    </xf>
    <xf numFmtId="177" fontId="23" fillId="0" borderId="13" xfId="0" applyNumberFormat="1" applyFont="1" applyBorder="1" applyAlignment="1">
      <alignment horizontal="right"/>
    </xf>
    <xf numFmtId="3" fontId="6" fillId="0" borderId="16" xfId="0" applyNumberFormat="1" applyFont="1" applyBorder="1" applyAlignment="1">
      <alignment/>
    </xf>
    <xf numFmtId="3" fontId="6" fillId="0" borderId="17" xfId="0" applyNumberFormat="1" applyFont="1" applyBorder="1" applyAlignment="1">
      <alignment/>
    </xf>
    <xf numFmtId="177" fontId="6" fillId="0" borderId="6" xfId="0" applyNumberFormat="1" applyFont="1" applyBorder="1" applyAlignment="1">
      <alignment/>
    </xf>
    <xf numFmtId="177" fontId="6" fillId="0" borderId="1" xfId="0" applyNumberFormat="1" applyFont="1" applyBorder="1" applyAlignment="1">
      <alignment/>
    </xf>
    <xf numFmtId="3" fontId="6" fillId="0" borderId="6" xfId="0" applyNumberFormat="1" applyFont="1" applyFill="1" applyBorder="1" applyAlignment="1">
      <alignment/>
    </xf>
    <xf numFmtId="3" fontId="6" fillId="0" borderId="1" xfId="0" applyNumberFormat="1" applyFont="1" applyFill="1" applyBorder="1" applyAlignment="1">
      <alignment/>
    </xf>
    <xf numFmtId="3" fontId="6" fillId="0" borderId="7" xfId="0" applyNumberFormat="1" applyFont="1" applyFill="1" applyBorder="1" applyAlignment="1">
      <alignment/>
    </xf>
    <xf numFmtId="177" fontId="6" fillId="0" borderId="3" xfId="0" applyNumberFormat="1" applyFont="1" applyBorder="1" applyAlignment="1">
      <alignment/>
    </xf>
    <xf numFmtId="3" fontId="6" fillId="0" borderId="4" xfId="0" applyNumberFormat="1" applyFont="1" applyBorder="1" applyAlignment="1">
      <alignment/>
    </xf>
    <xf numFmtId="3" fontId="6" fillId="0" borderId="7" xfId="0" applyNumberFormat="1" applyFont="1" applyBorder="1" applyAlignment="1">
      <alignment/>
    </xf>
    <xf numFmtId="177" fontId="6" fillId="0" borderId="0" xfId="0" applyNumberFormat="1" applyFont="1" applyBorder="1" applyAlignment="1">
      <alignment/>
    </xf>
    <xf numFmtId="3" fontId="6" fillId="0" borderId="48" xfId="0" applyNumberFormat="1" applyFont="1" applyBorder="1" applyAlignment="1">
      <alignment/>
    </xf>
    <xf numFmtId="3" fontId="6" fillId="0" borderId="58" xfId="0" applyNumberFormat="1" applyFont="1" applyBorder="1" applyAlignment="1">
      <alignment/>
    </xf>
    <xf numFmtId="5" fontId="32" fillId="2" borderId="95" xfId="0" applyNumberFormat="1" applyFont="1" applyFill="1" applyBorder="1" applyAlignment="1">
      <alignment/>
    </xf>
    <xf numFmtId="0" fontId="15" fillId="0" borderId="91" xfId="0" applyFont="1" applyBorder="1" applyAlignment="1">
      <alignment horizontal="left"/>
    </xf>
    <xf numFmtId="0" fontId="0" fillId="0" borderId="15" xfId="0" applyFont="1" applyBorder="1" applyAlignment="1">
      <alignment/>
    </xf>
    <xf numFmtId="3" fontId="40" fillId="0" borderId="0" xfId="0" applyNumberFormat="1" applyFont="1" applyAlignment="1">
      <alignment/>
    </xf>
    <xf numFmtId="0" fontId="0" fillId="0" borderId="43" xfId="0" applyBorder="1" applyAlignment="1">
      <alignment/>
    </xf>
    <xf numFmtId="3" fontId="6" fillId="0" borderId="49" xfId="0" applyNumberFormat="1" applyFont="1" applyBorder="1" applyAlignment="1">
      <alignment/>
    </xf>
    <xf numFmtId="0" fontId="0" fillId="0" borderId="32" xfId="0" applyBorder="1" applyAlignment="1">
      <alignment horizontal="left" indent="2"/>
    </xf>
    <xf numFmtId="3" fontId="6" fillId="0" borderId="45" xfId="0" applyNumberFormat="1" applyFont="1" applyBorder="1" applyAlignment="1">
      <alignment/>
    </xf>
    <xf numFmtId="0" fontId="0" fillId="0" borderId="0" xfId="0" applyBorder="1" applyAlignment="1">
      <alignment horizontal="center"/>
    </xf>
    <xf numFmtId="3" fontId="23" fillId="0" borderId="96" xfId="0" applyNumberFormat="1" applyFont="1" applyBorder="1" applyAlignment="1">
      <alignment horizontal="left" indent="2"/>
    </xf>
    <xf numFmtId="3" fontId="41" fillId="0" borderId="0" xfId="0" applyNumberFormat="1" applyFont="1" applyAlignment="1">
      <alignment horizontal="center"/>
    </xf>
    <xf numFmtId="3" fontId="58" fillId="0" borderId="0" xfId="0" applyNumberFormat="1" applyFont="1" applyAlignment="1">
      <alignment horizontal="center"/>
    </xf>
    <xf numFmtId="0" fontId="55" fillId="0" borderId="0" xfId="0" applyFont="1" applyBorder="1" applyAlignment="1">
      <alignment horizontal="center"/>
    </xf>
    <xf numFmtId="0" fontId="55" fillId="0" borderId="0" xfId="0" applyFont="1" applyBorder="1" applyAlignment="1">
      <alignment horizontal="center"/>
    </xf>
    <xf numFmtId="3" fontId="40" fillId="0" borderId="0" xfId="0" applyNumberFormat="1" applyFont="1" applyAlignment="1">
      <alignment horizontal="center"/>
    </xf>
    <xf numFmtId="0" fontId="0" fillId="0" borderId="0" xfId="0" applyAlignment="1">
      <alignment horizontal="center"/>
    </xf>
    <xf numFmtId="0" fontId="0" fillId="0" borderId="7" xfId="0" applyFont="1" applyBorder="1" applyAlignment="1">
      <alignment/>
    </xf>
    <xf numFmtId="3" fontId="6" fillId="0" borderId="18" xfId="0" applyNumberFormat="1" applyFont="1" applyBorder="1" applyAlignment="1">
      <alignment/>
    </xf>
    <xf numFmtId="3" fontId="6" fillId="0" borderId="12" xfId="0" applyNumberFormat="1" applyFont="1" applyBorder="1" applyAlignment="1">
      <alignment/>
    </xf>
    <xf numFmtId="0" fontId="0" fillId="0" borderId="1" xfId="0" applyFont="1" applyBorder="1" applyAlignment="1">
      <alignment/>
    </xf>
    <xf numFmtId="3" fontId="6" fillId="0" borderId="11" xfId="0" applyNumberFormat="1" applyFont="1" applyBorder="1" applyAlignment="1">
      <alignment/>
    </xf>
    <xf numFmtId="0" fontId="0" fillId="0" borderId="6" xfId="0" applyFont="1" applyBorder="1" applyAlignment="1">
      <alignment/>
    </xf>
    <xf numFmtId="37" fontId="6" fillId="0" borderId="49" xfId="0" applyNumberFormat="1" applyFont="1" applyBorder="1" applyAlignment="1">
      <alignment/>
    </xf>
    <xf numFmtId="37" fontId="0" fillId="0" borderId="15" xfId="0" applyNumberFormat="1" applyFont="1" applyBorder="1" applyAlignment="1">
      <alignment/>
    </xf>
    <xf numFmtId="37" fontId="6" fillId="0" borderId="50" xfId="0" applyNumberFormat="1" applyFont="1" applyBorder="1" applyAlignment="1">
      <alignment/>
    </xf>
    <xf numFmtId="37" fontId="0" fillId="0" borderId="16" xfId="0" applyNumberFormat="1" applyFont="1" applyBorder="1" applyAlignment="1">
      <alignment/>
    </xf>
    <xf numFmtId="37" fontId="6" fillId="0" borderId="97" xfId="0" applyNumberFormat="1" applyFont="1" applyBorder="1" applyAlignment="1">
      <alignment/>
    </xf>
    <xf numFmtId="37" fontId="0" fillId="0" borderId="17" xfId="0" applyNumberFormat="1" applyFont="1" applyBorder="1" applyAlignment="1">
      <alignment/>
    </xf>
    <xf numFmtId="0" fontId="0" fillId="0" borderId="0" xfId="0" applyAlignment="1">
      <alignment/>
    </xf>
    <xf numFmtId="3" fontId="23" fillId="0" borderId="98" xfId="0" applyNumberFormat="1" applyFont="1" applyBorder="1" applyAlignment="1">
      <alignment/>
    </xf>
    <xf numFmtId="0" fontId="0" fillId="0" borderId="42" xfId="0" applyBorder="1" applyAlignment="1">
      <alignment/>
    </xf>
    <xf numFmtId="3" fontId="6" fillId="0" borderId="92" xfId="0" applyNumberFormat="1" applyFont="1" applyFill="1" applyBorder="1" applyAlignment="1">
      <alignment horizontal="left" indent="4"/>
    </xf>
    <xf numFmtId="0" fontId="0" fillId="0" borderId="91" xfId="0" applyBorder="1" applyAlignment="1">
      <alignment horizontal="left" indent="4"/>
    </xf>
    <xf numFmtId="0" fontId="6" fillId="0" borderId="92" xfId="0" applyFont="1" applyBorder="1" applyAlignment="1">
      <alignment horizontal="left" indent="2"/>
    </xf>
    <xf numFmtId="0" fontId="0" fillId="0" borderId="91" xfId="0" applyBorder="1" applyAlignment="1">
      <alignment horizontal="left" indent="2"/>
    </xf>
    <xf numFmtId="3" fontId="6" fillId="0" borderId="92" xfId="0" applyNumberFormat="1" applyFont="1" applyBorder="1" applyAlignment="1">
      <alignment/>
    </xf>
    <xf numFmtId="0" fontId="0" fillId="0" borderId="91" xfId="0" applyBorder="1" applyAlignment="1">
      <alignment/>
    </xf>
    <xf numFmtId="3" fontId="6" fillId="0" borderId="92" xfId="0" applyNumberFormat="1" applyFont="1" applyBorder="1" applyAlignment="1">
      <alignment horizontal="left" indent="2"/>
    </xf>
    <xf numFmtId="3" fontId="6" fillId="0" borderId="92" xfId="0" applyNumberFormat="1" applyFont="1" applyBorder="1" applyAlignment="1">
      <alignment horizontal="left" indent="4"/>
    </xf>
    <xf numFmtId="177" fontId="23" fillId="0" borderId="31" xfId="0" applyNumberFormat="1" applyFont="1" applyBorder="1" applyAlignment="1">
      <alignment horizontal="center"/>
    </xf>
    <xf numFmtId="177" fontId="23" fillId="0" borderId="48" xfId="0" applyNumberFormat="1" applyFont="1" applyBorder="1" applyAlignment="1">
      <alignment horizontal="center"/>
    </xf>
    <xf numFmtId="177" fontId="23" fillId="0" borderId="58" xfId="0" applyNumberFormat="1" applyFont="1" applyBorder="1" applyAlignment="1">
      <alignment horizontal="center"/>
    </xf>
    <xf numFmtId="3" fontId="6" fillId="0" borderId="99" xfId="0" applyNumberFormat="1" applyFont="1" applyBorder="1" applyAlignment="1">
      <alignment/>
    </xf>
    <xf numFmtId="0" fontId="0" fillId="0" borderId="100" xfId="0" applyBorder="1" applyAlignment="1">
      <alignment/>
    </xf>
    <xf numFmtId="0" fontId="6" fillId="0" borderId="92" xfId="0" applyFont="1" applyBorder="1" applyAlignment="1">
      <alignment horizontal="left" indent="4"/>
    </xf>
    <xf numFmtId="3" fontId="6" fillId="0" borderId="15" xfId="0" applyNumberFormat="1" applyFont="1" applyBorder="1" applyAlignment="1">
      <alignment/>
    </xf>
    <xf numFmtId="0" fontId="0" fillId="0" borderId="16" xfId="0" applyBorder="1" applyAlignment="1">
      <alignment/>
    </xf>
    <xf numFmtId="3" fontId="6" fillId="0" borderId="15" xfId="0" applyNumberFormat="1" applyFont="1" applyBorder="1" applyAlignment="1">
      <alignment horizontal="left" indent="4"/>
    </xf>
    <xf numFmtId="0" fontId="0" fillId="0" borderId="16" xfId="0" applyBorder="1" applyAlignment="1">
      <alignment horizontal="left" indent="4"/>
    </xf>
    <xf numFmtId="3" fontId="6" fillId="0" borderId="3" xfId="0" applyNumberFormat="1" applyFont="1" applyBorder="1" applyAlignment="1">
      <alignment horizontal="left" indent="4"/>
    </xf>
    <xf numFmtId="0" fontId="0" fillId="0" borderId="0" xfId="0" applyBorder="1" applyAlignment="1">
      <alignment horizontal="left" indent="4"/>
    </xf>
    <xf numFmtId="3" fontId="39" fillId="0" borderId="101" xfId="0" applyNumberFormat="1" applyFont="1" applyBorder="1" applyAlignment="1">
      <alignment/>
    </xf>
    <xf numFmtId="3" fontId="39" fillId="0" borderId="102" xfId="0" applyNumberFormat="1" applyFont="1" applyBorder="1" applyAlignment="1">
      <alignment/>
    </xf>
    <xf numFmtId="3" fontId="39" fillId="0" borderId="91" xfId="0" applyNumberFormat="1" applyFont="1" applyBorder="1" applyAlignment="1">
      <alignment/>
    </xf>
    <xf numFmtId="3" fontId="39" fillId="0" borderId="93" xfId="0" applyNumberFormat="1" applyFont="1" applyBorder="1" applyAlignment="1">
      <alignment/>
    </xf>
    <xf numFmtId="3" fontId="39" fillId="0" borderId="103" xfId="0" applyNumberFormat="1" applyFont="1" applyBorder="1" applyAlignment="1">
      <alignment/>
    </xf>
    <xf numFmtId="3" fontId="39" fillId="0" borderId="104" xfId="0" applyNumberFormat="1" applyFont="1" applyBorder="1" applyAlignment="1">
      <alignment/>
    </xf>
    <xf numFmtId="3" fontId="6" fillId="0" borderId="105" xfId="0" applyNumberFormat="1" applyFont="1" applyBorder="1" applyAlignment="1">
      <alignment horizontal="left" indent="4"/>
    </xf>
    <xf numFmtId="0" fontId="0" fillId="0" borderId="101" xfId="0" applyFont="1" applyBorder="1" applyAlignment="1">
      <alignment horizontal="left" indent="4"/>
    </xf>
    <xf numFmtId="0" fontId="0" fillId="0" borderId="102" xfId="0" applyFont="1" applyBorder="1" applyAlignment="1">
      <alignment horizontal="left" indent="4"/>
    </xf>
    <xf numFmtId="3" fontId="6" fillId="0" borderId="31" xfId="0" applyNumberFormat="1" applyFont="1" applyBorder="1" applyAlignment="1">
      <alignment horizontal="left" indent="2"/>
    </xf>
    <xf numFmtId="0" fontId="0" fillId="0" borderId="48" xfId="0" applyFont="1" applyBorder="1" applyAlignment="1">
      <alignment horizontal="left" indent="2"/>
    </xf>
    <xf numFmtId="0" fontId="0" fillId="0" borderId="58" xfId="0" applyFont="1" applyBorder="1" applyAlignment="1">
      <alignment horizontal="left" indent="2"/>
    </xf>
    <xf numFmtId="177" fontId="23" fillId="0" borderId="20" xfId="0" applyNumberFormat="1" applyFont="1" applyBorder="1" applyAlignment="1">
      <alignment horizontal="right"/>
    </xf>
    <xf numFmtId="0" fontId="0" fillId="0" borderId="21" xfId="0" applyBorder="1" applyAlignment="1">
      <alignment/>
    </xf>
    <xf numFmtId="177" fontId="23" fillId="0" borderId="20" xfId="0" applyNumberFormat="1" applyFont="1" applyBorder="1" applyAlignment="1">
      <alignment horizontal="center"/>
    </xf>
    <xf numFmtId="177" fontId="23" fillId="0" borderId="20" xfId="0" applyNumberFormat="1" applyFont="1" applyBorder="1" applyAlignment="1">
      <alignment horizontal="center" wrapText="1"/>
    </xf>
    <xf numFmtId="0" fontId="0" fillId="0" borderId="21" xfId="0" applyBorder="1" applyAlignment="1">
      <alignment horizontal="center" wrapText="1"/>
    </xf>
    <xf numFmtId="3" fontId="23" fillId="0" borderId="106" xfId="0" applyNumberFormat="1" applyFont="1" applyBorder="1" applyAlignment="1">
      <alignment horizontal="left" indent="2"/>
    </xf>
    <xf numFmtId="0" fontId="0" fillId="0" borderId="107" xfId="0" applyBorder="1" applyAlignment="1">
      <alignment horizontal="left" indent="2"/>
    </xf>
    <xf numFmtId="0" fontId="0" fillId="0" borderId="91" xfId="0" applyFont="1" applyBorder="1" applyAlignment="1">
      <alignment horizontal="left" indent="4"/>
    </xf>
    <xf numFmtId="0" fontId="0" fillId="0" borderId="93" xfId="0" applyFont="1" applyBorder="1" applyAlignment="1">
      <alignment horizontal="left" indent="4"/>
    </xf>
    <xf numFmtId="3" fontId="23" fillId="0" borderId="11" xfId="0" applyNumberFormat="1" applyFont="1" applyBorder="1" applyAlignment="1">
      <alignment/>
    </xf>
    <xf numFmtId="0" fontId="0" fillId="0" borderId="12" xfId="0" applyFont="1" applyBorder="1" applyAlignment="1">
      <alignment/>
    </xf>
    <xf numFmtId="0" fontId="0" fillId="0" borderId="18"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0" fillId="0" borderId="14" xfId="0" applyFont="1" applyBorder="1" applyAlignment="1">
      <alignment/>
    </xf>
    <xf numFmtId="0" fontId="0" fillId="0" borderId="13" xfId="0" applyFont="1" applyBorder="1" applyAlignment="1">
      <alignment/>
    </xf>
    <xf numFmtId="0" fontId="0" fillId="0" borderId="19" xfId="0" applyFont="1" applyBorder="1" applyAlignment="1">
      <alignment/>
    </xf>
    <xf numFmtId="3" fontId="23" fillId="0" borderId="6" xfId="0" applyNumberFormat="1" applyFont="1" applyBorder="1" applyAlignment="1">
      <alignment horizontal="left" indent="4"/>
    </xf>
    <xf numFmtId="0" fontId="0" fillId="0" borderId="1" xfId="0" applyFont="1" applyBorder="1" applyAlignment="1">
      <alignment horizontal="left" indent="4"/>
    </xf>
    <xf numFmtId="0" fontId="0" fillId="0" borderId="7" xfId="0" applyFont="1" applyBorder="1" applyAlignment="1">
      <alignment horizontal="left" indent="4"/>
    </xf>
    <xf numFmtId="3" fontId="6" fillId="0" borderId="108" xfId="0" applyNumberFormat="1" applyFont="1" applyBorder="1" applyAlignment="1">
      <alignment horizontal="left" indent="2"/>
    </xf>
    <xf numFmtId="0" fontId="0" fillId="0" borderId="109" xfId="0" applyFont="1" applyBorder="1" applyAlignment="1">
      <alignment horizontal="left" indent="2"/>
    </xf>
    <xf numFmtId="0" fontId="0" fillId="0" borderId="110" xfId="0" applyFont="1" applyBorder="1" applyAlignment="1">
      <alignment horizontal="left" indent="2"/>
    </xf>
    <xf numFmtId="3" fontId="6" fillId="0" borderId="49" xfId="0" applyNumberFormat="1" applyFont="1" applyBorder="1" applyAlignment="1">
      <alignment horizontal="left" indent="2"/>
    </xf>
    <xf numFmtId="0" fontId="0" fillId="0" borderId="50" xfId="0" applyFont="1" applyBorder="1" applyAlignment="1">
      <alignment horizontal="left" indent="2"/>
    </xf>
    <xf numFmtId="0" fontId="0" fillId="0" borderId="97" xfId="0" applyFont="1" applyBorder="1" applyAlignment="1">
      <alignment horizontal="left" indent="2"/>
    </xf>
    <xf numFmtId="0" fontId="0" fillId="0" borderId="15" xfId="0" applyFont="1" applyBorder="1" applyAlignment="1">
      <alignment horizontal="left" indent="2"/>
    </xf>
    <xf numFmtId="0" fontId="0" fillId="0" borderId="16" xfId="0" applyFont="1" applyBorder="1" applyAlignment="1">
      <alignment horizontal="left" indent="2"/>
    </xf>
    <xf numFmtId="0" fontId="0" fillId="0" borderId="17" xfId="0" applyFont="1" applyBorder="1" applyAlignment="1">
      <alignment horizontal="left" indent="2"/>
    </xf>
    <xf numFmtId="3" fontId="6" fillId="0" borderId="111" xfId="0" applyNumberFormat="1" applyFont="1" applyBorder="1" applyAlignment="1">
      <alignment horizontal="left" indent="2"/>
    </xf>
    <xf numFmtId="0" fontId="0" fillId="0" borderId="112" xfId="0" applyFont="1" applyBorder="1" applyAlignment="1">
      <alignment horizontal="left" indent="2"/>
    </xf>
    <xf numFmtId="0" fontId="0" fillId="0" borderId="113" xfId="0" applyFont="1" applyBorder="1" applyAlignment="1">
      <alignment horizontal="left" indent="2"/>
    </xf>
    <xf numFmtId="3" fontId="6" fillId="0" borderId="11" xfId="0" applyNumberFormat="1" applyFont="1" applyBorder="1" applyAlignment="1">
      <alignment horizontal="left" wrapText="1" indent="1"/>
    </xf>
    <xf numFmtId="0" fontId="0" fillId="0" borderId="12" xfId="0" applyFont="1" applyBorder="1" applyAlignment="1">
      <alignment horizontal="left" wrapText="1" indent="1"/>
    </xf>
    <xf numFmtId="0" fontId="0" fillId="0" borderId="18" xfId="0" applyFont="1" applyBorder="1" applyAlignment="1">
      <alignment horizontal="left" wrapText="1" indent="1"/>
    </xf>
    <xf numFmtId="0" fontId="0" fillId="0" borderId="6" xfId="0" applyFont="1" applyBorder="1" applyAlignment="1">
      <alignment horizontal="left" wrapText="1" indent="1"/>
    </xf>
    <xf numFmtId="0" fontId="0" fillId="0" borderId="1" xfId="0" applyFont="1" applyBorder="1" applyAlignment="1">
      <alignment horizontal="left" wrapText="1" indent="1"/>
    </xf>
    <xf numFmtId="0" fontId="0" fillId="0" borderId="7" xfId="0" applyFont="1" applyBorder="1" applyAlignment="1">
      <alignment horizontal="left" wrapText="1" indent="1"/>
    </xf>
    <xf numFmtId="177" fontId="6" fillId="0" borderId="1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2" xfId="0" applyFont="1" applyBorder="1" applyAlignment="1">
      <alignment vertical="center" wrapText="1"/>
    </xf>
    <xf numFmtId="0" fontId="0" fillId="0" borderId="18" xfId="0" applyFont="1" applyBorder="1" applyAlignment="1">
      <alignment vertical="center" wrapText="1"/>
    </xf>
    <xf numFmtId="0" fontId="0" fillId="0" borderId="6" xfId="0" applyFont="1" applyBorder="1" applyAlignment="1">
      <alignment vertical="center" wrapText="1"/>
    </xf>
    <xf numFmtId="0" fontId="0" fillId="0" borderId="1" xfId="0" applyFont="1" applyBorder="1" applyAlignment="1">
      <alignment vertical="center" wrapText="1"/>
    </xf>
    <xf numFmtId="0" fontId="0" fillId="0" borderId="7" xfId="0" applyFont="1" applyBorder="1" applyAlignment="1">
      <alignment vertical="center" wrapText="1"/>
    </xf>
    <xf numFmtId="0" fontId="15" fillId="0" borderId="0" xfId="0" applyFont="1" applyBorder="1" applyAlignment="1">
      <alignment shrinkToFit="1"/>
    </xf>
    <xf numFmtId="0" fontId="29" fillId="0" borderId="0" xfId="0" applyFont="1" applyBorder="1" applyAlignment="1">
      <alignment shrinkToFit="1"/>
    </xf>
    <xf numFmtId="0" fontId="29" fillId="0" borderId="0" xfId="0" applyFont="1" applyBorder="1" applyAlignment="1">
      <alignment shrinkToFit="1"/>
    </xf>
    <xf numFmtId="3" fontId="6" fillId="0" borderId="31" xfId="0" applyNumberFormat="1" applyFont="1" applyBorder="1" applyAlignment="1">
      <alignment/>
    </xf>
    <xf numFmtId="0" fontId="0" fillId="0" borderId="48" xfId="0" applyBorder="1" applyAlignment="1">
      <alignment/>
    </xf>
    <xf numFmtId="3" fontId="23" fillId="0" borderId="31" xfId="0" applyNumberFormat="1" applyFont="1" applyBorder="1" applyAlignment="1">
      <alignment/>
    </xf>
    <xf numFmtId="1" fontId="28" fillId="0" borderId="111" xfId="22" applyNumberFormat="1" applyFont="1" applyFill="1" applyBorder="1" applyAlignment="1">
      <alignment horizontal="center" vertical="center" wrapText="1"/>
      <protection/>
    </xf>
    <xf numFmtId="0" fontId="0" fillId="0" borderId="11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6" fillId="0" borderId="111" xfId="22" applyFont="1" applyFill="1" applyBorder="1" applyAlignment="1">
      <alignment horizontal="center" vertical="center" wrapText="1"/>
      <protection/>
    </xf>
    <xf numFmtId="0" fontId="0" fillId="0" borderId="6" xfId="0" applyBorder="1" applyAlignment="1">
      <alignment vertical="center" wrapText="1"/>
    </xf>
    <xf numFmtId="0" fontId="0" fillId="0" borderId="7" xfId="0" applyBorder="1" applyAlignment="1">
      <alignment vertical="center" wrapText="1"/>
    </xf>
    <xf numFmtId="1" fontId="28" fillId="0" borderId="114" xfId="22" applyNumberFormat="1" applyFont="1" applyFill="1" applyBorder="1" applyAlignment="1">
      <alignment horizontal="center" vertical="center" wrapText="1"/>
      <protection/>
    </xf>
    <xf numFmtId="0" fontId="0" fillId="0" borderId="115" xfId="0" applyBorder="1" applyAlignment="1">
      <alignment horizontal="center" vertical="center" wrapText="1"/>
    </xf>
    <xf numFmtId="0" fontId="0" fillId="0" borderId="116" xfId="0" applyBorder="1" applyAlignment="1">
      <alignment horizontal="center" vertical="center" wrapText="1"/>
    </xf>
    <xf numFmtId="0" fontId="28" fillId="0" borderId="31" xfId="22" applyFont="1" applyFill="1" applyBorder="1" applyAlignment="1">
      <alignment horizontal="center"/>
      <protection/>
    </xf>
    <xf numFmtId="0" fontId="0" fillId="0" borderId="58" xfId="0" applyBorder="1" applyAlignment="1">
      <alignment horizontal="center"/>
    </xf>
    <xf numFmtId="0" fontId="28" fillId="0" borderId="6" xfId="22" applyFont="1" applyFill="1" applyBorder="1" applyAlignment="1">
      <alignment horizontal="center"/>
      <protection/>
    </xf>
    <xf numFmtId="0" fontId="28" fillId="0" borderId="7" xfId="22" applyFont="1" applyFill="1" applyBorder="1" applyAlignment="1">
      <alignment horizontal="center"/>
      <protection/>
    </xf>
    <xf numFmtId="0" fontId="3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8" fillId="0" borderId="12" xfId="22" applyFont="1" applyFill="1" applyBorder="1" applyAlignment="1">
      <alignment/>
      <protection/>
    </xf>
    <xf numFmtId="0" fontId="15" fillId="0" borderId="1" xfId="22" applyFont="1" applyFill="1" applyBorder="1" applyAlignment="1">
      <alignment/>
      <protection/>
    </xf>
    <xf numFmtId="0" fontId="28" fillId="0" borderId="20" xfId="22" applyFont="1" applyFill="1" applyBorder="1" applyAlignment="1">
      <alignment/>
      <protection/>
    </xf>
    <xf numFmtId="0" fontId="15" fillId="0" borderId="5" xfId="22" applyFont="1" applyFill="1" applyBorder="1" applyAlignment="1">
      <alignment/>
      <protection/>
    </xf>
    <xf numFmtId="0" fontId="59" fillId="0" borderId="0" xfId="22" applyFont="1" applyBorder="1" applyAlignment="1">
      <alignment horizontal="center"/>
      <protection/>
    </xf>
    <xf numFmtId="0" fontId="24" fillId="0" borderId="0" xfId="22" applyFont="1" applyAlignment="1">
      <alignment/>
      <protection/>
    </xf>
    <xf numFmtId="0" fontId="70" fillId="0" borderId="0" xfId="0" applyFont="1" applyBorder="1" applyAlignment="1">
      <alignment/>
    </xf>
    <xf numFmtId="0" fontId="70" fillId="0" borderId="0" xfId="0" applyFont="1" applyBorder="1" applyAlignment="1">
      <alignment/>
    </xf>
    <xf numFmtId="0" fontId="23" fillId="0" borderId="0" xfId="22" applyFont="1" applyAlignment="1">
      <alignment horizontal="center"/>
      <protection/>
    </xf>
    <xf numFmtId="0" fontId="0" fillId="0" borderId="0" xfId="0" applyBorder="1" applyAlignment="1">
      <alignment horizontal="center"/>
    </xf>
    <xf numFmtId="3" fontId="23" fillId="0" borderId="0" xfId="22" applyNumberFormat="1" applyFont="1" applyAlignment="1">
      <alignment horizontal="center"/>
      <protection/>
    </xf>
    <xf numFmtId="0" fontId="15" fillId="0" borderId="0" xfId="22" applyFont="1" applyAlignment="1">
      <alignment horizontal="center"/>
      <protection/>
    </xf>
    <xf numFmtId="0" fontId="45" fillId="0" borderId="0" xfId="0" applyFont="1" applyBorder="1" applyAlignment="1">
      <alignment horizontal="center"/>
    </xf>
    <xf numFmtId="0" fontId="0" fillId="0" borderId="0" xfId="0" applyBorder="1" applyAlignment="1">
      <alignment horizontal="center"/>
    </xf>
    <xf numFmtId="0" fontId="49" fillId="0" borderId="0" xfId="0" applyFont="1" applyBorder="1" applyAlignment="1">
      <alignment wrapText="1"/>
    </xf>
    <xf numFmtId="0" fontId="54" fillId="0" borderId="0" xfId="0" applyFont="1" applyBorder="1" applyAlignment="1">
      <alignment wrapText="1"/>
    </xf>
    <xf numFmtId="0" fontId="54" fillId="0" borderId="0" xfId="0" applyFont="1" applyBorder="1" applyAlignment="1">
      <alignment wrapText="1"/>
    </xf>
    <xf numFmtId="0" fontId="45" fillId="0" borderId="0" xfId="0" applyFont="1" applyBorder="1" applyAlignment="1">
      <alignment wrapText="1"/>
    </xf>
    <xf numFmtId="0" fontId="45" fillId="0" borderId="0" xfId="0" applyFont="1" applyBorder="1" applyAlignment="1">
      <alignment wrapText="1"/>
    </xf>
    <xf numFmtId="0" fontId="45" fillId="0" borderId="0" xfId="0" applyFont="1" applyBorder="1" applyAlignment="1">
      <alignment wrapText="1"/>
    </xf>
    <xf numFmtId="0" fontId="50" fillId="0" borderId="0" xfId="0" applyFont="1" applyBorder="1" applyAlignment="1">
      <alignment horizontal="center" vertical="top" wrapText="1"/>
    </xf>
    <xf numFmtId="0" fontId="39" fillId="0" borderId="0" xfId="0" applyFont="1" applyBorder="1" applyAlignment="1">
      <alignment horizontal="center" wrapText="1"/>
    </xf>
    <xf numFmtId="0" fontId="39" fillId="0" borderId="117" xfId="0" applyFont="1" applyBorder="1" applyAlignment="1">
      <alignment horizontal="center" wrapText="1"/>
    </xf>
    <xf numFmtId="0" fontId="0" fillId="0" borderId="0" xfId="0" applyBorder="1" applyAlignment="1">
      <alignment wrapText="1"/>
    </xf>
    <xf numFmtId="0" fontId="0" fillId="0" borderId="0" xfId="0" applyBorder="1" applyAlignment="1">
      <alignment wrapText="1"/>
    </xf>
    <xf numFmtId="0" fontId="0" fillId="0" borderId="0" xfId="0" applyBorder="1" applyAlignment="1">
      <alignment horizontal="center"/>
    </xf>
    <xf numFmtId="0" fontId="17" fillId="0" borderId="0" xfId="0" applyFont="1" applyBorder="1" applyAlignment="1">
      <alignment wrapText="1"/>
    </xf>
    <xf numFmtId="0" fontId="17" fillId="0" borderId="0" xfId="0" applyFont="1" applyBorder="1" applyAlignment="1">
      <alignment wrapText="1"/>
    </xf>
    <xf numFmtId="0" fontId="69" fillId="0" borderId="0" xfId="0" applyFont="1" applyBorder="1" applyAlignment="1">
      <alignment wrapText="1"/>
    </xf>
    <xf numFmtId="0" fontId="20" fillId="0" borderId="0" xfId="0" applyFont="1" applyBorder="1" applyAlignment="1">
      <alignment wrapText="1"/>
    </xf>
    <xf numFmtId="0" fontId="20" fillId="0" borderId="0" xfId="0" applyFont="1" applyBorder="1" applyAlignment="1">
      <alignment wrapText="1"/>
    </xf>
    <xf numFmtId="0" fontId="68" fillId="0" borderId="0" xfId="0" applyFont="1" applyBorder="1" applyAlignment="1">
      <alignment/>
    </xf>
    <xf numFmtId="0" fontId="68" fillId="0" borderId="0" xfId="0" applyFont="1" applyBorder="1" applyAlignment="1">
      <alignment/>
    </xf>
    <xf numFmtId="0" fontId="49" fillId="0" borderId="0" xfId="0" applyNumberFormat="1" applyFont="1" applyBorder="1" applyAlignment="1">
      <alignment horizontal="left" vertical="center" wrapText="1"/>
    </xf>
    <xf numFmtId="0" fontId="54" fillId="0" borderId="0" xfId="0" applyFont="1" applyBorder="1" applyAlignment="1">
      <alignment horizontal="left" vertical="center" wrapText="1"/>
    </xf>
    <xf numFmtId="0" fontId="54" fillId="0" borderId="0" xfId="0" applyFont="1" applyBorder="1" applyAlignment="1">
      <alignment horizontal="left" vertical="center" wrapText="1"/>
    </xf>
    <xf numFmtId="0" fontId="52" fillId="0" borderId="0" xfId="0" applyFont="1" applyBorder="1" applyAlignment="1">
      <alignment wrapText="1"/>
    </xf>
    <xf numFmtId="0" fontId="52" fillId="0" borderId="0" xfId="0" applyFont="1" applyBorder="1" applyAlignment="1">
      <alignment wrapText="1"/>
    </xf>
    <xf numFmtId="177" fontId="33" fillId="0" borderId="11" xfId="0" applyNumberFormat="1" applyFont="1" applyBorder="1" applyAlignment="1">
      <alignment horizontal="center" wrapText="1"/>
    </xf>
    <xf numFmtId="0" fontId="0" fillId="0" borderId="12" xfId="0" applyBorder="1" applyAlignment="1">
      <alignment horizontal="center" wrapText="1"/>
    </xf>
    <xf numFmtId="0" fontId="0" fillId="0" borderId="18" xfId="0" applyBorder="1" applyAlignment="1">
      <alignment horizontal="center" wrapText="1"/>
    </xf>
    <xf numFmtId="0" fontId="0" fillId="0" borderId="3" xfId="0" applyBorder="1" applyAlignment="1">
      <alignment horizontal="center" wrapText="1"/>
    </xf>
    <xf numFmtId="0" fontId="0" fillId="0" borderId="0" xfId="0" applyBorder="1" applyAlignment="1">
      <alignment horizontal="center" wrapText="1"/>
    </xf>
    <xf numFmtId="0" fontId="0" fillId="0" borderId="4" xfId="0" applyBorder="1" applyAlignment="1">
      <alignment horizontal="center" wrapText="1"/>
    </xf>
    <xf numFmtId="177" fontId="26" fillId="0" borderId="0" xfId="0" applyNumberFormat="1" applyFont="1" applyAlignment="1">
      <alignment horizontal="center"/>
    </xf>
    <xf numFmtId="177" fontId="57" fillId="0" borderId="0" xfId="0" applyNumberFormat="1" applyFont="1" applyAlignment="1">
      <alignment horizontal="center"/>
    </xf>
    <xf numFmtId="177" fontId="5" fillId="0" borderId="31" xfId="0" applyNumberFormat="1" applyFont="1" applyBorder="1" applyAlignment="1">
      <alignment/>
    </xf>
    <xf numFmtId="0" fontId="0" fillId="0" borderId="58" xfId="0" applyBorder="1" applyAlignment="1">
      <alignment/>
    </xf>
    <xf numFmtId="177" fontId="6" fillId="0" borderId="108" xfId="0" applyNumberFormat="1" applyFont="1" applyBorder="1" applyAlignment="1">
      <alignment/>
    </xf>
    <xf numFmtId="0" fontId="0" fillId="0" borderId="110" xfId="0" applyBorder="1" applyAlignment="1">
      <alignment/>
    </xf>
    <xf numFmtId="177" fontId="33" fillId="0" borderId="11" xfId="0" applyNumberFormat="1" applyFont="1" applyBorder="1" applyAlignment="1">
      <alignment horizontal="center"/>
    </xf>
    <xf numFmtId="0" fontId="0" fillId="0" borderId="12" xfId="0" applyBorder="1" applyAlignment="1">
      <alignment/>
    </xf>
    <xf numFmtId="0" fontId="0" fillId="0" borderId="18"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6" fillId="0" borderId="0" xfId="0" applyFont="1" applyBorder="1" applyAlignment="1">
      <alignment vertical="top" wrapText="1"/>
    </xf>
    <xf numFmtId="0" fontId="0" fillId="0" borderId="0" xfId="0" applyBorder="1" applyAlignment="1">
      <alignment vertical="top" wrapText="1"/>
    </xf>
    <xf numFmtId="177" fontId="5" fillId="0" borderId="105" xfId="0" applyNumberFormat="1" applyFont="1" applyBorder="1" applyAlignment="1">
      <alignment horizontal="left" indent="3"/>
    </xf>
    <xf numFmtId="0" fontId="0" fillId="0" borderId="102" xfId="0" applyBorder="1" applyAlignment="1">
      <alignment horizontal="left" indent="3"/>
    </xf>
    <xf numFmtId="3" fontId="24" fillId="0" borderId="0" xfId="0" applyNumberFormat="1" applyFont="1" applyAlignment="1">
      <alignment/>
    </xf>
    <xf numFmtId="177" fontId="11" fillId="0" borderId="0" xfId="0" applyNumberFormat="1" applyFont="1" applyAlignment="1">
      <alignment horizontal="center"/>
    </xf>
    <xf numFmtId="177" fontId="12" fillId="0" borderId="0" xfId="0" applyNumberFormat="1" applyFont="1" applyAlignment="1">
      <alignment horizontal="center"/>
    </xf>
    <xf numFmtId="177" fontId="6" fillId="0" borderId="31" xfId="0" applyNumberFormat="1" applyFont="1" applyBorder="1" applyAlignment="1">
      <alignment/>
    </xf>
    <xf numFmtId="177" fontId="5" fillId="0" borderId="118" xfId="0" applyNumberFormat="1" applyFont="1" applyBorder="1" applyAlignment="1">
      <alignment/>
    </xf>
    <xf numFmtId="0" fontId="0" fillId="0" borderId="104" xfId="0" applyBorder="1" applyAlignment="1">
      <alignment/>
    </xf>
    <xf numFmtId="177" fontId="33" fillId="0" borderId="6" xfId="0" applyNumberFormat="1" applyFont="1" applyBorder="1" applyAlignment="1">
      <alignment horizontal="left" indent="3"/>
    </xf>
    <xf numFmtId="0" fontId="0" fillId="0" borderId="7" xfId="0" applyBorder="1" applyAlignment="1">
      <alignment horizontal="left" indent="3"/>
    </xf>
    <xf numFmtId="177" fontId="5" fillId="0" borderId="92" xfId="0" applyNumberFormat="1" applyFont="1" applyBorder="1" applyAlignment="1">
      <alignment horizontal="left" indent="3"/>
    </xf>
    <xf numFmtId="0" fontId="0" fillId="0" borderId="93" xfId="0" applyBorder="1" applyAlignment="1">
      <alignment horizontal="left" indent="3"/>
    </xf>
    <xf numFmtId="3" fontId="24" fillId="0" borderId="0" xfId="0" applyNumberFormat="1" applyFont="1" applyBorder="1" applyAlignment="1">
      <alignment/>
    </xf>
    <xf numFmtId="0" fontId="24" fillId="0" borderId="0" xfId="0" applyFont="1" applyBorder="1" applyAlignment="1">
      <alignment/>
    </xf>
    <xf numFmtId="0" fontId="24" fillId="0" borderId="0" xfId="0" applyFont="1" applyBorder="1" applyAlignment="1">
      <alignment/>
    </xf>
    <xf numFmtId="177" fontId="16" fillId="0" borderId="0" xfId="0" applyNumberFormat="1" applyFont="1" applyAlignment="1">
      <alignment horizontal="center"/>
    </xf>
    <xf numFmtId="0" fontId="16" fillId="0" borderId="0" xfId="0" applyFont="1" applyAlignment="1">
      <alignment horizontal="center"/>
    </xf>
    <xf numFmtId="177" fontId="6" fillId="0" borderId="0" xfId="0" applyNumberFormat="1" applyFont="1" applyAlignment="1">
      <alignment horizontal="center"/>
    </xf>
    <xf numFmtId="0" fontId="6" fillId="0" borderId="0" xfId="0" applyFont="1" applyBorder="1" applyAlignment="1">
      <alignment horizontal="center"/>
    </xf>
    <xf numFmtId="0" fontId="6" fillId="0" borderId="0" xfId="0" applyFont="1" applyAlignment="1">
      <alignment horizontal="center"/>
    </xf>
    <xf numFmtId="177" fontId="15" fillId="0" borderId="0" xfId="0" applyNumberFormat="1" applyFont="1" applyAlignment="1">
      <alignment horizontal="center"/>
    </xf>
    <xf numFmtId="0" fontId="15" fillId="0" borderId="0" xfId="0" applyFont="1" applyBorder="1" applyAlignment="1">
      <alignment horizontal="center"/>
    </xf>
    <xf numFmtId="177" fontId="23" fillId="0" borderId="11" xfId="0" applyNumberFormat="1" applyFont="1" applyBorder="1" applyAlignment="1">
      <alignment horizontal="center" wrapText="1"/>
    </xf>
    <xf numFmtId="0" fontId="23" fillId="0" borderId="12" xfId="0" applyFont="1" applyBorder="1" applyAlignment="1">
      <alignment horizontal="center" wrapText="1"/>
    </xf>
    <xf numFmtId="0" fontId="23" fillId="0" borderId="18" xfId="0" applyFont="1" applyBorder="1" applyAlignment="1">
      <alignment horizontal="center" wrapText="1"/>
    </xf>
    <xf numFmtId="0" fontId="23" fillId="0" borderId="3" xfId="0" applyFont="1" applyBorder="1" applyAlignment="1">
      <alignment horizontal="center" wrapText="1"/>
    </xf>
    <xf numFmtId="0" fontId="23" fillId="0" borderId="0" xfId="0" applyFont="1" applyBorder="1" applyAlignment="1">
      <alignment horizontal="center" wrapText="1"/>
    </xf>
    <xf numFmtId="0" fontId="23" fillId="0" borderId="4" xfId="0" applyFont="1" applyBorder="1" applyAlignment="1">
      <alignment horizontal="center" wrapText="1"/>
    </xf>
    <xf numFmtId="177" fontId="23" fillId="0" borderId="11" xfId="0" applyNumberFormat="1" applyFont="1" applyBorder="1" applyAlignment="1">
      <alignment horizontal="center"/>
    </xf>
    <xf numFmtId="0" fontId="23" fillId="0" borderId="12" xfId="0" applyFont="1" applyBorder="1" applyAlignment="1">
      <alignment/>
    </xf>
    <xf numFmtId="0" fontId="23" fillId="0" borderId="18" xfId="0" applyFont="1" applyBorder="1" applyAlignment="1">
      <alignment/>
    </xf>
    <xf numFmtId="0" fontId="23" fillId="0" borderId="3" xfId="0" applyFont="1" applyBorder="1" applyAlignment="1">
      <alignment/>
    </xf>
    <xf numFmtId="0" fontId="23" fillId="0" borderId="0" xfId="0" applyFont="1" applyBorder="1" applyAlignment="1">
      <alignment/>
    </xf>
    <xf numFmtId="0" fontId="23" fillId="0" borderId="4" xfId="0" applyFont="1" applyBorder="1" applyAlignment="1">
      <alignment/>
    </xf>
    <xf numFmtId="177" fontId="6" fillId="0" borderId="118" xfId="0" applyNumberFormat="1" applyFont="1" applyBorder="1" applyAlignment="1">
      <alignment/>
    </xf>
    <xf numFmtId="0" fontId="6" fillId="0" borderId="104" xfId="0" applyFont="1" applyBorder="1" applyAlignment="1">
      <alignment/>
    </xf>
    <xf numFmtId="177" fontId="6" fillId="0" borderId="92" xfId="0" applyNumberFormat="1" applyFont="1" applyBorder="1" applyAlignment="1">
      <alignment/>
    </xf>
    <xf numFmtId="0" fontId="6" fillId="0" borderId="93" xfId="0" applyFont="1" applyBorder="1" applyAlignment="1">
      <alignment/>
    </xf>
    <xf numFmtId="177" fontId="23" fillId="0" borderId="6" xfId="0" applyNumberFormat="1" applyFont="1" applyBorder="1" applyAlignment="1">
      <alignment horizontal="left" indent="3"/>
    </xf>
    <xf numFmtId="0" fontId="23" fillId="0" borderId="7" xfId="0" applyFont="1" applyBorder="1" applyAlignment="1">
      <alignment horizontal="left" indent="3"/>
    </xf>
    <xf numFmtId="177" fontId="6" fillId="0" borderId="31" xfId="0" applyNumberFormat="1" applyFont="1" applyBorder="1" applyAlignment="1">
      <alignment/>
    </xf>
    <xf numFmtId="0" fontId="6" fillId="0" borderId="58" xfId="0" applyFont="1" applyBorder="1" applyAlignment="1">
      <alignment/>
    </xf>
    <xf numFmtId="177" fontId="6" fillId="0" borderId="108" xfId="0" applyNumberFormat="1" applyFont="1" applyBorder="1" applyAlignment="1">
      <alignment/>
    </xf>
    <xf numFmtId="0" fontId="6" fillId="0" borderId="110" xfId="0" applyFont="1" applyBorder="1" applyAlignment="1">
      <alignment/>
    </xf>
    <xf numFmtId="177" fontId="6" fillId="0" borderId="92" xfId="0" applyNumberFormat="1" applyFont="1" applyBorder="1" applyAlignment="1">
      <alignment horizontal="left" indent="3"/>
    </xf>
    <xf numFmtId="0" fontId="6" fillId="0" borderId="93" xfId="0" applyFont="1" applyBorder="1" applyAlignment="1">
      <alignment horizontal="left" indent="3"/>
    </xf>
    <xf numFmtId="177" fontId="6" fillId="0" borderId="105" xfId="0" applyNumberFormat="1" applyFont="1" applyBorder="1" applyAlignment="1">
      <alignment horizontal="left" indent="3"/>
    </xf>
    <xf numFmtId="0" fontId="6" fillId="0" borderId="102" xfId="0" applyFont="1" applyBorder="1" applyAlignment="1">
      <alignment horizontal="left" indent="3"/>
    </xf>
    <xf numFmtId="0" fontId="6" fillId="0" borderId="0" xfId="0" applyFont="1" applyBorder="1" applyAlignment="1">
      <alignment vertical="top" wrapText="1"/>
    </xf>
    <xf numFmtId="177" fontId="33" fillId="0" borderId="31" xfId="0" applyNumberFormat="1" applyFont="1" applyBorder="1" applyAlignment="1">
      <alignment horizontal="center"/>
    </xf>
    <xf numFmtId="0" fontId="0" fillId="0" borderId="48" xfId="0" applyBorder="1" applyAlignment="1">
      <alignment horizontal="center"/>
    </xf>
    <xf numFmtId="177" fontId="33" fillId="0" borderId="11" xfId="0" applyNumberFormat="1" applyFont="1" applyBorder="1" applyAlignment="1">
      <alignment/>
    </xf>
    <xf numFmtId="0" fontId="0" fillId="0" borderId="14" xfId="0" applyBorder="1" applyAlignment="1">
      <alignment/>
    </xf>
    <xf numFmtId="0" fontId="0" fillId="0" borderId="13" xfId="0" applyBorder="1" applyAlignment="1">
      <alignment/>
    </xf>
    <xf numFmtId="0" fontId="0" fillId="0" borderId="19" xfId="0" applyBorder="1" applyAlignment="1">
      <alignment/>
    </xf>
    <xf numFmtId="177" fontId="55" fillId="0" borderId="12" xfId="0" applyNumberFormat="1" applyFont="1" applyBorder="1" applyAlignment="1">
      <alignment horizontal="center"/>
    </xf>
    <xf numFmtId="177" fontId="55" fillId="0" borderId="119" xfId="0" applyNumberFormat="1" applyFont="1" applyBorder="1" applyAlignment="1">
      <alignment horizontal="center"/>
    </xf>
    <xf numFmtId="0" fontId="0" fillId="0" borderId="0" xfId="0" applyBorder="1" applyAlignment="1">
      <alignment/>
    </xf>
    <xf numFmtId="177" fontId="12" fillId="0" borderId="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77" fontId="35" fillId="2" borderId="9" xfId="0" applyNumberFormat="1" applyFont="1" applyFill="1" applyBorder="1" applyAlignment="1">
      <alignment horizontal="center" wrapText="1"/>
    </xf>
    <xf numFmtId="0" fontId="0" fillId="0" borderId="52" xfId="0" applyBorder="1" applyAlignment="1">
      <alignment horizontal="center" wrapText="1"/>
    </xf>
    <xf numFmtId="177" fontId="35" fillId="2" borderId="120" xfId="0" applyNumberFormat="1" applyFont="1" applyFill="1" applyBorder="1" applyAlignment="1">
      <alignment horizontal="center" wrapText="1"/>
    </xf>
    <xf numFmtId="0" fontId="0" fillId="0" borderId="82" xfId="0" applyBorder="1" applyAlignment="1">
      <alignment horizontal="center" wrapText="1"/>
    </xf>
    <xf numFmtId="177" fontId="35" fillId="2" borderId="85" xfId="0" applyNumberFormat="1" applyFont="1" applyFill="1" applyBorder="1" applyAlignment="1">
      <alignment horizontal="center" wrapText="1"/>
    </xf>
    <xf numFmtId="0" fontId="0" fillId="0" borderId="83" xfId="0" applyBorder="1" applyAlignment="1">
      <alignment horizontal="center" wrapText="1"/>
    </xf>
    <xf numFmtId="1" fontId="35" fillId="2" borderId="121" xfId="0" applyNumberFormat="1" applyFont="1" applyFill="1" applyBorder="1" applyAlignment="1">
      <alignment horizontal="center"/>
    </xf>
    <xf numFmtId="1" fontId="35" fillId="2" borderId="122" xfId="0" applyNumberFormat="1" applyFont="1" applyFill="1" applyBorder="1" applyAlignment="1">
      <alignment horizontal="center"/>
    </xf>
    <xf numFmtId="1" fontId="35" fillId="2" borderId="123" xfId="0" applyNumberFormat="1" applyFont="1" applyFill="1" applyBorder="1" applyAlignment="1">
      <alignment horizontal="center"/>
    </xf>
    <xf numFmtId="177" fontId="35" fillId="2" borderId="124" xfId="0" applyNumberFormat="1" applyFont="1" applyFill="1" applyBorder="1" applyAlignment="1">
      <alignment horizontal="center" wrapText="1"/>
    </xf>
    <xf numFmtId="0" fontId="0" fillId="0" borderId="125" xfId="0" applyBorder="1" applyAlignment="1">
      <alignment horizontal="center" wrapText="1"/>
    </xf>
    <xf numFmtId="177" fontId="35" fillId="2" borderId="126" xfId="0" applyNumberFormat="1" applyFont="1" applyFill="1" applyBorder="1" applyAlignment="1">
      <alignment horizontal="center" wrapText="1"/>
    </xf>
    <xf numFmtId="0" fontId="0" fillId="0" borderId="127" xfId="0" applyBorder="1" applyAlignment="1">
      <alignment horizontal="center" wrapText="1"/>
    </xf>
    <xf numFmtId="177" fontId="35" fillId="2" borderId="76" xfId="0" applyNumberFormat="1" applyFont="1" applyFill="1" applyBorder="1" applyAlignment="1">
      <alignment horizontal="center" wrapText="1"/>
    </xf>
    <xf numFmtId="0" fontId="0" fillId="0" borderId="10" xfId="0" applyBorder="1" applyAlignment="1">
      <alignment wrapText="1"/>
    </xf>
    <xf numFmtId="0" fontId="0" fillId="0" borderId="128" xfId="0" applyBorder="1" applyAlignment="1">
      <alignment wrapText="1"/>
    </xf>
    <xf numFmtId="177" fontId="36" fillId="2" borderId="31" xfId="0" applyNumberFormat="1" applyFont="1" applyFill="1" applyBorder="1" applyAlignment="1">
      <alignment horizontal="left" indent="5"/>
    </xf>
    <xf numFmtId="0" fontId="0" fillId="0" borderId="58" xfId="0" applyBorder="1" applyAlignment="1">
      <alignment horizontal="left" indent="5"/>
    </xf>
    <xf numFmtId="177" fontId="13" fillId="2" borderId="45" xfId="0" applyNumberFormat="1" applyFont="1" applyFill="1" applyBorder="1" applyAlignment="1">
      <alignment horizontal="left"/>
    </xf>
    <xf numFmtId="0" fontId="0" fillId="0" borderId="46" xfId="0" applyBorder="1" applyAlignment="1">
      <alignment/>
    </xf>
    <xf numFmtId="177" fontId="13" fillId="2" borderId="118" xfId="0" applyNumberFormat="1" applyFont="1" applyFill="1" applyBorder="1" applyAlignment="1">
      <alignment horizontal="left"/>
    </xf>
    <xf numFmtId="177" fontId="36" fillId="2" borderId="35" xfId="0" applyNumberFormat="1" applyFont="1" applyFill="1" applyBorder="1" applyAlignment="1">
      <alignment horizontal="left" indent="5"/>
    </xf>
    <xf numFmtId="0" fontId="0" fillId="0" borderId="129" xfId="0" applyBorder="1" applyAlignment="1">
      <alignment horizontal="left" indent="5"/>
    </xf>
    <xf numFmtId="177" fontId="13" fillId="2" borderId="105" xfId="0" applyNumberFormat="1" applyFont="1" applyFill="1" applyBorder="1" applyAlignment="1">
      <alignment horizontal="left"/>
    </xf>
    <xf numFmtId="0" fontId="0" fillId="0" borderId="102" xfId="0" applyBorder="1" applyAlignment="1">
      <alignment/>
    </xf>
    <xf numFmtId="177" fontId="13" fillId="2" borderId="92" xfId="0" applyNumberFormat="1" applyFont="1" applyFill="1" applyBorder="1" applyAlignment="1">
      <alignment horizontal="left"/>
    </xf>
    <xf numFmtId="0" fontId="0" fillId="0" borderId="93" xfId="0" applyBorder="1" applyAlignment="1">
      <alignment/>
    </xf>
    <xf numFmtId="177" fontId="13" fillId="2" borderId="99" xfId="0" applyNumberFormat="1" applyFont="1" applyFill="1" applyBorder="1" applyAlignment="1">
      <alignment horizontal="left"/>
    </xf>
    <xf numFmtId="0" fontId="0" fillId="0" borderId="130" xfId="0" applyBorder="1" applyAlignment="1">
      <alignment/>
    </xf>
    <xf numFmtId="177" fontId="35" fillId="2" borderId="131" xfId="0" applyNumberFormat="1" applyFont="1" applyFill="1" applyBorder="1" applyAlignment="1">
      <alignment horizontal="center" wrapText="1"/>
    </xf>
    <xf numFmtId="0" fontId="0" fillId="0" borderId="77" xfId="0" applyBorder="1" applyAlignment="1">
      <alignment wrapText="1"/>
    </xf>
    <xf numFmtId="0" fontId="0" fillId="0" borderId="3" xfId="0" applyBorder="1" applyAlignment="1">
      <alignment wrapText="1"/>
    </xf>
    <xf numFmtId="0" fontId="0" fillId="0" borderId="81" xfId="0" applyBorder="1" applyAlignment="1">
      <alignment wrapText="1"/>
    </xf>
    <xf numFmtId="0" fontId="0" fillId="0" borderId="96" xfId="0" applyBorder="1" applyAlignment="1">
      <alignment wrapText="1"/>
    </xf>
    <xf numFmtId="0" fontId="0" fillId="0" borderId="75" xfId="0" applyBorder="1" applyAlignment="1">
      <alignment wrapText="1"/>
    </xf>
    <xf numFmtId="177" fontId="15" fillId="0" borderId="45" xfId="0" applyNumberFormat="1" applyFont="1" applyBorder="1" applyAlignment="1">
      <alignment/>
    </xf>
    <xf numFmtId="1" fontId="35" fillId="2" borderId="132" xfId="0" applyNumberFormat="1" applyFont="1" applyFill="1" applyBorder="1" applyAlignment="1">
      <alignment horizontal="center" wrapText="1"/>
    </xf>
    <xf numFmtId="0" fontId="0" fillId="0" borderId="133" xfId="0" applyBorder="1" applyAlignment="1">
      <alignment horizontal="center" wrapText="1"/>
    </xf>
    <xf numFmtId="3" fontId="61" fillId="2" borderId="134" xfId="0" applyNumberFormat="1" applyFont="1" applyFill="1" applyBorder="1" applyAlignment="1">
      <alignment horizontal="center"/>
    </xf>
    <xf numFmtId="0" fontId="55" fillId="0" borderId="134" xfId="0" applyFont="1" applyBorder="1" applyAlignment="1">
      <alignment horizontal="center"/>
    </xf>
    <xf numFmtId="0" fontId="55" fillId="0" borderId="135" xfId="0" applyFont="1" applyBorder="1" applyAlignment="1">
      <alignment horizontal="center"/>
    </xf>
    <xf numFmtId="3" fontId="32" fillId="2" borderId="136" xfId="0" applyNumberFormat="1" applyFont="1" applyFill="1" applyBorder="1" applyAlignment="1">
      <alignment wrapText="1"/>
    </xf>
    <xf numFmtId="0" fontId="0" fillId="0" borderId="137" xfId="0" applyBorder="1" applyAlignment="1">
      <alignment wrapText="1"/>
    </xf>
    <xf numFmtId="0" fontId="0" fillId="0" borderId="138" xfId="0" applyBorder="1" applyAlignment="1">
      <alignment wrapText="1"/>
    </xf>
    <xf numFmtId="3" fontId="32" fillId="2" borderId="76" xfId="0" applyNumberFormat="1" applyFont="1" applyFill="1" applyBorder="1" applyAlignment="1">
      <alignment horizontal="center" wrapText="1"/>
    </xf>
    <xf numFmtId="0" fontId="0" fillId="0" borderId="78" xfId="0" applyBorder="1" applyAlignment="1">
      <alignment horizontal="center" wrapText="1"/>
    </xf>
    <xf numFmtId="0" fontId="0" fillId="0" borderId="77" xfId="0" applyBorder="1" applyAlignment="1">
      <alignment horizontal="center" wrapText="1"/>
    </xf>
    <xf numFmtId="3" fontId="32" fillId="2" borderId="0" xfId="0" applyNumberFormat="1" applyFont="1" applyFill="1" applyAlignment="1">
      <alignment horizontal="center"/>
    </xf>
    <xf numFmtId="3" fontId="32" fillId="2" borderId="81" xfId="0" applyNumberFormat="1" applyFont="1" applyFill="1" applyBorder="1" applyAlignment="1">
      <alignment horizontal="center"/>
    </xf>
    <xf numFmtId="0" fontId="0" fillId="0" borderId="79" xfId="0" applyBorder="1" applyAlignment="1">
      <alignment wrapText="1"/>
    </xf>
    <xf numFmtId="0" fontId="0" fillId="0" borderId="139" xfId="0" applyBorder="1" applyAlignment="1">
      <alignment wrapText="1"/>
    </xf>
    <xf numFmtId="3" fontId="32" fillId="2" borderId="128" xfId="0" applyNumberFormat="1" applyFont="1" applyFill="1" applyBorder="1" applyAlignment="1">
      <alignment horizontal="center"/>
    </xf>
    <xf numFmtId="0" fontId="0" fillId="0" borderId="32" xfId="0" applyBorder="1" applyAlignment="1">
      <alignment horizontal="center"/>
    </xf>
    <xf numFmtId="177" fontId="44" fillId="2" borderId="0" xfId="0" applyNumberFormat="1" applyFont="1" applyFill="1" applyAlignment="1">
      <alignment horizontal="center"/>
    </xf>
    <xf numFmtId="177" fontId="43" fillId="2" borderId="0" xfId="0" applyNumberFormat="1" applyFont="1" applyFill="1" applyAlignment="1">
      <alignment horizontal="center"/>
    </xf>
    <xf numFmtId="177" fontId="43" fillId="2" borderId="0" xfId="0" applyNumberFormat="1" applyFont="1" applyFill="1" applyAlignment="1">
      <alignment/>
    </xf>
    <xf numFmtId="177" fontId="32" fillId="2" borderId="140" xfId="0" applyNumberFormat="1" applyFont="1" applyFill="1" applyBorder="1" applyAlignment="1">
      <alignment wrapText="1"/>
    </xf>
    <xf numFmtId="0" fontId="0" fillId="0" borderId="2" xfId="0" applyBorder="1" applyAlignment="1">
      <alignment wrapText="1"/>
    </xf>
    <xf numFmtId="0" fontId="0" fillId="0" borderId="21" xfId="0" applyBorder="1" applyAlignment="1">
      <alignment wrapText="1"/>
    </xf>
    <xf numFmtId="177" fontId="59" fillId="2" borderId="0" xfId="0" applyNumberFormat="1" applyFont="1" applyFill="1" applyAlignment="1">
      <alignment horizontal="center"/>
    </xf>
    <xf numFmtId="177" fontId="32" fillId="2" borderId="111" xfId="0" applyNumberFormat="1" applyFont="1" applyFill="1" applyBorder="1" applyAlignment="1">
      <alignment horizontal="center" wrapText="1"/>
    </xf>
    <xf numFmtId="0" fontId="0" fillId="0" borderId="113"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13" xfId="0" applyBorder="1" applyAlignment="1">
      <alignment wrapText="1"/>
    </xf>
    <xf numFmtId="0" fontId="0" fillId="0" borderId="6" xfId="0" applyBorder="1" applyAlignment="1">
      <alignment wrapText="1"/>
    </xf>
    <xf numFmtId="0" fontId="0" fillId="0" borderId="7" xfId="0" applyBorder="1" applyAlignment="1">
      <alignment wrapText="1"/>
    </xf>
    <xf numFmtId="177" fontId="13" fillId="0" borderId="92" xfId="0" applyNumberFormat="1" applyFont="1" applyFill="1" applyBorder="1" applyAlignment="1">
      <alignment horizontal="left" indent="2"/>
    </xf>
    <xf numFmtId="0" fontId="0" fillId="0" borderId="93" xfId="0" applyBorder="1" applyAlignment="1">
      <alignment horizontal="left" indent="2"/>
    </xf>
    <xf numFmtId="177" fontId="35" fillId="0" borderId="92" xfId="0" applyNumberFormat="1" applyFont="1" applyFill="1" applyBorder="1" applyAlignment="1">
      <alignment horizontal="left" indent="2"/>
    </xf>
    <xf numFmtId="0" fontId="66" fillId="0" borderId="91" xfId="0" applyFont="1" applyBorder="1" applyAlignment="1">
      <alignment horizontal="left" indent="2"/>
    </xf>
    <xf numFmtId="0" fontId="66" fillId="0" borderId="93" xfId="0" applyFont="1" applyBorder="1" applyAlignment="1">
      <alignment horizontal="left" indent="2"/>
    </xf>
    <xf numFmtId="177" fontId="13" fillId="2" borderId="92" xfId="0" applyNumberFormat="1" applyFont="1" applyFill="1" applyBorder="1" applyAlignment="1">
      <alignment horizontal="left" indent="1"/>
    </xf>
    <xf numFmtId="0" fontId="54" fillId="0" borderId="91" xfId="0" applyFont="1" applyBorder="1" applyAlignment="1">
      <alignment horizontal="left" indent="1"/>
    </xf>
    <xf numFmtId="0" fontId="54" fillId="0" borderId="93" xfId="0" applyFont="1" applyBorder="1" applyAlignment="1">
      <alignment horizontal="left" indent="1"/>
    </xf>
    <xf numFmtId="177" fontId="13" fillId="2" borderId="118" xfId="0" applyNumberFormat="1" applyFont="1" applyFill="1" applyBorder="1" applyAlignment="1">
      <alignment horizontal="left" indent="1"/>
    </xf>
    <xf numFmtId="0" fontId="0" fillId="0" borderId="103" xfId="0" applyBorder="1" applyAlignment="1">
      <alignment horizontal="left" indent="1"/>
    </xf>
    <xf numFmtId="0" fontId="0" fillId="0" borderId="104" xfId="0" applyBorder="1" applyAlignment="1">
      <alignment horizontal="left" indent="1"/>
    </xf>
    <xf numFmtId="177" fontId="13" fillId="2" borderId="92" xfId="0" applyNumberFormat="1" applyFont="1" applyFill="1" applyBorder="1" applyAlignment="1">
      <alignment horizontal="left" indent="2"/>
    </xf>
    <xf numFmtId="0" fontId="0" fillId="0" borderId="91" xfId="0" applyBorder="1" applyAlignment="1">
      <alignment horizontal="left" indent="1"/>
    </xf>
    <xf numFmtId="0" fontId="0" fillId="0" borderId="93" xfId="0" applyBorder="1" applyAlignment="1">
      <alignment horizontal="left" indent="1"/>
    </xf>
    <xf numFmtId="177" fontId="35" fillId="2" borderId="92" xfId="0" applyNumberFormat="1" applyFont="1" applyFill="1" applyBorder="1" applyAlignment="1">
      <alignment horizontal="left" indent="3"/>
    </xf>
    <xf numFmtId="0" fontId="0" fillId="0" borderId="91" xfId="0" applyBorder="1" applyAlignment="1">
      <alignment horizontal="left" indent="3"/>
    </xf>
    <xf numFmtId="177" fontId="18" fillId="0" borderId="0" xfId="0" applyNumberFormat="1" applyFont="1" applyBorder="1" applyAlignment="1">
      <alignment horizontal="center"/>
    </xf>
    <xf numFmtId="177" fontId="13" fillId="2" borderId="11" xfId="0" applyNumberFormat="1" applyFont="1" applyFill="1" applyBorder="1" applyAlignment="1">
      <alignment/>
    </xf>
    <xf numFmtId="177" fontId="15" fillId="0" borderId="0" xfId="0" applyNumberFormat="1" applyFont="1" applyBorder="1" applyAlignment="1">
      <alignment horizontal="center"/>
    </xf>
    <xf numFmtId="177" fontId="35" fillId="2" borderId="31" xfId="0" applyNumberFormat="1" applyFont="1" applyFill="1" applyBorder="1" applyAlignment="1">
      <alignment horizontal="center"/>
    </xf>
    <xf numFmtId="177" fontId="35" fillId="2" borderId="58" xfId="0" applyNumberFormat="1" applyFont="1" applyFill="1" applyBorder="1" applyAlignment="1">
      <alignment horizontal="center"/>
    </xf>
    <xf numFmtId="0" fontId="28" fillId="0" borderId="31" xfId="0" applyFont="1" applyBorder="1" applyAlignment="1">
      <alignment horizontal="center"/>
    </xf>
    <xf numFmtId="0" fontId="28" fillId="0" borderId="58" xfId="0" applyFont="1" applyBorder="1" applyAlignment="1">
      <alignment horizontal="center"/>
    </xf>
    <xf numFmtId="0" fontId="0" fillId="0" borderId="0" xfId="0" applyBorder="1" applyAlignment="1">
      <alignment/>
    </xf>
    <xf numFmtId="0" fontId="0" fillId="0" borderId="0" xfId="0" applyBorder="1" applyAlignment="1">
      <alignment/>
    </xf>
    <xf numFmtId="177" fontId="16" fillId="0" borderId="0" xfId="0" applyNumberFormat="1" applyFont="1" applyBorder="1" applyAlignment="1">
      <alignment horizontal="center"/>
    </xf>
    <xf numFmtId="0" fontId="0" fillId="0" borderId="0" xfId="0" applyBorder="1" applyAlignment="1">
      <alignment/>
    </xf>
    <xf numFmtId="0" fontId="0" fillId="0" borderId="0" xfId="0" applyBorder="1" applyAlignment="1">
      <alignment/>
    </xf>
    <xf numFmtId="177" fontId="13" fillId="2" borderId="108" xfId="0" applyNumberFormat="1" applyFont="1" applyFill="1" applyBorder="1" applyAlignment="1">
      <alignment horizontal="left" indent="2"/>
    </xf>
    <xf numFmtId="0" fontId="0" fillId="0" borderId="109" xfId="0" applyBorder="1" applyAlignment="1">
      <alignment horizontal="left" indent="2"/>
    </xf>
    <xf numFmtId="0" fontId="0" fillId="0" borderId="110" xfId="0" applyBorder="1" applyAlignment="1">
      <alignment horizontal="left" indent="2"/>
    </xf>
    <xf numFmtId="177" fontId="35" fillId="2" borderId="31" xfId="0" applyNumberFormat="1" applyFont="1" applyFill="1" applyBorder="1" applyAlignment="1">
      <alignment horizontal="center" wrapText="1"/>
    </xf>
    <xf numFmtId="0" fontId="0" fillId="0" borderId="48" xfId="0" applyBorder="1" applyAlignment="1">
      <alignment horizontal="center" wrapText="1"/>
    </xf>
    <xf numFmtId="177" fontId="14" fillId="2" borderId="92" xfId="0" applyNumberFormat="1" applyFont="1" applyFill="1" applyBorder="1" applyAlignment="1">
      <alignment horizontal="left" indent="2"/>
    </xf>
    <xf numFmtId="177" fontId="13" fillId="2" borderId="105" xfId="0" applyNumberFormat="1" applyFont="1" applyFill="1" applyBorder="1" applyAlignment="1">
      <alignment horizontal="left" indent="1"/>
    </xf>
    <xf numFmtId="0" fontId="0" fillId="0" borderId="101" xfId="0" applyBorder="1" applyAlignment="1">
      <alignment horizontal="left" indent="1"/>
    </xf>
    <xf numFmtId="0" fontId="0" fillId="0" borderId="102" xfId="0" applyBorder="1" applyAlignment="1">
      <alignment horizontal="left" indent="1"/>
    </xf>
    <xf numFmtId="0" fontId="34" fillId="3" borderId="0" xfId="0" applyFont="1" applyFill="1" applyBorder="1" applyAlignment="1">
      <alignment vertical="top" wrapText="1"/>
    </xf>
    <xf numFmtId="0" fontId="0" fillId="3" borderId="0" xfId="0" applyFill="1" applyBorder="1" applyAlignment="1">
      <alignment vertical="top" wrapText="1"/>
    </xf>
    <xf numFmtId="177" fontId="58" fillId="0" borderId="0" xfId="0" applyNumberFormat="1" applyFont="1" applyBorder="1" applyAlignment="1">
      <alignment horizontal="center"/>
    </xf>
    <xf numFmtId="0" fontId="54" fillId="0" borderId="91" xfId="0" applyFont="1" applyBorder="1" applyAlignment="1">
      <alignment horizontal="left" indent="2"/>
    </xf>
    <xf numFmtId="0" fontId="54" fillId="0" borderId="93" xfId="0" applyFont="1" applyBorder="1" applyAlignment="1">
      <alignment horizontal="left" indent="2"/>
    </xf>
  </cellXfs>
  <cellStyles count="10">
    <cellStyle name="Normal" xfId="0"/>
    <cellStyle name="Comma" xfId="15"/>
    <cellStyle name="Comma [0]" xfId="16"/>
    <cellStyle name="Currency" xfId="17"/>
    <cellStyle name="Currency [0]" xfId="18"/>
    <cellStyle name="Followed Hyperlink" xfId="19"/>
    <cellStyle name="Hyperlink" xfId="20"/>
    <cellStyle name="Normal_New org Chart USNCB" xfId="21"/>
    <cellStyle name="Normal_Rsrcs_X_ DOJ Goal  Obj"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552450</xdr:colOff>
      <xdr:row>35</xdr:row>
      <xdr:rowOff>57150</xdr:rowOff>
    </xdr:to>
    <xdr:pic>
      <xdr:nvPicPr>
        <xdr:cNvPr id="1" name="Picture 1"/>
        <xdr:cNvPicPr preferRelativeResize="1">
          <a:picLocks noChangeAspect="1"/>
        </xdr:cNvPicPr>
      </xdr:nvPicPr>
      <xdr:blipFill>
        <a:blip r:embed="rId1"/>
        <a:stretch>
          <a:fillRect/>
        </a:stretch>
      </xdr:blipFill>
      <xdr:spPr>
        <a:xfrm>
          <a:off x="0" y="0"/>
          <a:ext cx="7867650" cy="6724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_Staff\napostolides\FY06%20Formulation\05%20OMB%20Budget%20-%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Hdsmith\Local%20Settings\Temporary%20Internet%20Files\OLKC\Budget_Staff\2006%20Congressional%20Submission\I"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Budget%20and%20Performance\2009%20Congressiona%20or%20President%20Budget\2009%20Congressiona%20Instuction\FY09%20Perf%20Budget%20Congressional%20Submission%20Exhibits%20work%20Template_508Compliant%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INNT\Profiles\debjones\Temporary%20Internet%20Files\OLKD\2006%20Perf%20Budget%20Cong%20Submission%20Exhibits%20Templat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A. Organization Chart"/>
      <sheetName val="B. Summary of Requirements "/>
      <sheetName val="C. Increases Offsets"/>
      <sheetName val="D. Strategic Goals &amp; Objectives"/>
      <sheetName val="E. ATB Justification"/>
      <sheetName val="F. 2007 Crosswalk"/>
      <sheetName val="G. 2008 Crosswalk"/>
      <sheetName val="H. Reimbursable Resources"/>
      <sheetName val="I. Permanent Positions"/>
      <sheetName val="K. Summary by Grade"/>
      <sheetName val="L. Summary by Object Class"/>
      <sheetName val="M. Studies"/>
    </sheetNames>
    <sheetDataSet>
      <sheetData sheetId="2">
        <row r="6">
          <cell r="A6" t="str">
            <v>Salaries and Expenses</v>
          </cell>
        </row>
        <row r="77">
          <cell r="H77" t="str">
            <v>2007 Appropriation Enacted w/Rescissions and Supplementals</v>
          </cell>
          <cell r="K77" t="str">
            <v>2008 Enacted</v>
          </cell>
          <cell r="Q77" t="str">
            <v>2009 Current Services</v>
          </cell>
          <cell r="AA77" t="str">
            <v>2009 Request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workbookViewId="0" topLeftCell="A1">
      <selection activeCell="A1" sqref="A1"/>
    </sheetView>
  </sheetViews>
  <sheetFormatPr defaultColWidth="7.10546875" defaultRowHeight="15"/>
  <cols>
    <col min="1" max="16384" width="7.10546875" style="495" customWidth="1"/>
  </cols>
  <sheetData/>
  <printOptions/>
  <pageMargins left="0.75" right="0.75" top="1" bottom="1"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16"/>
  <dimension ref="A1:K36"/>
  <sheetViews>
    <sheetView showGridLines="0" showOutlineSymbols="0" zoomScale="70" zoomScaleNormal="70" workbookViewId="0" topLeftCell="B1">
      <pane xSplit="1" ySplit="11" topLeftCell="C16"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1" max="1" width="3.88671875" style="11" hidden="1" customWidth="1"/>
    <col min="2" max="2" width="56.99609375" style="11" customWidth="1"/>
    <col min="3" max="3" width="8.3359375" style="11" customWidth="1"/>
    <col min="4" max="4" width="9.77734375" style="11" customWidth="1"/>
    <col min="5" max="5" width="8.77734375" style="11" customWidth="1"/>
    <col min="6" max="6" width="9.77734375" style="11" customWidth="1"/>
    <col min="7" max="7" width="9.21484375" style="11" customWidth="1"/>
    <col min="8" max="8" width="9.77734375" style="11" customWidth="1"/>
    <col min="9" max="9" width="7.77734375" style="11" customWidth="1"/>
    <col min="10" max="10" width="11.77734375" style="11" bestFit="1" customWidth="1"/>
    <col min="11" max="11" width="1.2265625" style="329" customWidth="1"/>
    <col min="12" max="16384" width="9.6640625" style="11" customWidth="1"/>
  </cols>
  <sheetData>
    <row r="1" spans="1:11" ht="20.25">
      <c r="A1" s="42" t="s">
        <v>259</v>
      </c>
      <c r="B1" s="845" t="s">
        <v>267</v>
      </c>
      <c r="C1" s="563"/>
      <c r="D1" s="563"/>
      <c r="E1" s="563"/>
      <c r="F1" s="563"/>
      <c r="G1" s="563"/>
      <c r="H1" s="563"/>
      <c r="I1" s="563"/>
      <c r="J1" s="563"/>
      <c r="K1" s="328" t="s">
        <v>57</v>
      </c>
    </row>
    <row r="2" spans="1:11" ht="20.25">
      <c r="A2" s="42"/>
      <c r="B2" s="149"/>
      <c r="C2" s="28"/>
      <c r="D2" s="28"/>
      <c r="E2" s="28"/>
      <c r="F2" s="28"/>
      <c r="G2" s="28"/>
      <c r="H2" s="28"/>
      <c r="I2" s="28"/>
      <c r="J2" s="28"/>
      <c r="K2" s="328" t="s">
        <v>57</v>
      </c>
    </row>
    <row r="3" spans="1:11" ht="20.25">
      <c r="A3" s="42"/>
      <c r="B3" s="28"/>
      <c r="C3" s="28"/>
      <c r="D3" s="28"/>
      <c r="E3" s="28"/>
      <c r="F3" s="28"/>
      <c r="G3" s="28"/>
      <c r="H3" s="28"/>
      <c r="I3" s="28"/>
      <c r="J3" s="28"/>
      <c r="K3" s="328" t="s">
        <v>57</v>
      </c>
    </row>
    <row r="4" spans="1:11" ht="20.25">
      <c r="A4" s="42"/>
      <c r="B4" s="844" t="s">
        <v>50</v>
      </c>
      <c r="C4" s="550"/>
      <c r="D4" s="550"/>
      <c r="E4" s="550"/>
      <c r="F4" s="550"/>
      <c r="G4" s="550"/>
      <c r="H4" s="550"/>
      <c r="I4" s="550"/>
      <c r="J4" s="550"/>
      <c r="K4" s="328" t="s">
        <v>57</v>
      </c>
    </row>
    <row r="5" spans="1:11" ht="18.75">
      <c r="A5" s="12" t="s">
        <v>50</v>
      </c>
      <c r="B5" s="843" t="str">
        <f>+'B. Summary of Requirements '!A5</f>
        <v>United States National Central Bureau</v>
      </c>
      <c r="C5" s="543"/>
      <c r="D5" s="543"/>
      <c r="E5" s="543"/>
      <c r="F5" s="543"/>
      <c r="G5" s="543"/>
      <c r="H5" s="543"/>
      <c r="I5" s="543"/>
      <c r="J5" s="543"/>
      <c r="K5" s="328" t="s">
        <v>57</v>
      </c>
    </row>
    <row r="6" spans="1:11" ht="18.75">
      <c r="A6" s="14" t="e">
        <f>+#REF!</f>
        <v>#REF!</v>
      </c>
      <c r="B6" s="843" t="str">
        <f>+'B. Summary of Requirements '!A6</f>
        <v>Salaries and Expenses</v>
      </c>
      <c r="C6" s="550"/>
      <c r="D6" s="550"/>
      <c r="E6" s="550"/>
      <c r="F6" s="550"/>
      <c r="G6" s="550"/>
      <c r="H6" s="550"/>
      <c r="I6" s="550"/>
      <c r="J6" s="550"/>
      <c r="K6" s="328" t="s">
        <v>57</v>
      </c>
    </row>
    <row r="7" spans="1:11" ht="15.75">
      <c r="A7" s="15"/>
      <c r="B7" s="30"/>
      <c r="C7" s="30"/>
      <c r="D7" s="30"/>
      <c r="E7" s="30"/>
      <c r="F7" s="30"/>
      <c r="G7" s="30"/>
      <c r="H7" s="30"/>
      <c r="I7" s="30"/>
      <c r="J7" s="30"/>
      <c r="K7" s="328" t="s">
        <v>57</v>
      </c>
    </row>
    <row r="8" spans="1:11" ht="16.5" thickBot="1">
      <c r="A8" s="28"/>
      <c r="B8" s="28" t="s">
        <v>36</v>
      </c>
      <c r="C8" s="28"/>
      <c r="D8" s="28"/>
      <c r="E8" s="28"/>
      <c r="F8" s="28"/>
      <c r="G8" s="28"/>
      <c r="H8" s="28"/>
      <c r="I8" s="28"/>
      <c r="J8" s="28"/>
      <c r="K8" s="328" t="s">
        <v>57</v>
      </c>
    </row>
    <row r="9" spans="1:11" ht="15.75">
      <c r="A9" s="142"/>
      <c r="B9" s="846" t="s">
        <v>187</v>
      </c>
      <c r="C9" s="850" t="s">
        <v>320</v>
      </c>
      <c r="D9" s="851"/>
      <c r="E9" s="850" t="s">
        <v>321</v>
      </c>
      <c r="F9" s="854"/>
      <c r="G9" s="850" t="s">
        <v>2</v>
      </c>
      <c r="H9" s="854"/>
      <c r="I9" s="850" t="s">
        <v>177</v>
      </c>
      <c r="J9" s="854"/>
      <c r="K9" s="328" t="s">
        <v>57</v>
      </c>
    </row>
    <row r="10" spans="1:11" ht="15.75">
      <c r="A10" s="140"/>
      <c r="B10" s="847"/>
      <c r="C10" s="852"/>
      <c r="D10" s="853"/>
      <c r="E10" s="855"/>
      <c r="F10" s="856"/>
      <c r="G10" s="855"/>
      <c r="H10" s="856"/>
      <c r="I10" s="855"/>
      <c r="J10" s="856"/>
      <c r="K10" s="328" t="s">
        <v>57</v>
      </c>
    </row>
    <row r="11" spans="1:11" ht="16.5" thickBot="1">
      <c r="A11" s="143"/>
      <c r="B11" s="848"/>
      <c r="C11" s="145" t="s">
        <v>35</v>
      </c>
      <c r="D11" s="144" t="s">
        <v>37</v>
      </c>
      <c r="E11" s="145" t="s">
        <v>35</v>
      </c>
      <c r="F11" s="144" t="s">
        <v>37</v>
      </c>
      <c r="G11" s="145" t="s">
        <v>35</v>
      </c>
      <c r="H11" s="144" t="s">
        <v>37</v>
      </c>
      <c r="I11" s="145" t="s">
        <v>35</v>
      </c>
      <c r="J11" s="146" t="s">
        <v>37</v>
      </c>
      <c r="K11" s="328" t="s">
        <v>57</v>
      </c>
    </row>
    <row r="12" spans="1:11" ht="15.75" hidden="1">
      <c r="A12" s="140"/>
      <c r="B12" s="147" t="s">
        <v>188</v>
      </c>
      <c r="C12" s="140"/>
      <c r="D12" s="81"/>
      <c r="E12" s="140"/>
      <c r="F12" s="81"/>
      <c r="G12" s="140"/>
      <c r="H12" s="81"/>
      <c r="I12" s="140">
        <f aca="true" t="shared" si="0" ref="I12:I27">G12-E12</f>
        <v>0</v>
      </c>
      <c r="J12" s="82"/>
      <c r="K12" s="328" t="s">
        <v>57</v>
      </c>
    </row>
    <row r="13" spans="1:11" ht="15.75" hidden="1">
      <c r="A13" s="140"/>
      <c r="B13" s="147" t="s">
        <v>189</v>
      </c>
      <c r="C13" s="140"/>
      <c r="D13" s="81"/>
      <c r="E13" s="140"/>
      <c r="F13" s="81"/>
      <c r="G13" s="140"/>
      <c r="H13" s="81"/>
      <c r="I13" s="140">
        <f t="shared" si="0"/>
        <v>0</v>
      </c>
      <c r="J13" s="82"/>
      <c r="K13" s="328" t="s">
        <v>57</v>
      </c>
    </row>
    <row r="14" spans="1:11" ht="15.75" hidden="1">
      <c r="A14" s="140"/>
      <c r="B14" s="147" t="s">
        <v>190</v>
      </c>
      <c r="C14" s="140"/>
      <c r="D14" s="81"/>
      <c r="E14" s="140"/>
      <c r="F14" s="81"/>
      <c r="G14" s="140"/>
      <c r="H14" s="81"/>
      <c r="I14" s="140">
        <f t="shared" si="0"/>
        <v>0</v>
      </c>
      <c r="J14" s="82"/>
      <c r="K14" s="328" t="s">
        <v>57</v>
      </c>
    </row>
    <row r="15" spans="1:11" ht="15.75" hidden="1">
      <c r="A15" s="140"/>
      <c r="B15" s="147" t="s">
        <v>227</v>
      </c>
      <c r="C15" s="140"/>
      <c r="D15" s="81"/>
      <c r="E15" s="140"/>
      <c r="F15" s="81"/>
      <c r="G15" s="140"/>
      <c r="H15" s="81"/>
      <c r="I15" s="140">
        <f t="shared" si="0"/>
        <v>0</v>
      </c>
      <c r="J15" s="82"/>
      <c r="K15" s="328" t="s">
        <v>57</v>
      </c>
    </row>
    <row r="16" spans="1:11" ht="15.75">
      <c r="A16" s="140"/>
      <c r="B16" s="254" t="s">
        <v>268</v>
      </c>
      <c r="C16" s="432"/>
      <c r="D16" s="433"/>
      <c r="E16" s="432">
        <v>0</v>
      </c>
      <c r="F16" s="433"/>
      <c r="G16" s="432">
        <v>0</v>
      </c>
      <c r="H16" s="433"/>
      <c r="I16" s="432">
        <f t="shared" si="0"/>
        <v>0</v>
      </c>
      <c r="J16" s="434"/>
      <c r="K16" s="328" t="s">
        <v>57</v>
      </c>
    </row>
    <row r="17" spans="1:11" ht="15.75">
      <c r="A17" s="140"/>
      <c r="B17" s="150" t="s">
        <v>172</v>
      </c>
      <c r="C17" s="432">
        <v>2</v>
      </c>
      <c r="D17" s="433"/>
      <c r="E17" s="432">
        <v>2</v>
      </c>
      <c r="F17" s="433"/>
      <c r="G17" s="432">
        <v>2</v>
      </c>
      <c r="H17" s="433"/>
      <c r="I17" s="432">
        <f t="shared" si="0"/>
        <v>0</v>
      </c>
      <c r="J17" s="434"/>
      <c r="K17" s="328" t="s">
        <v>57</v>
      </c>
    </row>
    <row r="18" spans="1:11" ht="15.75">
      <c r="A18" s="140"/>
      <c r="B18" s="150" t="s">
        <v>171</v>
      </c>
      <c r="C18" s="432">
        <v>4</v>
      </c>
      <c r="D18" s="433"/>
      <c r="E18" s="432">
        <v>4</v>
      </c>
      <c r="F18" s="433"/>
      <c r="G18" s="432">
        <v>4</v>
      </c>
      <c r="H18" s="433"/>
      <c r="I18" s="432">
        <f t="shared" si="0"/>
        <v>0</v>
      </c>
      <c r="J18" s="434"/>
      <c r="K18" s="328" t="s">
        <v>57</v>
      </c>
    </row>
    <row r="19" spans="1:11" ht="15.75">
      <c r="A19" s="140"/>
      <c r="B19" s="150" t="s">
        <v>170</v>
      </c>
      <c r="C19" s="432">
        <v>11</v>
      </c>
      <c r="D19" s="433"/>
      <c r="E19" s="432">
        <v>12</v>
      </c>
      <c r="F19" s="433"/>
      <c r="G19" s="432">
        <v>12</v>
      </c>
      <c r="H19" s="433"/>
      <c r="I19" s="432">
        <f t="shared" si="0"/>
        <v>0</v>
      </c>
      <c r="J19" s="434"/>
      <c r="K19" s="328" t="s">
        <v>57</v>
      </c>
    </row>
    <row r="20" spans="1:11" ht="15.75">
      <c r="A20" s="140"/>
      <c r="B20" s="150" t="s">
        <v>169</v>
      </c>
      <c r="C20" s="432">
        <v>13</v>
      </c>
      <c r="D20" s="433"/>
      <c r="E20" s="432">
        <v>13</v>
      </c>
      <c r="F20" s="433"/>
      <c r="G20" s="432">
        <v>13</v>
      </c>
      <c r="H20" s="433"/>
      <c r="I20" s="432">
        <f t="shared" si="0"/>
        <v>0</v>
      </c>
      <c r="J20" s="434"/>
      <c r="K20" s="328" t="s">
        <v>57</v>
      </c>
    </row>
    <row r="21" spans="1:11" ht="15.75">
      <c r="A21" s="140"/>
      <c r="B21" s="150" t="s">
        <v>168</v>
      </c>
      <c r="C21" s="432">
        <v>27</v>
      </c>
      <c r="D21" s="433"/>
      <c r="E21" s="432">
        <v>27</v>
      </c>
      <c r="F21" s="433"/>
      <c r="G21" s="432">
        <v>27</v>
      </c>
      <c r="H21" s="433"/>
      <c r="I21" s="432">
        <f t="shared" si="0"/>
        <v>0</v>
      </c>
      <c r="J21" s="434"/>
      <c r="K21" s="328" t="s">
        <v>57</v>
      </c>
    </row>
    <row r="22" spans="1:11" ht="15.75">
      <c r="A22" s="140"/>
      <c r="B22" s="150" t="s">
        <v>167</v>
      </c>
      <c r="C22" s="432">
        <v>0</v>
      </c>
      <c r="D22" s="433"/>
      <c r="E22" s="432">
        <v>0</v>
      </c>
      <c r="F22" s="433"/>
      <c r="G22" s="432">
        <v>0</v>
      </c>
      <c r="H22" s="433"/>
      <c r="I22" s="432">
        <f t="shared" si="0"/>
        <v>0</v>
      </c>
      <c r="J22" s="434"/>
      <c r="K22" s="328" t="s">
        <v>57</v>
      </c>
    </row>
    <row r="23" spans="1:11" ht="15.75">
      <c r="A23" s="140"/>
      <c r="B23" s="150" t="s">
        <v>166</v>
      </c>
      <c r="C23" s="432">
        <v>5</v>
      </c>
      <c r="D23" s="433"/>
      <c r="E23" s="432">
        <v>5</v>
      </c>
      <c r="F23" s="433"/>
      <c r="G23" s="432">
        <v>5</v>
      </c>
      <c r="H23" s="433"/>
      <c r="I23" s="432">
        <f t="shared" si="0"/>
        <v>0</v>
      </c>
      <c r="J23" s="434"/>
      <c r="K23" s="328" t="s">
        <v>57</v>
      </c>
    </row>
    <row r="24" spans="1:11" ht="15.75">
      <c r="A24" s="140"/>
      <c r="B24" s="150" t="s">
        <v>165</v>
      </c>
      <c r="C24" s="432">
        <v>0</v>
      </c>
      <c r="D24" s="433"/>
      <c r="E24" s="432">
        <v>0</v>
      </c>
      <c r="F24" s="433"/>
      <c r="G24" s="432">
        <v>0</v>
      </c>
      <c r="H24" s="433"/>
      <c r="I24" s="432">
        <f t="shared" si="0"/>
        <v>0</v>
      </c>
      <c r="J24" s="434"/>
      <c r="K24" s="328" t="s">
        <v>57</v>
      </c>
    </row>
    <row r="25" spans="1:11" ht="15.75">
      <c r="A25" s="140"/>
      <c r="B25" s="150" t="s">
        <v>164</v>
      </c>
      <c r="C25" s="432">
        <v>0</v>
      </c>
      <c r="D25" s="433"/>
      <c r="E25" s="432">
        <v>0</v>
      </c>
      <c r="F25" s="433"/>
      <c r="G25" s="432">
        <v>0</v>
      </c>
      <c r="H25" s="433"/>
      <c r="I25" s="432">
        <f t="shared" si="0"/>
        <v>0</v>
      </c>
      <c r="J25" s="434"/>
      <c r="K25" s="328" t="s">
        <v>57</v>
      </c>
    </row>
    <row r="26" spans="1:11" ht="15.75">
      <c r="A26" s="140"/>
      <c r="B26" s="150" t="s">
        <v>163</v>
      </c>
      <c r="C26" s="432">
        <v>0</v>
      </c>
      <c r="D26" s="433"/>
      <c r="E26" s="432">
        <v>0</v>
      </c>
      <c r="F26" s="433"/>
      <c r="G26" s="432">
        <v>0</v>
      </c>
      <c r="H26" s="433"/>
      <c r="I26" s="432">
        <f t="shared" si="0"/>
        <v>0</v>
      </c>
      <c r="J26" s="434"/>
      <c r="K26" s="328" t="s">
        <v>57</v>
      </c>
    </row>
    <row r="27" spans="1:11" ht="15.75">
      <c r="A27" s="140"/>
      <c r="B27" s="150" t="s">
        <v>162</v>
      </c>
      <c r="C27" s="432">
        <v>0</v>
      </c>
      <c r="D27" s="433"/>
      <c r="E27" s="432">
        <v>0</v>
      </c>
      <c r="F27" s="433"/>
      <c r="G27" s="432">
        <v>0</v>
      </c>
      <c r="H27" s="433"/>
      <c r="I27" s="432">
        <f t="shared" si="0"/>
        <v>0</v>
      </c>
      <c r="J27" s="434"/>
      <c r="K27" s="328" t="s">
        <v>57</v>
      </c>
    </row>
    <row r="28" spans="1:11" ht="15.75">
      <c r="A28" s="140"/>
      <c r="B28" s="148"/>
      <c r="C28" s="435" t="s">
        <v>36</v>
      </c>
      <c r="D28" s="436"/>
      <c r="E28" s="435" t="s">
        <v>36</v>
      </c>
      <c r="F28" s="436"/>
      <c r="G28" s="435" t="s">
        <v>36</v>
      </c>
      <c r="H28" s="436"/>
      <c r="I28" s="435" t="s">
        <v>36</v>
      </c>
      <c r="J28" s="437"/>
      <c r="K28" s="328" t="s">
        <v>57</v>
      </c>
    </row>
    <row r="29" spans="1:11" ht="15.75">
      <c r="A29" s="140"/>
      <c r="B29" s="175" t="s">
        <v>211</v>
      </c>
      <c r="C29" s="438">
        <f>SUM(C16:C28)</f>
        <v>62</v>
      </c>
      <c r="D29" s="439"/>
      <c r="E29" s="438">
        <f>SUM(E16:E28)</f>
        <v>63</v>
      </c>
      <c r="F29" s="439"/>
      <c r="G29" s="438">
        <f>SUM(G16:G28)</f>
        <v>63</v>
      </c>
      <c r="H29" s="439"/>
      <c r="I29" s="438">
        <f>SUM(I16:I28)</f>
        <v>0</v>
      </c>
      <c r="J29" s="440"/>
      <c r="K29" s="328" t="s">
        <v>57</v>
      </c>
    </row>
    <row r="30" spans="1:11" ht="15.75">
      <c r="A30" s="140"/>
      <c r="B30" s="176" t="s">
        <v>118</v>
      </c>
      <c r="C30" s="441"/>
      <c r="D30" s="442"/>
      <c r="E30" s="441"/>
      <c r="F30" s="305">
        <f>D30*1.031</f>
        <v>0</v>
      </c>
      <c r="G30" s="447"/>
      <c r="H30" s="305">
        <f>F30*1.022</f>
        <v>0</v>
      </c>
      <c r="I30" s="441"/>
      <c r="J30" s="448"/>
      <c r="K30" s="328" t="s">
        <v>57</v>
      </c>
    </row>
    <row r="31" spans="1:11" ht="15.75">
      <c r="A31" s="140"/>
      <c r="B31" s="176" t="s">
        <v>228</v>
      </c>
      <c r="C31" s="443"/>
      <c r="D31" s="305">
        <v>70000</v>
      </c>
      <c r="E31" s="441"/>
      <c r="F31" s="305">
        <f>D31*1.031</f>
        <v>72170</v>
      </c>
      <c r="G31" s="447"/>
      <c r="H31" s="305">
        <f>F31*1.022</f>
        <v>73757.74</v>
      </c>
      <c r="I31" s="441"/>
      <c r="J31" s="448"/>
      <c r="K31" s="328" t="s">
        <v>57</v>
      </c>
    </row>
    <row r="32" spans="1:11" ht="16.5" thickBot="1">
      <c r="A32" s="141"/>
      <c r="B32" s="255" t="s">
        <v>229</v>
      </c>
      <c r="C32" s="444"/>
      <c r="D32" s="445"/>
      <c r="E32" s="446"/>
      <c r="F32" s="445"/>
      <c r="G32" s="446"/>
      <c r="H32" s="445"/>
      <c r="I32" s="446"/>
      <c r="J32" s="449"/>
      <c r="K32" s="328" t="s">
        <v>127</v>
      </c>
    </row>
    <row r="33" spans="1:11" ht="15.75">
      <c r="A33" s="28"/>
      <c r="B33" s="849"/>
      <c r="C33" s="547"/>
      <c r="D33" s="547"/>
      <c r="E33" s="547"/>
      <c r="F33" s="547"/>
      <c r="G33" s="547"/>
      <c r="H33" s="547"/>
      <c r="I33" s="547"/>
      <c r="J33" s="547"/>
      <c r="K33" s="547"/>
    </row>
    <row r="34" spans="2:10" ht="15.75">
      <c r="B34" s="28"/>
      <c r="C34" s="28"/>
      <c r="D34" s="28"/>
      <c r="E34" s="28"/>
      <c r="F34" s="28"/>
      <c r="G34" s="28"/>
      <c r="H34" s="28"/>
      <c r="I34" s="28"/>
      <c r="J34" s="28"/>
    </row>
    <row r="36" ht="15.75">
      <c r="K36" s="328"/>
    </row>
  </sheetData>
  <mergeCells count="10">
    <mergeCell ref="B9:B11"/>
    <mergeCell ref="B33:K33"/>
    <mergeCell ref="C9:D10"/>
    <mergeCell ref="E9:F10"/>
    <mergeCell ref="G9:H10"/>
    <mergeCell ref="I9:J10"/>
    <mergeCell ref="B6:J6"/>
    <mergeCell ref="B5:J5"/>
    <mergeCell ref="B4:J4"/>
    <mergeCell ref="B1:J1"/>
  </mergeCells>
  <printOptions horizontalCentered="1"/>
  <pageMargins left="0.5" right="0.5" top="0.5" bottom="0.55" header="0" footer="0"/>
  <pageSetup horizontalDpi="300" verticalDpi="300" orientation="landscape" scale="67" r:id="rId1"/>
  <headerFooter alignWithMargins="0">
    <oddFooter>&amp;C&amp;"Times New Roman,Regular"Exhibit K - Summary of Requirements by Grade</oddFooter>
  </headerFooter>
</worksheet>
</file>

<file path=xl/worksheets/sheet11.xml><?xml version="1.0" encoding="utf-8"?>
<worksheet xmlns="http://schemas.openxmlformats.org/spreadsheetml/2006/main" xmlns:r="http://schemas.openxmlformats.org/officeDocument/2006/relationships">
  <sheetPr codeName="Sheet17"/>
  <dimension ref="A1:P86"/>
  <sheetViews>
    <sheetView zoomScale="70" zoomScaleNormal="70" zoomScaleSheetLayoutView="5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L1"/>
    </sheetView>
  </sheetViews>
  <sheetFormatPr defaultColWidth="8.88671875" defaultRowHeight="15"/>
  <cols>
    <col min="1" max="1" width="1.88671875" style="3" customWidth="1"/>
    <col min="2" max="2" width="27.10546875" style="3" customWidth="1"/>
    <col min="3" max="3" width="12.5546875" style="3" customWidth="1"/>
    <col min="4" max="4" width="18.10546875" style="3" customWidth="1"/>
    <col min="5" max="5" width="8.99609375" style="3" bestFit="1" customWidth="1"/>
    <col min="6" max="6" width="10.10546875" style="3" customWidth="1"/>
    <col min="7" max="7" width="8.99609375" style="3" bestFit="1" customWidth="1"/>
    <col min="8" max="8" width="10.6640625" style="3" customWidth="1"/>
    <col min="9" max="9" width="8.99609375" style="3" bestFit="1" customWidth="1"/>
    <col min="10" max="10" width="10.10546875" style="3" bestFit="1" customWidth="1"/>
    <col min="11" max="11" width="8.99609375" style="3" bestFit="1" customWidth="1"/>
    <col min="12" max="12" width="10.3359375" style="3" customWidth="1"/>
    <col min="13" max="15" width="0" style="3" hidden="1" customWidth="1"/>
    <col min="16" max="16" width="0.9921875" style="327" customWidth="1"/>
    <col min="18" max="16384" width="8.88671875" style="3" customWidth="1"/>
  </cols>
  <sheetData>
    <row r="1" spans="1:16" ht="18.75" customHeight="1">
      <c r="A1" s="731" t="s">
        <v>266</v>
      </c>
      <c r="B1" s="725"/>
      <c r="C1" s="725"/>
      <c r="D1" s="725"/>
      <c r="E1" s="725"/>
      <c r="F1" s="725"/>
      <c r="G1" s="725"/>
      <c r="H1" s="725"/>
      <c r="I1" s="725"/>
      <c r="J1" s="725"/>
      <c r="K1" s="725"/>
      <c r="L1" s="786"/>
      <c r="P1" s="326" t="s">
        <v>57</v>
      </c>
    </row>
    <row r="2" spans="1:16" ht="18.75" customHeight="1">
      <c r="A2" s="741"/>
      <c r="B2" s="880"/>
      <c r="C2" s="880"/>
      <c r="D2" s="880"/>
      <c r="E2" s="880"/>
      <c r="F2" s="880"/>
      <c r="G2" s="880"/>
      <c r="H2" s="880"/>
      <c r="I2" s="880"/>
      <c r="J2" s="880"/>
      <c r="K2" s="880"/>
      <c r="L2" s="881"/>
      <c r="P2" s="326" t="s">
        <v>57</v>
      </c>
    </row>
    <row r="3" spans="1:16" ht="18.75">
      <c r="A3" s="882" t="s">
        <v>242</v>
      </c>
      <c r="B3" s="883"/>
      <c r="C3" s="883"/>
      <c r="D3" s="883"/>
      <c r="E3" s="883"/>
      <c r="F3" s="883"/>
      <c r="G3" s="883"/>
      <c r="H3" s="883"/>
      <c r="I3" s="883"/>
      <c r="J3" s="883"/>
      <c r="K3" s="883"/>
      <c r="L3" s="884"/>
      <c r="P3" s="326" t="s">
        <v>57</v>
      </c>
    </row>
    <row r="4" spans="1:16" ht="16.5">
      <c r="A4" s="873" t="str">
        <f>+'B. Summary of Requirements '!A5</f>
        <v>United States National Central Bureau</v>
      </c>
      <c r="B4" s="725"/>
      <c r="C4" s="725"/>
      <c r="D4" s="725"/>
      <c r="E4" s="725"/>
      <c r="F4" s="725"/>
      <c r="G4" s="725"/>
      <c r="H4" s="725"/>
      <c r="I4" s="725"/>
      <c r="J4" s="725"/>
      <c r="K4" s="725"/>
      <c r="L4" s="786"/>
      <c r="P4" s="326" t="s">
        <v>57</v>
      </c>
    </row>
    <row r="5" spans="1:16" ht="16.5">
      <c r="A5" s="873" t="str">
        <f>+'B. Summary of Requirements '!A6</f>
        <v>Salaries and Expenses</v>
      </c>
      <c r="B5" s="725"/>
      <c r="C5" s="725"/>
      <c r="D5" s="725"/>
      <c r="E5" s="725"/>
      <c r="F5" s="725"/>
      <c r="G5" s="725"/>
      <c r="H5" s="725"/>
      <c r="I5" s="725"/>
      <c r="J5" s="725"/>
      <c r="K5" s="725"/>
      <c r="L5" s="786"/>
      <c r="P5" s="326" t="s">
        <v>57</v>
      </c>
    </row>
    <row r="6" spans="1:16" ht="15.75">
      <c r="A6" s="875" t="s">
        <v>10</v>
      </c>
      <c r="B6" s="725"/>
      <c r="C6" s="725"/>
      <c r="D6" s="725"/>
      <c r="E6" s="725"/>
      <c r="F6" s="725"/>
      <c r="G6" s="725"/>
      <c r="H6" s="725"/>
      <c r="I6" s="725"/>
      <c r="J6" s="725"/>
      <c r="K6" s="725"/>
      <c r="L6" s="786"/>
      <c r="P6" s="326" t="s">
        <v>57</v>
      </c>
    </row>
    <row r="7" spans="1:16" ht="11.25" customHeight="1">
      <c r="A7" s="45"/>
      <c r="B7" s="14"/>
      <c r="C7" s="31"/>
      <c r="D7" s="31"/>
      <c r="E7" s="31"/>
      <c r="F7" s="31"/>
      <c r="G7" s="31"/>
      <c r="H7" s="31"/>
      <c r="I7" s="31"/>
      <c r="J7" s="31"/>
      <c r="K7" s="4"/>
      <c r="L7" s="4"/>
      <c r="P7" s="326" t="s">
        <v>57</v>
      </c>
    </row>
    <row r="8" spans="1:16" ht="44.25" customHeight="1">
      <c r="A8" s="874" t="s">
        <v>230</v>
      </c>
      <c r="B8" s="722"/>
      <c r="C8" s="722"/>
      <c r="D8" s="723"/>
      <c r="E8" s="888" t="s">
        <v>323</v>
      </c>
      <c r="F8" s="889"/>
      <c r="G8" s="878" t="s">
        <v>322</v>
      </c>
      <c r="H8" s="879"/>
      <c r="I8" s="876" t="s">
        <v>2</v>
      </c>
      <c r="J8" s="877"/>
      <c r="K8" s="876" t="s">
        <v>177</v>
      </c>
      <c r="L8" s="665"/>
      <c r="M8" s="11"/>
      <c r="P8" s="326" t="s">
        <v>57</v>
      </c>
    </row>
    <row r="9" spans="1:16" ht="25.5" customHeight="1" thickBot="1">
      <c r="A9" s="781"/>
      <c r="B9" s="782"/>
      <c r="C9" s="782"/>
      <c r="D9" s="783"/>
      <c r="E9" s="135" t="s">
        <v>182</v>
      </c>
      <c r="F9" s="136" t="s">
        <v>37</v>
      </c>
      <c r="G9" s="135" t="s">
        <v>182</v>
      </c>
      <c r="H9" s="136" t="s">
        <v>37</v>
      </c>
      <c r="I9" s="135" t="s">
        <v>182</v>
      </c>
      <c r="J9" s="136" t="s">
        <v>37</v>
      </c>
      <c r="K9" s="135" t="s">
        <v>182</v>
      </c>
      <c r="L9" s="137" t="s">
        <v>37</v>
      </c>
      <c r="M9" s="11"/>
      <c r="P9" s="326" t="s">
        <v>57</v>
      </c>
    </row>
    <row r="10" spans="1:16" ht="15.75">
      <c r="A10" s="865" t="s">
        <v>116</v>
      </c>
      <c r="B10" s="866"/>
      <c r="C10" s="866"/>
      <c r="D10" s="867"/>
      <c r="E10" s="450">
        <v>54</v>
      </c>
      <c r="F10" s="451">
        <v>3893</v>
      </c>
      <c r="G10" s="450">
        <v>62</v>
      </c>
      <c r="H10" s="451">
        <v>4507</v>
      </c>
      <c r="I10" s="450">
        <v>62</v>
      </c>
      <c r="J10" s="451">
        <v>4636</v>
      </c>
      <c r="K10" s="450">
        <f>I10-G10</f>
        <v>0</v>
      </c>
      <c r="L10" s="405">
        <v>129</v>
      </c>
      <c r="M10" s="11"/>
      <c r="P10" s="326" t="s">
        <v>57</v>
      </c>
    </row>
    <row r="11" spans="1:16" ht="15.75">
      <c r="A11" s="862" t="s">
        <v>210</v>
      </c>
      <c r="B11" s="869"/>
      <c r="C11" s="869"/>
      <c r="D11" s="870"/>
      <c r="E11" s="450">
        <v>2</v>
      </c>
      <c r="F11" s="451">
        <v>20</v>
      </c>
      <c r="G11" s="450">
        <v>2</v>
      </c>
      <c r="H11" s="451">
        <v>75</v>
      </c>
      <c r="I11" s="450">
        <v>2</v>
      </c>
      <c r="J11" s="451">
        <f>+H11*1.034</f>
        <v>77.55</v>
      </c>
      <c r="K11" s="450">
        <f>I11-G11</f>
        <v>0</v>
      </c>
      <c r="L11" s="405">
        <f>J11-H11</f>
        <v>2.549999999999997</v>
      </c>
      <c r="M11" s="34" t="s">
        <v>180</v>
      </c>
      <c r="N11" s="3" t="s">
        <v>181</v>
      </c>
      <c r="P11" s="326" t="s">
        <v>57</v>
      </c>
    </row>
    <row r="12" spans="1:16" ht="15.75">
      <c r="A12" s="862" t="s">
        <v>192</v>
      </c>
      <c r="B12" s="869"/>
      <c r="C12" s="869"/>
      <c r="D12" s="870"/>
      <c r="E12" s="450">
        <v>1</v>
      </c>
      <c r="F12" s="451">
        <v>105</v>
      </c>
      <c r="G12" s="450">
        <v>1</v>
      </c>
      <c r="H12" s="451">
        <v>115</v>
      </c>
      <c r="I12" s="450">
        <v>1</v>
      </c>
      <c r="J12" s="451">
        <v>115</v>
      </c>
      <c r="K12" s="450">
        <f>+K13+K14</f>
        <v>0</v>
      </c>
      <c r="L12" s="405">
        <f>J12-H12</f>
        <v>0</v>
      </c>
      <c r="M12" s="11">
        <v>93</v>
      </c>
      <c r="P12" s="326" t="s">
        <v>57</v>
      </c>
    </row>
    <row r="13" spans="1:16" ht="15.75">
      <c r="A13" s="890" t="s">
        <v>194</v>
      </c>
      <c r="B13" s="569"/>
      <c r="C13" s="569"/>
      <c r="D13" s="858"/>
      <c r="E13" s="456"/>
      <c r="F13" s="457"/>
      <c r="G13" s="456"/>
      <c r="H13" s="457"/>
      <c r="I13" s="456"/>
      <c r="J13" s="457"/>
      <c r="K13" s="456">
        <f>I13-G13</f>
        <v>0</v>
      </c>
      <c r="L13" s="458">
        <f>J13-H13</f>
        <v>0</v>
      </c>
      <c r="M13" s="11"/>
      <c r="P13" s="326" t="s">
        <v>57</v>
      </c>
    </row>
    <row r="14" spans="1:16" ht="15.75">
      <c r="A14" s="890" t="s">
        <v>193</v>
      </c>
      <c r="B14" s="569"/>
      <c r="C14" s="569"/>
      <c r="D14" s="858"/>
      <c r="E14" s="456"/>
      <c r="F14" s="457"/>
      <c r="G14" s="456"/>
      <c r="H14" s="457"/>
      <c r="I14" s="456"/>
      <c r="J14" s="457"/>
      <c r="K14" s="456">
        <f>I14-G14</f>
        <v>0</v>
      </c>
      <c r="L14" s="458">
        <f>J14-H14</f>
        <v>0</v>
      </c>
      <c r="M14" s="11"/>
      <c r="P14" s="326" t="s">
        <v>57</v>
      </c>
    </row>
    <row r="15" spans="1:16" ht="15.75">
      <c r="A15" s="891" t="s">
        <v>195</v>
      </c>
      <c r="B15" s="892"/>
      <c r="C15" s="892"/>
      <c r="D15" s="893"/>
      <c r="E15" s="459"/>
      <c r="F15" s="460">
        <v>-2</v>
      </c>
      <c r="G15" s="459"/>
      <c r="H15" s="460"/>
      <c r="I15" s="459"/>
      <c r="J15" s="460"/>
      <c r="K15" s="459">
        <f>I15-G15</f>
        <v>0</v>
      </c>
      <c r="L15" s="461">
        <f>J15-H15</f>
        <v>0</v>
      </c>
      <c r="M15" s="11"/>
      <c r="P15" s="326" t="s">
        <v>57</v>
      </c>
    </row>
    <row r="16" spans="1:16" ht="15.75">
      <c r="A16" s="885" t="s">
        <v>117</v>
      </c>
      <c r="B16" s="886"/>
      <c r="C16" s="886"/>
      <c r="D16" s="887"/>
      <c r="E16" s="462">
        <f aca="true" t="shared" si="0" ref="E16:J16">+E10+E11+E12+E15</f>
        <v>57</v>
      </c>
      <c r="F16" s="463">
        <f t="shared" si="0"/>
        <v>4016</v>
      </c>
      <c r="G16" s="462">
        <f t="shared" si="0"/>
        <v>65</v>
      </c>
      <c r="H16" s="463">
        <f t="shared" si="0"/>
        <v>4697</v>
      </c>
      <c r="I16" s="462">
        <f t="shared" si="0"/>
        <v>65</v>
      </c>
      <c r="J16" s="463">
        <f t="shared" si="0"/>
        <v>4828.55</v>
      </c>
      <c r="K16" s="462">
        <f>SUM(K10:K15)</f>
        <v>0</v>
      </c>
      <c r="L16" s="464">
        <f>SUM(L10:L15)</f>
        <v>131.55</v>
      </c>
      <c r="M16" s="46">
        <f>697+630+957+2333</f>
        <v>4617</v>
      </c>
      <c r="N16" s="3">
        <f>2451-93</f>
        <v>2358</v>
      </c>
      <c r="O16" s="3">
        <f>+H16-J16</f>
        <v>-131.55000000000018</v>
      </c>
      <c r="P16" s="326" t="s">
        <v>57</v>
      </c>
    </row>
    <row r="17" spans="1:16" ht="15.75">
      <c r="A17" s="862" t="s">
        <v>231</v>
      </c>
      <c r="B17" s="869"/>
      <c r="C17" s="869"/>
      <c r="D17" s="870"/>
      <c r="E17" s="450"/>
      <c r="F17" s="451"/>
      <c r="G17" s="450"/>
      <c r="H17" s="451"/>
      <c r="I17" s="450"/>
      <c r="J17" s="451"/>
      <c r="K17" s="450"/>
      <c r="L17" s="405"/>
      <c r="M17" s="11"/>
      <c r="P17" s="326" t="s">
        <v>57</v>
      </c>
    </row>
    <row r="18" spans="1:16" ht="15.75">
      <c r="A18" s="868" t="s">
        <v>197</v>
      </c>
      <c r="B18" s="569"/>
      <c r="C18" s="569"/>
      <c r="D18" s="858"/>
      <c r="E18" s="450"/>
      <c r="F18" s="451">
        <v>1053</v>
      </c>
      <c r="G18" s="450"/>
      <c r="H18" s="451">
        <v>1300</v>
      </c>
      <c r="I18" s="450"/>
      <c r="J18" s="451">
        <v>1404</v>
      </c>
      <c r="K18" s="450"/>
      <c r="L18" s="405">
        <v>104</v>
      </c>
      <c r="M18" s="11">
        <v>359</v>
      </c>
      <c r="N18" s="3">
        <f>1171+93</f>
        <v>1264</v>
      </c>
      <c r="O18" s="3">
        <f aca="true" t="shared" si="1" ref="O18:O29">+H18-J18</f>
        <v>-104</v>
      </c>
      <c r="P18" s="326" t="s">
        <v>57</v>
      </c>
    </row>
    <row r="19" spans="1:16" ht="15.75">
      <c r="A19" s="868" t="s">
        <v>198</v>
      </c>
      <c r="B19" s="569"/>
      <c r="C19" s="569"/>
      <c r="D19" s="858"/>
      <c r="E19" s="450"/>
      <c r="F19" s="451">
        <v>131</v>
      </c>
      <c r="G19" s="450"/>
      <c r="H19" s="451">
        <v>109</v>
      </c>
      <c r="I19" s="450"/>
      <c r="J19" s="451">
        <v>109</v>
      </c>
      <c r="K19" s="450"/>
      <c r="L19" s="405">
        <f>J19-H19</f>
        <v>0</v>
      </c>
      <c r="M19" s="11"/>
      <c r="N19" s="3">
        <v>110</v>
      </c>
      <c r="O19" s="3">
        <f t="shared" si="1"/>
        <v>0</v>
      </c>
      <c r="P19" s="326" t="s">
        <v>57</v>
      </c>
    </row>
    <row r="20" spans="1:16" ht="15.75">
      <c r="A20" s="868" t="s">
        <v>199</v>
      </c>
      <c r="B20" s="569"/>
      <c r="C20" s="569"/>
      <c r="D20" s="858"/>
      <c r="E20" s="450"/>
      <c r="F20" s="451">
        <v>45</v>
      </c>
      <c r="G20" s="450"/>
      <c r="H20" s="451">
        <v>44</v>
      </c>
      <c r="I20" s="450"/>
      <c r="J20" s="451">
        <v>44</v>
      </c>
      <c r="K20" s="450"/>
      <c r="L20" s="405">
        <f>J20-H20</f>
        <v>0</v>
      </c>
      <c r="M20" s="11"/>
      <c r="N20" s="3">
        <v>0</v>
      </c>
      <c r="O20" s="3">
        <f t="shared" si="1"/>
        <v>0</v>
      </c>
      <c r="P20" s="326" t="s">
        <v>57</v>
      </c>
    </row>
    <row r="21" spans="1:16" ht="15.75">
      <c r="A21" s="868" t="s">
        <v>260</v>
      </c>
      <c r="B21" s="569"/>
      <c r="C21" s="569"/>
      <c r="D21" s="858"/>
      <c r="E21" s="450"/>
      <c r="F21" s="451">
        <v>1359</v>
      </c>
      <c r="G21" s="450"/>
      <c r="H21" s="451">
        <v>1285</v>
      </c>
      <c r="I21" s="450"/>
      <c r="J21" s="451">
        <v>1777</v>
      </c>
      <c r="K21" s="450"/>
      <c r="L21" s="405">
        <v>492</v>
      </c>
      <c r="M21" s="11">
        <f>4220-576</f>
        <v>3644</v>
      </c>
      <c r="O21" s="3">
        <f t="shared" si="1"/>
        <v>-492</v>
      </c>
      <c r="P21" s="326" t="s">
        <v>57</v>
      </c>
    </row>
    <row r="22" spans="1:16" ht="15.75">
      <c r="A22" s="868" t="s">
        <v>160</v>
      </c>
      <c r="B22" s="569"/>
      <c r="C22" s="569"/>
      <c r="D22" s="858"/>
      <c r="E22" s="450"/>
      <c r="F22" s="451">
        <v>84</v>
      </c>
      <c r="G22" s="450"/>
      <c r="H22" s="451">
        <v>2144</v>
      </c>
      <c r="I22" s="450"/>
      <c r="J22" s="451">
        <v>2144</v>
      </c>
      <c r="K22" s="450"/>
      <c r="L22" s="405">
        <f>J22-H22</f>
        <v>0</v>
      </c>
      <c r="M22" s="11"/>
      <c r="O22" s="3">
        <f t="shared" si="1"/>
        <v>0</v>
      </c>
      <c r="P22" s="326" t="s">
        <v>57</v>
      </c>
    </row>
    <row r="23" spans="1:16" ht="15.75">
      <c r="A23" s="868" t="s">
        <v>200</v>
      </c>
      <c r="B23" s="569"/>
      <c r="C23" s="569"/>
      <c r="D23" s="858"/>
      <c r="E23" s="450"/>
      <c r="F23" s="451">
        <v>192</v>
      </c>
      <c r="G23" s="450"/>
      <c r="H23" s="451">
        <v>176</v>
      </c>
      <c r="I23" s="450"/>
      <c r="J23" s="451">
        <v>176</v>
      </c>
      <c r="K23" s="450"/>
      <c r="L23" s="405">
        <f aca="true" t="shared" si="2" ref="L23:L33">J23-H23</f>
        <v>0</v>
      </c>
      <c r="M23" s="11">
        <v>332</v>
      </c>
      <c r="N23" s="3">
        <v>175</v>
      </c>
      <c r="O23" s="3">
        <f t="shared" si="1"/>
        <v>0</v>
      </c>
      <c r="P23" s="326" t="s">
        <v>57</v>
      </c>
    </row>
    <row r="24" spans="1:16" ht="15.75">
      <c r="A24" s="868" t="s">
        <v>201</v>
      </c>
      <c r="B24" s="569"/>
      <c r="C24" s="569"/>
      <c r="D24" s="858"/>
      <c r="E24" s="450"/>
      <c r="F24" s="451">
        <v>5</v>
      </c>
      <c r="G24" s="450"/>
      <c r="H24" s="451">
        <v>1</v>
      </c>
      <c r="I24" s="450"/>
      <c r="J24" s="451">
        <v>1</v>
      </c>
      <c r="K24" s="450"/>
      <c r="L24" s="405">
        <f t="shared" si="2"/>
        <v>0</v>
      </c>
      <c r="M24" s="11"/>
      <c r="O24" s="3">
        <f t="shared" si="1"/>
        <v>0</v>
      </c>
      <c r="P24" s="326" t="s">
        <v>57</v>
      </c>
    </row>
    <row r="25" spans="1:16" ht="15.75">
      <c r="A25" s="868" t="s">
        <v>202</v>
      </c>
      <c r="B25" s="569"/>
      <c r="C25" s="569"/>
      <c r="D25" s="858"/>
      <c r="E25" s="450"/>
      <c r="F25" s="451">
        <v>0</v>
      </c>
      <c r="G25" s="450"/>
      <c r="H25" s="451"/>
      <c r="I25" s="450"/>
      <c r="J25" s="451">
        <v>0</v>
      </c>
      <c r="K25" s="450"/>
      <c r="L25" s="405">
        <f t="shared" si="2"/>
        <v>0</v>
      </c>
      <c r="M25" s="11"/>
      <c r="N25" s="3">
        <v>14918</v>
      </c>
      <c r="O25" s="3">
        <f t="shared" si="1"/>
        <v>0</v>
      </c>
      <c r="P25" s="326" t="s">
        <v>57</v>
      </c>
    </row>
    <row r="26" spans="1:16" ht="15.75">
      <c r="A26" s="868" t="s">
        <v>203</v>
      </c>
      <c r="B26" s="569"/>
      <c r="C26" s="569"/>
      <c r="D26" s="858"/>
      <c r="E26" s="450"/>
      <c r="F26" s="451">
        <v>1338</v>
      </c>
      <c r="G26" s="450"/>
      <c r="H26" s="451">
        <v>709</v>
      </c>
      <c r="I26" s="450"/>
      <c r="J26" s="451">
        <v>710</v>
      </c>
      <c r="K26" s="450"/>
      <c r="L26" s="405">
        <v>1</v>
      </c>
      <c r="M26" s="11">
        <v>276</v>
      </c>
      <c r="N26" s="3">
        <v>14853</v>
      </c>
      <c r="O26" s="3">
        <f t="shared" si="1"/>
        <v>-1</v>
      </c>
      <c r="P26" s="326" t="s">
        <v>57</v>
      </c>
    </row>
    <row r="27" spans="1:16" ht="15.75">
      <c r="A27" s="868" t="s">
        <v>54</v>
      </c>
      <c r="B27" s="897"/>
      <c r="C27" s="897"/>
      <c r="D27" s="898"/>
      <c r="E27" s="450"/>
      <c r="F27" s="451">
        <v>713</v>
      </c>
      <c r="G27" s="450"/>
      <c r="H27" s="451">
        <v>225</v>
      </c>
      <c r="I27" s="450"/>
      <c r="J27" s="451">
        <v>317</v>
      </c>
      <c r="K27" s="450"/>
      <c r="L27" s="405">
        <v>92</v>
      </c>
      <c r="M27" s="11"/>
      <c r="N27" s="3">
        <v>135</v>
      </c>
      <c r="O27" s="3">
        <f t="shared" si="1"/>
        <v>-92</v>
      </c>
      <c r="P27" s="326" t="s">
        <v>57</v>
      </c>
    </row>
    <row r="28" spans="1:16" ht="15.75">
      <c r="A28" s="868" t="s">
        <v>261</v>
      </c>
      <c r="B28" s="569"/>
      <c r="C28" s="569"/>
      <c r="D28" s="858"/>
      <c r="E28" s="450"/>
      <c r="F28" s="451">
        <v>0</v>
      </c>
      <c r="G28" s="450"/>
      <c r="H28" s="451">
        <v>1</v>
      </c>
      <c r="I28" s="450"/>
      <c r="J28" s="451">
        <v>1</v>
      </c>
      <c r="K28" s="450"/>
      <c r="L28" s="405">
        <f t="shared" si="2"/>
        <v>0</v>
      </c>
      <c r="M28" s="11"/>
      <c r="O28" s="3">
        <f t="shared" si="1"/>
        <v>0</v>
      </c>
      <c r="P28" s="326" t="s">
        <v>57</v>
      </c>
    </row>
    <row r="29" spans="1:16" ht="15.75">
      <c r="A29" s="868" t="s">
        <v>3</v>
      </c>
      <c r="B29" s="569"/>
      <c r="C29" s="569"/>
      <c r="D29" s="858"/>
      <c r="E29" s="450"/>
      <c r="F29" s="451">
        <v>0</v>
      </c>
      <c r="G29" s="450"/>
      <c r="H29" s="451"/>
      <c r="I29" s="450"/>
      <c r="J29" s="451">
        <v>0</v>
      </c>
      <c r="K29" s="450"/>
      <c r="L29" s="405">
        <f t="shared" si="2"/>
        <v>0</v>
      </c>
      <c r="M29" s="11"/>
      <c r="O29" s="3">
        <f t="shared" si="1"/>
        <v>0</v>
      </c>
      <c r="P29" s="326" t="s">
        <v>57</v>
      </c>
    </row>
    <row r="30" spans="1:16" ht="15.75">
      <c r="A30" s="474"/>
      <c r="B30" s="536" t="s">
        <v>325</v>
      </c>
      <c r="C30" s="473"/>
      <c r="D30" s="475"/>
      <c r="E30" s="450"/>
      <c r="F30" s="451">
        <v>4</v>
      </c>
      <c r="G30" s="450"/>
      <c r="H30" s="451">
        <v>5</v>
      </c>
      <c r="I30" s="450"/>
      <c r="J30" s="451">
        <v>5</v>
      </c>
      <c r="K30" s="450"/>
      <c r="L30" s="405"/>
      <c r="M30" s="11"/>
      <c r="P30" s="326"/>
    </row>
    <row r="31" spans="1:16" ht="15.75">
      <c r="A31" s="868" t="s">
        <v>4</v>
      </c>
      <c r="B31" s="569"/>
      <c r="C31" s="569"/>
      <c r="D31" s="858"/>
      <c r="E31" s="450"/>
      <c r="F31" s="451">
        <v>15</v>
      </c>
      <c r="G31" s="450"/>
      <c r="H31" s="451">
        <v>11</v>
      </c>
      <c r="I31" s="450"/>
      <c r="J31" s="451">
        <v>11</v>
      </c>
      <c r="K31" s="450"/>
      <c r="L31" s="405">
        <f t="shared" si="2"/>
        <v>0</v>
      </c>
      <c r="M31" s="11"/>
      <c r="N31" s="3">
        <v>10</v>
      </c>
      <c r="O31" s="3">
        <f>+H31-J31</f>
        <v>0</v>
      </c>
      <c r="P31" s="326" t="s">
        <v>57</v>
      </c>
    </row>
    <row r="32" spans="1:16" ht="15.75">
      <c r="A32" s="868" t="s">
        <v>204</v>
      </c>
      <c r="B32" s="569"/>
      <c r="C32" s="569"/>
      <c r="D32" s="858"/>
      <c r="E32" s="450"/>
      <c r="F32" s="451">
        <v>80</v>
      </c>
      <c r="G32" s="450"/>
      <c r="H32" s="451">
        <v>35</v>
      </c>
      <c r="I32" s="450"/>
      <c r="J32" s="451">
        <v>35</v>
      </c>
      <c r="K32" s="450"/>
      <c r="L32" s="405">
        <f t="shared" si="2"/>
        <v>0</v>
      </c>
      <c r="M32" s="11"/>
      <c r="N32" s="3">
        <v>85</v>
      </c>
      <c r="O32" s="3">
        <f>+H32-J32</f>
        <v>0</v>
      </c>
      <c r="P32" s="326" t="s">
        <v>57</v>
      </c>
    </row>
    <row r="33" spans="1:16" ht="15.75">
      <c r="A33" s="868" t="s">
        <v>205</v>
      </c>
      <c r="B33" s="569"/>
      <c r="C33" s="569"/>
      <c r="D33" s="858"/>
      <c r="E33" s="450"/>
      <c r="F33" s="451">
        <v>475</v>
      </c>
      <c r="G33" s="450"/>
      <c r="H33" s="451">
        <v>193</v>
      </c>
      <c r="I33" s="450"/>
      <c r="J33" s="451">
        <v>193</v>
      </c>
      <c r="K33" s="450"/>
      <c r="L33" s="405">
        <f t="shared" si="2"/>
        <v>0</v>
      </c>
      <c r="M33" s="11"/>
      <c r="N33" s="3">
        <v>37758</v>
      </c>
      <c r="O33" s="3">
        <f>+H33-J33</f>
        <v>0</v>
      </c>
      <c r="P33" s="326" t="s">
        <v>57</v>
      </c>
    </row>
    <row r="34" spans="1:16" ht="15.75">
      <c r="A34" s="474"/>
      <c r="B34" s="536" t="s">
        <v>324</v>
      </c>
      <c r="C34" s="473"/>
      <c r="D34" s="475"/>
      <c r="E34" s="450"/>
      <c r="F34" s="451">
        <v>7233</v>
      </c>
      <c r="G34" s="450"/>
      <c r="H34" s="451">
        <f>12792-475</f>
        <v>12317</v>
      </c>
      <c r="I34" s="450"/>
      <c r="J34" s="451">
        <v>12792</v>
      </c>
      <c r="K34" s="450"/>
      <c r="L34" s="405">
        <v>475</v>
      </c>
      <c r="M34" s="11"/>
      <c r="O34" s="3">
        <f>+H34-J34</f>
        <v>-475</v>
      </c>
      <c r="P34" s="326"/>
    </row>
    <row r="35" spans="1:16" ht="15.75">
      <c r="A35" s="871" t="s">
        <v>206</v>
      </c>
      <c r="B35" s="872"/>
      <c r="C35" s="872"/>
      <c r="D35" s="740"/>
      <c r="E35" s="323"/>
      <c r="F35" s="174">
        <f>SUM(F16:F34)</f>
        <v>16743</v>
      </c>
      <c r="G35" s="323"/>
      <c r="H35" s="174">
        <f>SUM(H16:H34)</f>
        <v>23252</v>
      </c>
      <c r="I35" s="323"/>
      <c r="J35" s="174">
        <f>SUM(J16:J34)</f>
        <v>24547.55</v>
      </c>
      <c r="K35" s="323"/>
      <c r="L35" s="173">
        <f>SUM(L16:L34)</f>
        <v>1295.55</v>
      </c>
      <c r="M35" s="11">
        <f>SUM(M12:M33)</f>
        <v>9321</v>
      </c>
      <c r="N35" s="3">
        <f>SUM(N16:N33)</f>
        <v>71666</v>
      </c>
      <c r="O35" s="3">
        <f>+H35-J35</f>
        <v>-1295.5499999999993</v>
      </c>
      <c r="P35" s="326" t="s">
        <v>57</v>
      </c>
    </row>
    <row r="36" spans="1:16" ht="16.5" customHeight="1">
      <c r="A36" s="857" t="s">
        <v>207</v>
      </c>
      <c r="B36" s="569"/>
      <c r="C36" s="569"/>
      <c r="D36" s="858"/>
      <c r="E36" s="453"/>
      <c r="F36" s="454"/>
      <c r="G36" s="453"/>
      <c r="H36" s="454" t="s">
        <v>36</v>
      </c>
      <c r="I36" s="453"/>
      <c r="J36" s="454" t="s">
        <v>36</v>
      </c>
      <c r="K36" s="453"/>
      <c r="L36" s="455" t="s">
        <v>36</v>
      </c>
      <c r="M36" s="11"/>
      <c r="P36" s="326" t="s">
        <v>57</v>
      </c>
    </row>
    <row r="37" spans="1:16" ht="15.75">
      <c r="A37" s="857" t="s">
        <v>208</v>
      </c>
      <c r="B37" s="569"/>
      <c r="C37" s="569"/>
      <c r="D37" s="858"/>
      <c r="E37" s="453"/>
      <c r="F37" s="454"/>
      <c r="G37" s="453"/>
      <c r="H37" s="454"/>
      <c r="I37" s="453"/>
      <c r="J37" s="454"/>
      <c r="K37" s="453"/>
      <c r="L37" s="455"/>
      <c r="M37" s="11"/>
      <c r="P37" s="326" t="s">
        <v>57</v>
      </c>
    </row>
    <row r="38" spans="1:16" ht="15.75">
      <c r="A38" s="857" t="s">
        <v>209</v>
      </c>
      <c r="B38" s="569"/>
      <c r="C38" s="569"/>
      <c r="D38" s="858"/>
      <c r="E38" s="453"/>
      <c r="F38" s="454"/>
      <c r="G38" s="453"/>
      <c r="H38" s="454"/>
      <c r="I38" s="453"/>
      <c r="J38" s="454"/>
      <c r="K38" s="453"/>
      <c r="L38" s="455"/>
      <c r="M38" s="11"/>
      <c r="P38" s="326" t="s">
        <v>57</v>
      </c>
    </row>
    <row r="39" spans="1:16" ht="16.5" thickBot="1">
      <c r="A39" s="859" t="s">
        <v>58</v>
      </c>
      <c r="B39" s="860"/>
      <c r="C39" s="860"/>
      <c r="D39" s="861"/>
      <c r="E39" s="465"/>
      <c r="F39" s="466">
        <f>+F35</f>
        <v>16743</v>
      </c>
      <c r="G39" s="465"/>
      <c r="H39" s="466">
        <f>+H35</f>
        <v>23252</v>
      </c>
      <c r="I39" s="465"/>
      <c r="J39" s="466">
        <f>+J35</f>
        <v>24547.55</v>
      </c>
      <c r="K39" s="465"/>
      <c r="L39" s="467"/>
      <c r="M39" s="11"/>
      <c r="P39" s="326" t="s">
        <v>57</v>
      </c>
    </row>
    <row r="40" spans="1:16" ht="15.75">
      <c r="A40" s="865" t="s">
        <v>25</v>
      </c>
      <c r="B40" s="866"/>
      <c r="C40" s="866"/>
      <c r="D40" s="867"/>
      <c r="E40" s="450"/>
      <c r="F40" s="451"/>
      <c r="G40" s="450"/>
      <c r="H40" s="451"/>
      <c r="I40" s="450"/>
      <c r="J40" s="451"/>
      <c r="K40" s="450"/>
      <c r="L40" s="405"/>
      <c r="M40" s="11"/>
      <c r="P40" s="326" t="s">
        <v>57</v>
      </c>
    </row>
    <row r="41" spans="1:16" ht="15.75">
      <c r="A41" s="868" t="s">
        <v>196</v>
      </c>
      <c r="B41" s="569"/>
      <c r="C41" s="569"/>
      <c r="D41" s="858"/>
      <c r="E41" s="452"/>
      <c r="F41" s="451"/>
      <c r="G41" s="452"/>
      <c r="H41" s="451"/>
      <c r="I41" s="452"/>
      <c r="J41" s="451"/>
      <c r="K41" s="453" t="s">
        <v>36</v>
      </c>
      <c r="L41" s="405" t="s">
        <v>36</v>
      </c>
      <c r="M41" s="11"/>
      <c r="P41" s="326" t="s">
        <v>57</v>
      </c>
    </row>
    <row r="42" spans="1:16" ht="15.75">
      <c r="A42" s="862" t="s">
        <v>59</v>
      </c>
      <c r="B42" s="869"/>
      <c r="C42" s="869"/>
      <c r="D42" s="870"/>
      <c r="E42" s="450"/>
      <c r="F42" s="451"/>
      <c r="G42" s="450"/>
      <c r="H42" s="451"/>
      <c r="I42" s="450"/>
      <c r="J42" s="451"/>
      <c r="K42" s="453"/>
      <c r="L42" s="405" t="s">
        <v>36</v>
      </c>
      <c r="M42" s="11"/>
      <c r="P42" s="326" t="s">
        <v>57</v>
      </c>
    </row>
    <row r="43" spans="1:16" ht="15.75">
      <c r="A43" s="862" t="s">
        <v>60</v>
      </c>
      <c r="B43" s="863"/>
      <c r="C43" s="863"/>
      <c r="D43" s="864"/>
      <c r="E43" s="450"/>
      <c r="F43" s="451"/>
      <c r="G43" s="450"/>
      <c r="H43" s="451"/>
      <c r="I43" s="450"/>
      <c r="J43" s="451"/>
      <c r="K43" s="453"/>
      <c r="L43" s="405" t="s">
        <v>36</v>
      </c>
      <c r="M43" s="11"/>
      <c r="P43" s="326" t="s">
        <v>57</v>
      </c>
    </row>
    <row r="44" spans="1:16" ht="15.75">
      <c r="A44" s="283"/>
      <c r="B44" s="303"/>
      <c r="C44" s="264"/>
      <c r="D44" s="304"/>
      <c r="E44" s="264"/>
      <c r="F44" s="264"/>
      <c r="G44" s="264"/>
      <c r="H44" s="264"/>
      <c r="I44" s="264"/>
      <c r="J44" s="264"/>
      <c r="K44" s="264"/>
      <c r="L44" s="264"/>
      <c r="M44" s="11"/>
      <c r="P44" s="326" t="s">
        <v>127</v>
      </c>
    </row>
    <row r="45" spans="1:16" ht="15.75">
      <c r="A45" s="896"/>
      <c r="B45" s="547"/>
      <c r="C45" s="547"/>
      <c r="D45" s="547"/>
      <c r="E45" s="547"/>
      <c r="F45" s="547"/>
      <c r="G45" s="547"/>
      <c r="H45" s="547"/>
      <c r="I45" s="547"/>
      <c r="J45" s="547"/>
      <c r="K45" s="547"/>
      <c r="L45" s="547"/>
      <c r="M45" s="547"/>
      <c r="N45" s="547"/>
      <c r="O45" s="547"/>
      <c r="P45" s="548"/>
    </row>
    <row r="46" spans="11:13" ht="15.75">
      <c r="K46" s="32"/>
      <c r="L46" s="32"/>
      <c r="M46" s="11"/>
    </row>
    <row r="47" spans="1:13" ht="22.5" customHeight="1" hidden="1">
      <c r="A47" s="169"/>
      <c r="B47" s="894" t="s">
        <v>233</v>
      </c>
      <c r="C47" s="895"/>
      <c r="D47" s="895"/>
      <c r="E47" s="895"/>
      <c r="F47" s="895"/>
      <c r="G47" s="895"/>
      <c r="H47" s="895"/>
      <c r="I47" s="895"/>
      <c r="J47" s="895"/>
      <c r="K47" s="895"/>
      <c r="L47" s="895"/>
      <c r="M47" s="11"/>
    </row>
    <row r="48" spans="1:13" ht="15.75" hidden="1">
      <c r="A48" s="169"/>
      <c r="B48" s="169"/>
      <c r="C48" s="169"/>
      <c r="D48" s="169"/>
      <c r="E48" s="169"/>
      <c r="F48" s="169"/>
      <c r="G48" s="169"/>
      <c r="H48" s="169"/>
      <c r="I48" s="169"/>
      <c r="J48" s="169"/>
      <c r="K48" s="170"/>
      <c r="L48" s="171"/>
      <c r="M48" s="11"/>
    </row>
    <row r="49" spans="1:13" ht="18.75" hidden="1">
      <c r="A49" s="169"/>
      <c r="B49" s="166" t="s">
        <v>232</v>
      </c>
      <c r="C49" s="169"/>
      <c r="D49" s="169"/>
      <c r="E49" s="169"/>
      <c r="F49" s="169"/>
      <c r="G49" s="169"/>
      <c r="H49" s="169"/>
      <c r="I49" s="169"/>
      <c r="J49" s="169"/>
      <c r="K49" s="171"/>
      <c r="L49" s="171"/>
      <c r="M49" s="11"/>
    </row>
    <row r="50" spans="1:13" ht="15.75" hidden="1">
      <c r="A50" s="169"/>
      <c r="B50" s="169"/>
      <c r="C50" s="169"/>
      <c r="D50" s="169"/>
      <c r="E50" s="169"/>
      <c r="F50" s="169"/>
      <c r="G50" s="169"/>
      <c r="H50" s="169"/>
      <c r="I50" s="169"/>
      <c r="J50" s="169"/>
      <c r="K50" s="171"/>
      <c r="L50" s="171"/>
      <c r="M50" s="11"/>
    </row>
    <row r="51" spans="1:13" ht="65.25" customHeight="1" hidden="1">
      <c r="A51" s="169"/>
      <c r="B51" s="894" t="s">
        <v>234</v>
      </c>
      <c r="C51" s="895"/>
      <c r="D51" s="895"/>
      <c r="E51" s="895"/>
      <c r="F51" s="895"/>
      <c r="G51" s="895"/>
      <c r="H51" s="895"/>
      <c r="I51" s="895"/>
      <c r="J51" s="895"/>
      <c r="K51" s="895"/>
      <c r="L51" s="895"/>
      <c r="M51" s="11"/>
    </row>
    <row r="52" spans="2:13" ht="15.75">
      <c r="B52" s="86"/>
      <c r="K52" s="28"/>
      <c r="L52" s="28"/>
      <c r="M52" s="11"/>
    </row>
    <row r="53" spans="11:13" ht="15.75">
      <c r="K53" s="28"/>
      <c r="L53" s="315"/>
      <c r="M53" s="11"/>
    </row>
    <row r="54" spans="11:13" ht="15.75">
      <c r="K54" s="28"/>
      <c r="L54" s="28"/>
      <c r="M54" s="11"/>
    </row>
    <row r="55" spans="11:13" ht="15.75">
      <c r="K55" s="28"/>
      <c r="L55" s="28"/>
      <c r="M55" s="11"/>
    </row>
    <row r="56" spans="11:13" ht="15.75">
      <c r="K56" s="28"/>
      <c r="L56" s="28"/>
      <c r="M56" s="11"/>
    </row>
    <row r="57" spans="11:13" ht="15.75">
      <c r="K57" s="28"/>
      <c r="L57" s="28"/>
      <c r="M57" s="11"/>
    </row>
    <row r="58" spans="11:13" ht="15.75">
      <c r="K58" s="28"/>
      <c r="L58" s="28"/>
      <c r="M58" s="11"/>
    </row>
    <row r="59" spans="11:13" ht="15.75">
      <c r="K59" s="28"/>
      <c r="L59" s="28"/>
      <c r="M59" s="11"/>
    </row>
    <row r="60" spans="11:13" ht="15.75">
      <c r="K60" s="28"/>
      <c r="L60" s="28"/>
      <c r="M60" s="11"/>
    </row>
    <row r="61" spans="11:13" ht="15.75">
      <c r="K61" s="28"/>
      <c r="L61" s="28"/>
      <c r="M61" s="11"/>
    </row>
    <row r="62" spans="11:13" ht="15.75">
      <c r="K62" s="28"/>
      <c r="L62" s="28"/>
      <c r="M62" s="11"/>
    </row>
    <row r="63" spans="11:13" ht="15.75">
      <c r="K63" s="28"/>
      <c r="L63" s="28"/>
      <c r="M63" s="11"/>
    </row>
    <row r="64" spans="11:13" ht="15.75">
      <c r="K64" s="28"/>
      <c r="L64" s="29"/>
      <c r="M64" s="11"/>
    </row>
    <row r="65" spans="11:13" ht="15.75">
      <c r="K65" s="28"/>
      <c r="L65" s="29"/>
      <c r="M65" s="11"/>
    </row>
    <row r="66" spans="11:13" ht="15.75">
      <c r="K66" s="28"/>
      <c r="L66" s="28"/>
      <c r="M66" s="11"/>
    </row>
    <row r="67" spans="11:13" ht="15.75">
      <c r="K67" s="28"/>
      <c r="L67" s="28"/>
      <c r="M67" s="11"/>
    </row>
    <row r="68" spans="11:13" ht="15.75">
      <c r="K68" s="28"/>
      <c r="L68" s="28"/>
      <c r="M68" s="11"/>
    </row>
    <row r="69" spans="11:13" ht="15.75">
      <c r="K69" s="28"/>
      <c r="L69" s="28"/>
      <c r="M69" s="11"/>
    </row>
    <row r="70" spans="11:13" ht="15.75">
      <c r="K70" s="28"/>
      <c r="L70" s="28"/>
      <c r="M70" s="11"/>
    </row>
    <row r="71" spans="11:13" ht="15.75">
      <c r="K71" s="28"/>
      <c r="L71" s="28"/>
      <c r="M71" s="11"/>
    </row>
    <row r="72" spans="11:13" ht="15.75">
      <c r="K72" s="28"/>
      <c r="L72" s="28"/>
      <c r="M72" s="11"/>
    </row>
    <row r="73" spans="11:13" ht="15.75">
      <c r="K73" s="28"/>
      <c r="L73" s="28"/>
      <c r="M73" s="11"/>
    </row>
    <row r="74" spans="11:13" ht="15.75">
      <c r="K74" s="28"/>
      <c r="L74" s="28"/>
      <c r="M74" s="11"/>
    </row>
    <row r="75" spans="11:13" ht="15.75">
      <c r="K75" s="28"/>
      <c r="L75" s="28"/>
      <c r="M75" s="11"/>
    </row>
    <row r="76" spans="11:13" ht="15.75">
      <c r="K76" s="28"/>
      <c r="L76" s="28"/>
      <c r="M76" s="11"/>
    </row>
    <row r="77" spans="11:13" ht="15.75">
      <c r="K77" s="28"/>
      <c r="L77" s="28"/>
      <c r="M77" s="11"/>
    </row>
    <row r="78" spans="11:13" ht="15.75">
      <c r="K78" s="28"/>
      <c r="L78" s="28"/>
      <c r="M78" s="11"/>
    </row>
    <row r="79" spans="11:13" ht="15.75">
      <c r="K79" s="33"/>
      <c r="L79" s="28"/>
      <c r="M79" s="11"/>
    </row>
    <row r="80" spans="11:13" ht="15.75">
      <c r="K80" s="11"/>
      <c r="L80" s="11"/>
      <c r="M80" s="11"/>
    </row>
    <row r="81" spans="11:13" ht="15.75">
      <c r="K81" s="10"/>
      <c r="L81" s="10"/>
      <c r="M81" s="11"/>
    </row>
    <row r="82" spans="11:13" ht="15.75">
      <c r="K82" s="10"/>
      <c r="L82" s="10"/>
      <c r="M82" s="11"/>
    </row>
    <row r="83" spans="11:13" ht="15.75">
      <c r="K83" s="10"/>
      <c r="L83" s="10"/>
      <c r="M83" s="11"/>
    </row>
    <row r="84" spans="11:13" ht="15.75">
      <c r="K84" s="10"/>
      <c r="L84" s="10"/>
      <c r="M84" s="11"/>
    </row>
    <row r="85" ht="15.75">
      <c r="M85" s="11"/>
    </row>
    <row r="86" ht="15.75">
      <c r="M86" s="11"/>
    </row>
  </sheetData>
  <mergeCells count="46">
    <mergeCell ref="B47:L47"/>
    <mergeCell ref="B51:L51"/>
    <mergeCell ref="A45:P45"/>
    <mergeCell ref="A23:D23"/>
    <mergeCell ref="A24:D24"/>
    <mergeCell ref="A25:D25"/>
    <mergeCell ref="A26:D26"/>
    <mergeCell ref="A27:D27"/>
    <mergeCell ref="A28:D28"/>
    <mergeCell ref="A32:D32"/>
    <mergeCell ref="A16:D16"/>
    <mergeCell ref="E8:F8"/>
    <mergeCell ref="A20:D20"/>
    <mergeCell ref="A21:D21"/>
    <mergeCell ref="A17:D17"/>
    <mergeCell ref="A12:D12"/>
    <mergeCell ref="A13:D13"/>
    <mergeCell ref="A14:D14"/>
    <mergeCell ref="A15:D15"/>
    <mergeCell ref="A18:D18"/>
    <mergeCell ref="A1:L1"/>
    <mergeCell ref="A2:L2"/>
    <mergeCell ref="A3:L3"/>
    <mergeCell ref="A4:L4"/>
    <mergeCell ref="A5:L5"/>
    <mergeCell ref="A8:D9"/>
    <mergeCell ref="A10:D10"/>
    <mergeCell ref="A11:D11"/>
    <mergeCell ref="A6:L6"/>
    <mergeCell ref="K8:L8"/>
    <mergeCell ref="I8:J8"/>
    <mergeCell ref="G8:H8"/>
    <mergeCell ref="A19:D19"/>
    <mergeCell ref="A22:D22"/>
    <mergeCell ref="A29:D29"/>
    <mergeCell ref="A31:D31"/>
    <mergeCell ref="A33:D33"/>
    <mergeCell ref="A35:D35"/>
    <mergeCell ref="A36:D36"/>
    <mergeCell ref="A37:D37"/>
    <mergeCell ref="A38:D38"/>
    <mergeCell ref="A39:D39"/>
    <mergeCell ref="A43:D43"/>
    <mergeCell ref="A40:D40"/>
    <mergeCell ref="A41:D41"/>
    <mergeCell ref="A42:D42"/>
  </mergeCells>
  <printOptions horizontalCentered="1"/>
  <pageMargins left="0.5" right="0.5" top="0.5" bottom="0.25" header="0.5" footer="0.5"/>
  <pageSetup horizontalDpi="600" verticalDpi="600" orientation="landscape" scale="70" r:id="rId1"/>
  <headerFooter alignWithMargins="0">
    <oddFooter>&amp;C&amp;"Times New Roman,Regular"Exhibit L - Summary of Requirements by Object Class</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AH107"/>
  <sheetViews>
    <sheetView showGridLines="0" showOutlineSymbols="0" zoomScale="50" zoomScaleNormal="50" zoomScaleSheetLayoutView="75" workbookViewId="0" topLeftCell="A1">
      <selection activeCell="A1" sqref="A1:AC1"/>
    </sheetView>
  </sheetViews>
  <sheetFormatPr defaultColWidth="8.88671875" defaultRowHeight="15"/>
  <cols>
    <col min="1" max="2" width="2.5546875" style="5" customWidth="1"/>
    <col min="3" max="3" width="24.99609375" style="5" customWidth="1"/>
    <col min="4" max="4" width="6.6640625" style="5" customWidth="1"/>
    <col min="5" max="5" width="1.66796875" style="5" customWidth="1"/>
    <col min="6" max="6" width="1.99609375" style="5" customWidth="1"/>
    <col min="7" max="7" width="1.77734375" style="5" customWidth="1"/>
    <col min="8" max="8" width="6.88671875" style="11" customWidth="1"/>
    <col min="9" max="9" width="6.21484375" style="11" customWidth="1"/>
    <col min="10" max="10" width="11.21484375" style="11" customWidth="1"/>
    <col min="11" max="11" width="6.77734375" style="11" customWidth="1"/>
    <col min="12" max="12" width="6.21484375" style="11" customWidth="1"/>
    <col min="13" max="13" width="11.21484375" style="11" customWidth="1"/>
    <col min="14" max="15" width="5.6640625" style="11" customWidth="1"/>
    <col min="16" max="16" width="9.4453125" style="11" customWidth="1"/>
    <col min="17" max="17" width="5.6640625" style="11" customWidth="1"/>
    <col min="18" max="18" width="6.10546875" style="11" customWidth="1"/>
    <col min="19" max="19" width="11.21484375" style="11" customWidth="1"/>
    <col min="20" max="21" width="5.6640625" style="11" customWidth="1"/>
    <col min="22" max="22" width="8.5546875" style="11" customWidth="1"/>
    <col min="23" max="23" width="6.10546875" style="11" customWidth="1"/>
    <col min="24" max="24" width="5.6640625" style="11" customWidth="1"/>
    <col min="25" max="25" width="6.99609375" style="11" customWidth="1"/>
    <col min="26" max="26" width="1.66796875" style="11" hidden="1" customWidth="1"/>
    <col min="27" max="27" width="9.5546875" style="11" customWidth="1"/>
    <col min="28" max="28" width="6.21484375" style="11" customWidth="1"/>
    <col min="29" max="29" width="12.77734375" style="11" customWidth="1"/>
    <col min="30" max="30" width="3.3359375" style="11" hidden="1" customWidth="1"/>
    <col min="31" max="31" width="0.23046875" style="11" hidden="1" customWidth="1"/>
    <col min="32" max="32" width="8.4453125" style="11" hidden="1" customWidth="1"/>
    <col min="33" max="33" width="7.99609375" style="11" hidden="1" customWidth="1"/>
    <col min="34" max="34" width="0.9921875" style="342" customWidth="1"/>
    <col min="35" max="35" width="5.6640625" style="5" customWidth="1"/>
    <col min="36" max="36" width="7.6640625" style="5" customWidth="1"/>
    <col min="37" max="16384" width="9.6640625" style="5" customWidth="1"/>
  </cols>
  <sheetData>
    <row r="1" spans="1:34" ht="22.5">
      <c r="A1" s="538" t="s">
        <v>137</v>
      </c>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H1" s="339" t="s">
        <v>57</v>
      </c>
    </row>
    <row r="2" ht="15.75">
      <c r="AH2" s="339" t="s">
        <v>57</v>
      </c>
    </row>
    <row r="3" spans="1:34" ht="15.75">
      <c r="A3" s="6"/>
      <c r="B3" s="6"/>
      <c r="C3" s="6"/>
      <c r="D3" s="6"/>
      <c r="E3" s="6"/>
      <c r="F3" s="6"/>
      <c r="G3" s="6"/>
      <c r="H3" s="10"/>
      <c r="I3" s="10"/>
      <c r="J3" s="10"/>
      <c r="K3" s="10"/>
      <c r="L3" s="10"/>
      <c r="M3" s="10"/>
      <c r="N3" s="10"/>
      <c r="O3" s="10"/>
      <c r="P3" s="10"/>
      <c r="Q3" s="10"/>
      <c r="R3" s="10"/>
      <c r="S3" s="10"/>
      <c r="T3" s="10"/>
      <c r="U3" s="10"/>
      <c r="V3" s="10"/>
      <c r="W3" s="10"/>
      <c r="X3" s="10"/>
      <c r="Y3" s="10"/>
      <c r="Z3" s="10"/>
      <c r="AA3" s="10"/>
      <c r="AB3" s="10"/>
      <c r="AC3" s="10"/>
      <c r="AD3" s="10"/>
      <c r="AE3" s="10"/>
      <c r="AF3" s="10"/>
      <c r="AG3" s="10"/>
      <c r="AH3" s="339" t="s">
        <v>57</v>
      </c>
    </row>
    <row r="4" spans="1:34" ht="22.5">
      <c r="A4" s="549" t="s">
        <v>21</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13"/>
      <c r="AE4" s="13"/>
      <c r="AF4" s="13"/>
      <c r="AG4" s="13"/>
      <c r="AH4" s="339" t="s">
        <v>57</v>
      </c>
    </row>
    <row r="5" spans="1:34" ht="23.25">
      <c r="A5" s="545" t="s">
        <v>161</v>
      </c>
      <c r="B5" s="543"/>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13"/>
      <c r="AE5" s="13"/>
      <c r="AF5" s="13"/>
      <c r="AG5" s="13"/>
      <c r="AH5" s="339" t="s">
        <v>57</v>
      </c>
    </row>
    <row r="6" spans="1:34" ht="23.25">
      <c r="A6" s="545" t="s">
        <v>11</v>
      </c>
      <c r="B6" s="550"/>
      <c r="C6" s="550"/>
      <c r="D6" s="550"/>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13"/>
      <c r="AE6" s="13"/>
      <c r="AF6" s="13"/>
      <c r="AG6" s="13"/>
      <c r="AH6" s="339" t="s">
        <v>57</v>
      </c>
    </row>
    <row r="7" spans="1:34" ht="23.25">
      <c r="A7" s="545" t="s">
        <v>10</v>
      </c>
      <c r="B7" s="543"/>
      <c r="C7" s="543"/>
      <c r="D7" s="543"/>
      <c r="E7" s="543"/>
      <c r="F7" s="543"/>
      <c r="G7" s="543"/>
      <c r="H7" s="543"/>
      <c r="I7" s="543"/>
      <c r="J7" s="543"/>
      <c r="K7" s="543"/>
      <c r="L7" s="543"/>
      <c r="M7" s="543"/>
      <c r="N7" s="543"/>
      <c r="O7" s="543"/>
      <c r="P7" s="543"/>
      <c r="Q7" s="543"/>
      <c r="R7" s="543"/>
      <c r="S7" s="543"/>
      <c r="T7" s="543"/>
      <c r="U7" s="543"/>
      <c r="V7" s="543"/>
      <c r="W7" s="543"/>
      <c r="X7" s="543"/>
      <c r="Y7" s="543"/>
      <c r="Z7" s="543"/>
      <c r="AA7" s="543"/>
      <c r="AB7" s="543"/>
      <c r="AC7" s="543"/>
      <c r="AD7" s="13"/>
      <c r="AE7" s="13"/>
      <c r="AF7" s="13"/>
      <c r="AG7" s="13"/>
      <c r="AH7" s="339" t="s">
        <v>57</v>
      </c>
    </row>
    <row r="8" spans="1:34" ht="23.25">
      <c r="A8" s="130"/>
      <c r="B8" s="7"/>
      <c r="C8" s="7"/>
      <c r="D8" s="7"/>
      <c r="E8" s="7"/>
      <c r="F8" s="7"/>
      <c r="G8" s="7"/>
      <c r="H8" s="13"/>
      <c r="I8" s="13"/>
      <c r="J8" s="13"/>
      <c r="K8" s="13"/>
      <c r="L8" s="13"/>
      <c r="M8" s="13"/>
      <c r="N8" s="13"/>
      <c r="O8" s="13"/>
      <c r="P8" s="13"/>
      <c r="Q8" s="13"/>
      <c r="R8" s="13"/>
      <c r="S8" s="13"/>
      <c r="T8" s="13"/>
      <c r="U8" s="13"/>
      <c r="V8" s="13"/>
      <c r="W8" s="13"/>
      <c r="X8" s="13"/>
      <c r="Y8" s="13"/>
      <c r="Z8" s="13"/>
      <c r="AA8" s="13"/>
      <c r="AB8" s="13"/>
      <c r="AC8" s="13"/>
      <c r="AD8" s="13"/>
      <c r="AE8" s="13"/>
      <c r="AF8" s="13"/>
      <c r="AG8" s="13"/>
      <c r="AH8" s="339"/>
    </row>
    <row r="9" spans="1:34" ht="23.25">
      <c r="A9" s="130"/>
      <c r="B9" s="7"/>
      <c r="C9" s="7"/>
      <c r="D9" s="7"/>
      <c r="E9" s="7"/>
      <c r="F9" s="7"/>
      <c r="G9" s="7"/>
      <c r="H9" s="13"/>
      <c r="I9" s="13"/>
      <c r="J9" s="13"/>
      <c r="K9" s="13"/>
      <c r="L9" s="13"/>
      <c r="M9" s="13"/>
      <c r="N9" s="13"/>
      <c r="O9" s="13"/>
      <c r="P9" s="13"/>
      <c r="Q9" s="13"/>
      <c r="R9" s="13"/>
      <c r="S9" s="13"/>
      <c r="T9" s="13"/>
      <c r="U9" s="13"/>
      <c r="V9" s="13"/>
      <c r="W9" s="13"/>
      <c r="X9" s="13"/>
      <c r="Y9" s="13"/>
      <c r="Z9" s="13"/>
      <c r="AA9" s="13"/>
      <c r="AB9" s="13"/>
      <c r="AC9" s="13"/>
      <c r="AD9" s="13"/>
      <c r="AE9" s="13"/>
      <c r="AF9" s="13"/>
      <c r="AG9" s="13"/>
      <c r="AH9" s="339"/>
    </row>
    <row r="10" spans="1:34" ht="23.25">
      <c r="A10" s="130"/>
      <c r="B10" s="7"/>
      <c r="C10" s="7"/>
      <c r="D10" s="7"/>
      <c r="E10" s="7"/>
      <c r="F10" s="7"/>
      <c r="G10" s="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339"/>
    </row>
    <row r="11" spans="1:34" ht="15.75">
      <c r="A11" s="85"/>
      <c r="B11" s="7"/>
      <c r="C11" s="7"/>
      <c r="D11" s="7"/>
      <c r="E11" s="7"/>
      <c r="F11" s="7"/>
      <c r="G11" s="7"/>
      <c r="H11" s="13"/>
      <c r="I11" s="13"/>
      <c r="J11" s="13"/>
      <c r="K11" s="13"/>
      <c r="L11" s="13"/>
      <c r="M11" s="13"/>
      <c r="N11" s="13"/>
      <c r="O11" s="13"/>
      <c r="P11" s="13"/>
      <c r="Q11" s="13"/>
      <c r="R11" s="13"/>
      <c r="S11" s="13"/>
      <c r="T11" s="13"/>
      <c r="U11" s="13"/>
      <c r="V11" s="13"/>
      <c r="W11" s="13"/>
      <c r="X11" s="13"/>
      <c r="Y11" s="13"/>
      <c r="Z11" s="13"/>
      <c r="AA11" s="574" t="s">
        <v>2</v>
      </c>
      <c r="AB11" s="575"/>
      <c r="AC11" s="576"/>
      <c r="AD11" s="260"/>
      <c r="AE11" s="574" t="s">
        <v>22</v>
      </c>
      <c r="AF11" s="575"/>
      <c r="AG11" s="576"/>
      <c r="AH11" s="339" t="s">
        <v>57</v>
      </c>
    </row>
    <row r="12" spans="1:34" ht="15.75">
      <c r="A12" s="9"/>
      <c r="B12" s="9"/>
      <c r="C12" s="9"/>
      <c r="D12" s="9"/>
      <c r="E12" s="9"/>
      <c r="F12" s="9"/>
      <c r="G12" s="9"/>
      <c r="H12" s="283"/>
      <c r="I12" s="283"/>
      <c r="J12" s="283"/>
      <c r="K12" s="283"/>
      <c r="L12" s="283"/>
      <c r="M12" s="283"/>
      <c r="N12" s="283"/>
      <c r="O12" s="283"/>
      <c r="P12" s="283"/>
      <c r="Q12" s="283"/>
      <c r="R12" s="283"/>
      <c r="S12" s="283"/>
      <c r="T12" s="283"/>
      <c r="U12" s="283"/>
      <c r="V12" s="283"/>
      <c r="W12" s="283"/>
      <c r="X12" s="283"/>
      <c r="Y12" s="107"/>
      <c r="Z12" s="110"/>
      <c r="AA12" s="601" t="s">
        <v>119</v>
      </c>
      <c r="AB12" s="600" t="s">
        <v>182</v>
      </c>
      <c r="AC12" s="598" t="s">
        <v>37</v>
      </c>
      <c r="AD12" s="111"/>
      <c r="AE12" s="122" t="s">
        <v>38</v>
      </c>
      <c r="AF12" s="128"/>
      <c r="AG12" s="120"/>
      <c r="AH12" s="339" t="s">
        <v>57</v>
      </c>
    </row>
    <row r="13" spans="1:34" ht="16.5" thickBot="1">
      <c r="A13" s="292"/>
      <c r="B13" s="117"/>
      <c r="C13" s="117"/>
      <c r="D13" s="117"/>
      <c r="E13" s="117"/>
      <c r="F13" s="117"/>
      <c r="G13" s="117"/>
      <c r="H13" s="118"/>
      <c r="I13" s="118"/>
      <c r="J13" s="118"/>
      <c r="K13" s="118"/>
      <c r="L13" s="118"/>
      <c r="M13" s="118"/>
      <c r="N13" s="118"/>
      <c r="O13" s="118"/>
      <c r="P13" s="118"/>
      <c r="Q13" s="118"/>
      <c r="R13" s="118"/>
      <c r="S13" s="118"/>
      <c r="T13" s="118"/>
      <c r="U13" s="118"/>
      <c r="V13" s="118"/>
      <c r="W13" s="118"/>
      <c r="X13" s="118"/>
      <c r="Y13" s="118"/>
      <c r="Z13" s="118"/>
      <c r="AA13" s="602"/>
      <c r="AB13" s="599"/>
      <c r="AC13" s="599"/>
      <c r="AD13" s="119"/>
      <c r="AE13" s="123" t="s">
        <v>35</v>
      </c>
      <c r="AF13" s="123" t="s">
        <v>182</v>
      </c>
      <c r="AG13" s="121" t="s">
        <v>37</v>
      </c>
      <c r="AH13" s="339" t="s">
        <v>57</v>
      </c>
    </row>
    <row r="14" spans="1:34" ht="15.75">
      <c r="A14" s="564" t="s">
        <v>140</v>
      </c>
      <c r="B14" s="565"/>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279"/>
      <c r="AA14" s="348">
        <v>62</v>
      </c>
      <c r="AB14" s="348">
        <v>64</v>
      </c>
      <c r="AC14" s="348">
        <v>20748</v>
      </c>
      <c r="AD14" s="132"/>
      <c r="AE14" s="133"/>
      <c r="AF14" s="133"/>
      <c r="AG14" s="134">
        <v>0</v>
      </c>
      <c r="AH14" s="339" t="s">
        <v>57</v>
      </c>
    </row>
    <row r="15" spans="1:34" ht="20.25" customHeight="1">
      <c r="A15" s="577" t="s">
        <v>30</v>
      </c>
      <c r="B15" s="578"/>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115"/>
      <c r="AA15" s="349"/>
      <c r="AB15" s="349"/>
      <c r="AC15" s="350"/>
      <c r="AD15" s="115"/>
      <c r="AE15" s="125"/>
      <c r="AF15" s="125"/>
      <c r="AG15" s="116"/>
      <c r="AH15" s="339" t="s">
        <v>57</v>
      </c>
    </row>
    <row r="16" spans="1:34" ht="15.75" hidden="1">
      <c r="A16" s="113" t="s">
        <v>235</v>
      </c>
      <c r="B16" s="9"/>
      <c r="C16" s="8"/>
      <c r="D16" s="8"/>
      <c r="E16" s="8"/>
      <c r="F16" s="8"/>
      <c r="G16" s="8"/>
      <c r="H16" s="16"/>
      <c r="I16" s="16"/>
      <c r="J16" s="16"/>
      <c r="K16" s="16"/>
      <c r="L16" s="16"/>
      <c r="M16" s="16"/>
      <c r="N16" s="16"/>
      <c r="O16" s="16"/>
      <c r="P16" s="16"/>
      <c r="Q16" s="16"/>
      <c r="R16" s="16"/>
      <c r="S16" s="16"/>
      <c r="T16" s="16"/>
      <c r="U16" s="16"/>
      <c r="V16" s="16"/>
      <c r="W16" s="16"/>
      <c r="X16" s="16"/>
      <c r="Y16" s="16"/>
      <c r="Z16" s="16"/>
      <c r="AA16" s="351" t="e">
        <f>+#REF!+#REF!+#REF!+#REF!</f>
        <v>#REF!</v>
      </c>
      <c r="AB16" s="351" t="e">
        <f>+#REF!+#REF!+#REF!+#REF!</f>
        <v>#REF!</v>
      </c>
      <c r="AC16" s="352" t="e">
        <f>+#REF!+#REF!+#REF!+#REF!-2</f>
        <v>#REF!</v>
      </c>
      <c r="AD16" s="16" t="s">
        <v>36</v>
      </c>
      <c r="AE16" s="124" t="e">
        <f>+#REF!+#REF!+#REF!+#REF!</f>
        <v>#REF!</v>
      </c>
      <c r="AF16" s="124" t="e">
        <f>+#REF!+#REF!+#REF!+#REF!</f>
        <v>#REF!</v>
      </c>
      <c r="AG16" s="107" t="e">
        <f>+#REF!+#REF!+#REF!+#REF!-2</f>
        <v>#REF!</v>
      </c>
      <c r="AH16" s="339" t="s">
        <v>57</v>
      </c>
    </row>
    <row r="17" spans="1:34" ht="15.75" hidden="1">
      <c r="A17" s="113"/>
      <c r="B17" s="9" t="s">
        <v>88</v>
      </c>
      <c r="C17" s="8"/>
      <c r="D17" s="8"/>
      <c r="E17" s="8"/>
      <c r="F17" s="8"/>
      <c r="G17" s="8"/>
      <c r="H17" s="16"/>
      <c r="I17" s="16"/>
      <c r="J17" s="16"/>
      <c r="K17" s="16"/>
      <c r="L17" s="16"/>
      <c r="M17" s="16"/>
      <c r="N17" s="16"/>
      <c r="O17" s="16"/>
      <c r="P17" s="16"/>
      <c r="Q17" s="16"/>
      <c r="R17" s="16"/>
      <c r="S17" s="16"/>
      <c r="T17" s="16"/>
      <c r="U17" s="16"/>
      <c r="V17" s="16"/>
      <c r="W17" s="16"/>
      <c r="X17" s="16"/>
      <c r="Y17" s="16"/>
      <c r="Z17" s="16"/>
      <c r="AA17" s="351">
        <v>0</v>
      </c>
      <c r="AB17" s="351">
        <v>0</v>
      </c>
      <c r="AC17" s="352">
        <v>-496</v>
      </c>
      <c r="AD17" s="16"/>
      <c r="AE17" s="124">
        <v>0</v>
      </c>
      <c r="AF17" s="124">
        <v>0</v>
      </c>
      <c r="AG17" s="107">
        <v>-496</v>
      </c>
      <c r="AH17" s="339" t="s">
        <v>57</v>
      </c>
    </row>
    <row r="18" spans="1:34" ht="18" hidden="1">
      <c r="A18" s="113"/>
      <c r="B18" s="9" t="s">
        <v>56</v>
      </c>
      <c r="C18" s="8"/>
      <c r="D18" s="8"/>
      <c r="E18" s="8"/>
      <c r="F18" s="8"/>
      <c r="G18" s="8"/>
      <c r="H18" s="16"/>
      <c r="I18" s="16"/>
      <c r="J18" s="16"/>
      <c r="K18" s="16"/>
      <c r="L18" s="16"/>
      <c r="M18" s="16"/>
      <c r="N18" s="16"/>
      <c r="O18" s="16"/>
      <c r="P18" s="16"/>
      <c r="Q18" s="16"/>
      <c r="R18" s="16"/>
      <c r="S18" s="16"/>
      <c r="T18" s="16"/>
      <c r="U18" s="16"/>
      <c r="V18" s="16"/>
      <c r="W18" s="16"/>
      <c r="X18" s="16"/>
      <c r="Y18" s="16"/>
      <c r="Z18" s="16"/>
      <c r="AA18" s="353">
        <v>0</v>
      </c>
      <c r="AB18" s="353">
        <v>0</v>
      </c>
      <c r="AC18" s="354">
        <v>-627</v>
      </c>
      <c r="AD18" s="16"/>
      <c r="AE18" s="126">
        <v>0</v>
      </c>
      <c r="AF18" s="126">
        <v>0</v>
      </c>
      <c r="AG18" s="108">
        <v>-627</v>
      </c>
      <c r="AH18" s="339" t="s">
        <v>57</v>
      </c>
    </row>
    <row r="19" spans="1:34" ht="18">
      <c r="A19" s="544" t="s">
        <v>141</v>
      </c>
      <c r="B19" s="541"/>
      <c r="C19" s="541"/>
      <c r="D19" s="541"/>
      <c r="E19" s="541"/>
      <c r="F19" s="541"/>
      <c r="G19" s="541"/>
      <c r="H19" s="541"/>
      <c r="I19" s="541"/>
      <c r="J19" s="541"/>
      <c r="K19" s="541"/>
      <c r="L19" s="541"/>
      <c r="M19" s="541"/>
      <c r="N19" s="541"/>
      <c r="O19" s="541"/>
      <c r="P19" s="541"/>
      <c r="Q19" s="541"/>
      <c r="R19" s="541"/>
      <c r="S19" s="541"/>
      <c r="T19" s="541"/>
      <c r="U19" s="541"/>
      <c r="V19" s="541"/>
      <c r="W19" s="541"/>
      <c r="X19" s="541"/>
      <c r="Y19" s="541"/>
      <c r="Z19" s="280"/>
      <c r="AA19" s="355">
        <f>+AA15+AA14</f>
        <v>62</v>
      </c>
      <c r="AB19" s="355">
        <f>+AB15+AB14</f>
        <v>64</v>
      </c>
      <c r="AC19" s="355">
        <f>+AC15+AC14</f>
        <v>20748</v>
      </c>
      <c r="AD19" s="16"/>
      <c r="AE19" s="126"/>
      <c r="AF19" s="126"/>
      <c r="AG19" s="108"/>
      <c r="AH19" s="339" t="s">
        <v>57</v>
      </c>
    </row>
    <row r="20" spans="1:34" ht="15.75">
      <c r="A20" s="564" t="s">
        <v>62</v>
      </c>
      <c r="B20" s="565"/>
      <c r="C20" s="565"/>
      <c r="D20" s="565"/>
      <c r="E20" s="565"/>
      <c r="F20" s="565"/>
      <c r="G20" s="565"/>
      <c r="H20" s="565"/>
      <c r="I20" s="565"/>
      <c r="J20" s="565"/>
      <c r="K20" s="565"/>
      <c r="L20" s="565"/>
      <c r="M20" s="565"/>
      <c r="N20" s="565"/>
      <c r="O20" s="565"/>
      <c r="P20" s="565"/>
      <c r="Q20" s="565"/>
      <c r="R20" s="565"/>
      <c r="S20" s="565"/>
      <c r="T20" s="565"/>
      <c r="U20" s="565"/>
      <c r="V20" s="565"/>
      <c r="W20" s="565"/>
      <c r="X20" s="565"/>
      <c r="Y20" s="565"/>
      <c r="Z20" s="279"/>
      <c r="AA20" s="356">
        <v>63</v>
      </c>
      <c r="AB20" s="356">
        <v>65</v>
      </c>
      <c r="AC20" s="356">
        <v>23252</v>
      </c>
      <c r="AD20" s="132" t="s">
        <v>36</v>
      </c>
      <c r="AE20" s="133"/>
      <c r="AF20" s="133"/>
      <c r="AG20" s="131"/>
      <c r="AH20" s="339" t="s">
        <v>57</v>
      </c>
    </row>
    <row r="21" spans="1:34" ht="18.75" customHeight="1">
      <c r="A21" s="542" t="s">
        <v>142</v>
      </c>
      <c r="B21" s="539"/>
      <c r="C21" s="539"/>
      <c r="D21" s="539"/>
      <c r="E21" s="539"/>
      <c r="F21" s="539"/>
      <c r="G21" s="539"/>
      <c r="H21" s="539"/>
      <c r="I21" s="539"/>
      <c r="J21" s="539"/>
      <c r="K21" s="539"/>
      <c r="L21" s="539"/>
      <c r="M21" s="539"/>
      <c r="N21" s="539"/>
      <c r="O21" s="539"/>
      <c r="P21" s="539"/>
      <c r="Q21" s="539"/>
      <c r="R21" s="539"/>
      <c r="S21" s="539"/>
      <c r="T21" s="539"/>
      <c r="U21" s="539"/>
      <c r="V21" s="539"/>
      <c r="W21" s="539"/>
      <c r="X21" s="539"/>
      <c r="Y21" s="539"/>
      <c r="Z21" s="281"/>
      <c r="AA21" s="357"/>
      <c r="AB21" s="357"/>
      <c r="AC21" s="358"/>
      <c r="AD21" s="277"/>
      <c r="AE21" s="278"/>
      <c r="AF21" s="278"/>
      <c r="AG21" s="282"/>
      <c r="AH21" s="339" t="s">
        <v>57</v>
      </c>
    </row>
    <row r="22" spans="1:34" ht="15.75">
      <c r="A22" s="603" t="s">
        <v>63</v>
      </c>
      <c r="B22" s="604"/>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277"/>
      <c r="AA22" s="359">
        <v>63</v>
      </c>
      <c r="AB22" s="359">
        <v>65</v>
      </c>
      <c r="AC22" s="359">
        <v>23252</v>
      </c>
      <c r="AD22" s="277"/>
      <c r="AE22" s="278"/>
      <c r="AF22" s="278"/>
      <c r="AG22" s="282"/>
      <c r="AH22" s="339" t="s">
        <v>57</v>
      </c>
    </row>
    <row r="23" spans="1:34" ht="15.75">
      <c r="A23" s="577" t="s">
        <v>244</v>
      </c>
      <c r="B23" s="578"/>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115"/>
      <c r="AA23" s="349"/>
      <c r="AB23" s="349"/>
      <c r="AC23" s="350" t="s">
        <v>36</v>
      </c>
      <c r="AD23" s="115"/>
      <c r="AE23" s="125"/>
      <c r="AF23" s="125"/>
      <c r="AG23" s="116"/>
      <c r="AH23" s="339" t="s">
        <v>57</v>
      </c>
    </row>
    <row r="24" spans="1:34" ht="15.75">
      <c r="A24" s="579" t="s">
        <v>143</v>
      </c>
      <c r="B24" s="567"/>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115"/>
      <c r="AA24" s="349"/>
      <c r="AB24" s="349"/>
      <c r="AC24" s="350"/>
      <c r="AD24" s="115"/>
      <c r="AE24" s="125"/>
      <c r="AF24" s="125"/>
      <c r="AG24" s="116"/>
      <c r="AH24" s="339" t="s">
        <v>57</v>
      </c>
    </row>
    <row r="25" spans="1:34" ht="15.75">
      <c r="A25" s="570" t="s">
        <v>89</v>
      </c>
      <c r="B25" s="571"/>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115"/>
      <c r="AA25" s="349"/>
      <c r="AB25" s="349"/>
      <c r="AC25" s="350"/>
      <c r="AD25" s="115"/>
      <c r="AE25" s="125"/>
      <c r="AF25" s="125"/>
      <c r="AG25" s="116"/>
      <c r="AH25" s="339" t="s">
        <v>57</v>
      </c>
    </row>
    <row r="26" spans="1:34" ht="15.75">
      <c r="A26" s="572" t="s">
        <v>175</v>
      </c>
      <c r="B26" s="569"/>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115"/>
      <c r="AA26" s="349"/>
      <c r="AB26" s="349"/>
      <c r="AC26" s="350"/>
      <c r="AD26" s="115"/>
      <c r="AE26" s="125"/>
      <c r="AF26" s="125"/>
      <c r="AG26" s="116"/>
      <c r="AH26" s="339" t="s">
        <v>57</v>
      </c>
    </row>
    <row r="27" spans="1:34" ht="15.75">
      <c r="A27" s="566" t="s">
        <v>61</v>
      </c>
      <c r="B27" s="567"/>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115"/>
      <c r="AA27" s="349"/>
      <c r="AB27" s="349"/>
      <c r="AC27" s="350">
        <v>121</v>
      </c>
      <c r="AD27" s="115"/>
      <c r="AE27" s="125"/>
      <c r="AF27" s="125"/>
      <c r="AG27" s="116"/>
      <c r="AH27" s="339" t="s">
        <v>57</v>
      </c>
    </row>
    <row r="28" spans="1:34" ht="15.75" hidden="1">
      <c r="A28" s="113"/>
      <c r="B28" s="9"/>
      <c r="C28" s="5" t="s">
        <v>87</v>
      </c>
      <c r="D28" s="8"/>
      <c r="E28" s="8"/>
      <c r="F28" s="8"/>
      <c r="G28" s="8"/>
      <c r="H28" s="16"/>
      <c r="I28" s="16"/>
      <c r="J28" s="16"/>
      <c r="K28" s="16"/>
      <c r="L28" s="16"/>
      <c r="M28" s="16"/>
      <c r="N28" s="16"/>
      <c r="O28" s="16"/>
      <c r="P28" s="16"/>
      <c r="Q28" s="16"/>
      <c r="R28" s="16"/>
      <c r="S28" s="16"/>
      <c r="T28" s="16"/>
      <c r="U28" s="16"/>
      <c r="V28" s="16"/>
      <c r="W28" s="16"/>
      <c r="X28" s="16"/>
      <c r="Y28" s="16"/>
      <c r="Z28" s="16"/>
      <c r="AA28" s="351"/>
      <c r="AB28" s="351"/>
      <c r="AC28" s="352"/>
      <c r="AD28" s="16"/>
      <c r="AE28" s="124"/>
      <c r="AF28" s="124"/>
      <c r="AG28" s="107"/>
      <c r="AH28" s="339" t="s">
        <v>57</v>
      </c>
    </row>
    <row r="29" spans="1:34" ht="15.75" hidden="1">
      <c r="A29" s="113"/>
      <c r="B29" s="9"/>
      <c r="C29" s="5" t="s">
        <v>51</v>
      </c>
      <c r="D29" s="8"/>
      <c r="E29" s="8"/>
      <c r="F29" s="8"/>
      <c r="G29" s="8"/>
      <c r="H29" s="16"/>
      <c r="I29" s="16"/>
      <c r="J29" s="16"/>
      <c r="K29" s="16"/>
      <c r="L29" s="16"/>
      <c r="M29" s="16"/>
      <c r="N29" s="16"/>
      <c r="O29" s="16"/>
      <c r="P29" s="16"/>
      <c r="Q29" s="16"/>
      <c r="R29" s="16"/>
      <c r="S29" s="16"/>
      <c r="T29" s="16"/>
      <c r="U29" s="16"/>
      <c r="V29" s="16"/>
      <c r="W29" s="16"/>
      <c r="X29" s="16"/>
      <c r="Y29" s="16"/>
      <c r="Z29" s="16"/>
      <c r="AA29" s="351"/>
      <c r="AB29" s="351"/>
      <c r="AC29" s="352"/>
      <c r="AD29" s="16"/>
      <c r="AE29" s="124"/>
      <c r="AF29" s="124"/>
      <c r="AG29" s="107"/>
      <c r="AH29" s="339" t="s">
        <v>57</v>
      </c>
    </row>
    <row r="30" spans="1:34" ht="15.75">
      <c r="A30" s="582" t="s">
        <v>257</v>
      </c>
      <c r="B30" s="583"/>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115"/>
      <c r="AA30" s="349"/>
      <c r="AB30" s="349"/>
      <c r="AC30" s="350">
        <v>47</v>
      </c>
      <c r="AD30" s="115"/>
      <c r="AE30" s="125"/>
      <c r="AF30" s="125"/>
      <c r="AG30" s="116"/>
      <c r="AH30" s="339" t="s">
        <v>57</v>
      </c>
    </row>
    <row r="31" spans="1:34" ht="15.75">
      <c r="A31" s="573" t="s">
        <v>144</v>
      </c>
      <c r="B31" s="567"/>
      <c r="C31" s="567"/>
      <c r="D31" s="567"/>
      <c r="E31" s="567"/>
      <c r="F31" s="567"/>
      <c r="G31" s="567"/>
      <c r="H31" s="567"/>
      <c r="I31" s="567"/>
      <c r="J31" s="567"/>
      <c r="K31" s="567"/>
      <c r="L31" s="567"/>
      <c r="M31" s="567"/>
      <c r="N31" s="567"/>
      <c r="O31" s="567"/>
      <c r="P31" s="567"/>
      <c r="Q31" s="567"/>
      <c r="R31" s="567"/>
      <c r="S31" s="567"/>
      <c r="T31" s="567"/>
      <c r="U31" s="567"/>
      <c r="V31" s="567"/>
      <c r="W31" s="567"/>
      <c r="X31" s="567"/>
      <c r="Y31" s="567"/>
      <c r="Z31" s="115"/>
      <c r="AA31" s="349"/>
      <c r="AB31" s="349"/>
      <c r="AC31" s="350">
        <v>0</v>
      </c>
      <c r="AD31" s="115"/>
      <c r="AE31" s="125"/>
      <c r="AF31" s="125"/>
      <c r="AG31" s="116"/>
      <c r="AH31" s="339" t="s">
        <v>57</v>
      </c>
    </row>
    <row r="32" spans="1:34" ht="15.75">
      <c r="A32" s="573" t="s">
        <v>145</v>
      </c>
      <c r="B32" s="567"/>
      <c r="C32" s="567"/>
      <c r="D32" s="567"/>
      <c r="E32" s="567"/>
      <c r="F32" s="567"/>
      <c r="G32" s="567"/>
      <c r="H32" s="567"/>
      <c r="I32" s="567"/>
      <c r="J32" s="567"/>
      <c r="K32" s="567"/>
      <c r="L32" s="567"/>
      <c r="M32" s="567"/>
      <c r="N32" s="567"/>
      <c r="O32" s="567"/>
      <c r="P32" s="567"/>
      <c r="Q32" s="567"/>
      <c r="R32" s="567"/>
      <c r="S32" s="567"/>
      <c r="T32" s="567"/>
      <c r="U32" s="567"/>
      <c r="V32" s="567"/>
      <c r="W32" s="567"/>
      <c r="X32" s="567"/>
      <c r="Y32" s="567"/>
      <c r="Z32" s="115"/>
      <c r="AA32" s="349"/>
      <c r="AB32" s="349"/>
      <c r="AC32" s="350">
        <v>0</v>
      </c>
      <c r="AD32" s="115"/>
      <c r="AE32" s="125"/>
      <c r="AF32" s="125"/>
      <c r="AG32" s="116"/>
      <c r="AH32" s="339" t="s">
        <v>57</v>
      </c>
    </row>
    <row r="33" spans="1:34" ht="15.75">
      <c r="A33" s="573" t="s">
        <v>146</v>
      </c>
      <c r="B33" s="567"/>
      <c r="C33" s="567"/>
      <c r="D33" s="567"/>
      <c r="E33" s="567"/>
      <c r="F33" s="567"/>
      <c r="G33" s="567"/>
      <c r="H33" s="567"/>
      <c r="I33" s="567"/>
      <c r="J33" s="567"/>
      <c r="K33" s="567"/>
      <c r="L33" s="567"/>
      <c r="M33" s="567"/>
      <c r="N33" s="567"/>
      <c r="O33" s="567"/>
      <c r="P33" s="567"/>
      <c r="Q33" s="567"/>
      <c r="R33" s="567"/>
      <c r="S33" s="567"/>
      <c r="T33" s="567"/>
      <c r="U33" s="567"/>
      <c r="V33" s="567"/>
      <c r="W33" s="567"/>
      <c r="X33" s="567"/>
      <c r="Y33" s="567"/>
      <c r="Z33" s="115"/>
      <c r="AA33" s="349"/>
      <c r="AB33" s="349"/>
      <c r="AC33" s="350">
        <v>0</v>
      </c>
      <c r="AD33" s="115"/>
      <c r="AE33" s="125"/>
      <c r="AF33" s="125"/>
      <c r="AG33" s="116"/>
      <c r="AH33" s="339" t="s">
        <v>57</v>
      </c>
    </row>
    <row r="34" spans="1:34" ht="15.75" hidden="1">
      <c r="A34" s="113"/>
      <c r="B34" s="9"/>
      <c r="C34" s="5" t="s">
        <v>40</v>
      </c>
      <c r="D34" s="8"/>
      <c r="E34" s="8"/>
      <c r="F34" s="8"/>
      <c r="G34" s="8"/>
      <c r="H34" s="16"/>
      <c r="I34" s="16"/>
      <c r="J34" s="16"/>
      <c r="K34" s="16"/>
      <c r="L34" s="16"/>
      <c r="M34" s="16"/>
      <c r="N34" s="16"/>
      <c r="O34" s="16"/>
      <c r="P34" s="16"/>
      <c r="Q34" s="16"/>
      <c r="R34" s="16"/>
      <c r="S34" s="16"/>
      <c r="T34" s="16"/>
      <c r="U34" s="16"/>
      <c r="V34" s="16"/>
      <c r="W34" s="16"/>
      <c r="X34" s="16"/>
      <c r="Y34" s="16"/>
      <c r="Z34" s="16"/>
      <c r="AA34" s="351"/>
      <c r="AB34" s="351"/>
      <c r="AC34" s="352"/>
      <c r="AD34" s="16"/>
      <c r="AE34" s="124"/>
      <c r="AF34" s="124"/>
      <c r="AG34" s="107"/>
      <c r="AH34" s="339" t="s">
        <v>57</v>
      </c>
    </row>
    <row r="35" spans="1:34" ht="15.75" hidden="1">
      <c r="A35" s="113"/>
      <c r="B35" s="9"/>
      <c r="C35" s="5" t="s">
        <v>52</v>
      </c>
      <c r="D35" s="8"/>
      <c r="E35" s="8"/>
      <c r="F35" s="8"/>
      <c r="G35" s="8"/>
      <c r="H35" s="16"/>
      <c r="I35" s="16"/>
      <c r="J35" s="16"/>
      <c r="K35" s="16"/>
      <c r="L35" s="16"/>
      <c r="M35" s="16"/>
      <c r="N35" s="16"/>
      <c r="O35" s="16"/>
      <c r="P35" s="16"/>
      <c r="Q35" s="16"/>
      <c r="R35" s="16"/>
      <c r="S35" s="16"/>
      <c r="T35" s="16"/>
      <c r="U35" s="16"/>
      <c r="V35" s="16"/>
      <c r="W35" s="16"/>
      <c r="X35" s="16"/>
      <c r="Y35" s="16"/>
      <c r="Z35" s="16"/>
      <c r="AA35" s="351"/>
      <c r="AB35" s="360"/>
      <c r="AC35" s="352"/>
      <c r="AD35" s="16"/>
      <c r="AE35" s="124"/>
      <c r="AF35" s="129"/>
      <c r="AG35" s="107"/>
      <c r="AH35" s="339" t="s">
        <v>57</v>
      </c>
    </row>
    <row r="36" spans="1:34" ht="15.75" hidden="1">
      <c r="A36" s="113"/>
      <c r="B36" s="9"/>
      <c r="C36" s="5" t="s">
        <v>9</v>
      </c>
      <c r="D36" s="8"/>
      <c r="E36" s="8"/>
      <c r="F36" s="8"/>
      <c r="G36" s="8"/>
      <c r="H36" s="16"/>
      <c r="I36" s="16"/>
      <c r="J36" s="16"/>
      <c r="K36" s="16"/>
      <c r="L36" s="16"/>
      <c r="M36" s="16"/>
      <c r="N36" s="16"/>
      <c r="O36" s="16"/>
      <c r="P36" s="16"/>
      <c r="Q36" s="16"/>
      <c r="R36" s="16"/>
      <c r="S36" s="16"/>
      <c r="T36" s="16"/>
      <c r="U36" s="16"/>
      <c r="V36" s="16"/>
      <c r="W36" s="16"/>
      <c r="X36" s="16"/>
      <c r="Y36" s="16"/>
      <c r="Z36" s="16"/>
      <c r="AA36" s="351"/>
      <c r="AB36" s="351"/>
      <c r="AC36" s="352"/>
      <c r="AD36" s="16"/>
      <c r="AE36" s="124"/>
      <c r="AF36" s="124"/>
      <c r="AG36" s="107"/>
      <c r="AH36" s="339" t="s">
        <v>57</v>
      </c>
    </row>
    <row r="37" spans="1:34" ht="15.75" hidden="1">
      <c r="A37" s="113"/>
      <c r="B37" s="9"/>
      <c r="C37" s="5" t="s">
        <v>53</v>
      </c>
      <c r="D37" s="8"/>
      <c r="E37" s="8"/>
      <c r="F37" s="8"/>
      <c r="G37" s="8"/>
      <c r="H37" s="16"/>
      <c r="I37" s="16"/>
      <c r="J37" s="16"/>
      <c r="K37" s="16"/>
      <c r="L37" s="16"/>
      <c r="M37" s="16"/>
      <c r="N37" s="16"/>
      <c r="O37" s="16"/>
      <c r="P37" s="16"/>
      <c r="Q37" s="16"/>
      <c r="R37" s="16"/>
      <c r="S37" s="16"/>
      <c r="T37" s="16"/>
      <c r="U37" s="16"/>
      <c r="V37" s="16"/>
      <c r="W37" s="16"/>
      <c r="X37" s="16"/>
      <c r="Y37" s="16"/>
      <c r="Z37" s="16"/>
      <c r="AA37" s="351"/>
      <c r="AB37" s="351"/>
      <c r="AC37" s="352"/>
      <c r="AD37" s="16"/>
      <c r="AE37" s="124"/>
      <c r="AF37" s="124"/>
      <c r="AG37" s="107"/>
      <c r="AH37" s="339" t="s">
        <v>57</v>
      </c>
    </row>
    <row r="38" spans="1:34" ht="15.75" hidden="1">
      <c r="A38" s="113"/>
      <c r="B38" s="9"/>
      <c r="C38" s="5" t="s">
        <v>55</v>
      </c>
      <c r="D38" s="8"/>
      <c r="E38" s="8"/>
      <c r="F38" s="8"/>
      <c r="G38" s="8"/>
      <c r="H38" s="16"/>
      <c r="I38" s="16"/>
      <c r="J38" s="16"/>
      <c r="K38" s="16"/>
      <c r="L38" s="16"/>
      <c r="M38" s="16"/>
      <c r="N38" s="16"/>
      <c r="O38" s="16"/>
      <c r="P38" s="16"/>
      <c r="Q38" s="16"/>
      <c r="R38" s="16"/>
      <c r="S38" s="16"/>
      <c r="T38" s="16"/>
      <c r="U38" s="16"/>
      <c r="V38" s="16"/>
      <c r="W38" s="16"/>
      <c r="X38" s="16"/>
      <c r="Y38" s="16"/>
      <c r="Z38" s="16"/>
      <c r="AA38" s="361"/>
      <c r="AB38" s="361"/>
      <c r="AC38" s="362"/>
      <c r="AD38" s="16"/>
      <c r="AE38" s="127"/>
      <c r="AF38" s="127"/>
      <c r="AG38" s="109"/>
      <c r="AH38" s="339" t="s">
        <v>57</v>
      </c>
    </row>
    <row r="39" spans="1:34" ht="15.75">
      <c r="A39" s="584" t="s">
        <v>270</v>
      </c>
      <c r="B39" s="585"/>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16"/>
      <c r="AA39" s="351"/>
      <c r="AB39" s="351"/>
      <c r="AC39" s="352">
        <v>6</v>
      </c>
      <c r="AD39" s="16"/>
      <c r="AE39" s="124"/>
      <c r="AF39" s="124"/>
      <c r="AG39" s="107"/>
      <c r="AH39" s="339" t="s">
        <v>57</v>
      </c>
    </row>
    <row r="40" spans="1:34" ht="0.75" customHeight="1">
      <c r="A40" s="580"/>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115"/>
      <c r="AA40" s="349"/>
      <c r="AB40" s="349"/>
      <c r="AC40" s="350">
        <v>35</v>
      </c>
      <c r="AD40" s="115"/>
      <c r="AE40" s="125"/>
      <c r="AF40" s="125"/>
      <c r="AG40" s="116"/>
      <c r="AH40" s="339" t="s">
        <v>57</v>
      </c>
    </row>
    <row r="41" spans="1:34" ht="15.75">
      <c r="A41" s="573" t="s">
        <v>280</v>
      </c>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115"/>
      <c r="AA41" s="349" t="s">
        <v>36</v>
      </c>
      <c r="AB41" s="349" t="s">
        <v>36</v>
      </c>
      <c r="AC41" s="349">
        <v>35</v>
      </c>
      <c r="AD41" s="115"/>
      <c r="AE41" s="125">
        <f aca="true" t="shared" si="0" ref="AE41:AG42">SUM(AE27:AE38)</f>
        <v>0</v>
      </c>
      <c r="AF41" s="125">
        <f t="shared" si="0"/>
        <v>0</v>
      </c>
      <c r="AG41" s="116">
        <f t="shared" si="0"/>
        <v>0</v>
      </c>
      <c r="AH41" s="339" t="s">
        <v>57</v>
      </c>
    </row>
    <row r="42" spans="1:34" ht="15.75">
      <c r="A42" s="573" t="s">
        <v>307</v>
      </c>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115"/>
      <c r="AA42" s="349" t="s">
        <v>36</v>
      </c>
      <c r="AB42" s="349" t="s">
        <v>36</v>
      </c>
      <c r="AC42" s="349">
        <v>524</v>
      </c>
      <c r="AD42" s="115"/>
      <c r="AE42" s="125">
        <f t="shared" si="0"/>
        <v>0</v>
      </c>
      <c r="AF42" s="125">
        <f t="shared" si="0"/>
        <v>0</v>
      </c>
      <c r="AG42" s="116">
        <f t="shared" si="0"/>
        <v>0</v>
      </c>
      <c r="AH42" s="339" t="s">
        <v>57</v>
      </c>
    </row>
    <row r="43" spans="1:34" ht="15.75">
      <c r="A43" s="472" t="s">
        <v>271</v>
      </c>
      <c r="B43" s="471"/>
      <c r="C43" s="471"/>
      <c r="D43" s="471"/>
      <c r="E43" s="471"/>
      <c r="F43" s="471"/>
      <c r="G43" s="471"/>
      <c r="H43" s="471"/>
      <c r="I43" s="471"/>
      <c r="J43" s="471"/>
      <c r="K43" s="471"/>
      <c r="L43" s="471"/>
      <c r="M43" s="471"/>
      <c r="N43" s="471"/>
      <c r="O43" s="471"/>
      <c r="P43" s="471"/>
      <c r="Q43" s="471"/>
      <c r="R43" s="471"/>
      <c r="S43" s="471"/>
      <c r="T43" s="471"/>
      <c r="U43" s="471"/>
      <c r="V43" s="471"/>
      <c r="W43" s="471"/>
      <c r="X43" s="471"/>
      <c r="Y43" s="471"/>
      <c r="Z43" s="115"/>
      <c r="AA43" s="349"/>
      <c r="AB43" s="349"/>
      <c r="AC43" s="350">
        <v>1</v>
      </c>
      <c r="AD43" s="115"/>
      <c r="AE43" s="125"/>
      <c r="AF43" s="125"/>
      <c r="AG43" s="116"/>
      <c r="AH43" s="339"/>
    </row>
    <row r="44" spans="1:34" ht="15.75">
      <c r="A44" s="472" t="s">
        <v>273</v>
      </c>
      <c r="B44" s="471"/>
      <c r="C44" s="471"/>
      <c r="D44" s="471"/>
      <c r="E44" s="471"/>
      <c r="F44" s="471"/>
      <c r="G44" s="471"/>
      <c r="H44" s="471"/>
      <c r="I44" s="471"/>
      <c r="J44" s="471"/>
      <c r="K44" s="471"/>
      <c r="L44" s="471"/>
      <c r="M44" s="471"/>
      <c r="N44" s="471"/>
      <c r="O44" s="471"/>
      <c r="P44" s="471"/>
      <c r="Q44" s="471"/>
      <c r="R44" s="471"/>
      <c r="S44" s="471"/>
      <c r="T44" s="471"/>
      <c r="U44" s="471"/>
      <c r="V44" s="471"/>
      <c r="W44" s="471"/>
      <c r="X44" s="471"/>
      <c r="Y44" s="471"/>
      <c r="Z44" s="115"/>
      <c r="AA44" s="349"/>
      <c r="AB44" s="349"/>
      <c r="AC44" s="350">
        <v>492</v>
      </c>
      <c r="AD44" s="115"/>
      <c r="AE44" s="125"/>
      <c r="AF44" s="125"/>
      <c r="AG44" s="116"/>
      <c r="AH44" s="339"/>
    </row>
    <row r="45" spans="1:34" ht="15.75">
      <c r="A45" s="472" t="s">
        <v>274</v>
      </c>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1"/>
      <c r="Z45" s="115"/>
      <c r="AA45" s="349"/>
      <c r="AB45" s="349"/>
      <c r="AC45" s="350">
        <v>0</v>
      </c>
      <c r="AD45" s="115"/>
      <c r="AE45" s="125"/>
      <c r="AF45" s="125"/>
      <c r="AG45" s="116"/>
      <c r="AH45" s="339"/>
    </row>
    <row r="46" spans="1:34" ht="15.75">
      <c r="A46" s="472" t="s">
        <v>275</v>
      </c>
      <c r="B46" s="471"/>
      <c r="C46" s="471"/>
      <c r="D46" s="471"/>
      <c r="E46" s="471"/>
      <c r="F46" s="471"/>
      <c r="G46" s="471"/>
      <c r="H46" s="471"/>
      <c r="I46" s="471"/>
      <c r="J46" s="471"/>
      <c r="K46" s="471"/>
      <c r="L46" s="471"/>
      <c r="M46" s="471"/>
      <c r="N46" s="471"/>
      <c r="O46" s="471"/>
      <c r="P46" s="471"/>
      <c r="Q46" s="471"/>
      <c r="R46" s="471"/>
      <c r="S46" s="471"/>
      <c r="T46" s="471"/>
      <c r="U46" s="471"/>
      <c r="V46" s="471"/>
      <c r="W46" s="471"/>
      <c r="X46" s="471"/>
      <c r="Y46" s="471"/>
      <c r="Z46" s="115"/>
      <c r="AA46" s="349"/>
      <c r="AB46" s="349"/>
      <c r="AC46" s="350">
        <v>5</v>
      </c>
      <c r="AD46" s="115"/>
      <c r="AE46" s="125"/>
      <c r="AF46" s="125"/>
      <c r="AG46" s="116"/>
      <c r="AH46" s="339"/>
    </row>
    <row r="47" spans="1:34" ht="15.75">
      <c r="A47" s="472" t="s">
        <v>276</v>
      </c>
      <c r="B47" s="471"/>
      <c r="C47" s="471"/>
      <c r="D47" s="471"/>
      <c r="E47" s="471"/>
      <c r="F47" s="471"/>
      <c r="G47" s="471"/>
      <c r="H47" s="471"/>
      <c r="I47" s="471"/>
      <c r="J47" s="471"/>
      <c r="K47" s="471"/>
      <c r="L47" s="471"/>
      <c r="M47" s="471"/>
      <c r="N47" s="471"/>
      <c r="O47" s="471"/>
      <c r="P47" s="471"/>
      <c r="Q47" s="471"/>
      <c r="R47" s="471"/>
      <c r="S47" s="471"/>
      <c r="T47" s="471"/>
      <c r="U47" s="471"/>
      <c r="V47" s="471"/>
      <c r="W47" s="471"/>
      <c r="X47" s="471"/>
      <c r="Y47" s="471"/>
      <c r="Z47" s="115"/>
      <c r="AA47" s="349"/>
      <c r="AB47" s="349"/>
      <c r="AC47" s="350">
        <v>87</v>
      </c>
      <c r="AD47" s="115"/>
      <c r="AE47" s="125"/>
      <c r="AF47" s="125"/>
      <c r="AG47" s="116"/>
      <c r="AH47" s="339"/>
    </row>
    <row r="48" spans="1:34" ht="15.75">
      <c r="A48" s="472"/>
      <c r="B48" s="471"/>
      <c r="C48" s="471" t="s">
        <v>277</v>
      </c>
      <c r="D48" s="471"/>
      <c r="E48" s="471"/>
      <c r="F48" s="471"/>
      <c r="G48" s="471"/>
      <c r="H48" s="471"/>
      <c r="I48" s="471"/>
      <c r="J48" s="471"/>
      <c r="K48" s="471"/>
      <c r="L48" s="471"/>
      <c r="M48" s="471"/>
      <c r="N48" s="471"/>
      <c r="O48" s="471"/>
      <c r="P48" s="471"/>
      <c r="Q48" s="471"/>
      <c r="R48" s="471"/>
      <c r="S48" s="471"/>
      <c r="T48" s="471"/>
      <c r="U48" s="471"/>
      <c r="V48" s="471"/>
      <c r="W48" s="471"/>
      <c r="X48" s="471"/>
      <c r="Y48" s="471"/>
      <c r="Z48" s="115"/>
      <c r="AA48" s="349"/>
      <c r="AB48" s="349"/>
      <c r="AC48" s="350">
        <f>AC27+AC30+AC31+AC32+AC33+AC39+AC41+AC42+AC43+AC44+AC45+AC46+AC47</f>
        <v>1318</v>
      </c>
      <c r="AD48" s="115"/>
      <c r="AE48" s="125"/>
      <c r="AF48" s="125"/>
      <c r="AG48" s="116"/>
      <c r="AH48" s="339"/>
    </row>
    <row r="49" spans="1:34" ht="15.75">
      <c r="A49" s="572" t="s">
        <v>176</v>
      </c>
      <c r="B49" s="569"/>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115"/>
      <c r="AA49" s="349"/>
      <c r="AB49" s="349"/>
      <c r="AC49" s="350"/>
      <c r="AD49" s="115"/>
      <c r="AE49" s="125"/>
      <c r="AF49" s="125"/>
      <c r="AG49" s="116"/>
      <c r="AH49" s="339" t="s">
        <v>57</v>
      </c>
    </row>
    <row r="50" spans="1:34" ht="15.75">
      <c r="A50" s="579" t="s">
        <v>278</v>
      </c>
      <c r="B50" s="567"/>
      <c r="C50" s="567"/>
      <c r="D50" s="567"/>
      <c r="E50" s="567"/>
      <c r="F50" s="567"/>
      <c r="G50" s="567"/>
      <c r="H50" s="567"/>
      <c r="I50" s="567"/>
      <c r="J50" s="567"/>
      <c r="K50" s="567"/>
      <c r="L50" s="567"/>
      <c r="M50" s="567"/>
      <c r="N50" s="567"/>
      <c r="O50" s="567"/>
      <c r="P50" s="567"/>
      <c r="Q50" s="567"/>
      <c r="R50" s="567"/>
      <c r="S50" s="567"/>
      <c r="T50" s="567"/>
      <c r="U50" s="567"/>
      <c r="V50" s="567"/>
      <c r="W50" s="567"/>
      <c r="X50" s="567"/>
      <c r="Y50" s="567"/>
      <c r="Z50" s="115"/>
      <c r="AA50" s="349" t="s">
        <v>36</v>
      </c>
      <c r="AB50" s="349" t="s">
        <v>36</v>
      </c>
      <c r="AC50" s="350">
        <v>-22</v>
      </c>
      <c r="AD50" s="115"/>
      <c r="AE50" s="125"/>
      <c r="AF50" s="125"/>
      <c r="AG50" s="116"/>
      <c r="AH50" s="339" t="s">
        <v>57</v>
      </c>
    </row>
    <row r="51" spans="1:34" ht="15.75">
      <c r="A51" s="573" t="s">
        <v>29</v>
      </c>
      <c r="B51" s="567"/>
      <c r="C51" s="567"/>
      <c r="D51" s="567"/>
      <c r="E51" s="567"/>
      <c r="F51" s="567"/>
      <c r="G51" s="567"/>
      <c r="H51" s="567"/>
      <c r="I51" s="567"/>
      <c r="J51" s="567"/>
      <c r="K51" s="567"/>
      <c r="L51" s="567"/>
      <c r="M51" s="567"/>
      <c r="N51" s="567"/>
      <c r="O51" s="567"/>
      <c r="P51" s="567"/>
      <c r="Q51" s="567"/>
      <c r="R51" s="567"/>
      <c r="S51" s="567"/>
      <c r="T51" s="567"/>
      <c r="U51" s="567"/>
      <c r="V51" s="567"/>
      <c r="W51" s="567"/>
      <c r="X51" s="567"/>
      <c r="Y51" s="567"/>
      <c r="Z51" s="115"/>
      <c r="AA51" s="349">
        <v>0</v>
      </c>
      <c r="AB51" s="349">
        <v>0</v>
      </c>
      <c r="AC51" s="349">
        <v>-22</v>
      </c>
      <c r="AD51" s="115"/>
      <c r="AE51" s="125" t="e">
        <f>#REF!</f>
        <v>#REF!</v>
      </c>
      <c r="AF51" s="125" t="e">
        <f>#REF!</f>
        <v>#REF!</v>
      </c>
      <c r="AG51" s="116" t="e">
        <f>#REF!</f>
        <v>#REF!</v>
      </c>
      <c r="AH51" s="339" t="s">
        <v>57</v>
      </c>
    </row>
    <row r="52" spans="1:34" ht="15.75">
      <c r="A52" s="568" t="s">
        <v>174</v>
      </c>
      <c r="B52" s="569"/>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115"/>
      <c r="AA52" s="349">
        <f>+AA51+AA48</f>
        <v>0</v>
      </c>
      <c r="AB52" s="349">
        <f>+AB51+AB48</f>
        <v>0</v>
      </c>
      <c r="AC52" s="349">
        <f>+AC51+AC48</f>
        <v>1296</v>
      </c>
      <c r="AD52" s="115"/>
      <c r="AE52" s="125" t="e">
        <f>AE51+AE41+#REF!</f>
        <v>#REF!</v>
      </c>
      <c r="AF52" s="125" t="e">
        <f>AF51+AF41+#REF!</f>
        <v>#REF!</v>
      </c>
      <c r="AG52" s="116" t="e">
        <f>AG51+AG41+#REF!</f>
        <v>#REF!</v>
      </c>
      <c r="AH52" s="339" t="s">
        <v>57</v>
      </c>
    </row>
    <row r="53" spans="1:34" ht="15.75">
      <c r="A53" s="568" t="s">
        <v>173</v>
      </c>
      <c r="B53" s="569"/>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115"/>
      <c r="AA53" s="349">
        <f>AA52+AA24</f>
        <v>0</v>
      </c>
      <c r="AB53" s="349">
        <f>AB52+AB24</f>
        <v>0</v>
      </c>
      <c r="AC53" s="349">
        <f>+AC52</f>
        <v>1296</v>
      </c>
      <c r="AD53" s="115"/>
      <c r="AE53" s="125"/>
      <c r="AF53" s="125"/>
      <c r="AG53" s="116"/>
      <c r="AH53" s="339" t="s">
        <v>57</v>
      </c>
    </row>
    <row r="54" spans="1:34" ht="15.75">
      <c r="A54" s="306" t="s">
        <v>147</v>
      </c>
      <c r="B54" s="307"/>
      <c r="C54" s="307"/>
      <c r="D54" s="307"/>
      <c r="E54" s="307"/>
      <c r="F54" s="307"/>
      <c r="G54" s="307"/>
      <c r="H54" s="307"/>
      <c r="I54" s="307"/>
      <c r="J54" s="307"/>
      <c r="K54" s="307"/>
      <c r="L54" s="307"/>
      <c r="M54" s="307"/>
      <c r="N54" s="307"/>
      <c r="O54" s="307"/>
      <c r="P54" s="307"/>
      <c r="Q54" s="307"/>
      <c r="R54" s="307"/>
      <c r="S54" s="307"/>
      <c r="T54" s="307"/>
      <c r="U54" s="307"/>
      <c r="V54" s="307"/>
      <c r="W54" s="307"/>
      <c r="X54" s="307"/>
      <c r="Y54" s="307"/>
      <c r="Z54" s="276"/>
      <c r="AA54" s="363">
        <f>AA53+AA22</f>
        <v>63</v>
      </c>
      <c r="AB54" s="363">
        <f>AB53+AB22</f>
        <v>65</v>
      </c>
      <c r="AC54" s="363">
        <f>+AC22+AC53</f>
        <v>24548</v>
      </c>
      <c r="AD54" s="276"/>
      <c r="AE54" s="124"/>
      <c r="AF54" s="124"/>
      <c r="AG54" s="107"/>
      <c r="AH54" s="339" t="s">
        <v>57</v>
      </c>
    </row>
    <row r="55" spans="1:34" ht="15.75">
      <c r="A55" s="570" t="s">
        <v>245</v>
      </c>
      <c r="B55" s="571"/>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115"/>
      <c r="AA55" s="349"/>
      <c r="AB55" s="349"/>
      <c r="AC55" s="350"/>
      <c r="AD55" s="115"/>
      <c r="AE55" s="125"/>
      <c r="AF55" s="125"/>
      <c r="AG55" s="116"/>
      <c r="AH55" s="339" t="s">
        <v>57</v>
      </c>
    </row>
    <row r="56" spans="1:34" ht="15.75">
      <c r="A56" s="572" t="s">
        <v>246</v>
      </c>
      <c r="B56" s="569"/>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115"/>
      <c r="AA56" s="364">
        <v>0</v>
      </c>
      <c r="AB56" s="364">
        <v>0</v>
      </c>
      <c r="AC56" s="364">
        <v>0</v>
      </c>
      <c r="AD56" s="115"/>
      <c r="AE56" s="125" t="e">
        <f>SUM(#REF!+#REF!)</f>
        <v>#REF!</v>
      </c>
      <c r="AF56" s="125" t="e">
        <f>SUM(#REF!+#REF!)</f>
        <v>#REF!</v>
      </c>
      <c r="AG56" s="125" t="e">
        <f>SUM(#REF!+#REF!)</f>
        <v>#REF!</v>
      </c>
      <c r="AH56" s="339" t="s">
        <v>57</v>
      </c>
    </row>
    <row r="57" spans="1:34" ht="15.75">
      <c r="A57" s="653" t="s">
        <v>148</v>
      </c>
      <c r="B57" s="652"/>
      <c r="C57" s="652"/>
      <c r="D57" s="652"/>
      <c r="E57" s="652"/>
      <c r="F57" s="652"/>
      <c r="G57" s="652"/>
      <c r="H57" s="652"/>
      <c r="I57" s="652"/>
      <c r="J57" s="652"/>
      <c r="K57" s="652"/>
      <c r="L57" s="652"/>
      <c r="M57" s="652"/>
      <c r="N57" s="652"/>
      <c r="O57" s="652"/>
      <c r="P57" s="652"/>
      <c r="Q57" s="652"/>
      <c r="R57" s="652"/>
      <c r="S57" s="652"/>
      <c r="T57" s="652"/>
      <c r="U57" s="652"/>
      <c r="V57" s="652"/>
      <c r="W57" s="652"/>
      <c r="X57" s="652"/>
      <c r="Y57" s="652"/>
      <c r="Z57" s="132"/>
      <c r="AA57" s="365">
        <f>AA54+AA56</f>
        <v>63</v>
      </c>
      <c r="AB57" s="365">
        <f>AB54+AB56</f>
        <v>65</v>
      </c>
      <c r="AC57" s="365">
        <f>AC54+AC56</f>
        <v>24548</v>
      </c>
      <c r="AD57" s="132"/>
      <c r="AE57" s="133"/>
      <c r="AF57" s="133"/>
      <c r="AG57" s="131"/>
      <c r="AH57" s="339" t="s">
        <v>57</v>
      </c>
    </row>
    <row r="58" spans="1:34" ht="15.75">
      <c r="A58" s="651" t="s">
        <v>149</v>
      </c>
      <c r="B58" s="652"/>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112"/>
      <c r="AA58" s="361">
        <f>AA57-AA22</f>
        <v>0</v>
      </c>
      <c r="AB58" s="361">
        <f>AB57-AB22</f>
        <v>0</v>
      </c>
      <c r="AC58" s="361">
        <f>AC57-AC22</f>
        <v>1296</v>
      </c>
      <c r="AD58" s="112"/>
      <c r="AE58" s="127" t="e">
        <f>#REF!-AE20</f>
        <v>#REF!</v>
      </c>
      <c r="AF58" s="127" t="e">
        <f>#REF!-AF20</f>
        <v>#REF!</v>
      </c>
      <c r="AG58" s="109" t="e">
        <f>#REF!-AG20</f>
        <v>#REF!</v>
      </c>
      <c r="AH58" s="339" t="s">
        <v>57</v>
      </c>
    </row>
    <row r="59" ht="15.75">
      <c r="AH59" s="339" t="s">
        <v>57</v>
      </c>
    </row>
    <row r="60" spans="15:34" ht="15.75">
      <c r="O60" s="314" t="s">
        <v>67</v>
      </c>
      <c r="AH60" s="339" t="s">
        <v>57</v>
      </c>
    </row>
    <row r="61" ht="15.75">
      <c r="AH61" s="339" t="s">
        <v>57</v>
      </c>
    </row>
    <row r="62" spans="1:34" ht="22.5">
      <c r="A62" s="549" t="s">
        <v>21</v>
      </c>
      <c r="B62" s="550"/>
      <c r="C62" s="550"/>
      <c r="D62" s="550"/>
      <c r="E62" s="550"/>
      <c r="F62" s="550"/>
      <c r="G62" s="550"/>
      <c r="H62" s="550"/>
      <c r="I62" s="550"/>
      <c r="J62" s="550"/>
      <c r="K62" s="550"/>
      <c r="L62" s="550"/>
      <c r="M62" s="550"/>
      <c r="N62" s="550"/>
      <c r="O62" s="550"/>
      <c r="P62" s="550"/>
      <c r="Q62" s="550"/>
      <c r="R62" s="550"/>
      <c r="S62" s="550"/>
      <c r="T62" s="550"/>
      <c r="U62" s="550"/>
      <c r="V62" s="550"/>
      <c r="W62" s="550"/>
      <c r="X62" s="550"/>
      <c r="Y62" s="550"/>
      <c r="Z62" s="550"/>
      <c r="AA62" s="550"/>
      <c r="AB62" s="550"/>
      <c r="AC62" s="550"/>
      <c r="AD62" s="13"/>
      <c r="AE62" s="13"/>
      <c r="AF62" s="13"/>
      <c r="AG62" s="13"/>
      <c r="AH62" s="339" t="s">
        <v>57</v>
      </c>
    </row>
    <row r="63" spans="1:34" ht="23.25">
      <c r="A63" s="545" t="s">
        <v>161</v>
      </c>
      <c r="B63" s="543"/>
      <c r="C63" s="543"/>
      <c r="D63" s="543"/>
      <c r="E63" s="543"/>
      <c r="F63" s="543"/>
      <c r="G63" s="543"/>
      <c r="H63" s="543"/>
      <c r="I63" s="543"/>
      <c r="J63" s="543"/>
      <c r="K63" s="543"/>
      <c r="L63" s="543"/>
      <c r="M63" s="543"/>
      <c r="N63" s="543"/>
      <c r="O63" s="543"/>
      <c r="P63" s="543"/>
      <c r="Q63" s="543"/>
      <c r="R63" s="543"/>
      <c r="S63" s="543"/>
      <c r="T63" s="543"/>
      <c r="U63" s="543"/>
      <c r="V63" s="543"/>
      <c r="W63" s="543"/>
      <c r="X63" s="543"/>
      <c r="Y63" s="543"/>
      <c r="Z63" s="543"/>
      <c r="AA63" s="543"/>
      <c r="AB63" s="543"/>
      <c r="AC63" s="543"/>
      <c r="AD63" s="13"/>
      <c r="AE63" s="13"/>
      <c r="AF63" s="13"/>
      <c r="AG63" s="13"/>
      <c r="AH63" s="339" t="s">
        <v>57</v>
      </c>
    </row>
    <row r="64" spans="1:34" ht="23.25">
      <c r="A64" s="545" t="s">
        <v>11</v>
      </c>
      <c r="B64" s="550"/>
      <c r="C64" s="550"/>
      <c r="D64" s="550"/>
      <c r="E64" s="550"/>
      <c r="F64" s="550"/>
      <c r="G64" s="550"/>
      <c r="H64" s="550"/>
      <c r="I64" s="550"/>
      <c r="J64" s="550"/>
      <c r="K64" s="550"/>
      <c r="L64" s="550"/>
      <c r="M64" s="550"/>
      <c r="N64" s="550"/>
      <c r="O64" s="550"/>
      <c r="P64" s="550"/>
      <c r="Q64" s="550"/>
      <c r="R64" s="550"/>
      <c r="S64" s="550"/>
      <c r="T64" s="550"/>
      <c r="U64" s="550"/>
      <c r="V64" s="550"/>
      <c r="W64" s="550"/>
      <c r="X64" s="550"/>
      <c r="Y64" s="550"/>
      <c r="Z64" s="550"/>
      <c r="AA64" s="550"/>
      <c r="AB64" s="550"/>
      <c r="AC64" s="550"/>
      <c r="AD64" s="13"/>
      <c r="AE64" s="13"/>
      <c r="AF64" s="13"/>
      <c r="AG64" s="13"/>
      <c r="AH64" s="339" t="s">
        <v>57</v>
      </c>
    </row>
    <row r="65" spans="1:34" ht="23.25">
      <c r="A65" s="545" t="s">
        <v>10</v>
      </c>
      <c r="B65" s="543"/>
      <c r="C65" s="543"/>
      <c r="D65" s="543"/>
      <c r="E65" s="543"/>
      <c r="F65" s="543"/>
      <c r="G65" s="543"/>
      <c r="H65" s="543"/>
      <c r="I65" s="543"/>
      <c r="J65" s="543"/>
      <c r="K65" s="543"/>
      <c r="L65" s="543"/>
      <c r="M65" s="543"/>
      <c r="N65" s="543"/>
      <c r="O65" s="543"/>
      <c r="P65" s="543"/>
      <c r="Q65" s="543"/>
      <c r="R65" s="543"/>
      <c r="S65" s="543"/>
      <c r="T65" s="543"/>
      <c r="U65" s="543"/>
      <c r="V65" s="543"/>
      <c r="W65" s="543"/>
      <c r="X65" s="543"/>
      <c r="Y65" s="543"/>
      <c r="Z65" s="543"/>
      <c r="AA65" s="543"/>
      <c r="AB65" s="543"/>
      <c r="AC65" s="543"/>
      <c r="AD65" s="13"/>
      <c r="AE65" s="13"/>
      <c r="AF65" s="13"/>
      <c r="AG65" s="13"/>
      <c r="AH65" s="339" t="s">
        <v>57</v>
      </c>
    </row>
    <row r="66" ht="15.75">
      <c r="AH66" s="339" t="s">
        <v>57</v>
      </c>
    </row>
    <row r="67" ht="15.75">
      <c r="AH67" s="339" t="s">
        <v>57</v>
      </c>
    </row>
    <row r="68" ht="15.75">
      <c r="AH68" s="339" t="s">
        <v>57</v>
      </c>
    </row>
    <row r="69" ht="18" customHeight="1">
      <c r="AH69" s="339" t="s">
        <v>57</v>
      </c>
    </row>
    <row r="70" spans="1:34" ht="18" customHeight="1">
      <c r="A70" s="261"/>
      <c r="B70" s="261"/>
      <c r="C70" s="261"/>
      <c r="D70" s="261"/>
      <c r="E70" s="261"/>
      <c r="F70" s="261"/>
      <c r="G70" s="261"/>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339" t="s">
        <v>57</v>
      </c>
    </row>
    <row r="71" spans="1:34" ht="18" customHeight="1">
      <c r="A71" s="607" t="s">
        <v>34</v>
      </c>
      <c r="B71" s="608"/>
      <c r="C71" s="608"/>
      <c r="D71" s="608"/>
      <c r="E71" s="608"/>
      <c r="F71" s="608"/>
      <c r="G71" s="609"/>
      <c r="H71" s="637" t="s">
        <v>120</v>
      </c>
      <c r="I71" s="638"/>
      <c r="J71" s="639"/>
      <c r="K71" s="637" t="s">
        <v>326</v>
      </c>
      <c r="L71" s="643"/>
      <c r="M71" s="644"/>
      <c r="N71" s="637" t="s">
        <v>121</v>
      </c>
      <c r="O71" s="638"/>
      <c r="P71" s="639"/>
      <c r="Q71" s="637" t="s">
        <v>147</v>
      </c>
      <c r="R71" s="638"/>
      <c r="S71" s="639"/>
      <c r="T71" s="637" t="s">
        <v>122</v>
      </c>
      <c r="U71" s="643"/>
      <c r="V71" s="643"/>
      <c r="W71" s="637" t="s">
        <v>123</v>
      </c>
      <c r="X71" s="638"/>
      <c r="Y71" s="638"/>
      <c r="Z71" s="476"/>
      <c r="AA71" s="637" t="s">
        <v>155</v>
      </c>
      <c r="AB71" s="638"/>
      <c r="AC71" s="639"/>
      <c r="AD71" s="193"/>
      <c r="AE71" s="191" t="s">
        <v>264</v>
      </c>
      <c r="AF71" s="192"/>
      <c r="AG71" s="196"/>
      <c r="AH71" s="339" t="s">
        <v>57</v>
      </c>
    </row>
    <row r="72" spans="1:34" ht="28.5" customHeight="1">
      <c r="A72" s="610"/>
      <c r="B72" s="611"/>
      <c r="C72" s="611"/>
      <c r="D72" s="611"/>
      <c r="E72" s="611"/>
      <c r="F72" s="611"/>
      <c r="G72" s="612"/>
      <c r="H72" s="640"/>
      <c r="I72" s="641"/>
      <c r="J72" s="642"/>
      <c r="K72" s="645"/>
      <c r="L72" s="646"/>
      <c r="M72" s="647"/>
      <c r="N72" s="640"/>
      <c r="O72" s="641"/>
      <c r="P72" s="642"/>
      <c r="Q72" s="640"/>
      <c r="R72" s="641"/>
      <c r="S72" s="642"/>
      <c r="T72" s="645"/>
      <c r="U72" s="646"/>
      <c r="V72" s="646"/>
      <c r="W72" s="640"/>
      <c r="X72" s="641"/>
      <c r="Y72" s="641"/>
      <c r="Z72" s="477"/>
      <c r="AA72" s="640"/>
      <c r="AB72" s="641"/>
      <c r="AC72" s="642"/>
      <c r="AD72" s="203"/>
      <c r="AE72" s="201" t="s">
        <v>39</v>
      </c>
      <c r="AF72" s="202"/>
      <c r="AG72" s="205"/>
      <c r="AH72" s="339" t="s">
        <v>57</v>
      </c>
    </row>
    <row r="73" spans="1:34" ht="18" customHeight="1" thickBot="1">
      <c r="A73" s="613"/>
      <c r="B73" s="614"/>
      <c r="C73" s="614"/>
      <c r="D73" s="614"/>
      <c r="E73" s="614"/>
      <c r="F73" s="614"/>
      <c r="G73" s="615"/>
      <c r="H73" s="478" t="s">
        <v>35</v>
      </c>
      <c r="I73" s="479" t="s">
        <v>182</v>
      </c>
      <c r="J73" s="480" t="s">
        <v>37</v>
      </c>
      <c r="K73" s="478" t="s">
        <v>35</v>
      </c>
      <c r="L73" s="479" t="s">
        <v>182</v>
      </c>
      <c r="M73" s="480" t="s">
        <v>37</v>
      </c>
      <c r="N73" s="478" t="s">
        <v>35</v>
      </c>
      <c r="O73" s="479" t="s">
        <v>182</v>
      </c>
      <c r="P73" s="480" t="s">
        <v>37</v>
      </c>
      <c r="Q73" s="478" t="s">
        <v>35</v>
      </c>
      <c r="R73" s="479" t="s">
        <v>182</v>
      </c>
      <c r="S73" s="480" t="s">
        <v>37</v>
      </c>
      <c r="T73" s="478" t="s">
        <v>35</v>
      </c>
      <c r="U73" s="479" t="s">
        <v>182</v>
      </c>
      <c r="V73" s="480" t="s">
        <v>37</v>
      </c>
      <c r="W73" s="478" t="s">
        <v>35</v>
      </c>
      <c r="X73" s="479" t="s">
        <v>182</v>
      </c>
      <c r="Y73" s="480" t="s">
        <v>37</v>
      </c>
      <c r="Z73" s="118"/>
      <c r="AA73" s="478" t="s">
        <v>35</v>
      </c>
      <c r="AB73" s="479" t="s">
        <v>182</v>
      </c>
      <c r="AC73" s="481" t="s">
        <v>37</v>
      </c>
      <c r="AD73" s="211"/>
      <c r="AE73" s="208" t="s">
        <v>35</v>
      </c>
      <c r="AF73" s="209" t="s">
        <v>182</v>
      </c>
      <c r="AG73" s="212" t="s">
        <v>37</v>
      </c>
      <c r="AH73" s="339" t="s">
        <v>57</v>
      </c>
    </row>
    <row r="74" spans="1:34" ht="18" customHeight="1">
      <c r="A74" s="628" t="s">
        <v>272</v>
      </c>
      <c r="B74" s="629"/>
      <c r="C74" s="629"/>
      <c r="D74" s="629"/>
      <c r="E74" s="629"/>
      <c r="F74" s="629"/>
      <c r="G74" s="630"/>
      <c r="H74" s="482">
        <v>62</v>
      </c>
      <c r="I74" s="483">
        <v>64</v>
      </c>
      <c r="J74" s="483">
        <v>20748</v>
      </c>
      <c r="K74" s="482">
        <v>63</v>
      </c>
      <c r="L74" s="483">
        <v>65</v>
      </c>
      <c r="M74" s="483">
        <v>23252</v>
      </c>
      <c r="N74" s="482">
        <v>0</v>
      </c>
      <c r="O74" s="483">
        <v>0</v>
      </c>
      <c r="P74" s="483">
        <v>1296</v>
      </c>
      <c r="Q74" s="482">
        <f>N74+K74</f>
        <v>63</v>
      </c>
      <c r="R74" s="483">
        <f>+L74+O74</f>
        <v>65</v>
      </c>
      <c r="S74" s="483">
        <f>P74+M74</f>
        <v>24548</v>
      </c>
      <c r="T74" s="482">
        <v>0</v>
      </c>
      <c r="U74" s="483">
        <v>0</v>
      </c>
      <c r="V74" s="483">
        <v>0</v>
      </c>
      <c r="W74" s="482">
        <v>0</v>
      </c>
      <c r="X74" s="483">
        <v>0</v>
      </c>
      <c r="Y74" s="483"/>
      <c r="Z74" s="483"/>
      <c r="AA74" s="482">
        <f>T74+Q74</f>
        <v>63</v>
      </c>
      <c r="AB74" s="483">
        <f>+R74+U74+X74</f>
        <v>65</v>
      </c>
      <c r="AC74" s="350">
        <f>V74+S74</f>
        <v>24548</v>
      </c>
      <c r="AD74" s="217"/>
      <c r="AE74" s="216">
        <f>AA74-K74</f>
        <v>0</v>
      </c>
      <c r="AF74" s="217">
        <f>AB74-L74</f>
        <v>0</v>
      </c>
      <c r="AG74" s="219">
        <f>AC74-M74</f>
        <v>1296</v>
      </c>
      <c r="AH74" s="339" t="s">
        <v>57</v>
      </c>
    </row>
    <row r="75" spans="1:34" ht="18" customHeight="1">
      <c r="A75" s="616" t="s">
        <v>183</v>
      </c>
      <c r="B75" s="617"/>
      <c r="C75" s="617"/>
      <c r="D75" s="617"/>
      <c r="E75" s="617"/>
      <c r="F75" s="617"/>
      <c r="G75" s="618"/>
      <c r="H75" s="486">
        <f>SUM(H74:H74)</f>
        <v>62</v>
      </c>
      <c r="I75" s="487">
        <f aca="true" t="shared" si="1" ref="I75:Y75">SUM(I74:I74)</f>
        <v>64</v>
      </c>
      <c r="J75" s="488">
        <f t="shared" si="1"/>
        <v>20748</v>
      </c>
      <c r="K75" s="482">
        <v>63</v>
      </c>
      <c r="L75" s="490">
        <f t="shared" si="1"/>
        <v>65</v>
      </c>
      <c r="M75" s="488">
        <f t="shared" si="1"/>
        <v>23252</v>
      </c>
      <c r="N75" s="489">
        <f t="shared" si="1"/>
        <v>0</v>
      </c>
      <c r="O75" s="490">
        <f t="shared" si="1"/>
        <v>0</v>
      </c>
      <c r="P75" s="488">
        <f t="shared" si="1"/>
        <v>1296</v>
      </c>
      <c r="Q75" s="489">
        <f t="shared" si="1"/>
        <v>63</v>
      </c>
      <c r="R75" s="490">
        <f t="shared" si="1"/>
        <v>65</v>
      </c>
      <c r="S75" s="488">
        <f t="shared" si="1"/>
        <v>24548</v>
      </c>
      <c r="T75" s="489">
        <f t="shared" si="1"/>
        <v>0</v>
      </c>
      <c r="U75" s="490">
        <f t="shared" si="1"/>
        <v>0</v>
      </c>
      <c r="V75" s="488">
        <f t="shared" si="1"/>
        <v>0</v>
      </c>
      <c r="W75" s="489">
        <f t="shared" si="1"/>
        <v>0</v>
      </c>
      <c r="X75" s="490">
        <f t="shared" si="1"/>
        <v>0</v>
      </c>
      <c r="Y75" s="488">
        <f t="shared" si="1"/>
        <v>0</v>
      </c>
      <c r="Z75" s="487"/>
      <c r="AA75" s="489">
        <f>SUM(AA74:AA74)</f>
        <v>63</v>
      </c>
      <c r="AB75" s="490">
        <f>SUM(AB74:AB74)</f>
        <v>65</v>
      </c>
      <c r="AC75" s="491">
        <f>SUM(AC74:AC74)</f>
        <v>24548</v>
      </c>
      <c r="AD75" s="230"/>
      <c r="AE75" s="229">
        <f>SUM(AE74:AE74)</f>
        <v>0</v>
      </c>
      <c r="AF75" s="230">
        <f>SUM(AF74:AF74)</f>
        <v>0</v>
      </c>
      <c r="AG75" s="231">
        <f>SUM(AG74:AG74)</f>
        <v>1296</v>
      </c>
      <c r="AH75" s="339" t="s">
        <v>57</v>
      </c>
    </row>
    <row r="76" spans="1:34" ht="18" customHeight="1">
      <c r="A76" s="631" t="s">
        <v>13</v>
      </c>
      <c r="B76" s="632"/>
      <c r="C76" s="632"/>
      <c r="D76" s="632"/>
      <c r="E76" s="632"/>
      <c r="F76" s="632"/>
      <c r="G76" s="633"/>
      <c r="H76" s="555"/>
      <c r="I76" s="553"/>
      <c r="J76" s="552"/>
      <c r="K76" s="555"/>
      <c r="L76" s="553"/>
      <c r="M76" s="552"/>
      <c r="N76" s="555"/>
      <c r="O76" s="553"/>
      <c r="P76" s="552"/>
      <c r="Q76" s="555"/>
      <c r="R76" s="553">
        <f>+L76+O77</f>
        <v>0</v>
      </c>
      <c r="S76" s="552"/>
      <c r="T76" s="555"/>
      <c r="U76" s="553"/>
      <c r="V76" s="552"/>
      <c r="W76" s="555"/>
      <c r="X76" s="553"/>
      <c r="Y76" s="553"/>
      <c r="Z76" s="5"/>
      <c r="AA76" s="555"/>
      <c r="AB76" s="553">
        <f>U77+R76</f>
        <v>0</v>
      </c>
      <c r="AC76" s="552"/>
      <c r="AD76" s="233"/>
      <c r="AE76" s="232"/>
      <c r="AF76" s="233"/>
      <c r="AG76" s="234"/>
      <c r="AH76" s="339" t="s">
        <v>57</v>
      </c>
    </row>
    <row r="77" spans="1:34" ht="18" customHeight="1">
      <c r="A77" s="634"/>
      <c r="B77" s="635"/>
      <c r="C77" s="635"/>
      <c r="D77" s="635"/>
      <c r="E77" s="635"/>
      <c r="F77" s="635"/>
      <c r="G77" s="636"/>
      <c r="H77" s="556"/>
      <c r="I77" s="554"/>
      <c r="J77" s="551"/>
      <c r="K77" s="556"/>
      <c r="L77" s="554"/>
      <c r="M77" s="551"/>
      <c r="N77" s="556"/>
      <c r="O77" s="554"/>
      <c r="P77" s="551"/>
      <c r="Q77" s="556"/>
      <c r="R77" s="554"/>
      <c r="S77" s="551"/>
      <c r="T77" s="556"/>
      <c r="U77" s="554"/>
      <c r="V77" s="551"/>
      <c r="W77" s="556"/>
      <c r="X77" s="554"/>
      <c r="Y77" s="554"/>
      <c r="Z77" s="492"/>
      <c r="AA77" s="556"/>
      <c r="AB77" s="554"/>
      <c r="AC77" s="551"/>
      <c r="AD77" s="203"/>
      <c r="AE77" s="224"/>
      <c r="AF77" s="203">
        <f>AB76-L76</f>
        <v>0</v>
      </c>
      <c r="AG77" s="225"/>
      <c r="AH77" s="339" t="s">
        <v>57</v>
      </c>
    </row>
    <row r="78" spans="1:34" ht="18" customHeight="1">
      <c r="A78" s="619" t="s">
        <v>16</v>
      </c>
      <c r="B78" s="620"/>
      <c r="C78" s="620"/>
      <c r="D78" s="620"/>
      <c r="E78" s="620"/>
      <c r="F78" s="620"/>
      <c r="G78" s="621"/>
      <c r="H78" s="114"/>
      <c r="I78" s="483">
        <v>64</v>
      </c>
      <c r="J78" s="483"/>
      <c r="K78" s="482"/>
      <c r="L78" s="483">
        <v>65</v>
      </c>
      <c r="M78" s="483"/>
      <c r="N78" s="482"/>
      <c r="O78" s="483">
        <f>+O75+O77</f>
        <v>0</v>
      </c>
      <c r="P78" s="483"/>
      <c r="Q78" s="482"/>
      <c r="R78" s="483">
        <v>65</v>
      </c>
      <c r="S78" s="483"/>
      <c r="T78" s="482"/>
      <c r="U78" s="483">
        <v>0</v>
      </c>
      <c r="V78" s="483"/>
      <c r="W78" s="482"/>
      <c r="X78" s="483">
        <f>+X75+X77</f>
        <v>0</v>
      </c>
      <c r="Y78" s="483"/>
      <c r="Z78" s="483"/>
      <c r="AA78" s="482"/>
      <c r="AB78" s="483">
        <v>65</v>
      </c>
      <c r="AC78" s="350"/>
      <c r="AD78" s="217"/>
      <c r="AE78" s="216"/>
      <c r="AF78" s="217">
        <f>+AF75+AF77</f>
        <v>0</v>
      </c>
      <c r="AG78" s="220"/>
      <c r="AH78" s="339" t="s">
        <v>57</v>
      </c>
    </row>
    <row r="79" spans="1:34" ht="18" customHeight="1">
      <c r="A79" s="622" t="s">
        <v>14</v>
      </c>
      <c r="B79" s="623"/>
      <c r="C79" s="623"/>
      <c r="D79" s="623"/>
      <c r="E79" s="623"/>
      <c r="F79" s="623"/>
      <c r="G79" s="624"/>
      <c r="H79" s="540"/>
      <c r="I79" s="559"/>
      <c r="J79" s="561"/>
      <c r="K79" s="557"/>
      <c r="L79" s="559"/>
      <c r="M79" s="561"/>
      <c r="N79" s="557"/>
      <c r="O79" s="559"/>
      <c r="P79" s="561"/>
      <c r="Q79" s="557"/>
      <c r="R79" s="559"/>
      <c r="S79" s="561"/>
      <c r="T79" s="557"/>
      <c r="U79" s="559"/>
      <c r="V79" s="561"/>
      <c r="W79" s="557"/>
      <c r="X79" s="559"/>
      <c r="Y79" s="559"/>
      <c r="Z79" s="493"/>
      <c r="AA79" s="557"/>
      <c r="AB79" s="559"/>
      <c r="AC79" s="561"/>
      <c r="AD79" s="233"/>
      <c r="AE79" s="232"/>
      <c r="AF79" s="233"/>
      <c r="AG79" s="234"/>
      <c r="AH79" s="339" t="s">
        <v>57</v>
      </c>
    </row>
    <row r="80" spans="1:34" ht="18" customHeight="1">
      <c r="A80" s="625"/>
      <c r="B80" s="626"/>
      <c r="C80" s="626"/>
      <c r="D80" s="626"/>
      <c r="E80" s="626"/>
      <c r="F80" s="626"/>
      <c r="G80" s="627"/>
      <c r="H80" s="537"/>
      <c r="I80" s="560"/>
      <c r="J80" s="562"/>
      <c r="K80" s="558"/>
      <c r="L80" s="560"/>
      <c r="M80" s="562"/>
      <c r="N80" s="558"/>
      <c r="O80" s="560"/>
      <c r="P80" s="562"/>
      <c r="Q80" s="558"/>
      <c r="R80" s="560"/>
      <c r="S80" s="562"/>
      <c r="T80" s="558"/>
      <c r="U80" s="560"/>
      <c r="V80" s="562"/>
      <c r="W80" s="558"/>
      <c r="X80" s="560"/>
      <c r="Y80" s="560"/>
      <c r="Z80" s="483"/>
      <c r="AA80" s="558"/>
      <c r="AB80" s="560"/>
      <c r="AC80" s="562"/>
      <c r="AD80" s="217"/>
      <c r="AE80" s="216"/>
      <c r="AF80" s="217"/>
      <c r="AG80" s="220"/>
      <c r="AH80" s="339" t="s">
        <v>57</v>
      </c>
    </row>
    <row r="81" spans="1:34" ht="18" customHeight="1">
      <c r="A81" s="573" t="s">
        <v>191</v>
      </c>
      <c r="B81" s="605"/>
      <c r="C81" s="605"/>
      <c r="D81" s="605"/>
      <c r="E81" s="605"/>
      <c r="F81" s="605"/>
      <c r="G81" s="606"/>
      <c r="H81" s="114"/>
      <c r="I81" s="483"/>
      <c r="J81" s="483"/>
      <c r="K81" s="482"/>
      <c r="L81" s="483"/>
      <c r="M81" s="483"/>
      <c r="N81" s="482"/>
      <c r="O81" s="483"/>
      <c r="P81" s="483"/>
      <c r="Q81" s="482"/>
      <c r="R81" s="483"/>
      <c r="S81" s="483"/>
      <c r="T81" s="482"/>
      <c r="U81" s="483"/>
      <c r="V81" s="483"/>
      <c r="W81" s="482"/>
      <c r="X81" s="483"/>
      <c r="Y81" s="483"/>
      <c r="Z81" s="483"/>
      <c r="AA81" s="482"/>
      <c r="AB81" s="483"/>
      <c r="AC81" s="350"/>
      <c r="AD81" s="217"/>
      <c r="AE81" s="216"/>
      <c r="AF81" s="217">
        <f>AB81-L81</f>
        <v>0</v>
      </c>
      <c r="AG81" s="220"/>
      <c r="AH81" s="339" t="s">
        <v>57</v>
      </c>
    </row>
    <row r="82" spans="1:34" ht="18" customHeight="1">
      <c r="A82" s="592" t="s">
        <v>243</v>
      </c>
      <c r="B82" s="593"/>
      <c r="C82" s="593"/>
      <c r="D82" s="593"/>
      <c r="E82" s="593"/>
      <c r="F82" s="593"/>
      <c r="G82" s="594"/>
      <c r="H82" s="494"/>
      <c r="I82" s="485"/>
      <c r="J82" s="485"/>
      <c r="K82" s="484"/>
      <c r="L82" s="485"/>
      <c r="M82" s="485"/>
      <c r="N82" s="484"/>
      <c r="O82" s="485"/>
      <c r="P82" s="485"/>
      <c r="Q82" s="484"/>
      <c r="R82" s="485"/>
      <c r="S82" s="485"/>
      <c r="T82" s="484"/>
      <c r="U82" s="485"/>
      <c r="V82" s="485"/>
      <c r="W82" s="484"/>
      <c r="X82" s="485"/>
      <c r="Y82" s="485"/>
      <c r="Z82" s="485"/>
      <c r="AA82" s="484"/>
      <c r="AB82" s="485"/>
      <c r="AC82" s="362"/>
      <c r="AD82" s="203"/>
      <c r="AE82" s="224"/>
      <c r="AF82" s="203">
        <f>AB82-L82</f>
        <v>0</v>
      </c>
      <c r="AG82" s="225"/>
      <c r="AH82" s="339" t="s">
        <v>57</v>
      </c>
    </row>
    <row r="83" spans="1:34" ht="18" customHeight="1">
      <c r="A83" s="595" t="s">
        <v>15</v>
      </c>
      <c r="B83" s="596"/>
      <c r="C83" s="596"/>
      <c r="D83" s="596"/>
      <c r="E83" s="596"/>
      <c r="F83" s="596"/>
      <c r="G83" s="597"/>
      <c r="H83" s="494"/>
      <c r="I83" s="485">
        <f>I82+I81+I78</f>
        <v>64</v>
      </c>
      <c r="J83" s="485"/>
      <c r="K83" s="484"/>
      <c r="L83" s="485">
        <f>L82+L81+L78</f>
        <v>65</v>
      </c>
      <c r="M83" s="485"/>
      <c r="N83" s="484"/>
      <c r="O83" s="485">
        <f>O82+O81+O78</f>
        <v>0</v>
      </c>
      <c r="P83" s="485"/>
      <c r="Q83" s="484"/>
      <c r="R83" s="485">
        <f>R82+R81+R78</f>
        <v>65</v>
      </c>
      <c r="S83" s="485"/>
      <c r="T83" s="484"/>
      <c r="U83" s="485">
        <f>U82+U81+U78</f>
        <v>0</v>
      </c>
      <c r="V83" s="485"/>
      <c r="W83" s="484"/>
      <c r="X83" s="485">
        <f>X82+X81+X78</f>
        <v>0</v>
      </c>
      <c r="Y83" s="485"/>
      <c r="Z83" s="485"/>
      <c r="AA83" s="484"/>
      <c r="AB83" s="485">
        <f>AB82+AB81+AB78</f>
        <v>65</v>
      </c>
      <c r="AC83" s="362"/>
      <c r="AD83" s="203"/>
      <c r="AE83" s="224"/>
      <c r="AF83" s="203">
        <f>AF82+AF81+AF78</f>
        <v>0</v>
      </c>
      <c r="AG83" s="225"/>
      <c r="AH83" s="339" t="s">
        <v>127</v>
      </c>
    </row>
    <row r="84" spans="1:34" ht="18" customHeight="1">
      <c r="A84" s="546"/>
      <c r="B84" s="547"/>
      <c r="C84" s="547"/>
      <c r="D84" s="547"/>
      <c r="E84" s="547"/>
      <c r="F84" s="547"/>
      <c r="G84" s="547"/>
      <c r="H84" s="547"/>
      <c r="I84" s="547"/>
      <c r="J84" s="547"/>
      <c r="K84" s="547"/>
      <c r="L84" s="547"/>
      <c r="M84" s="547"/>
      <c r="N84" s="547"/>
      <c r="O84" s="547"/>
      <c r="P84" s="547"/>
      <c r="Q84" s="547"/>
      <c r="R84" s="547"/>
      <c r="S84" s="547"/>
      <c r="T84" s="547"/>
      <c r="U84" s="547"/>
      <c r="V84" s="547"/>
      <c r="W84" s="547"/>
      <c r="X84" s="547"/>
      <c r="Y84" s="547"/>
      <c r="Z84" s="547"/>
      <c r="AA84" s="547"/>
      <c r="AB84" s="547"/>
      <c r="AC84" s="548"/>
      <c r="AH84" s="339"/>
    </row>
    <row r="85" spans="1:34" ht="18" customHeight="1" hidden="1">
      <c r="A85" s="261" t="s">
        <v>23</v>
      </c>
      <c r="B85" s="261"/>
      <c r="C85" s="261"/>
      <c r="D85" s="261"/>
      <c r="E85" s="261"/>
      <c r="F85" s="261"/>
      <c r="G85" s="261"/>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340"/>
    </row>
    <row r="86" spans="1:34" ht="18" customHeight="1" hidden="1">
      <c r="A86" s="189"/>
      <c r="B86" s="190"/>
      <c r="C86" s="190"/>
      <c r="D86" s="190"/>
      <c r="E86" s="190"/>
      <c r="F86" s="190"/>
      <c r="G86" s="190"/>
      <c r="H86" s="191" t="s">
        <v>262</v>
      </c>
      <c r="I86" s="192"/>
      <c r="J86" s="192"/>
      <c r="K86" s="191" t="s">
        <v>263</v>
      </c>
      <c r="L86" s="192"/>
      <c r="M86" s="192"/>
      <c r="N86" s="194">
        <v>2007</v>
      </c>
      <c r="O86" s="195"/>
      <c r="P86" s="195"/>
      <c r="Q86" s="194">
        <v>2007</v>
      </c>
      <c r="R86" s="195"/>
      <c r="S86" s="195"/>
      <c r="T86" s="194">
        <v>2007</v>
      </c>
      <c r="U86" s="195"/>
      <c r="V86" s="195"/>
      <c r="W86" s="194">
        <v>2007</v>
      </c>
      <c r="X86" s="195"/>
      <c r="Y86" s="195"/>
      <c r="Z86" s="193"/>
      <c r="AA86" s="194">
        <v>2007</v>
      </c>
      <c r="AB86" s="195"/>
      <c r="AC86" s="195"/>
      <c r="AD86" s="193"/>
      <c r="AE86" s="191" t="s">
        <v>264</v>
      </c>
      <c r="AF86" s="192"/>
      <c r="AG86" s="196"/>
      <c r="AH86" s="339"/>
    </row>
    <row r="87" spans="1:34" ht="18" customHeight="1" hidden="1">
      <c r="A87" s="197"/>
      <c r="B87" s="198"/>
      <c r="C87" s="199"/>
      <c r="D87" s="199"/>
      <c r="E87" s="200"/>
      <c r="F87" s="198"/>
      <c r="G87" s="200"/>
      <c r="H87" s="201" t="s">
        <v>26</v>
      </c>
      <c r="I87" s="202"/>
      <c r="J87" s="202"/>
      <c r="K87" s="201" t="s">
        <v>24</v>
      </c>
      <c r="L87" s="202"/>
      <c r="M87" s="202"/>
      <c r="N87" s="201" t="s">
        <v>89</v>
      </c>
      <c r="O87" s="204"/>
      <c r="P87" s="204"/>
      <c r="Q87" s="201" t="s">
        <v>41</v>
      </c>
      <c r="R87" s="202"/>
      <c r="S87" s="202"/>
      <c r="T87" s="201" t="s">
        <v>42</v>
      </c>
      <c r="U87" s="204"/>
      <c r="V87" s="204"/>
      <c r="W87" s="201" t="s">
        <v>48</v>
      </c>
      <c r="X87" s="204"/>
      <c r="Y87" s="204"/>
      <c r="Z87" s="203"/>
      <c r="AA87" s="201" t="s">
        <v>33</v>
      </c>
      <c r="AB87" s="202"/>
      <c r="AC87" s="202"/>
      <c r="AD87" s="203"/>
      <c r="AE87" s="201" t="s">
        <v>39</v>
      </c>
      <c r="AF87" s="202"/>
      <c r="AG87" s="205"/>
      <c r="AH87" s="339"/>
    </row>
    <row r="88" spans="1:34" ht="18" customHeight="1" hidden="1" thickBot="1">
      <c r="A88" s="206" t="s">
        <v>34</v>
      </c>
      <c r="B88" s="207"/>
      <c r="C88" s="207"/>
      <c r="D88" s="207"/>
      <c r="E88" s="207"/>
      <c r="F88" s="207"/>
      <c r="G88" s="207"/>
      <c r="H88" s="208" t="s">
        <v>35</v>
      </c>
      <c r="I88" s="209" t="s">
        <v>182</v>
      </c>
      <c r="J88" s="210" t="s">
        <v>37</v>
      </c>
      <c r="K88" s="208" t="s">
        <v>35</v>
      </c>
      <c r="L88" s="209" t="s">
        <v>182</v>
      </c>
      <c r="M88" s="210" t="s">
        <v>37</v>
      </c>
      <c r="N88" s="208" t="s">
        <v>35</v>
      </c>
      <c r="O88" s="209" t="s">
        <v>182</v>
      </c>
      <c r="P88" s="210" t="s">
        <v>37</v>
      </c>
      <c r="Q88" s="208" t="s">
        <v>35</v>
      </c>
      <c r="R88" s="209" t="s">
        <v>182</v>
      </c>
      <c r="S88" s="210" t="s">
        <v>37</v>
      </c>
      <c r="T88" s="208" t="s">
        <v>35</v>
      </c>
      <c r="U88" s="209" t="s">
        <v>182</v>
      </c>
      <c r="V88" s="210" t="s">
        <v>37</v>
      </c>
      <c r="W88" s="208" t="s">
        <v>35</v>
      </c>
      <c r="X88" s="209" t="s">
        <v>182</v>
      </c>
      <c r="Y88" s="210" t="s">
        <v>37</v>
      </c>
      <c r="Z88" s="211"/>
      <c r="AA88" s="208" t="s">
        <v>35</v>
      </c>
      <c r="AB88" s="209" t="s">
        <v>182</v>
      </c>
      <c r="AC88" s="210" t="s">
        <v>37</v>
      </c>
      <c r="AD88" s="211"/>
      <c r="AE88" s="208" t="s">
        <v>35</v>
      </c>
      <c r="AF88" s="209" t="s">
        <v>182</v>
      </c>
      <c r="AG88" s="212" t="s">
        <v>37</v>
      </c>
      <c r="AH88" s="339"/>
    </row>
    <row r="89" spans="1:34" ht="18" customHeight="1" hidden="1">
      <c r="A89" s="213"/>
      <c r="B89" s="590" t="s">
        <v>238</v>
      </c>
      <c r="C89" s="590"/>
      <c r="D89" s="590"/>
      <c r="E89" s="590"/>
      <c r="F89" s="590"/>
      <c r="G89" s="591"/>
      <c r="H89" s="216"/>
      <c r="I89" s="217"/>
      <c r="J89" s="218">
        <v>0</v>
      </c>
      <c r="K89" s="216"/>
      <c r="L89" s="217"/>
      <c r="M89" s="218">
        <v>0</v>
      </c>
      <c r="N89" s="216"/>
      <c r="O89" s="217"/>
      <c r="P89" s="218">
        <v>0</v>
      </c>
      <c r="Q89" s="216">
        <f aca="true" t="shared" si="2" ref="Q89:S92">N89+K89</f>
        <v>0</v>
      </c>
      <c r="R89" s="217">
        <f t="shared" si="2"/>
        <v>0</v>
      </c>
      <c r="S89" s="217">
        <f t="shared" si="2"/>
        <v>0</v>
      </c>
      <c r="T89" s="216">
        <v>0</v>
      </c>
      <c r="U89" s="217">
        <v>0</v>
      </c>
      <c r="V89" s="218">
        <v>0</v>
      </c>
      <c r="W89" s="216">
        <v>0</v>
      </c>
      <c r="X89" s="217">
        <v>0</v>
      </c>
      <c r="Y89" s="218">
        <v>0</v>
      </c>
      <c r="Z89" s="217"/>
      <c r="AA89" s="216">
        <f aca="true" t="shared" si="3" ref="AA89:AC92">T89+Q89</f>
        <v>0</v>
      </c>
      <c r="AB89" s="217">
        <f t="shared" si="3"/>
        <v>0</v>
      </c>
      <c r="AC89" s="218">
        <f t="shared" si="3"/>
        <v>0</v>
      </c>
      <c r="AD89" s="217"/>
      <c r="AE89" s="216">
        <f aca="true" t="shared" si="4" ref="AE89:AG92">AA89-K89</f>
        <v>0</v>
      </c>
      <c r="AF89" s="217">
        <f t="shared" si="4"/>
        <v>0</v>
      </c>
      <c r="AG89" s="219">
        <f t="shared" si="4"/>
        <v>0</v>
      </c>
      <c r="AH89" s="339"/>
    </row>
    <row r="90" spans="1:34" ht="18" customHeight="1" hidden="1">
      <c r="A90" s="213"/>
      <c r="B90" s="588" t="s">
        <v>239</v>
      </c>
      <c r="C90" s="588"/>
      <c r="D90" s="588"/>
      <c r="E90" s="588"/>
      <c r="F90" s="588"/>
      <c r="G90" s="589"/>
      <c r="H90" s="216"/>
      <c r="I90" s="217"/>
      <c r="J90" s="217"/>
      <c r="K90" s="216"/>
      <c r="L90" s="217"/>
      <c r="M90" s="217"/>
      <c r="N90" s="216"/>
      <c r="O90" s="217"/>
      <c r="P90" s="217"/>
      <c r="Q90" s="216">
        <f t="shared" si="2"/>
        <v>0</v>
      </c>
      <c r="R90" s="217">
        <f t="shared" si="2"/>
        <v>0</v>
      </c>
      <c r="S90" s="217">
        <f t="shared" si="2"/>
        <v>0</v>
      </c>
      <c r="T90" s="216"/>
      <c r="U90" s="217"/>
      <c r="V90" s="217"/>
      <c r="W90" s="216"/>
      <c r="X90" s="217"/>
      <c r="Y90" s="217"/>
      <c r="Z90" s="217"/>
      <c r="AA90" s="216">
        <f t="shared" si="3"/>
        <v>0</v>
      </c>
      <c r="AB90" s="217">
        <f t="shared" si="3"/>
        <v>0</v>
      </c>
      <c r="AC90" s="217">
        <f t="shared" si="3"/>
        <v>0</v>
      </c>
      <c r="AD90" s="217"/>
      <c r="AE90" s="216">
        <f t="shared" si="4"/>
        <v>0</v>
      </c>
      <c r="AF90" s="217">
        <f t="shared" si="4"/>
        <v>0</v>
      </c>
      <c r="AG90" s="220">
        <f t="shared" si="4"/>
        <v>0</v>
      </c>
      <c r="AH90" s="339"/>
    </row>
    <row r="91" spans="1:34" ht="18" customHeight="1" hidden="1">
      <c r="A91" s="213"/>
      <c r="B91" s="588" t="s">
        <v>240</v>
      </c>
      <c r="C91" s="588"/>
      <c r="D91" s="588"/>
      <c r="E91" s="588"/>
      <c r="F91" s="588"/>
      <c r="G91" s="589"/>
      <c r="H91" s="216"/>
      <c r="I91" s="217"/>
      <c r="J91" s="217"/>
      <c r="K91" s="216"/>
      <c r="L91" s="217"/>
      <c r="M91" s="217"/>
      <c r="N91" s="216"/>
      <c r="O91" s="217"/>
      <c r="P91" s="217"/>
      <c r="Q91" s="216">
        <f t="shared" si="2"/>
        <v>0</v>
      </c>
      <c r="R91" s="217">
        <f t="shared" si="2"/>
        <v>0</v>
      </c>
      <c r="S91" s="217">
        <f t="shared" si="2"/>
        <v>0</v>
      </c>
      <c r="T91" s="216"/>
      <c r="U91" s="217"/>
      <c r="V91" s="217"/>
      <c r="W91" s="216"/>
      <c r="X91" s="217"/>
      <c r="Y91" s="217"/>
      <c r="Z91" s="217"/>
      <c r="AA91" s="216">
        <f t="shared" si="3"/>
        <v>0</v>
      </c>
      <c r="AB91" s="217">
        <f t="shared" si="3"/>
        <v>0</v>
      </c>
      <c r="AC91" s="217">
        <f t="shared" si="3"/>
        <v>0</v>
      </c>
      <c r="AD91" s="217"/>
      <c r="AE91" s="216">
        <f t="shared" si="4"/>
        <v>0</v>
      </c>
      <c r="AF91" s="217">
        <f t="shared" si="4"/>
        <v>0</v>
      </c>
      <c r="AG91" s="220">
        <f t="shared" si="4"/>
        <v>0</v>
      </c>
      <c r="AH91" s="339"/>
    </row>
    <row r="92" spans="1:34" ht="18" customHeight="1" hidden="1">
      <c r="A92" s="221"/>
      <c r="B92" s="586" t="s">
        <v>241</v>
      </c>
      <c r="C92" s="586"/>
      <c r="D92" s="586"/>
      <c r="E92" s="586"/>
      <c r="F92" s="586"/>
      <c r="G92" s="587"/>
      <c r="H92" s="224"/>
      <c r="I92" s="203"/>
      <c r="J92" s="203"/>
      <c r="K92" s="224"/>
      <c r="L92" s="203"/>
      <c r="M92" s="203"/>
      <c r="N92" s="224"/>
      <c r="O92" s="203"/>
      <c r="P92" s="203"/>
      <c r="Q92" s="224">
        <f t="shared" si="2"/>
        <v>0</v>
      </c>
      <c r="R92" s="203">
        <f t="shared" si="2"/>
        <v>0</v>
      </c>
      <c r="S92" s="203">
        <f t="shared" si="2"/>
        <v>0</v>
      </c>
      <c r="T92" s="224"/>
      <c r="U92" s="203"/>
      <c r="V92" s="203"/>
      <c r="W92" s="224"/>
      <c r="X92" s="203"/>
      <c r="Y92" s="203"/>
      <c r="Z92" s="203"/>
      <c r="AA92" s="224">
        <f t="shared" si="3"/>
        <v>0</v>
      </c>
      <c r="AB92" s="203">
        <f t="shared" si="3"/>
        <v>0</v>
      </c>
      <c r="AC92" s="203">
        <f t="shared" si="3"/>
        <v>0</v>
      </c>
      <c r="AD92" s="203"/>
      <c r="AE92" s="224">
        <f t="shared" si="4"/>
        <v>0</v>
      </c>
      <c r="AF92" s="203">
        <f t="shared" si="4"/>
        <v>0</v>
      </c>
      <c r="AG92" s="225">
        <f t="shared" si="4"/>
        <v>0</v>
      </c>
      <c r="AH92" s="339"/>
    </row>
    <row r="93" spans="1:34" ht="18" customHeight="1" hidden="1">
      <c r="A93" s="226"/>
      <c r="B93" s="227"/>
      <c r="C93" s="227" t="s">
        <v>183</v>
      </c>
      <c r="D93" s="228"/>
      <c r="E93" s="228"/>
      <c r="F93" s="228"/>
      <c r="G93" s="227"/>
      <c r="H93" s="229">
        <f aca="true" t="shared" si="5" ref="H93:Y93">SUM(H89:H92)</f>
        <v>0</v>
      </c>
      <c r="I93" s="230">
        <f t="shared" si="5"/>
        <v>0</v>
      </c>
      <c r="J93" s="230">
        <f t="shared" si="5"/>
        <v>0</v>
      </c>
      <c r="K93" s="229">
        <f t="shared" si="5"/>
        <v>0</v>
      </c>
      <c r="L93" s="230">
        <f t="shared" si="5"/>
        <v>0</v>
      </c>
      <c r="M93" s="230">
        <f t="shared" si="5"/>
        <v>0</v>
      </c>
      <c r="N93" s="229">
        <f t="shared" si="5"/>
        <v>0</v>
      </c>
      <c r="O93" s="230">
        <f t="shared" si="5"/>
        <v>0</v>
      </c>
      <c r="P93" s="230">
        <f t="shared" si="5"/>
        <v>0</v>
      </c>
      <c r="Q93" s="229">
        <f t="shared" si="5"/>
        <v>0</v>
      </c>
      <c r="R93" s="230">
        <f t="shared" si="5"/>
        <v>0</v>
      </c>
      <c r="S93" s="230">
        <f t="shared" si="5"/>
        <v>0</v>
      </c>
      <c r="T93" s="229">
        <f t="shared" si="5"/>
        <v>0</v>
      </c>
      <c r="U93" s="230">
        <f t="shared" si="5"/>
        <v>0</v>
      </c>
      <c r="V93" s="230">
        <f t="shared" si="5"/>
        <v>0</v>
      </c>
      <c r="W93" s="229">
        <f t="shared" si="5"/>
        <v>0</v>
      </c>
      <c r="X93" s="230">
        <f t="shared" si="5"/>
        <v>0</v>
      </c>
      <c r="Y93" s="230">
        <f t="shared" si="5"/>
        <v>0</v>
      </c>
      <c r="Z93" s="230"/>
      <c r="AA93" s="229">
        <f>SUM(AA89:AA92)</f>
        <v>0</v>
      </c>
      <c r="AB93" s="230">
        <f>SUM(AB89:AB92)</f>
        <v>0</v>
      </c>
      <c r="AC93" s="230">
        <f>SUM(AC89:AC92)</f>
        <v>0</v>
      </c>
      <c r="AD93" s="230"/>
      <c r="AE93" s="229">
        <f>SUM(AE89:AE92)</f>
        <v>0</v>
      </c>
      <c r="AF93" s="230">
        <f>SUM(AF89:AF92)</f>
        <v>0</v>
      </c>
      <c r="AG93" s="231">
        <f>SUM(AG89:AG92)</f>
        <v>0</v>
      </c>
      <c r="AH93" s="341"/>
    </row>
    <row r="94" spans="1:34" ht="18" customHeight="1" hidden="1">
      <c r="A94" s="197"/>
      <c r="B94" s="200"/>
      <c r="C94" s="200"/>
      <c r="D94" s="200"/>
      <c r="E94" s="200"/>
      <c r="F94" s="200"/>
      <c r="G94" s="200"/>
      <c r="H94" s="232"/>
      <c r="I94" s="233"/>
      <c r="J94" s="233"/>
      <c r="K94" s="232"/>
      <c r="L94" s="233"/>
      <c r="M94" s="233"/>
      <c r="N94" s="232"/>
      <c r="O94" s="233"/>
      <c r="P94" s="233"/>
      <c r="Q94" s="232"/>
      <c r="R94" s="233"/>
      <c r="S94" s="233"/>
      <c r="T94" s="232"/>
      <c r="U94" s="233"/>
      <c r="V94" s="233"/>
      <c r="W94" s="232"/>
      <c r="X94" s="233"/>
      <c r="Y94" s="233"/>
      <c r="Z94" s="233"/>
      <c r="AA94" s="232"/>
      <c r="AB94" s="233"/>
      <c r="AC94" s="233"/>
      <c r="AD94" s="233"/>
      <c r="AE94" s="232"/>
      <c r="AF94" s="233"/>
      <c r="AG94" s="234"/>
      <c r="AH94" s="339"/>
    </row>
    <row r="95" spans="1:34" ht="18" customHeight="1" hidden="1">
      <c r="A95" s="226" t="s">
        <v>13</v>
      </c>
      <c r="B95" s="222"/>
      <c r="C95" s="223"/>
      <c r="D95" s="223"/>
      <c r="E95" s="223"/>
      <c r="F95" s="223"/>
      <c r="G95" s="222"/>
      <c r="H95" s="224"/>
      <c r="I95" s="203"/>
      <c r="J95" s="203"/>
      <c r="K95" s="224"/>
      <c r="L95" s="203"/>
      <c r="M95" s="203"/>
      <c r="N95" s="224"/>
      <c r="O95" s="203"/>
      <c r="P95" s="203"/>
      <c r="Q95" s="224"/>
      <c r="R95" s="203">
        <f>+L95+O95</f>
        <v>0</v>
      </c>
      <c r="S95" s="203"/>
      <c r="T95" s="224"/>
      <c r="U95" s="203"/>
      <c r="V95" s="203"/>
      <c r="W95" s="224"/>
      <c r="X95" s="203"/>
      <c r="Y95" s="203"/>
      <c r="Z95" s="203"/>
      <c r="AA95" s="224"/>
      <c r="AB95" s="203">
        <f>U95+R95</f>
        <v>0</v>
      </c>
      <c r="AC95" s="203"/>
      <c r="AD95" s="203"/>
      <c r="AE95" s="224"/>
      <c r="AF95" s="203">
        <f>AB95-L95</f>
        <v>0</v>
      </c>
      <c r="AG95" s="225"/>
      <c r="AH95" s="339"/>
    </row>
    <row r="96" spans="1:34" ht="18" customHeight="1" hidden="1">
      <c r="A96" s="213"/>
      <c r="B96" s="214" t="s">
        <v>16</v>
      </c>
      <c r="C96" s="215"/>
      <c r="D96" s="215"/>
      <c r="E96" s="215"/>
      <c r="F96" s="215"/>
      <c r="G96" s="214"/>
      <c r="H96" s="216"/>
      <c r="I96" s="217">
        <f>+I93+I95</f>
        <v>0</v>
      </c>
      <c r="J96" s="217"/>
      <c r="K96" s="216"/>
      <c r="L96" s="217">
        <f>+L93+L95</f>
        <v>0</v>
      </c>
      <c r="M96" s="217"/>
      <c r="N96" s="216"/>
      <c r="O96" s="217">
        <f>+O93+O95</f>
        <v>0</v>
      </c>
      <c r="P96" s="217"/>
      <c r="Q96" s="216"/>
      <c r="R96" s="217">
        <f>+R93+R95</f>
        <v>0</v>
      </c>
      <c r="S96" s="217"/>
      <c r="T96" s="216"/>
      <c r="U96" s="217">
        <f>+U93+U95</f>
        <v>0</v>
      </c>
      <c r="V96" s="217"/>
      <c r="W96" s="216"/>
      <c r="X96" s="217">
        <f>+X93+X95</f>
        <v>0</v>
      </c>
      <c r="Y96" s="217"/>
      <c r="Z96" s="217"/>
      <c r="AA96" s="216"/>
      <c r="AB96" s="217">
        <f>+AB93+AB95</f>
        <v>0</v>
      </c>
      <c r="AC96" s="217"/>
      <c r="AD96" s="217"/>
      <c r="AE96" s="216"/>
      <c r="AF96" s="217">
        <f>+AF93+AF95</f>
        <v>0</v>
      </c>
      <c r="AG96" s="220"/>
      <c r="AH96" s="339"/>
    </row>
    <row r="97" spans="1:34" ht="18" customHeight="1" hidden="1">
      <c r="A97" s="197"/>
      <c r="B97" s="200"/>
      <c r="C97" s="200"/>
      <c r="D97" s="200"/>
      <c r="E97" s="200"/>
      <c r="F97" s="200"/>
      <c r="G97" s="200"/>
      <c r="H97" s="232"/>
      <c r="I97" s="233"/>
      <c r="J97" s="233"/>
      <c r="K97" s="232"/>
      <c r="L97" s="233"/>
      <c r="M97" s="233"/>
      <c r="N97" s="232"/>
      <c r="O97" s="233"/>
      <c r="P97" s="233"/>
      <c r="Q97" s="232"/>
      <c r="R97" s="233"/>
      <c r="S97" s="233"/>
      <c r="T97" s="232"/>
      <c r="U97" s="233"/>
      <c r="V97" s="233"/>
      <c r="W97" s="232"/>
      <c r="X97" s="233"/>
      <c r="Y97" s="233"/>
      <c r="Z97" s="233"/>
      <c r="AA97" s="232"/>
      <c r="AB97" s="233"/>
      <c r="AC97" s="233"/>
      <c r="AD97" s="233"/>
      <c r="AE97" s="232"/>
      <c r="AF97" s="233"/>
      <c r="AG97" s="234"/>
      <c r="AH97" s="339"/>
    </row>
    <row r="98" spans="1:34" ht="18" customHeight="1" hidden="1">
      <c r="A98" s="213"/>
      <c r="B98" s="214" t="s">
        <v>14</v>
      </c>
      <c r="C98" s="214"/>
      <c r="D98" s="214"/>
      <c r="E98" s="214"/>
      <c r="F98" s="214"/>
      <c r="G98" s="214"/>
      <c r="H98" s="216"/>
      <c r="I98" s="217"/>
      <c r="J98" s="217"/>
      <c r="K98" s="216"/>
      <c r="L98" s="217"/>
      <c r="M98" s="217"/>
      <c r="N98" s="216"/>
      <c r="O98" s="217"/>
      <c r="P98" s="217"/>
      <c r="Q98" s="216"/>
      <c r="R98" s="217"/>
      <c r="S98" s="217"/>
      <c r="T98" s="216"/>
      <c r="U98" s="217"/>
      <c r="V98" s="217"/>
      <c r="W98" s="216"/>
      <c r="X98" s="217"/>
      <c r="Y98" s="217"/>
      <c r="Z98" s="217"/>
      <c r="AA98" s="216"/>
      <c r="AB98" s="217"/>
      <c r="AC98" s="217"/>
      <c r="AD98" s="217"/>
      <c r="AE98" s="216"/>
      <c r="AF98" s="217"/>
      <c r="AG98" s="220"/>
      <c r="AH98" s="339"/>
    </row>
    <row r="99" spans="1:34" ht="18" customHeight="1" hidden="1">
      <c r="A99" s="213"/>
      <c r="B99" s="215"/>
      <c r="C99" s="214" t="s">
        <v>191</v>
      </c>
      <c r="D99" s="215"/>
      <c r="E99" s="215"/>
      <c r="F99" s="215"/>
      <c r="G99" s="214"/>
      <c r="H99" s="216"/>
      <c r="I99" s="217"/>
      <c r="J99" s="217"/>
      <c r="K99" s="216"/>
      <c r="L99" s="217"/>
      <c r="M99" s="217"/>
      <c r="N99" s="216"/>
      <c r="O99" s="217">
        <v>0</v>
      </c>
      <c r="P99" s="217"/>
      <c r="Q99" s="216"/>
      <c r="R99" s="217"/>
      <c r="S99" s="217"/>
      <c r="T99" s="216"/>
      <c r="U99" s="217">
        <v>0</v>
      </c>
      <c r="V99" s="217"/>
      <c r="W99" s="216"/>
      <c r="X99" s="217">
        <v>0</v>
      </c>
      <c r="Y99" s="217"/>
      <c r="Z99" s="217"/>
      <c r="AA99" s="216"/>
      <c r="AB99" s="217"/>
      <c r="AC99" s="217"/>
      <c r="AD99" s="217"/>
      <c r="AE99" s="216"/>
      <c r="AF99" s="217">
        <f>AB99-L99</f>
        <v>0</v>
      </c>
      <c r="AG99" s="220"/>
      <c r="AH99" s="339"/>
    </row>
    <row r="100" spans="1:34" ht="18" customHeight="1" hidden="1">
      <c r="A100" s="226"/>
      <c r="B100" s="223"/>
      <c r="C100" s="222" t="s">
        <v>243</v>
      </c>
      <c r="D100" s="223"/>
      <c r="E100" s="223"/>
      <c r="F100" s="223"/>
      <c r="G100" s="222"/>
      <c r="H100" s="224"/>
      <c r="I100" s="203"/>
      <c r="J100" s="203"/>
      <c r="K100" s="224"/>
      <c r="L100" s="203"/>
      <c r="M100" s="203"/>
      <c r="N100" s="224"/>
      <c r="O100" s="203">
        <v>0</v>
      </c>
      <c r="P100" s="203"/>
      <c r="Q100" s="224"/>
      <c r="R100" s="203"/>
      <c r="S100" s="203"/>
      <c r="T100" s="224"/>
      <c r="U100" s="203">
        <v>0</v>
      </c>
      <c r="V100" s="203"/>
      <c r="W100" s="224"/>
      <c r="X100" s="203">
        <v>0</v>
      </c>
      <c r="Y100" s="203"/>
      <c r="Z100" s="203"/>
      <c r="AA100" s="224"/>
      <c r="AB100" s="203"/>
      <c r="AC100" s="203"/>
      <c r="AD100" s="203"/>
      <c r="AE100" s="224"/>
      <c r="AF100" s="203">
        <f>AB100-L100</f>
        <v>0</v>
      </c>
      <c r="AG100" s="225"/>
      <c r="AH100" s="339"/>
    </row>
    <row r="101" spans="1:34" ht="18" customHeight="1" hidden="1">
      <c r="A101" s="226"/>
      <c r="B101" s="222" t="s">
        <v>15</v>
      </c>
      <c r="C101" s="223"/>
      <c r="D101" s="223"/>
      <c r="E101" s="223"/>
      <c r="F101" s="223"/>
      <c r="G101" s="222"/>
      <c r="H101" s="224"/>
      <c r="I101" s="203">
        <f>I100+I99+I96</f>
        <v>0</v>
      </c>
      <c r="J101" s="203"/>
      <c r="K101" s="224"/>
      <c r="L101" s="203">
        <f>L100+L99+L96</f>
        <v>0</v>
      </c>
      <c r="M101" s="203"/>
      <c r="N101" s="224"/>
      <c r="O101" s="203">
        <f>O100+O99+O96</f>
        <v>0</v>
      </c>
      <c r="P101" s="203"/>
      <c r="Q101" s="224"/>
      <c r="R101" s="203">
        <f>R100+R99+R96</f>
        <v>0</v>
      </c>
      <c r="S101" s="203"/>
      <c r="T101" s="224"/>
      <c r="U101" s="203">
        <f>U100+U99+U96</f>
        <v>0</v>
      </c>
      <c r="V101" s="203"/>
      <c r="W101" s="224"/>
      <c r="X101" s="203">
        <f>X100+X99+X96</f>
        <v>0</v>
      </c>
      <c r="Y101" s="203"/>
      <c r="Z101" s="203"/>
      <c r="AA101" s="224"/>
      <c r="AB101" s="203">
        <f>AB100+AB99+AB96</f>
        <v>0</v>
      </c>
      <c r="AC101" s="203"/>
      <c r="AD101" s="203"/>
      <c r="AE101" s="224"/>
      <c r="AF101" s="203">
        <f>AF100+AF99+AF96</f>
        <v>0</v>
      </c>
      <c r="AG101" s="225"/>
      <c r="AH101" s="339"/>
    </row>
    <row r="102" spans="3:34" ht="18" customHeight="1">
      <c r="C102" s="8"/>
      <c r="D102" s="8"/>
      <c r="E102" s="8"/>
      <c r="F102" s="8"/>
      <c r="AH102" s="339"/>
    </row>
    <row r="103" spans="1:34" ht="18" customHeight="1">
      <c r="A103" s="648" t="s">
        <v>327</v>
      </c>
      <c r="B103" s="649"/>
      <c r="C103" s="649"/>
      <c r="D103" s="649"/>
      <c r="E103" s="649"/>
      <c r="F103" s="649"/>
      <c r="G103" s="649"/>
      <c r="H103" s="649"/>
      <c r="I103" s="649"/>
      <c r="J103" s="649"/>
      <c r="K103" s="649"/>
      <c r="L103" s="650"/>
      <c r="AH103" s="339"/>
    </row>
    <row r="104" ht="15.75">
      <c r="AH104" s="339"/>
    </row>
    <row r="105" ht="15.75">
      <c r="AH105" s="339"/>
    </row>
    <row r="106" ht="15.75">
      <c r="AH106" s="339"/>
    </row>
    <row r="107" spans="3:33" ht="15.75">
      <c r="C107" s="167"/>
      <c r="D107" s="167"/>
      <c r="E107" s="167"/>
      <c r="F107" s="167"/>
      <c r="G107" s="167"/>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row>
  </sheetData>
  <mergeCells count="106">
    <mergeCell ref="A103:L103"/>
    <mergeCell ref="H76:H77"/>
    <mergeCell ref="A56:Y56"/>
    <mergeCell ref="T71:V72"/>
    <mergeCell ref="W71:Y72"/>
    <mergeCell ref="A63:AC63"/>
    <mergeCell ref="A64:AC64"/>
    <mergeCell ref="A65:AC65"/>
    <mergeCell ref="A58:Y58"/>
    <mergeCell ref="A57:Y57"/>
    <mergeCell ref="J76:J77"/>
    <mergeCell ref="AA71:AC72"/>
    <mergeCell ref="H71:J72"/>
    <mergeCell ref="K71:M72"/>
    <mergeCell ref="N71:P72"/>
    <mergeCell ref="Q71:S72"/>
    <mergeCell ref="I76:I77"/>
    <mergeCell ref="L76:L77"/>
    <mergeCell ref="M76:M77"/>
    <mergeCell ref="K76:K77"/>
    <mergeCell ref="A81:G81"/>
    <mergeCell ref="A71:G73"/>
    <mergeCell ref="A75:G75"/>
    <mergeCell ref="A78:G78"/>
    <mergeCell ref="A79:G80"/>
    <mergeCell ref="A74:G74"/>
    <mergeCell ref="A76:G77"/>
    <mergeCell ref="A82:G82"/>
    <mergeCell ref="A83:G83"/>
    <mergeCell ref="A62:AC62"/>
    <mergeCell ref="AC12:AC13"/>
    <mergeCell ref="AB12:AB13"/>
    <mergeCell ref="AA12:AA13"/>
    <mergeCell ref="A33:Y33"/>
    <mergeCell ref="A22:Y22"/>
    <mergeCell ref="A23:Y23"/>
    <mergeCell ref="A24:Y24"/>
    <mergeCell ref="B92:G92"/>
    <mergeCell ref="B90:G90"/>
    <mergeCell ref="B89:G89"/>
    <mergeCell ref="B91:G91"/>
    <mergeCell ref="AE11:AG11"/>
    <mergeCell ref="AA11:AC11"/>
    <mergeCell ref="A15:Y15"/>
    <mergeCell ref="A50:Y50"/>
    <mergeCell ref="A40:Y40"/>
    <mergeCell ref="A30:Y30"/>
    <mergeCell ref="A31:Y31"/>
    <mergeCell ref="A32:Y32"/>
    <mergeCell ref="A39:Y39"/>
    <mergeCell ref="A41:Y41"/>
    <mergeCell ref="A53:Y53"/>
    <mergeCell ref="A55:Y55"/>
    <mergeCell ref="A25:Y25"/>
    <mergeCell ref="A26:Y26"/>
    <mergeCell ref="A51:Y51"/>
    <mergeCell ref="A49:Y49"/>
    <mergeCell ref="A52:Y52"/>
    <mergeCell ref="A42:Y42"/>
    <mergeCell ref="A1:AC1"/>
    <mergeCell ref="A14:Y14"/>
    <mergeCell ref="A20:Y20"/>
    <mergeCell ref="A27:Y27"/>
    <mergeCell ref="A84:AC84"/>
    <mergeCell ref="A4:AC4"/>
    <mergeCell ref="A5:AC5"/>
    <mergeCell ref="A6:AC6"/>
    <mergeCell ref="A7:AC7"/>
    <mergeCell ref="A19:Y19"/>
    <mergeCell ref="A21:Y21"/>
    <mergeCell ref="H79:H80"/>
    <mergeCell ref="I79:I80"/>
    <mergeCell ref="J79:J80"/>
    <mergeCell ref="O76:O77"/>
    <mergeCell ref="P76:P77"/>
    <mergeCell ref="N76:N77"/>
    <mergeCell ref="Q76:Q77"/>
    <mergeCell ref="R76:R77"/>
    <mergeCell ref="S76:S77"/>
    <mergeCell ref="T76:T77"/>
    <mergeCell ref="U76:U77"/>
    <mergeCell ref="V76:V77"/>
    <mergeCell ref="W76:W77"/>
    <mergeCell ref="X76:X77"/>
    <mergeCell ref="Y76:Y77"/>
    <mergeCell ref="AA76:AA77"/>
    <mergeCell ref="AB76:AB77"/>
    <mergeCell ref="AC76:AC77"/>
    <mergeCell ref="AA79:AA80"/>
    <mergeCell ref="AB79:AB80"/>
    <mergeCell ref="AC79:AC80"/>
    <mergeCell ref="Y79:Y80"/>
    <mergeCell ref="X79:X80"/>
    <mergeCell ref="W79:W80"/>
    <mergeCell ref="V79:V80"/>
    <mergeCell ref="U79:U80"/>
    <mergeCell ref="T79:T80"/>
    <mergeCell ref="S79:S80"/>
    <mergeCell ref="R79:R80"/>
    <mergeCell ref="Q79:Q80"/>
    <mergeCell ref="L79:L80"/>
    <mergeCell ref="K79:K80"/>
    <mergeCell ref="P79:P80"/>
    <mergeCell ref="O79:O80"/>
    <mergeCell ref="N79:N80"/>
    <mergeCell ref="M79:M80"/>
  </mergeCells>
  <printOptions horizontalCentered="1"/>
  <pageMargins left="0.5" right="0.4" top="0.5" bottom="0.25" header="0" footer="0"/>
  <pageSetup firstPageNumber="8" useFirstPageNumber="1" fitToHeight="0" fitToWidth="1" horizontalDpi="300" verticalDpi="300" orientation="landscape" scale="53" r:id="rId1"/>
  <headerFooter alignWithMargins="0">
    <oddFooter>&amp;C&amp;"Times New Roman,Regular"Exhibit B - Summary of Requirements</oddFooter>
  </headerFooter>
  <rowBreaks count="1" manualBreakCount="1">
    <brk id="60" max="33" man="1"/>
  </rowBreaks>
</worksheet>
</file>

<file path=xl/worksheets/sheet3.xml><?xml version="1.0" encoding="utf-8"?>
<worksheet xmlns="http://schemas.openxmlformats.org/spreadsheetml/2006/main" xmlns:r="http://schemas.openxmlformats.org/officeDocument/2006/relationships">
  <sheetPr codeName="Sheet10"/>
  <dimension ref="A1:T66"/>
  <sheetViews>
    <sheetView zoomScale="75" zoomScaleNormal="75" zoomScaleSheetLayoutView="75" workbookViewId="0" topLeftCell="A1">
      <selection activeCell="A1" sqref="A1:P1"/>
    </sheetView>
  </sheetViews>
  <sheetFormatPr defaultColWidth="8.88671875" defaultRowHeight="15"/>
  <cols>
    <col min="1" max="1" width="49.5546875" style="48" customWidth="1"/>
    <col min="2" max="2" width="1.2265625" style="48" customWidth="1"/>
    <col min="3" max="3" width="10.77734375" style="48" customWidth="1"/>
    <col min="4" max="4" width="10.99609375" style="48" customWidth="1"/>
    <col min="5" max="5" width="1.2265625" style="48" customWidth="1"/>
    <col min="6" max="7" width="11.21484375" style="48" customWidth="1"/>
    <col min="8" max="8" width="1.2265625" style="48" customWidth="1"/>
    <col min="9" max="9" width="7.21484375" style="48" customWidth="1"/>
    <col min="10" max="10" width="7.99609375" style="48" customWidth="1"/>
    <col min="11" max="13" width="6.77734375" style="48" customWidth="1"/>
    <col min="14" max="14" width="7.21484375" style="48" customWidth="1"/>
    <col min="15" max="15" width="6.3359375" style="48" customWidth="1"/>
    <col min="16" max="16" width="7.77734375" style="48" customWidth="1"/>
    <col min="17" max="17" width="1.88671875" style="48" customWidth="1"/>
    <col min="18" max="16384" width="7.21484375" style="48" customWidth="1"/>
  </cols>
  <sheetData>
    <row r="1" spans="1:19" ht="20.25">
      <c r="A1" s="676" t="s">
        <v>136</v>
      </c>
      <c r="B1" s="677"/>
      <c r="C1" s="677"/>
      <c r="D1" s="677"/>
      <c r="E1" s="677"/>
      <c r="F1" s="677"/>
      <c r="G1" s="677"/>
      <c r="H1" s="677"/>
      <c r="I1" s="677"/>
      <c r="J1" s="677"/>
      <c r="K1" s="677"/>
      <c r="L1" s="677"/>
      <c r="M1" s="677"/>
      <c r="N1" s="677"/>
      <c r="O1" s="677"/>
      <c r="P1" s="678"/>
      <c r="Q1" s="316" t="s">
        <v>57</v>
      </c>
      <c r="R1" s="318"/>
      <c r="S1" s="318"/>
    </row>
    <row r="2" spans="1:20" ht="18.75" customHeight="1">
      <c r="A2" s="51"/>
      <c r="Q2" s="316" t="s">
        <v>57</v>
      </c>
      <c r="T2" s="316"/>
    </row>
    <row r="3" spans="1:20" ht="15.75">
      <c r="A3" s="679" t="s">
        <v>82</v>
      </c>
      <c r="B3" s="543"/>
      <c r="C3" s="543"/>
      <c r="D3" s="543"/>
      <c r="E3" s="543"/>
      <c r="F3" s="543"/>
      <c r="G3" s="543"/>
      <c r="H3" s="543"/>
      <c r="I3" s="543"/>
      <c r="J3" s="543"/>
      <c r="K3" s="543"/>
      <c r="L3" s="543"/>
      <c r="M3" s="543"/>
      <c r="N3" s="543"/>
      <c r="O3" s="543"/>
      <c r="P3" s="680"/>
      <c r="Q3" s="316" t="s">
        <v>57</v>
      </c>
      <c r="R3" s="245"/>
      <c r="S3" s="245"/>
      <c r="T3" s="316"/>
    </row>
    <row r="4" spans="1:19" ht="15.75">
      <c r="A4" s="681" t="str">
        <f>+'B. Summary of Requirements '!A63:AC63</f>
        <v>United States National Central Bureau</v>
      </c>
      <c r="B4" s="543"/>
      <c r="C4" s="543"/>
      <c r="D4" s="543"/>
      <c r="E4" s="543"/>
      <c r="F4" s="543"/>
      <c r="G4" s="543"/>
      <c r="H4" s="543"/>
      <c r="I4" s="543"/>
      <c r="J4" s="543"/>
      <c r="K4" s="543"/>
      <c r="L4" s="543"/>
      <c r="M4" s="543"/>
      <c r="N4" s="543"/>
      <c r="O4" s="543"/>
      <c r="P4" s="543"/>
      <c r="Q4" s="316" t="s">
        <v>57</v>
      </c>
      <c r="R4" s="235"/>
      <c r="S4" s="235"/>
    </row>
    <row r="5" spans="1:20" ht="15">
      <c r="A5" s="682" t="s">
        <v>10</v>
      </c>
      <c r="B5" s="543"/>
      <c r="C5" s="543"/>
      <c r="D5" s="543"/>
      <c r="E5" s="543"/>
      <c r="F5" s="543"/>
      <c r="G5" s="543"/>
      <c r="H5" s="543"/>
      <c r="I5" s="543"/>
      <c r="J5" s="543"/>
      <c r="K5" s="543"/>
      <c r="L5" s="543"/>
      <c r="M5" s="543"/>
      <c r="N5" s="543"/>
      <c r="O5" s="543"/>
      <c r="P5" s="680"/>
      <c r="Q5" s="316" t="s">
        <v>57</v>
      </c>
      <c r="R5" s="245"/>
      <c r="S5" s="245"/>
      <c r="T5" s="316"/>
    </row>
    <row r="6" spans="17:20" ht="12.75">
      <c r="Q6" s="316" t="s">
        <v>57</v>
      </c>
      <c r="T6" s="316"/>
    </row>
    <row r="7" spans="17:20" ht="13.5" thickBot="1">
      <c r="Q7" s="316" t="s">
        <v>57</v>
      </c>
      <c r="T7" s="316"/>
    </row>
    <row r="8" spans="1:20" ht="37.5" customHeight="1">
      <c r="A8" s="263"/>
      <c r="B8" s="55"/>
      <c r="C8" s="658" t="str">
        <f>+'[4]B. Summary of Requirements '!H77</f>
        <v>2007 Appropriation Enacted w/Rescissions and Supplementals</v>
      </c>
      <c r="D8" s="655"/>
      <c r="E8" s="317"/>
      <c r="F8" s="658" t="str">
        <f>+'[4]B. Summary of Requirements '!K77</f>
        <v>2008 Enacted</v>
      </c>
      <c r="G8" s="655"/>
      <c r="H8" s="317"/>
      <c r="I8" s="654" t="str">
        <f>+'[4]B. Summary of Requirements '!Q77</f>
        <v>2009 Current Services</v>
      </c>
      <c r="J8" s="655"/>
      <c r="K8" s="661">
        <v>2009</v>
      </c>
      <c r="L8" s="662"/>
      <c r="M8" s="662"/>
      <c r="N8" s="663"/>
      <c r="O8" s="654" t="str">
        <f>+'[4]B. Summary of Requirements '!AA77</f>
        <v>2009 Request</v>
      </c>
      <c r="P8" s="655"/>
      <c r="Q8" s="316" t="s">
        <v>57</v>
      </c>
      <c r="R8" s="284"/>
      <c r="S8" s="285"/>
      <c r="T8" s="316"/>
    </row>
    <row r="9" spans="1:20" ht="14.25" customHeight="1">
      <c r="A9" s="55"/>
      <c r="B9" s="55"/>
      <c r="C9" s="659"/>
      <c r="D9" s="660"/>
      <c r="E9" s="317"/>
      <c r="F9" s="656"/>
      <c r="G9" s="657"/>
      <c r="H9" s="317"/>
      <c r="I9" s="656"/>
      <c r="J9" s="657"/>
      <c r="K9" s="666" t="s">
        <v>42</v>
      </c>
      <c r="L9" s="667"/>
      <c r="M9" s="664" t="s">
        <v>48</v>
      </c>
      <c r="N9" s="665"/>
      <c r="O9" s="656"/>
      <c r="P9" s="657"/>
      <c r="Q9" s="316" t="s">
        <v>57</v>
      </c>
      <c r="R9" s="285"/>
      <c r="S9" s="285"/>
      <c r="T9" s="316"/>
    </row>
    <row r="10" spans="1:20" ht="12.75" hidden="1">
      <c r="A10" s="671" t="s">
        <v>265</v>
      </c>
      <c r="B10" s="55"/>
      <c r="C10" s="185"/>
      <c r="D10" s="186"/>
      <c r="E10" s="179"/>
      <c r="F10" s="185"/>
      <c r="G10" s="186"/>
      <c r="H10" s="179"/>
      <c r="I10" s="185"/>
      <c r="J10" s="186"/>
      <c r="K10" s="185"/>
      <c r="L10" s="186"/>
      <c r="M10" s="266"/>
      <c r="N10" s="186"/>
      <c r="O10" s="185"/>
      <c r="P10" s="186"/>
      <c r="Q10" s="316" t="s">
        <v>57</v>
      </c>
      <c r="R10" s="266"/>
      <c r="S10" s="266"/>
      <c r="T10" s="316"/>
    </row>
    <row r="11" spans="1:20" ht="51">
      <c r="A11" s="672"/>
      <c r="B11" s="55"/>
      <c r="C11" s="294" t="s">
        <v>113</v>
      </c>
      <c r="D11" s="295" t="s">
        <v>114</v>
      </c>
      <c r="E11" s="179"/>
      <c r="F11" s="294" t="s">
        <v>113</v>
      </c>
      <c r="G11" s="295" t="s">
        <v>114</v>
      </c>
      <c r="H11" s="179"/>
      <c r="I11" s="294" t="s">
        <v>113</v>
      </c>
      <c r="J11" s="295" t="s">
        <v>114</v>
      </c>
      <c r="K11" s="294" t="s">
        <v>113</v>
      </c>
      <c r="L11" s="295" t="s">
        <v>114</v>
      </c>
      <c r="M11" s="294" t="s">
        <v>113</v>
      </c>
      <c r="N11" s="295" t="s">
        <v>114</v>
      </c>
      <c r="O11" s="294" t="s">
        <v>113</v>
      </c>
      <c r="P11" s="295" t="s">
        <v>114</v>
      </c>
      <c r="Q11" s="316" t="s">
        <v>57</v>
      </c>
      <c r="R11" s="286"/>
      <c r="S11" s="286"/>
      <c r="T11" s="316"/>
    </row>
    <row r="12" spans="1:20" ht="12.75">
      <c r="A12" s="299"/>
      <c r="B12" s="55"/>
      <c r="C12" s="367"/>
      <c r="D12" s="368"/>
      <c r="E12" s="366"/>
      <c r="F12" s="367"/>
      <c r="G12" s="368"/>
      <c r="H12" s="366"/>
      <c r="I12" s="367"/>
      <c r="J12" s="368"/>
      <c r="K12" s="367"/>
      <c r="L12" s="370"/>
      <c r="M12" s="468"/>
      <c r="N12" s="368"/>
      <c r="O12" s="367"/>
      <c r="P12" s="368"/>
      <c r="Q12" s="316" t="s">
        <v>57</v>
      </c>
      <c r="R12" s="268"/>
      <c r="S12" s="268"/>
      <c r="T12" s="316"/>
    </row>
    <row r="13" spans="1:20" ht="12.75">
      <c r="A13" s="56"/>
      <c r="B13" s="55"/>
      <c r="C13" s="367"/>
      <c r="D13" s="368"/>
      <c r="E13" s="319"/>
      <c r="F13" s="367"/>
      <c r="G13" s="368"/>
      <c r="H13" s="319"/>
      <c r="I13" s="367"/>
      <c r="J13" s="368"/>
      <c r="K13" s="367"/>
      <c r="L13" s="370"/>
      <c r="M13" s="367"/>
      <c r="N13" s="368"/>
      <c r="O13" s="367"/>
      <c r="P13" s="368"/>
      <c r="Q13" s="316" t="s">
        <v>57</v>
      </c>
      <c r="R13" s="268"/>
      <c r="S13" s="268"/>
      <c r="T13" s="316"/>
    </row>
    <row r="14" spans="1:20" ht="25.5">
      <c r="A14" s="69" t="s">
        <v>157</v>
      </c>
      <c r="B14" s="55"/>
      <c r="C14" s="367"/>
      <c r="D14" s="368"/>
      <c r="E14" s="369"/>
      <c r="F14" s="367"/>
      <c r="G14" s="368"/>
      <c r="H14" s="369"/>
      <c r="I14" s="367"/>
      <c r="J14" s="368"/>
      <c r="K14" s="367"/>
      <c r="L14" s="370"/>
      <c r="M14" s="367"/>
      <c r="N14" s="368"/>
      <c r="O14" s="371"/>
      <c r="P14" s="372"/>
      <c r="Q14" s="316" t="s">
        <v>57</v>
      </c>
      <c r="R14" s="268"/>
      <c r="S14" s="268"/>
      <c r="T14" s="316"/>
    </row>
    <row r="15" spans="1:20" ht="12.75">
      <c r="A15" s="300" t="s">
        <v>158</v>
      </c>
      <c r="B15" s="55"/>
      <c r="C15" s="367">
        <v>55</v>
      </c>
      <c r="D15" s="368">
        <v>19604</v>
      </c>
      <c r="E15" s="369"/>
      <c r="F15" s="367">
        <v>56</v>
      </c>
      <c r="G15" s="368">
        <v>21736</v>
      </c>
      <c r="H15" s="369"/>
      <c r="I15" s="367">
        <v>56</v>
      </c>
      <c r="J15" s="368">
        <v>22883</v>
      </c>
      <c r="K15" s="367"/>
      <c r="L15" s="370"/>
      <c r="M15" s="367"/>
      <c r="N15" s="368"/>
      <c r="O15" s="367">
        <f aca="true" t="shared" si="0" ref="O15:P17">+I15+K15+M15</f>
        <v>56</v>
      </c>
      <c r="P15" s="368">
        <f t="shared" si="0"/>
        <v>22883</v>
      </c>
      <c r="Q15" s="316" t="s">
        <v>57</v>
      </c>
      <c r="R15" s="268"/>
      <c r="S15" s="268"/>
      <c r="T15" s="316"/>
    </row>
    <row r="16" spans="1:20" ht="12.75">
      <c r="A16" s="300" t="s">
        <v>159</v>
      </c>
      <c r="B16" s="55"/>
      <c r="C16" s="367">
        <v>9</v>
      </c>
      <c r="D16" s="368">
        <v>1144</v>
      </c>
      <c r="E16" s="369"/>
      <c r="F16" s="367">
        <v>9</v>
      </c>
      <c r="G16" s="368">
        <v>1516</v>
      </c>
      <c r="H16" s="369"/>
      <c r="I16" s="367">
        <v>9</v>
      </c>
      <c r="J16" s="368">
        <v>1665</v>
      </c>
      <c r="K16" s="367"/>
      <c r="L16" s="370"/>
      <c r="M16" s="367"/>
      <c r="N16" s="368"/>
      <c r="O16" s="367">
        <f t="shared" si="0"/>
        <v>9</v>
      </c>
      <c r="P16" s="368">
        <f t="shared" si="0"/>
        <v>1665</v>
      </c>
      <c r="Q16" s="316" t="s">
        <v>57</v>
      </c>
      <c r="R16" s="268"/>
      <c r="S16" s="268"/>
      <c r="T16" s="316"/>
    </row>
    <row r="17" spans="1:20" ht="27.75" customHeight="1">
      <c r="A17" s="502" t="s">
        <v>36</v>
      </c>
      <c r="B17" s="56"/>
      <c r="C17" s="503"/>
      <c r="D17" s="504"/>
      <c r="E17" s="507"/>
      <c r="F17" s="503"/>
      <c r="G17" s="504"/>
      <c r="H17" s="508"/>
      <c r="I17" s="503"/>
      <c r="J17" s="504"/>
      <c r="K17" s="503"/>
      <c r="L17" s="505"/>
      <c r="M17" s="503"/>
      <c r="N17" s="504"/>
      <c r="O17" s="367">
        <f t="shared" si="0"/>
        <v>0</v>
      </c>
      <c r="P17" s="509">
        <f t="shared" si="0"/>
        <v>0</v>
      </c>
      <c r="Q17" s="316" t="s">
        <v>57</v>
      </c>
      <c r="R17" s="273"/>
      <c r="S17" s="273"/>
      <c r="T17" s="316"/>
    </row>
    <row r="18" spans="1:20" ht="12.75">
      <c r="A18" s="70" t="s">
        <v>100</v>
      </c>
      <c r="B18" s="59"/>
      <c r="C18" s="373">
        <f>SUM(C15:C17)</f>
        <v>64</v>
      </c>
      <c r="D18" s="506">
        <f>SUM(D15:D17)</f>
        <v>20748</v>
      </c>
      <c r="E18" s="374"/>
      <c r="F18" s="373">
        <f>SUM(F15:F17)</f>
        <v>65</v>
      </c>
      <c r="G18" s="506">
        <f>SUM(G15:G17)</f>
        <v>23252</v>
      </c>
      <c r="H18" s="375"/>
      <c r="I18" s="373">
        <f aca="true" t="shared" si="1" ref="I18:P18">SUM(I15:I17)</f>
        <v>65</v>
      </c>
      <c r="J18" s="506">
        <f t="shared" si="1"/>
        <v>24548</v>
      </c>
      <c r="K18" s="510">
        <f t="shared" si="1"/>
        <v>0</v>
      </c>
      <c r="L18" s="511">
        <f t="shared" si="1"/>
        <v>0</v>
      </c>
      <c r="M18" s="373">
        <f t="shared" si="1"/>
        <v>0</v>
      </c>
      <c r="N18" s="506">
        <f t="shared" si="1"/>
        <v>0</v>
      </c>
      <c r="O18" s="510">
        <f t="shared" si="1"/>
        <v>65</v>
      </c>
      <c r="P18" s="506">
        <f t="shared" si="1"/>
        <v>24548</v>
      </c>
      <c r="Q18" s="316" t="s">
        <v>57</v>
      </c>
      <c r="R18" s="288"/>
      <c r="S18" s="288"/>
      <c r="T18" s="316"/>
    </row>
    <row r="19" spans="1:20" ht="13.5" thickBot="1">
      <c r="A19" s="55"/>
      <c r="B19" s="55"/>
      <c r="C19" s="55"/>
      <c r="D19" s="55"/>
      <c r="E19" s="55"/>
      <c r="F19" s="55"/>
      <c r="G19" s="55"/>
      <c r="H19" s="55"/>
      <c r="I19" s="55"/>
      <c r="J19" s="55"/>
      <c r="K19" s="469"/>
      <c r="L19" s="469"/>
      <c r="M19" s="470"/>
      <c r="N19" s="55"/>
      <c r="O19" s="55"/>
      <c r="P19" s="55"/>
      <c r="Q19" s="316" t="s">
        <v>57</v>
      </c>
      <c r="R19" s="268"/>
      <c r="S19" s="268"/>
      <c r="T19" s="316"/>
    </row>
    <row r="20" spans="1:20" s="50" customFormat="1" ht="13.5" thickBot="1">
      <c r="A20" s="162" t="s">
        <v>112</v>
      </c>
      <c r="B20" s="163"/>
      <c r="C20" s="376">
        <f>+C18</f>
        <v>64</v>
      </c>
      <c r="D20" s="320">
        <f>+D18</f>
        <v>20748</v>
      </c>
      <c r="E20" s="163"/>
      <c r="F20" s="376">
        <f>+F18</f>
        <v>65</v>
      </c>
      <c r="G20" s="320">
        <f>+G18</f>
        <v>23252</v>
      </c>
      <c r="H20" s="163"/>
      <c r="I20" s="376">
        <f aca="true" t="shared" si="2" ref="I20:P20">+I18</f>
        <v>65</v>
      </c>
      <c r="J20" s="320">
        <f t="shared" si="2"/>
        <v>24548</v>
      </c>
      <c r="K20" s="376">
        <f t="shared" si="2"/>
        <v>0</v>
      </c>
      <c r="L20" s="320">
        <f t="shared" si="2"/>
        <v>0</v>
      </c>
      <c r="M20" s="376">
        <f t="shared" si="2"/>
        <v>0</v>
      </c>
      <c r="N20" s="320">
        <f t="shared" si="2"/>
        <v>0</v>
      </c>
      <c r="O20" s="376">
        <f t="shared" si="2"/>
        <v>65</v>
      </c>
      <c r="P20" s="320">
        <f t="shared" si="2"/>
        <v>24548</v>
      </c>
      <c r="Q20" s="316" t="s">
        <v>127</v>
      </c>
      <c r="R20" s="75"/>
      <c r="S20" s="76"/>
      <c r="T20" s="316"/>
    </row>
    <row r="21" spans="1:20" s="50" customFormat="1" ht="15">
      <c r="A21" s="675"/>
      <c r="B21" s="547"/>
      <c r="C21" s="547"/>
      <c r="D21" s="547"/>
      <c r="E21" s="547"/>
      <c r="F21" s="547"/>
      <c r="G21" s="547"/>
      <c r="H21" s="547"/>
      <c r="I21" s="547"/>
      <c r="J21" s="547"/>
      <c r="K21" s="547"/>
      <c r="L21" s="547"/>
      <c r="M21" s="547"/>
      <c r="N21" s="547"/>
      <c r="O21" s="547"/>
      <c r="P21" s="547"/>
      <c r="Q21" s="324"/>
      <c r="R21" s="289"/>
      <c r="S21" s="289"/>
      <c r="T21" s="316"/>
    </row>
    <row r="22" spans="1:20" s="50" customFormat="1" ht="15.75" hidden="1">
      <c r="A22" s="52" t="s">
        <v>82</v>
      </c>
      <c r="B22" s="47"/>
      <c r="C22" s="47"/>
      <c r="D22" s="47"/>
      <c r="E22" s="47"/>
      <c r="F22" s="47"/>
      <c r="G22" s="47"/>
      <c r="H22" s="47"/>
      <c r="I22" s="47"/>
      <c r="J22" s="47"/>
      <c r="K22" s="47"/>
      <c r="L22" s="47"/>
      <c r="M22" s="47"/>
      <c r="N22" s="47"/>
      <c r="O22" s="47"/>
      <c r="P22" s="47"/>
      <c r="Q22" s="47"/>
      <c r="R22" s="290"/>
      <c r="S22" s="290"/>
      <c r="T22" s="316"/>
    </row>
    <row r="23" spans="1:20" s="50" customFormat="1" ht="15.75" hidden="1">
      <c r="A23" s="53" t="e">
        <f>+#REF!</f>
        <v>#REF!</v>
      </c>
      <c r="B23" s="47"/>
      <c r="C23" s="47"/>
      <c r="D23" s="47"/>
      <c r="E23" s="47"/>
      <c r="F23" s="47"/>
      <c r="G23" s="47"/>
      <c r="H23" s="47"/>
      <c r="I23" s="47"/>
      <c r="J23" s="47"/>
      <c r="K23" s="47"/>
      <c r="L23" s="47"/>
      <c r="M23" s="47"/>
      <c r="N23" s="47"/>
      <c r="O23" s="47"/>
      <c r="P23" s="47"/>
      <c r="Q23" s="47"/>
      <c r="R23" s="290"/>
      <c r="S23" s="290"/>
      <c r="T23" s="316"/>
    </row>
    <row r="24" spans="1:20" s="50" customFormat="1" ht="12.75" hidden="1">
      <c r="A24" s="54" t="s">
        <v>10</v>
      </c>
      <c r="B24" s="47"/>
      <c r="C24" s="47"/>
      <c r="D24" s="47"/>
      <c r="E24" s="47"/>
      <c r="F24" s="47"/>
      <c r="G24" s="47"/>
      <c r="H24" s="47"/>
      <c r="I24" s="47"/>
      <c r="J24" s="47"/>
      <c r="K24" s="47"/>
      <c r="L24" s="47"/>
      <c r="M24" s="47"/>
      <c r="N24" s="47"/>
      <c r="O24" s="47"/>
      <c r="P24" s="47"/>
      <c r="Q24" s="47"/>
      <c r="R24" s="290"/>
      <c r="S24" s="290"/>
      <c r="T24" s="316"/>
    </row>
    <row r="25" spans="1:20" s="50" customFormat="1" ht="12.75" hidden="1">
      <c r="A25" s="48"/>
      <c r="B25" s="48"/>
      <c r="C25" s="48"/>
      <c r="D25" s="48"/>
      <c r="E25" s="48"/>
      <c r="F25" s="48"/>
      <c r="G25" s="48"/>
      <c r="H25" s="48"/>
      <c r="I25" s="48"/>
      <c r="J25" s="48"/>
      <c r="K25" s="48"/>
      <c r="L25" s="48"/>
      <c r="M25" s="48"/>
      <c r="N25" s="48"/>
      <c r="O25" s="48"/>
      <c r="P25" s="48"/>
      <c r="Q25" s="48"/>
      <c r="R25" s="291"/>
      <c r="S25" s="291"/>
      <c r="T25" s="316"/>
    </row>
    <row r="26" spans="18:20" ht="12.75" hidden="1">
      <c r="R26" s="291"/>
      <c r="S26" s="291"/>
      <c r="T26" s="316"/>
    </row>
    <row r="27" spans="1:20" ht="12.75" hidden="1">
      <c r="A27" s="263" t="s">
        <v>22</v>
      </c>
      <c r="B27" s="55"/>
      <c r="C27" s="177" t="e">
        <f>+#REF!</f>
        <v>#REF!</v>
      </c>
      <c r="D27" s="178"/>
      <c r="E27" s="179"/>
      <c r="F27" s="177" t="e">
        <f>+#REF!</f>
        <v>#REF!</v>
      </c>
      <c r="G27" s="178"/>
      <c r="H27" s="179"/>
      <c r="I27" s="180" t="e">
        <f>+#REF!</f>
        <v>#REF!</v>
      </c>
      <c r="J27" s="178"/>
      <c r="K27" s="180" t="e">
        <f>+#REF!</f>
        <v>#REF!</v>
      </c>
      <c r="L27" s="275"/>
      <c r="M27" s="275"/>
      <c r="N27" s="178"/>
      <c r="O27" s="180" t="e">
        <f>+#REF!</f>
        <v>#REF!</v>
      </c>
      <c r="P27" s="178"/>
      <c r="Q27" s="181"/>
      <c r="R27" s="284"/>
      <c r="S27" s="285"/>
      <c r="T27" s="316"/>
    </row>
    <row r="28" spans="2:20" ht="12.75" hidden="1">
      <c r="B28" s="55"/>
      <c r="C28" s="182" t="e">
        <f>+#REF!</f>
        <v>#REF!</v>
      </c>
      <c r="D28" s="183"/>
      <c r="E28" s="179"/>
      <c r="F28" s="182" t="e">
        <f>+#REF!</f>
        <v>#REF!</v>
      </c>
      <c r="G28" s="184"/>
      <c r="H28" s="179"/>
      <c r="I28" s="182" t="e">
        <f>+#REF!</f>
        <v>#REF!</v>
      </c>
      <c r="J28" s="184"/>
      <c r="K28" s="182" t="s">
        <v>12</v>
      </c>
      <c r="L28" s="265"/>
      <c r="M28" s="265"/>
      <c r="N28" s="184"/>
      <c r="O28" s="182" t="e">
        <f>+#REF!</f>
        <v>#REF!</v>
      </c>
      <c r="P28" s="184"/>
      <c r="Q28" s="181"/>
      <c r="R28" s="285"/>
      <c r="S28" s="285"/>
      <c r="T28" s="316"/>
    </row>
    <row r="29" spans="1:20" ht="12.75" hidden="1">
      <c r="A29" s="673" t="s">
        <v>90</v>
      </c>
      <c r="B29" s="55"/>
      <c r="C29" s="185"/>
      <c r="D29" s="186" t="s">
        <v>37</v>
      </c>
      <c r="E29" s="179"/>
      <c r="F29" s="185"/>
      <c r="G29" s="186" t="s">
        <v>37</v>
      </c>
      <c r="H29" s="179"/>
      <c r="I29" s="185"/>
      <c r="J29" s="186" t="s">
        <v>37</v>
      </c>
      <c r="K29" s="185"/>
      <c r="L29" s="266"/>
      <c r="M29" s="266"/>
      <c r="N29" s="186" t="s">
        <v>37</v>
      </c>
      <c r="O29" s="185"/>
      <c r="P29" s="186" t="s">
        <v>37</v>
      </c>
      <c r="Q29" s="181"/>
      <c r="R29" s="266"/>
      <c r="S29" s="266"/>
      <c r="T29" s="316"/>
    </row>
    <row r="30" spans="1:20" ht="12.75" hidden="1">
      <c r="A30" s="674"/>
      <c r="B30" s="55"/>
      <c r="C30" s="187" t="s">
        <v>182</v>
      </c>
      <c r="D30" s="188" t="s">
        <v>91</v>
      </c>
      <c r="E30" s="179"/>
      <c r="F30" s="187" t="s">
        <v>182</v>
      </c>
      <c r="G30" s="188" t="s">
        <v>91</v>
      </c>
      <c r="H30" s="179"/>
      <c r="I30" s="187" t="s">
        <v>182</v>
      </c>
      <c r="J30" s="188" t="s">
        <v>91</v>
      </c>
      <c r="K30" s="187" t="s">
        <v>182</v>
      </c>
      <c r="L30" s="267"/>
      <c r="M30" s="267"/>
      <c r="N30" s="188" t="s">
        <v>91</v>
      </c>
      <c r="O30" s="187" t="s">
        <v>182</v>
      </c>
      <c r="P30" s="188" t="s">
        <v>91</v>
      </c>
      <c r="Q30" s="181"/>
      <c r="R30" s="286"/>
      <c r="S30" s="286"/>
      <c r="T30" s="316"/>
    </row>
    <row r="31" spans="1:20" ht="12.75" hidden="1">
      <c r="A31" s="56"/>
      <c r="B31" s="55"/>
      <c r="C31" s="57"/>
      <c r="D31" s="58"/>
      <c r="E31" s="55"/>
      <c r="F31" s="57"/>
      <c r="G31" s="58"/>
      <c r="H31" s="55"/>
      <c r="I31" s="57"/>
      <c r="J31" s="58"/>
      <c r="K31" s="57"/>
      <c r="L31" s="268"/>
      <c r="M31" s="268"/>
      <c r="N31" s="58"/>
      <c r="O31" s="57"/>
      <c r="P31" s="58"/>
      <c r="R31" s="268"/>
      <c r="S31" s="268"/>
      <c r="T31" s="316"/>
    </row>
    <row r="32" spans="1:20" ht="12.75" hidden="1">
      <c r="A32" s="59" t="s">
        <v>92</v>
      </c>
      <c r="B32" s="55"/>
      <c r="C32" s="60"/>
      <c r="D32" s="61"/>
      <c r="E32" s="55"/>
      <c r="F32" s="60"/>
      <c r="G32" s="61"/>
      <c r="H32" s="55"/>
      <c r="I32" s="60"/>
      <c r="J32" s="61"/>
      <c r="K32" s="60"/>
      <c r="L32" s="269"/>
      <c r="M32" s="269"/>
      <c r="N32" s="61"/>
      <c r="O32" s="60"/>
      <c r="P32" s="61"/>
      <c r="R32" s="269"/>
      <c r="S32" s="287"/>
      <c r="T32" s="316"/>
    </row>
    <row r="33" spans="1:20" ht="12.75" hidden="1">
      <c r="A33" s="156" t="s">
        <v>84</v>
      </c>
      <c r="B33" s="56"/>
      <c r="C33" s="157"/>
      <c r="D33" s="158"/>
      <c r="E33" s="160"/>
      <c r="F33" s="157"/>
      <c r="G33" s="158"/>
      <c r="H33" s="160"/>
      <c r="I33" s="157"/>
      <c r="J33" s="158"/>
      <c r="K33" s="157"/>
      <c r="L33" s="270"/>
      <c r="M33" s="270"/>
      <c r="N33" s="158"/>
      <c r="O33" s="157">
        <f>K33+I33</f>
        <v>0</v>
      </c>
      <c r="P33" s="158">
        <f>N33+J33</f>
        <v>0</v>
      </c>
      <c r="R33" s="273"/>
      <c r="S33" s="273"/>
      <c r="T33" s="316"/>
    </row>
    <row r="34" spans="1:20" ht="10.5" customHeight="1" hidden="1">
      <c r="A34" s="62" t="s">
        <v>83</v>
      </c>
      <c r="B34" s="55"/>
      <c r="C34" s="66"/>
      <c r="D34" s="67"/>
      <c r="E34" s="65"/>
      <c r="F34" s="66"/>
      <c r="G34" s="67"/>
      <c r="H34" s="65"/>
      <c r="I34" s="66"/>
      <c r="J34" s="67"/>
      <c r="K34" s="66"/>
      <c r="L34" s="271"/>
      <c r="M34" s="271"/>
      <c r="N34" s="67"/>
      <c r="O34" s="66"/>
      <c r="P34" s="67"/>
      <c r="R34" s="271"/>
      <c r="S34" s="271"/>
      <c r="T34" s="316"/>
    </row>
    <row r="35" spans="1:20" ht="12.75" hidden="1">
      <c r="A35" s="70" t="s">
        <v>93</v>
      </c>
      <c r="B35" s="59"/>
      <c r="C35" s="71">
        <f>SUM(C33:C34)</f>
        <v>0</v>
      </c>
      <c r="D35" s="72">
        <f>SUM(D33:D34)</f>
        <v>0</v>
      </c>
      <c r="E35" s="159"/>
      <c r="F35" s="71">
        <f>SUM(F33:F34)</f>
        <v>0</v>
      </c>
      <c r="G35" s="72">
        <f>SUM(G33:G34)</f>
        <v>0</v>
      </c>
      <c r="H35" s="159"/>
      <c r="I35" s="71">
        <f aca="true" t="shared" si="3" ref="I35:P35">SUM(I33:I34)</f>
        <v>0</v>
      </c>
      <c r="J35" s="72">
        <f t="shared" si="3"/>
        <v>0</v>
      </c>
      <c r="K35" s="71">
        <f t="shared" si="3"/>
        <v>0</v>
      </c>
      <c r="L35" s="272"/>
      <c r="M35" s="272"/>
      <c r="N35" s="72">
        <f t="shared" si="3"/>
        <v>0</v>
      </c>
      <c r="O35" s="71">
        <f t="shared" si="3"/>
        <v>0</v>
      </c>
      <c r="P35" s="72">
        <f t="shared" si="3"/>
        <v>0</v>
      </c>
      <c r="Q35" s="49"/>
      <c r="R35" s="288"/>
      <c r="S35" s="288"/>
      <c r="T35" s="316"/>
    </row>
    <row r="36" spans="1:20" ht="12.75" hidden="1">
      <c r="A36" s="56"/>
      <c r="B36" s="55"/>
      <c r="C36" s="57"/>
      <c r="D36" s="58"/>
      <c r="E36" s="55"/>
      <c r="F36" s="57"/>
      <c r="G36" s="58"/>
      <c r="H36" s="55"/>
      <c r="I36" s="57"/>
      <c r="J36" s="58"/>
      <c r="K36" s="57"/>
      <c r="L36" s="268"/>
      <c r="M36" s="268"/>
      <c r="N36" s="58"/>
      <c r="O36" s="57"/>
      <c r="P36" s="58"/>
      <c r="R36" s="268"/>
      <c r="S36" s="268"/>
      <c r="T36" s="316"/>
    </row>
    <row r="37" spans="1:20" ht="25.5" hidden="1">
      <c r="A37" s="69" t="s">
        <v>94</v>
      </c>
      <c r="B37" s="55"/>
      <c r="C37" s="57"/>
      <c r="D37" s="58"/>
      <c r="E37" s="55"/>
      <c r="F37" s="57"/>
      <c r="G37" s="58"/>
      <c r="H37" s="55"/>
      <c r="I37" s="57"/>
      <c r="J37" s="58"/>
      <c r="K37" s="57"/>
      <c r="L37" s="268"/>
      <c r="M37" s="268"/>
      <c r="N37" s="58"/>
      <c r="O37" s="57"/>
      <c r="P37" s="58"/>
      <c r="R37" s="268"/>
      <c r="S37" s="268"/>
      <c r="T37" s="316"/>
    </row>
    <row r="38" spans="1:20" ht="12.75" hidden="1">
      <c r="A38" s="156">
        <v>2.1</v>
      </c>
      <c r="B38" s="56"/>
      <c r="C38" s="157"/>
      <c r="D38" s="158"/>
      <c r="E38" s="160"/>
      <c r="F38" s="157"/>
      <c r="G38" s="158"/>
      <c r="H38" s="160"/>
      <c r="I38" s="157"/>
      <c r="J38" s="158"/>
      <c r="K38" s="157"/>
      <c r="L38" s="270"/>
      <c r="M38" s="270"/>
      <c r="N38" s="158"/>
      <c r="O38" s="157">
        <f>K38+I38</f>
        <v>0</v>
      </c>
      <c r="P38" s="158">
        <f>N38+J38</f>
        <v>0</v>
      </c>
      <c r="R38" s="273"/>
      <c r="S38" s="273"/>
      <c r="T38" s="316"/>
    </row>
    <row r="39" spans="1:20" ht="12.75" hidden="1">
      <c r="A39" s="62" t="s">
        <v>95</v>
      </c>
      <c r="B39" s="55"/>
      <c r="C39" s="63"/>
      <c r="D39" s="64"/>
      <c r="E39" s="65"/>
      <c r="F39" s="63"/>
      <c r="G39" s="64"/>
      <c r="H39" s="65"/>
      <c r="I39" s="63"/>
      <c r="J39" s="64"/>
      <c r="K39" s="63"/>
      <c r="L39" s="273"/>
      <c r="M39" s="273"/>
      <c r="N39" s="64"/>
      <c r="O39" s="63"/>
      <c r="P39" s="64"/>
      <c r="R39" s="273"/>
      <c r="S39" s="273"/>
      <c r="T39" s="316"/>
    </row>
    <row r="40" spans="1:20" ht="12.75" hidden="1">
      <c r="A40" s="62" t="s">
        <v>96</v>
      </c>
      <c r="B40" s="55"/>
      <c r="C40" s="63"/>
      <c r="D40" s="64"/>
      <c r="E40" s="65"/>
      <c r="F40" s="63"/>
      <c r="G40" s="64"/>
      <c r="H40" s="65"/>
      <c r="I40" s="63"/>
      <c r="J40" s="64"/>
      <c r="K40" s="63"/>
      <c r="L40" s="273"/>
      <c r="M40" s="273"/>
      <c r="N40" s="64"/>
      <c r="O40" s="63"/>
      <c r="P40" s="64"/>
      <c r="R40" s="273"/>
      <c r="S40" s="273"/>
      <c r="T40" s="316"/>
    </row>
    <row r="41" spans="1:20" ht="12.75" hidden="1">
      <c r="A41" s="62" t="s">
        <v>97</v>
      </c>
      <c r="B41" s="55"/>
      <c r="C41" s="63"/>
      <c r="D41" s="64"/>
      <c r="E41" s="65"/>
      <c r="F41" s="63"/>
      <c r="G41" s="64"/>
      <c r="H41" s="65"/>
      <c r="I41" s="63"/>
      <c r="J41" s="64"/>
      <c r="K41" s="63"/>
      <c r="L41" s="273"/>
      <c r="M41" s="273"/>
      <c r="N41" s="64"/>
      <c r="O41" s="63"/>
      <c r="P41" s="64"/>
      <c r="R41" s="273"/>
      <c r="S41" s="273"/>
      <c r="T41" s="316"/>
    </row>
    <row r="42" spans="1:20" ht="12.75" hidden="1">
      <c r="A42" s="62" t="s">
        <v>98</v>
      </c>
      <c r="B42" s="55"/>
      <c r="C42" s="63"/>
      <c r="D42" s="64"/>
      <c r="E42" s="65"/>
      <c r="F42" s="63"/>
      <c r="G42" s="64"/>
      <c r="H42" s="65"/>
      <c r="I42" s="63"/>
      <c r="J42" s="64"/>
      <c r="K42" s="63"/>
      <c r="L42" s="273"/>
      <c r="M42" s="273"/>
      <c r="N42" s="64"/>
      <c r="O42" s="63"/>
      <c r="P42" s="64"/>
      <c r="R42" s="273"/>
      <c r="S42" s="273"/>
      <c r="T42" s="316"/>
    </row>
    <row r="43" spans="1:20" ht="12.75" hidden="1">
      <c r="A43" s="62" t="s">
        <v>99</v>
      </c>
      <c r="B43" s="55"/>
      <c r="C43" s="66"/>
      <c r="D43" s="67"/>
      <c r="E43" s="65"/>
      <c r="F43" s="66"/>
      <c r="G43" s="67"/>
      <c r="H43" s="65"/>
      <c r="I43" s="66"/>
      <c r="J43" s="67"/>
      <c r="K43" s="66"/>
      <c r="L43" s="271"/>
      <c r="M43" s="271"/>
      <c r="N43" s="67"/>
      <c r="O43" s="66"/>
      <c r="P43" s="67"/>
      <c r="R43" s="271"/>
      <c r="S43" s="271"/>
      <c r="T43" s="316"/>
    </row>
    <row r="44" spans="1:20" ht="12.75" hidden="1">
      <c r="A44" s="70" t="s">
        <v>100</v>
      </c>
      <c r="B44" s="59"/>
      <c r="C44" s="71">
        <f>SUM(C38:C43)</f>
        <v>0</v>
      </c>
      <c r="D44" s="72">
        <f>SUM(D38:D43)</f>
        <v>0</v>
      </c>
      <c r="E44" s="159"/>
      <c r="F44" s="71">
        <f>SUM(F38:F43)</f>
        <v>0</v>
      </c>
      <c r="G44" s="72">
        <f>SUM(G38:G43)</f>
        <v>0</v>
      </c>
      <c r="H44" s="159"/>
      <c r="I44" s="71">
        <f aca="true" t="shared" si="4" ref="I44:P44">SUM(I38:I43)</f>
        <v>0</v>
      </c>
      <c r="J44" s="72">
        <f t="shared" si="4"/>
        <v>0</v>
      </c>
      <c r="K44" s="71">
        <f t="shared" si="4"/>
        <v>0</v>
      </c>
      <c r="L44" s="272"/>
      <c r="M44" s="272"/>
      <c r="N44" s="72">
        <f t="shared" si="4"/>
        <v>0</v>
      </c>
      <c r="O44" s="71">
        <f t="shared" si="4"/>
        <v>0</v>
      </c>
      <c r="P44" s="72">
        <f t="shared" si="4"/>
        <v>0</v>
      </c>
      <c r="R44" s="288"/>
      <c r="S44" s="288"/>
      <c r="T44" s="316"/>
    </row>
    <row r="45" spans="1:20" ht="12.75" hidden="1">
      <c r="A45" s="56"/>
      <c r="B45" s="55"/>
      <c r="C45" s="57"/>
      <c r="D45" s="58"/>
      <c r="E45" s="55"/>
      <c r="F45" s="57"/>
      <c r="G45" s="58"/>
      <c r="H45" s="55"/>
      <c r="I45" s="57"/>
      <c r="J45" s="58"/>
      <c r="K45" s="57"/>
      <c r="L45" s="268"/>
      <c r="M45" s="268"/>
      <c r="N45" s="58"/>
      <c r="O45" s="57"/>
      <c r="P45" s="58"/>
      <c r="R45" s="268"/>
      <c r="S45" s="268"/>
      <c r="T45" s="316"/>
    </row>
    <row r="46" spans="1:20" ht="25.5" hidden="1">
      <c r="A46" s="69" t="s">
        <v>101</v>
      </c>
      <c r="B46" s="55"/>
      <c r="C46" s="57"/>
      <c r="D46" s="58"/>
      <c r="E46" s="55"/>
      <c r="F46" s="57"/>
      <c r="G46" s="58"/>
      <c r="H46" s="55"/>
      <c r="I46" s="57"/>
      <c r="J46" s="58"/>
      <c r="K46" s="57"/>
      <c r="L46" s="268"/>
      <c r="M46" s="268"/>
      <c r="N46" s="58"/>
      <c r="O46" s="57"/>
      <c r="P46" s="58"/>
      <c r="R46" s="268"/>
      <c r="S46" s="268"/>
      <c r="T46" s="316"/>
    </row>
    <row r="47" spans="1:20" ht="12.75" hidden="1">
      <c r="A47" s="156" t="s">
        <v>85</v>
      </c>
      <c r="B47" s="56"/>
      <c r="C47" s="157"/>
      <c r="D47" s="158"/>
      <c r="E47" s="160"/>
      <c r="F47" s="157"/>
      <c r="G47" s="158"/>
      <c r="H47" s="160"/>
      <c r="I47" s="157"/>
      <c r="J47" s="158"/>
      <c r="K47" s="157"/>
      <c r="L47" s="270"/>
      <c r="M47" s="270"/>
      <c r="N47" s="158"/>
      <c r="O47" s="157">
        <f>K47+I47</f>
        <v>0</v>
      </c>
      <c r="P47" s="158">
        <f>N47+J47</f>
        <v>0</v>
      </c>
      <c r="R47" s="273"/>
      <c r="S47" s="273"/>
      <c r="T47" s="316"/>
    </row>
    <row r="48" spans="1:20" ht="12.75" hidden="1">
      <c r="A48" s="62" t="s">
        <v>102</v>
      </c>
      <c r="B48" s="55"/>
      <c r="C48" s="63"/>
      <c r="D48" s="64"/>
      <c r="E48" s="65"/>
      <c r="F48" s="63"/>
      <c r="G48" s="64"/>
      <c r="H48" s="65"/>
      <c r="I48" s="63"/>
      <c r="J48" s="64"/>
      <c r="K48" s="63"/>
      <c r="L48" s="273"/>
      <c r="M48" s="273"/>
      <c r="N48" s="64"/>
      <c r="O48" s="63"/>
      <c r="P48" s="64"/>
      <c r="R48" s="273"/>
      <c r="S48" s="273"/>
      <c r="T48" s="316"/>
    </row>
    <row r="49" spans="1:20" ht="12.75" hidden="1">
      <c r="A49" s="62" t="s">
        <v>103</v>
      </c>
      <c r="B49" s="55"/>
      <c r="C49" s="66"/>
      <c r="D49" s="67"/>
      <c r="E49" s="65"/>
      <c r="F49" s="66"/>
      <c r="G49" s="67"/>
      <c r="H49" s="65"/>
      <c r="I49" s="66"/>
      <c r="J49" s="67"/>
      <c r="K49" s="66"/>
      <c r="L49" s="271"/>
      <c r="M49" s="271"/>
      <c r="N49" s="67"/>
      <c r="O49" s="66"/>
      <c r="P49" s="67"/>
      <c r="R49" s="271"/>
      <c r="S49" s="271"/>
      <c r="T49" s="316"/>
    </row>
    <row r="50" spans="1:20" ht="12.75" hidden="1">
      <c r="A50" s="70" t="s">
        <v>104</v>
      </c>
      <c r="B50" s="59"/>
      <c r="C50" s="71">
        <f>SUM(C47:C49)</f>
        <v>0</v>
      </c>
      <c r="D50" s="72">
        <f>SUM(D47:D49)</f>
        <v>0</v>
      </c>
      <c r="E50" s="159"/>
      <c r="F50" s="71">
        <f>SUM(F47:F49)</f>
        <v>0</v>
      </c>
      <c r="G50" s="72">
        <f>SUM(G47:G49)</f>
        <v>0</v>
      </c>
      <c r="H50" s="159"/>
      <c r="I50" s="71">
        <f aca="true" t="shared" si="5" ref="I50:P50">SUM(I47:I49)</f>
        <v>0</v>
      </c>
      <c r="J50" s="72">
        <f t="shared" si="5"/>
        <v>0</v>
      </c>
      <c r="K50" s="71">
        <f t="shared" si="5"/>
        <v>0</v>
      </c>
      <c r="L50" s="272"/>
      <c r="M50" s="272"/>
      <c r="N50" s="72">
        <f t="shared" si="5"/>
        <v>0</v>
      </c>
      <c r="O50" s="71">
        <f t="shared" si="5"/>
        <v>0</v>
      </c>
      <c r="P50" s="72">
        <f t="shared" si="5"/>
        <v>0</v>
      </c>
      <c r="R50" s="288"/>
      <c r="S50" s="288"/>
      <c r="T50" s="316"/>
    </row>
    <row r="51" spans="1:20" ht="12.75" hidden="1">
      <c r="A51" s="56"/>
      <c r="B51" s="55"/>
      <c r="C51" s="57"/>
      <c r="D51" s="58"/>
      <c r="E51" s="55"/>
      <c r="F51" s="57"/>
      <c r="G51" s="58"/>
      <c r="H51" s="55"/>
      <c r="I51" s="57"/>
      <c r="J51" s="58"/>
      <c r="K51" s="57"/>
      <c r="L51" s="268"/>
      <c r="M51" s="268"/>
      <c r="N51" s="58"/>
      <c r="O51" s="57"/>
      <c r="P51" s="58"/>
      <c r="R51" s="268"/>
      <c r="S51" s="268"/>
      <c r="T51" s="316"/>
    </row>
    <row r="52" spans="1:20" ht="25.5" hidden="1">
      <c r="A52" s="69" t="s">
        <v>105</v>
      </c>
      <c r="B52" s="55"/>
      <c r="C52" s="57"/>
      <c r="D52" s="58"/>
      <c r="E52" s="55"/>
      <c r="F52" s="57"/>
      <c r="G52" s="58"/>
      <c r="H52" s="55"/>
      <c r="I52" s="57"/>
      <c r="J52" s="58"/>
      <c r="K52" s="57"/>
      <c r="L52" s="268"/>
      <c r="M52" s="268"/>
      <c r="N52" s="58"/>
      <c r="O52" s="57"/>
      <c r="P52" s="58"/>
      <c r="R52" s="268"/>
      <c r="S52" s="268"/>
      <c r="T52" s="316"/>
    </row>
    <row r="53" spans="1:20" ht="12.75" hidden="1">
      <c r="A53" s="156" t="s">
        <v>86</v>
      </c>
      <c r="B53" s="56"/>
      <c r="C53" s="157">
        <v>0</v>
      </c>
      <c r="D53" s="158">
        <v>0</v>
      </c>
      <c r="E53" s="160"/>
      <c r="F53" s="157">
        <v>0</v>
      </c>
      <c r="G53" s="158">
        <v>0</v>
      </c>
      <c r="H53" s="160"/>
      <c r="I53" s="157">
        <v>0</v>
      </c>
      <c r="J53" s="158">
        <v>0</v>
      </c>
      <c r="K53" s="157">
        <v>0</v>
      </c>
      <c r="L53" s="270"/>
      <c r="M53" s="270"/>
      <c r="N53" s="158">
        <v>0</v>
      </c>
      <c r="O53" s="157">
        <f>K53+I53</f>
        <v>0</v>
      </c>
      <c r="P53" s="158">
        <f>N53+J53</f>
        <v>0</v>
      </c>
      <c r="R53" s="273"/>
      <c r="S53" s="273"/>
      <c r="T53" s="316"/>
    </row>
    <row r="54" spans="1:20" ht="12.75" hidden="1">
      <c r="A54" s="62" t="s">
        <v>106</v>
      </c>
      <c r="B54" s="55"/>
      <c r="C54" s="63">
        <v>0</v>
      </c>
      <c r="D54" s="64">
        <v>0</v>
      </c>
      <c r="E54" s="65"/>
      <c r="F54" s="63">
        <v>0</v>
      </c>
      <c r="G54" s="64">
        <v>0</v>
      </c>
      <c r="H54" s="65"/>
      <c r="I54" s="63">
        <v>0</v>
      </c>
      <c r="J54" s="64">
        <v>0</v>
      </c>
      <c r="K54" s="63">
        <v>0</v>
      </c>
      <c r="L54" s="273"/>
      <c r="M54" s="273"/>
      <c r="N54" s="64">
        <v>0</v>
      </c>
      <c r="O54" s="63">
        <v>0</v>
      </c>
      <c r="P54" s="64">
        <v>0</v>
      </c>
      <c r="R54" s="273"/>
      <c r="S54" s="273"/>
      <c r="T54" s="316"/>
    </row>
    <row r="55" spans="1:20" ht="12.75" hidden="1">
      <c r="A55" s="62" t="s">
        <v>107</v>
      </c>
      <c r="B55" s="55"/>
      <c r="C55" s="63">
        <v>0</v>
      </c>
      <c r="D55" s="64">
        <v>0</v>
      </c>
      <c r="E55" s="65"/>
      <c r="F55" s="63">
        <v>0</v>
      </c>
      <c r="G55" s="64">
        <v>0</v>
      </c>
      <c r="H55" s="65"/>
      <c r="I55" s="63">
        <v>0</v>
      </c>
      <c r="J55" s="64">
        <v>0</v>
      </c>
      <c r="K55" s="63">
        <v>0</v>
      </c>
      <c r="L55" s="273"/>
      <c r="M55" s="273"/>
      <c r="N55" s="64">
        <v>0</v>
      </c>
      <c r="O55" s="63">
        <v>0</v>
      </c>
      <c r="P55" s="64">
        <v>0</v>
      </c>
      <c r="R55" s="273"/>
      <c r="S55" s="273"/>
      <c r="T55" s="316"/>
    </row>
    <row r="56" spans="1:20" ht="12.75" hidden="1">
      <c r="A56" s="62" t="s">
        <v>108</v>
      </c>
      <c r="B56" s="55"/>
      <c r="C56" s="63">
        <v>0</v>
      </c>
      <c r="D56" s="64">
        <v>0</v>
      </c>
      <c r="E56" s="65"/>
      <c r="F56" s="63">
        <v>0</v>
      </c>
      <c r="G56" s="64">
        <v>0</v>
      </c>
      <c r="H56" s="65"/>
      <c r="I56" s="63">
        <v>0</v>
      </c>
      <c r="J56" s="64">
        <v>0</v>
      </c>
      <c r="K56" s="63">
        <v>0</v>
      </c>
      <c r="L56" s="273"/>
      <c r="M56" s="273"/>
      <c r="N56" s="64">
        <v>0</v>
      </c>
      <c r="O56" s="63">
        <v>0</v>
      </c>
      <c r="P56" s="64">
        <v>0</v>
      </c>
      <c r="R56" s="273"/>
      <c r="S56" s="273"/>
      <c r="T56" s="316"/>
    </row>
    <row r="57" spans="1:20" ht="12.75" hidden="1">
      <c r="A57" s="62" t="s">
        <v>109</v>
      </c>
      <c r="B57" s="55"/>
      <c r="C57" s="63">
        <v>0</v>
      </c>
      <c r="D57" s="64">
        <v>0</v>
      </c>
      <c r="E57" s="65"/>
      <c r="F57" s="63">
        <v>0</v>
      </c>
      <c r="G57" s="64">
        <v>0</v>
      </c>
      <c r="H57" s="65"/>
      <c r="I57" s="63">
        <v>0</v>
      </c>
      <c r="J57" s="64">
        <v>0</v>
      </c>
      <c r="K57" s="63">
        <v>0</v>
      </c>
      <c r="L57" s="273"/>
      <c r="M57" s="273"/>
      <c r="N57" s="64">
        <v>0</v>
      </c>
      <c r="O57" s="63">
        <v>0</v>
      </c>
      <c r="P57" s="64">
        <v>0</v>
      </c>
      <c r="R57" s="273"/>
      <c r="S57" s="273"/>
      <c r="T57" s="316"/>
    </row>
    <row r="58" spans="1:20" ht="12.75" hidden="1">
      <c r="A58" s="62" t="s">
        <v>110</v>
      </c>
      <c r="B58" s="55"/>
      <c r="C58" s="66">
        <v>0</v>
      </c>
      <c r="D58" s="67">
        <v>0</v>
      </c>
      <c r="E58" s="65"/>
      <c r="F58" s="66">
        <v>0</v>
      </c>
      <c r="G58" s="67">
        <v>0</v>
      </c>
      <c r="H58" s="65"/>
      <c r="I58" s="66">
        <v>0</v>
      </c>
      <c r="J58" s="67">
        <v>0</v>
      </c>
      <c r="K58" s="66">
        <v>0</v>
      </c>
      <c r="L58" s="271"/>
      <c r="M58" s="271"/>
      <c r="N58" s="67">
        <v>0</v>
      </c>
      <c r="O58" s="66">
        <v>0</v>
      </c>
      <c r="P58" s="67">
        <v>0</v>
      </c>
      <c r="R58" s="271"/>
      <c r="S58" s="271"/>
      <c r="T58" s="316"/>
    </row>
    <row r="59" spans="1:20" ht="12.75" hidden="1">
      <c r="A59" s="70" t="s">
        <v>111</v>
      </c>
      <c r="B59" s="59"/>
      <c r="C59" s="71">
        <f>SUM(C53:C58)</f>
        <v>0</v>
      </c>
      <c r="D59" s="72">
        <f>SUM(D53:D58)</f>
        <v>0</v>
      </c>
      <c r="E59" s="68"/>
      <c r="F59" s="71">
        <f>SUM(F53:F58)</f>
        <v>0</v>
      </c>
      <c r="G59" s="72">
        <f>SUM(G53:G58)</f>
        <v>0</v>
      </c>
      <c r="H59" s="159"/>
      <c r="I59" s="71">
        <f aca="true" t="shared" si="6" ref="I59:P59">SUM(I53:I58)</f>
        <v>0</v>
      </c>
      <c r="J59" s="72">
        <f t="shared" si="6"/>
        <v>0</v>
      </c>
      <c r="K59" s="71">
        <f t="shared" si="6"/>
        <v>0</v>
      </c>
      <c r="L59" s="272"/>
      <c r="M59" s="272"/>
      <c r="N59" s="72">
        <f t="shared" si="6"/>
        <v>0</v>
      </c>
      <c r="O59" s="71">
        <f t="shared" si="6"/>
        <v>0</v>
      </c>
      <c r="P59" s="72">
        <f t="shared" si="6"/>
        <v>0</v>
      </c>
      <c r="R59" s="288"/>
      <c r="S59" s="288"/>
      <c r="T59" s="316"/>
    </row>
    <row r="60" spans="1:20" ht="12.75" hidden="1">
      <c r="A60" s="55"/>
      <c r="B60" s="55"/>
      <c r="C60" s="55"/>
      <c r="D60" s="55"/>
      <c r="E60" s="55"/>
      <c r="F60" s="55"/>
      <c r="G60" s="55"/>
      <c r="H60" s="55"/>
      <c r="I60" s="55"/>
      <c r="J60" s="55"/>
      <c r="K60" s="55"/>
      <c r="L60" s="55"/>
      <c r="M60" s="55"/>
      <c r="N60" s="55"/>
      <c r="O60" s="55"/>
      <c r="P60" s="55"/>
      <c r="R60" s="268"/>
      <c r="S60" s="268"/>
      <c r="T60" s="316"/>
    </row>
    <row r="61" spans="1:20" ht="13.5" hidden="1" thickBot="1">
      <c r="A61" s="162" t="s">
        <v>112</v>
      </c>
      <c r="B61" s="163"/>
      <c r="C61" s="161">
        <f>C35+C44+C50+C59</f>
        <v>0</v>
      </c>
      <c r="D61" s="73">
        <f>D35+D44+D50+D59</f>
        <v>0</v>
      </c>
      <c r="E61" s="163"/>
      <c r="F61" s="161">
        <f>F35+F44+F50+F59</f>
        <v>0</v>
      </c>
      <c r="G61" s="73">
        <f>G35+G44+G50+G59</f>
        <v>0</v>
      </c>
      <c r="H61" s="163"/>
      <c r="I61" s="161">
        <f aca="true" t="shared" si="7" ref="I61:P61">I35+I44+I50+I59</f>
        <v>0</v>
      </c>
      <c r="J61" s="73">
        <f t="shared" si="7"/>
        <v>0</v>
      </c>
      <c r="K61" s="161">
        <f t="shared" si="7"/>
        <v>0</v>
      </c>
      <c r="L61" s="274"/>
      <c r="M61" s="274"/>
      <c r="N61" s="73">
        <f t="shared" si="7"/>
        <v>0</v>
      </c>
      <c r="O61" s="161">
        <f t="shared" si="7"/>
        <v>0</v>
      </c>
      <c r="P61" s="73">
        <f t="shared" si="7"/>
        <v>0</v>
      </c>
      <c r="Q61" s="50"/>
      <c r="R61" s="75"/>
      <c r="S61" s="76"/>
      <c r="T61" s="316"/>
    </row>
    <row r="62" spans="1:20" ht="12.75">
      <c r="A62" s="74"/>
      <c r="B62" s="74"/>
      <c r="C62" s="75"/>
      <c r="D62" s="76"/>
      <c r="E62" s="74"/>
      <c r="F62" s="75"/>
      <c r="G62" s="76"/>
      <c r="H62" s="74"/>
      <c r="I62" s="75"/>
      <c r="J62" s="76"/>
      <c r="K62" s="50"/>
      <c r="L62" s="50"/>
      <c r="M62" s="50"/>
      <c r="N62" s="50"/>
      <c r="O62" s="50"/>
      <c r="P62" s="50"/>
      <c r="Q62" s="50"/>
      <c r="R62" s="289"/>
      <c r="S62" s="289"/>
      <c r="T62" s="316"/>
    </row>
    <row r="63" spans="1:20" ht="12.75">
      <c r="A63" s="74"/>
      <c r="B63" s="74"/>
      <c r="C63" s="75"/>
      <c r="D63" s="76"/>
      <c r="E63" s="74"/>
      <c r="F63" s="75"/>
      <c r="G63" s="76"/>
      <c r="H63" s="74"/>
      <c r="I63" s="75"/>
      <c r="J63" s="76"/>
      <c r="K63" s="50"/>
      <c r="L63" s="50"/>
      <c r="M63" s="50"/>
      <c r="N63" s="50"/>
      <c r="O63" s="50"/>
      <c r="P63" s="50"/>
      <c r="Q63" s="50"/>
      <c r="R63" s="289"/>
      <c r="S63" s="289"/>
      <c r="T63" s="316"/>
    </row>
    <row r="64" spans="1:19" ht="15">
      <c r="A64" s="668"/>
      <c r="B64" s="669"/>
      <c r="C64" s="669"/>
      <c r="D64" s="669"/>
      <c r="E64" s="669"/>
      <c r="F64" s="669"/>
      <c r="G64" s="669"/>
      <c r="H64" s="669"/>
      <c r="I64" s="669"/>
      <c r="J64" s="670"/>
      <c r="K64" s="670"/>
      <c r="L64" s="670"/>
      <c r="M64" s="670"/>
      <c r="N64" s="670"/>
      <c r="O64" s="670"/>
      <c r="P64" s="670"/>
      <c r="Q64" s="670"/>
      <c r="R64" s="670"/>
      <c r="S64" s="670"/>
    </row>
    <row r="65" spans="1:19" ht="15">
      <c r="A65" s="668"/>
      <c r="B65" s="669"/>
      <c r="C65" s="669"/>
      <c r="D65" s="669"/>
      <c r="E65" s="669"/>
      <c r="F65" s="669"/>
      <c r="G65" s="669"/>
      <c r="H65" s="669"/>
      <c r="I65" s="669"/>
      <c r="J65" s="670"/>
      <c r="K65" s="670"/>
      <c r="L65" s="670"/>
      <c r="M65" s="670"/>
      <c r="N65" s="670"/>
      <c r="O65" s="670"/>
      <c r="P65" s="670"/>
      <c r="Q65" s="670"/>
      <c r="R65" s="670"/>
      <c r="S65" s="670"/>
    </row>
    <row r="66" ht="12.75">
      <c r="S66" s="316"/>
    </row>
  </sheetData>
  <mergeCells count="16">
    <mergeCell ref="A1:P1"/>
    <mergeCell ref="A3:P3"/>
    <mergeCell ref="A4:P4"/>
    <mergeCell ref="A5:P5"/>
    <mergeCell ref="A65:S65"/>
    <mergeCell ref="A10:A11"/>
    <mergeCell ref="A64:S64"/>
    <mergeCell ref="A29:A30"/>
    <mergeCell ref="A21:P21"/>
    <mergeCell ref="I8:J9"/>
    <mergeCell ref="O8:P9"/>
    <mergeCell ref="F8:G9"/>
    <mergeCell ref="C8:D9"/>
    <mergeCell ref="K8:N8"/>
    <mergeCell ref="M9:N9"/>
    <mergeCell ref="K9:L9"/>
  </mergeCells>
  <printOptions horizontalCentered="1"/>
  <pageMargins left="0.75" right="0.75" top="1" bottom="0.79" header="0.5" footer="0.5"/>
  <pageSetup horizontalDpi="600" verticalDpi="600" orientation="landscape" scale="60" r:id="rId1"/>
  <headerFooter alignWithMargins="0">
    <oddFooter>&amp;C&amp;"Times New Roman,Regular"Exhibit D - Resources by DOJ Strategic Goals &amp; Strategic Objectives</oddFooter>
  </headerFooter>
  <rowBreaks count="1" manualBreakCount="1">
    <brk id="21" max="16" man="1"/>
  </rowBreaks>
</worksheet>
</file>

<file path=xl/worksheets/sheet4.xml><?xml version="1.0" encoding="utf-8"?>
<worksheet xmlns="http://schemas.openxmlformats.org/spreadsheetml/2006/main" xmlns:r="http://schemas.openxmlformats.org/officeDocument/2006/relationships">
  <sheetPr codeName="Sheet15"/>
  <dimension ref="A1:AA68"/>
  <sheetViews>
    <sheetView zoomScale="75" zoomScaleNormal="75" zoomScaleSheetLayoutView="75" workbookViewId="0" topLeftCell="A1">
      <selection activeCell="A1" sqref="A1:M1"/>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 min="14" max="14" width="0.9921875" style="325" customWidth="1"/>
  </cols>
  <sheetData>
    <row r="1" spans="1:14" ht="20.25">
      <c r="A1" s="676" t="s">
        <v>135</v>
      </c>
      <c r="B1" s="702"/>
      <c r="C1" s="702"/>
      <c r="D1" s="702"/>
      <c r="E1" s="702"/>
      <c r="F1" s="702"/>
      <c r="G1" s="702"/>
      <c r="H1" s="702"/>
      <c r="I1" s="702"/>
      <c r="J1" s="702"/>
      <c r="K1" s="702"/>
      <c r="L1" s="702"/>
      <c r="M1" s="703"/>
      <c r="N1" s="325" t="s">
        <v>57</v>
      </c>
    </row>
    <row r="2" spans="1:14" ht="15.75">
      <c r="A2" s="293" t="s">
        <v>36</v>
      </c>
      <c r="N2" s="325" t="s">
        <v>57</v>
      </c>
    </row>
    <row r="3" spans="1:27" ht="15" customHeight="1">
      <c r="A3" s="679" t="s">
        <v>5</v>
      </c>
      <c r="B3" s="543"/>
      <c r="C3" s="543"/>
      <c r="D3" s="543"/>
      <c r="E3" s="543"/>
      <c r="F3" s="543"/>
      <c r="G3" s="543"/>
      <c r="H3" s="543"/>
      <c r="I3" s="543"/>
      <c r="J3" s="543"/>
      <c r="K3" s="543"/>
      <c r="L3" s="543"/>
      <c r="M3" s="543"/>
      <c r="N3" s="325" t="s">
        <v>57</v>
      </c>
      <c r="O3" s="235"/>
      <c r="P3" s="235"/>
      <c r="Q3" s="235"/>
      <c r="R3" s="235"/>
      <c r="S3" s="235"/>
      <c r="T3" s="235"/>
      <c r="U3" s="235"/>
      <c r="V3" s="235"/>
      <c r="W3" s="235"/>
      <c r="X3" s="235"/>
      <c r="Y3" s="235"/>
      <c r="Z3" s="235"/>
      <c r="AA3" s="236"/>
    </row>
    <row r="4" spans="1:27" ht="15.75">
      <c r="A4" s="681" t="str">
        <f>+'B. Summary of Requirements '!A63:AC63</f>
        <v>United States National Central Bureau</v>
      </c>
      <c r="B4" s="543"/>
      <c r="C4" s="543"/>
      <c r="D4" s="543"/>
      <c r="E4" s="543"/>
      <c r="F4" s="543"/>
      <c r="G4" s="543"/>
      <c r="H4" s="543"/>
      <c r="I4" s="543"/>
      <c r="J4" s="543"/>
      <c r="K4" s="543"/>
      <c r="L4" s="543"/>
      <c r="M4" s="680"/>
      <c r="N4" s="325" t="s">
        <v>57</v>
      </c>
      <c r="O4" s="245"/>
      <c r="P4" s="235"/>
      <c r="Q4" s="235"/>
      <c r="R4" s="235"/>
      <c r="S4" s="235"/>
      <c r="T4" s="235"/>
      <c r="U4" s="235"/>
      <c r="V4" s="235"/>
      <c r="W4" s="235"/>
      <c r="X4" s="235"/>
      <c r="Y4" s="235"/>
      <c r="Z4" s="235"/>
      <c r="AA4" s="236"/>
    </row>
    <row r="5" spans="1:27" ht="15.75">
      <c r="A5" s="681" t="str">
        <f>+'B. Summary of Requirements '!A65:AC65</f>
        <v>(Dollars in Thousands)</v>
      </c>
      <c r="B5" s="543"/>
      <c r="C5" s="543"/>
      <c r="D5" s="543"/>
      <c r="E5" s="543"/>
      <c r="F5" s="543"/>
      <c r="G5" s="543"/>
      <c r="H5" s="543"/>
      <c r="I5" s="543"/>
      <c r="J5" s="543"/>
      <c r="K5" s="543"/>
      <c r="L5" s="543"/>
      <c r="M5" s="680"/>
      <c r="N5" s="325" t="s">
        <v>57</v>
      </c>
      <c r="O5" s="239"/>
      <c r="P5" s="237"/>
      <c r="Q5" s="237"/>
      <c r="R5" s="237"/>
      <c r="S5" s="237"/>
      <c r="T5" s="237"/>
      <c r="U5" s="237"/>
      <c r="V5" s="237"/>
      <c r="W5" s="237"/>
      <c r="X5" s="237"/>
      <c r="Y5" s="237"/>
      <c r="Z5" s="237"/>
      <c r="AA5" s="238"/>
    </row>
    <row r="6" spans="1:15" ht="15">
      <c r="A6" s="86"/>
      <c r="B6" s="86"/>
      <c r="C6" s="86"/>
      <c r="D6" s="86"/>
      <c r="E6" s="86"/>
      <c r="F6" s="86"/>
      <c r="G6" s="86"/>
      <c r="H6" s="86"/>
      <c r="I6" s="86"/>
      <c r="J6" s="86"/>
      <c r="K6" s="86"/>
      <c r="L6" s="86"/>
      <c r="M6" s="86"/>
      <c r="N6" s="325" t="s">
        <v>57</v>
      </c>
      <c r="O6" s="86"/>
    </row>
    <row r="7" spans="1:15" ht="15">
      <c r="A7" s="86"/>
      <c r="B7" s="86"/>
      <c r="C7" s="86"/>
      <c r="D7" s="86"/>
      <c r="E7" s="86"/>
      <c r="F7" s="86"/>
      <c r="G7" s="86"/>
      <c r="H7" s="86"/>
      <c r="I7" s="86"/>
      <c r="J7" s="86"/>
      <c r="K7" s="86"/>
      <c r="L7" s="86"/>
      <c r="M7" s="86"/>
      <c r="O7" s="86"/>
    </row>
    <row r="8" spans="1:15" ht="15">
      <c r="A8" s="683" t="s">
        <v>42</v>
      </c>
      <c r="B8" s="684"/>
      <c r="C8" s="684"/>
      <c r="D8" s="684"/>
      <c r="E8" s="684"/>
      <c r="F8" s="684"/>
      <c r="G8" s="684"/>
      <c r="H8" s="684"/>
      <c r="I8" s="684"/>
      <c r="J8" s="684"/>
      <c r="K8" s="684"/>
      <c r="L8" s="684"/>
      <c r="M8" s="684"/>
      <c r="N8" s="325" t="s">
        <v>57</v>
      </c>
      <c r="O8" s="240"/>
    </row>
    <row r="9" spans="1:15" ht="15">
      <c r="A9" s="86"/>
      <c r="B9" s="86"/>
      <c r="C9" s="86"/>
      <c r="D9" s="86"/>
      <c r="E9" s="86"/>
      <c r="F9" s="86"/>
      <c r="G9" s="86"/>
      <c r="H9" s="86"/>
      <c r="I9" s="86"/>
      <c r="J9" s="86"/>
      <c r="K9" s="86"/>
      <c r="L9" s="86"/>
      <c r="M9" s="86"/>
      <c r="N9" s="325" t="s">
        <v>57</v>
      </c>
      <c r="O9" s="86"/>
    </row>
    <row r="10" spans="1:15" ht="36.75" customHeight="1">
      <c r="A10" s="688" t="s">
        <v>309</v>
      </c>
      <c r="B10" s="694"/>
      <c r="C10" s="694"/>
      <c r="D10" s="694"/>
      <c r="E10" s="694"/>
      <c r="F10" s="694"/>
      <c r="G10" s="694"/>
      <c r="H10" s="694"/>
      <c r="I10" s="694"/>
      <c r="J10" s="694"/>
      <c r="K10" s="694"/>
      <c r="L10" s="694"/>
      <c r="M10" s="694"/>
      <c r="N10" s="325" t="s">
        <v>57</v>
      </c>
      <c r="O10" s="242"/>
    </row>
    <row r="11" spans="1:15" ht="15">
      <c r="A11" s="86"/>
      <c r="B11" s="86"/>
      <c r="C11" s="86"/>
      <c r="D11" s="86"/>
      <c r="E11" s="86"/>
      <c r="F11" s="86"/>
      <c r="G11" s="86"/>
      <c r="H11" s="86"/>
      <c r="I11" s="86"/>
      <c r="J11" s="86"/>
      <c r="K11" s="86"/>
      <c r="L11" s="86"/>
      <c r="M11" s="86"/>
      <c r="N11" s="325" t="s">
        <v>57</v>
      </c>
      <c r="O11" s="86"/>
    </row>
    <row r="12" spans="1:15" ht="35.25" customHeight="1">
      <c r="A12" s="685" t="s">
        <v>283</v>
      </c>
      <c r="B12" s="686"/>
      <c r="C12" s="686"/>
      <c r="D12" s="686"/>
      <c r="E12" s="686"/>
      <c r="F12" s="686"/>
      <c r="G12" s="686"/>
      <c r="H12" s="686"/>
      <c r="I12" s="686"/>
      <c r="J12" s="686"/>
      <c r="K12" s="686"/>
      <c r="L12" s="686"/>
      <c r="M12" s="686"/>
      <c r="N12" s="325" t="s">
        <v>57</v>
      </c>
      <c r="O12" s="244"/>
    </row>
    <row r="13" spans="1:15" ht="13.5" customHeight="1">
      <c r="A13" s="246"/>
      <c r="B13" s="243"/>
      <c r="C13" s="243"/>
      <c r="D13" s="243"/>
      <c r="E13" s="243"/>
      <c r="F13" s="243"/>
      <c r="G13" s="243"/>
      <c r="H13" s="243"/>
      <c r="I13" s="243"/>
      <c r="J13" s="243"/>
      <c r="K13" s="243"/>
      <c r="L13" s="243"/>
      <c r="M13" s="243"/>
      <c r="N13" s="325" t="s">
        <v>57</v>
      </c>
      <c r="O13" s="244"/>
    </row>
    <row r="14" spans="1:15" ht="12.75" customHeight="1">
      <c r="A14" s="246"/>
      <c r="B14" s="243"/>
      <c r="C14" s="243"/>
      <c r="D14" s="243"/>
      <c r="E14" s="691"/>
      <c r="F14" s="691"/>
      <c r="G14" s="691"/>
      <c r="H14" s="243"/>
      <c r="I14" s="243"/>
      <c r="J14" s="243"/>
      <c r="K14" s="243"/>
      <c r="L14" s="243"/>
      <c r="M14" s="308"/>
      <c r="N14" s="325" t="s">
        <v>57</v>
      </c>
      <c r="O14" s="244"/>
    </row>
    <row r="15" spans="1:15" ht="62.25" customHeight="1">
      <c r="A15" s="688" t="s">
        <v>304</v>
      </c>
      <c r="B15" s="694"/>
      <c r="C15" s="694"/>
      <c r="D15" s="694"/>
      <c r="E15" s="694"/>
      <c r="F15" s="694"/>
      <c r="G15" s="694"/>
      <c r="H15" s="694"/>
      <c r="I15" s="694"/>
      <c r="J15" s="694"/>
      <c r="K15" s="694"/>
      <c r="L15" s="694"/>
      <c r="M15" s="694"/>
      <c r="N15" s="325" t="s">
        <v>57</v>
      </c>
      <c r="O15" s="242"/>
    </row>
    <row r="16" spans="1:15" ht="15">
      <c r="A16" s="86"/>
      <c r="B16" s="86"/>
      <c r="C16" s="86"/>
      <c r="D16" s="86"/>
      <c r="E16" s="86"/>
      <c r="F16" s="86"/>
      <c r="G16" s="86"/>
      <c r="H16" s="86"/>
      <c r="I16" s="86"/>
      <c r="J16" s="86"/>
      <c r="K16" s="86"/>
      <c r="L16" s="86"/>
      <c r="M16" s="86"/>
      <c r="N16" s="325" t="s">
        <v>57</v>
      </c>
      <c r="O16" s="86"/>
    </row>
    <row r="17" spans="2:15" ht="15">
      <c r="B17" s="86"/>
      <c r="C17" s="86"/>
      <c r="D17" s="86"/>
      <c r="E17" s="692" t="s">
        <v>284</v>
      </c>
      <c r="F17" s="496"/>
      <c r="G17" s="692" t="s">
        <v>285</v>
      </c>
      <c r="H17" s="497"/>
      <c r="I17" s="692" t="s">
        <v>286</v>
      </c>
      <c r="J17" s="86"/>
      <c r="K17" s="692" t="s">
        <v>285</v>
      </c>
      <c r="L17" s="86"/>
      <c r="M17" s="86"/>
      <c r="N17" s="325" t="s">
        <v>57</v>
      </c>
      <c r="O17" s="86"/>
    </row>
    <row r="18" spans="2:15" ht="19.5" customHeight="1">
      <c r="B18" s="86"/>
      <c r="C18" s="86"/>
      <c r="D18" s="86"/>
      <c r="E18" s="693"/>
      <c r="F18" s="498"/>
      <c r="G18" s="693"/>
      <c r="H18" s="497"/>
      <c r="I18" s="693"/>
      <c r="J18" s="86"/>
      <c r="K18" s="693"/>
      <c r="L18" s="86"/>
      <c r="M18" s="86"/>
      <c r="N18" s="325" t="s">
        <v>57</v>
      </c>
      <c r="O18" s="86"/>
    </row>
    <row r="19" spans="1:15" ht="15">
      <c r="A19" s="86" t="s">
        <v>305</v>
      </c>
      <c r="B19" s="86"/>
      <c r="C19" s="86"/>
      <c r="D19" s="86"/>
      <c r="E19" s="499"/>
      <c r="F19" s="86"/>
      <c r="G19" s="499"/>
      <c r="H19" s="497"/>
      <c r="I19" s="499">
        <v>56</v>
      </c>
      <c r="J19" s="86"/>
      <c r="K19" s="499">
        <v>56</v>
      </c>
      <c r="L19" s="86"/>
      <c r="M19" s="86"/>
      <c r="N19" s="325" t="s">
        <v>57</v>
      </c>
      <c r="O19" s="86"/>
    </row>
    <row r="20" spans="1:15" ht="15">
      <c r="A20" s="86" t="s">
        <v>287</v>
      </c>
      <c r="B20" s="86"/>
      <c r="C20" s="86"/>
      <c r="D20" s="86"/>
      <c r="E20" s="500"/>
      <c r="F20" s="86"/>
      <c r="G20" s="500"/>
      <c r="H20" s="497"/>
      <c r="I20" s="500">
        <v>28</v>
      </c>
      <c r="J20" s="86"/>
      <c r="K20" s="500">
        <v>28</v>
      </c>
      <c r="L20" s="86"/>
      <c r="M20" s="86"/>
      <c r="N20" s="325" t="s">
        <v>57</v>
      </c>
      <c r="O20" s="86"/>
    </row>
    <row r="21" spans="1:15" ht="15">
      <c r="A21" s="86" t="s">
        <v>288</v>
      </c>
      <c r="B21" s="86"/>
      <c r="C21" s="86"/>
      <c r="D21" s="86"/>
      <c r="E21" s="499">
        <f>E19-E20</f>
        <v>0</v>
      </c>
      <c r="F21" s="86"/>
      <c r="G21" s="499">
        <f>G19-G20</f>
        <v>0</v>
      </c>
      <c r="H21" s="497"/>
      <c r="I21" s="499">
        <f>I19-I20</f>
        <v>28</v>
      </c>
      <c r="J21" s="86"/>
      <c r="K21" s="499">
        <f>K19-K20</f>
        <v>28</v>
      </c>
      <c r="L21" s="86"/>
      <c r="M21" s="86"/>
      <c r="N21" s="325" t="s">
        <v>57</v>
      </c>
      <c r="O21" s="86"/>
    </row>
    <row r="22" spans="1:15" ht="15">
      <c r="A22" s="86" t="s">
        <v>289</v>
      </c>
      <c r="B22" s="86"/>
      <c r="C22" s="86"/>
      <c r="D22" s="86"/>
      <c r="E22" s="86"/>
      <c r="F22" s="86"/>
      <c r="G22" s="86"/>
      <c r="H22" s="497"/>
      <c r="I22" s="86">
        <v>8</v>
      </c>
      <c r="J22" s="86"/>
      <c r="K22" s="86">
        <v>8</v>
      </c>
      <c r="L22" s="86"/>
      <c r="M22" s="86"/>
      <c r="N22" s="325" t="s">
        <v>57</v>
      </c>
      <c r="O22" s="86"/>
    </row>
    <row r="23" spans="1:15" ht="15">
      <c r="A23" s="86" t="s">
        <v>306</v>
      </c>
      <c r="B23" s="86"/>
      <c r="C23" s="86"/>
      <c r="D23" s="86"/>
      <c r="E23" s="86"/>
      <c r="F23" s="86"/>
      <c r="G23" s="86"/>
      <c r="H23" s="497"/>
      <c r="I23" s="86">
        <v>1</v>
      </c>
      <c r="J23" s="86"/>
      <c r="K23" s="86"/>
      <c r="L23" s="86"/>
      <c r="M23" s="86"/>
      <c r="N23" s="325" t="s">
        <v>57</v>
      </c>
      <c r="O23" s="86"/>
    </row>
    <row r="24" spans="1:15" ht="15">
      <c r="A24" s="86" t="s">
        <v>290</v>
      </c>
      <c r="B24" s="86"/>
      <c r="C24" s="86"/>
      <c r="D24" s="86"/>
      <c r="E24" s="86"/>
      <c r="F24" s="86"/>
      <c r="G24" s="86"/>
      <c r="H24" s="497"/>
      <c r="I24" s="86">
        <v>4</v>
      </c>
      <c r="J24" s="86"/>
      <c r="K24" s="86"/>
      <c r="L24" s="86"/>
      <c r="M24" s="86"/>
      <c r="N24" s="325" t="s">
        <v>57</v>
      </c>
      <c r="O24" s="86"/>
    </row>
    <row r="25" spans="1:15" ht="15">
      <c r="A25" s="86" t="s">
        <v>273</v>
      </c>
      <c r="B25" s="86"/>
      <c r="C25" s="86"/>
      <c r="D25" s="86"/>
      <c r="E25" s="86"/>
      <c r="F25" s="86"/>
      <c r="G25" s="86"/>
      <c r="H25" s="497"/>
      <c r="I25" s="86">
        <v>0</v>
      </c>
      <c r="J25" s="86"/>
      <c r="K25" s="86">
        <v>10</v>
      </c>
      <c r="L25" s="86"/>
      <c r="M25" s="86"/>
      <c r="N25" s="325" t="s">
        <v>57</v>
      </c>
      <c r="O25" s="86"/>
    </row>
    <row r="26" spans="1:15" ht="15">
      <c r="A26" s="86" t="s">
        <v>291</v>
      </c>
      <c r="B26" s="86"/>
      <c r="C26" s="86"/>
      <c r="D26" s="86"/>
      <c r="E26" s="86"/>
      <c r="F26" s="86"/>
      <c r="G26" s="86"/>
      <c r="H26" s="497"/>
      <c r="I26" s="86">
        <v>3</v>
      </c>
      <c r="J26" s="86"/>
      <c r="K26" s="86">
        <v>3</v>
      </c>
      <c r="L26" s="86"/>
      <c r="M26" s="86"/>
      <c r="N26" s="325" t="s">
        <v>57</v>
      </c>
      <c r="O26" s="86"/>
    </row>
    <row r="27" spans="1:15" ht="15">
      <c r="A27" s="86" t="s">
        <v>292</v>
      </c>
      <c r="B27" s="86"/>
      <c r="C27" s="86"/>
      <c r="D27" s="86"/>
      <c r="E27" s="86"/>
      <c r="F27" s="86"/>
      <c r="G27" s="86"/>
      <c r="H27" s="497"/>
      <c r="I27" s="86"/>
      <c r="J27" s="86"/>
      <c r="K27" s="86"/>
      <c r="L27" s="86"/>
      <c r="M27" s="86"/>
      <c r="N27" s="325" t="s">
        <v>57</v>
      </c>
      <c r="O27" s="86"/>
    </row>
    <row r="28" spans="1:15" ht="15">
      <c r="A28" s="86" t="s">
        <v>293</v>
      </c>
      <c r="B28" s="86"/>
      <c r="C28" s="86"/>
      <c r="D28" s="86"/>
      <c r="E28" s="86"/>
      <c r="F28" s="86"/>
      <c r="G28" s="86"/>
      <c r="H28" s="497"/>
      <c r="I28" s="86">
        <v>8</v>
      </c>
      <c r="J28" s="86"/>
      <c r="K28" s="86"/>
      <c r="L28" s="86"/>
      <c r="M28" s="86"/>
      <c r="N28" s="325" t="s">
        <v>57</v>
      </c>
      <c r="O28" s="86"/>
    </row>
    <row r="29" spans="1:15" ht="15">
      <c r="A29" s="86" t="s">
        <v>294</v>
      </c>
      <c r="B29" s="86"/>
      <c r="C29" s="86"/>
      <c r="D29" s="86"/>
      <c r="E29" s="86"/>
      <c r="F29" s="86"/>
      <c r="G29" s="86"/>
      <c r="H29" s="497"/>
      <c r="I29" s="86">
        <v>2</v>
      </c>
      <c r="J29" s="86"/>
      <c r="K29" s="86"/>
      <c r="L29" s="86"/>
      <c r="M29" s="86"/>
      <c r="N29" s="325" t="s">
        <v>57</v>
      </c>
      <c r="O29" s="86"/>
    </row>
    <row r="30" spans="1:15" ht="15">
      <c r="A30" s="86" t="s">
        <v>295</v>
      </c>
      <c r="B30" s="86"/>
      <c r="C30" s="86"/>
      <c r="D30" s="86"/>
      <c r="E30" s="86"/>
      <c r="F30" s="86"/>
      <c r="G30" s="86"/>
      <c r="H30" s="497"/>
      <c r="I30" s="86"/>
      <c r="J30" s="86"/>
      <c r="K30" s="86"/>
      <c r="L30" s="86"/>
      <c r="M30" s="86"/>
      <c r="N30" s="325" t="s">
        <v>57</v>
      </c>
      <c r="O30" s="86"/>
    </row>
    <row r="31" spans="1:15" ht="15">
      <c r="A31" s="86" t="s">
        <v>296</v>
      </c>
      <c r="B31" s="86"/>
      <c r="C31" s="86"/>
      <c r="D31" s="86"/>
      <c r="E31" s="86"/>
      <c r="F31" s="86"/>
      <c r="G31" s="86"/>
      <c r="H31" s="497"/>
      <c r="I31" s="86"/>
      <c r="J31" s="86"/>
      <c r="K31" s="86"/>
      <c r="L31" s="86"/>
      <c r="M31" s="86"/>
      <c r="N31" s="325" t="s">
        <v>57</v>
      </c>
      <c r="O31" s="86"/>
    </row>
    <row r="32" spans="1:15" ht="15">
      <c r="A32" s="86" t="s">
        <v>297</v>
      </c>
      <c r="B32" s="86"/>
      <c r="C32" s="86"/>
      <c r="D32" s="86"/>
      <c r="E32" s="86"/>
      <c r="F32" s="86"/>
      <c r="G32" s="86"/>
      <c r="H32" s="497"/>
      <c r="I32" s="86"/>
      <c r="J32" s="86"/>
      <c r="K32" s="86"/>
      <c r="L32" s="86"/>
      <c r="M32" s="86"/>
      <c r="N32" s="325" t="s">
        <v>57</v>
      </c>
      <c r="O32" s="86"/>
    </row>
    <row r="33" spans="1:15" ht="15">
      <c r="A33" s="86" t="s">
        <v>217</v>
      </c>
      <c r="B33" s="86"/>
      <c r="C33" s="86"/>
      <c r="D33" s="86"/>
      <c r="E33" s="500"/>
      <c r="F33" s="86"/>
      <c r="G33" s="500"/>
      <c r="H33" s="497"/>
      <c r="I33" s="500">
        <v>15</v>
      </c>
      <c r="J33" s="86"/>
      <c r="K33" s="500"/>
      <c r="L33" s="86"/>
      <c r="M33" s="86"/>
      <c r="N33" s="325" t="s">
        <v>57</v>
      </c>
      <c r="O33" s="86"/>
    </row>
    <row r="34" spans="1:15" ht="15">
      <c r="A34" s="86" t="s">
        <v>298</v>
      </c>
      <c r="B34" s="86"/>
      <c r="C34" s="86"/>
      <c r="D34" s="86"/>
      <c r="E34" s="499">
        <f>E21+E22</f>
        <v>0</v>
      </c>
      <c r="F34" s="86"/>
      <c r="G34" s="499">
        <f>G21+G22</f>
        <v>0</v>
      </c>
      <c r="H34" s="497"/>
      <c r="I34" s="499">
        <f>SUM(I21:I33)</f>
        <v>69</v>
      </c>
      <c r="J34" s="86"/>
      <c r="K34" s="499">
        <f>SUM(K21:K33)</f>
        <v>49</v>
      </c>
      <c r="L34" s="86"/>
      <c r="M34" s="86"/>
      <c r="N34" s="325" t="s">
        <v>57</v>
      </c>
      <c r="O34" s="86"/>
    </row>
    <row r="35" spans="1:15" ht="15">
      <c r="A35" s="86"/>
      <c r="B35" s="86"/>
      <c r="C35" s="86"/>
      <c r="D35" s="86"/>
      <c r="E35" s="86"/>
      <c r="F35" s="86"/>
      <c r="G35" s="86"/>
      <c r="H35" s="86"/>
      <c r="I35" s="86"/>
      <c r="J35" s="86"/>
      <c r="K35" s="86"/>
      <c r="L35" s="86"/>
      <c r="M35" s="86"/>
      <c r="N35" s="325" t="s">
        <v>57</v>
      </c>
      <c r="O35" s="86"/>
    </row>
    <row r="36" spans="1:15" ht="38.25" customHeight="1">
      <c r="A36" s="688" t="s">
        <v>302</v>
      </c>
      <c r="B36" s="694"/>
      <c r="C36" s="694"/>
      <c r="D36" s="694"/>
      <c r="E36" s="694"/>
      <c r="F36" s="694"/>
      <c r="G36" s="694"/>
      <c r="H36" s="694"/>
      <c r="I36" s="694"/>
      <c r="J36" s="694"/>
      <c r="K36" s="694"/>
      <c r="L36" s="695"/>
      <c r="M36" s="86"/>
      <c r="N36" s="325" t="s">
        <v>57</v>
      </c>
      <c r="O36" s="86"/>
    </row>
    <row r="37" spans="1:15" ht="15">
      <c r="A37" s="246"/>
      <c r="B37" s="243"/>
      <c r="C37" s="243"/>
      <c r="D37" s="243"/>
      <c r="E37" s="343"/>
      <c r="F37" s="343"/>
      <c r="G37" s="343"/>
      <c r="H37" s="243"/>
      <c r="I37" s="243"/>
      <c r="J37" s="243"/>
      <c r="K37" s="243"/>
      <c r="L37" s="244"/>
      <c r="M37" s="86"/>
      <c r="O37" s="86"/>
    </row>
    <row r="38" spans="1:15" ht="15">
      <c r="A38" s="86"/>
      <c r="B38" s="86"/>
      <c r="C38" s="86"/>
      <c r="D38" s="86"/>
      <c r="E38" s="309"/>
      <c r="F38" s="309"/>
      <c r="G38" s="309"/>
      <c r="J38" s="86"/>
      <c r="K38" s="86"/>
      <c r="L38" s="86"/>
      <c r="M38" s="86"/>
      <c r="N38" s="325" t="s">
        <v>57</v>
      </c>
      <c r="O38" s="86"/>
    </row>
    <row r="39" spans="1:15" ht="30.75" customHeight="1">
      <c r="A39" s="688" t="s">
        <v>303</v>
      </c>
      <c r="B39" s="689"/>
      <c r="C39" s="689"/>
      <c r="D39" s="689"/>
      <c r="E39" s="689"/>
      <c r="F39" s="689"/>
      <c r="G39" s="689"/>
      <c r="H39" s="689"/>
      <c r="I39" s="689"/>
      <c r="J39" s="689"/>
      <c r="K39" s="689"/>
      <c r="L39" s="690"/>
      <c r="M39" s="86"/>
      <c r="N39" s="325" t="s">
        <v>57</v>
      </c>
      <c r="O39" s="86"/>
    </row>
    <row r="40" spans="1:15" ht="15">
      <c r="A40" s="86"/>
      <c r="B40" s="86"/>
      <c r="C40" s="86"/>
      <c r="D40" s="86"/>
      <c r="E40" s="86"/>
      <c r="F40" s="86"/>
      <c r="G40" s="86"/>
      <c r="H40" s="86"/>
      <c r="I40" s="86"/>
      <c r="J40" s="86"/>
      <c r="K40" s="86"/>
      <c r="L40" s="86"/>
      <c r="M40" s="86"/>
      <c r="N40" s="325" t="s">
        <v>57</v>
      </c>
      <c r="O40" s="86"/>
    </row>
    <row r="41" spans="1:15" ht="12" customHeight="1">
      <c r="A41" s="246"/>
      <c r="B41" s="243"/>
      <c r="C41" s="243"/>
      <c r="D41" s="243"/>
      <c r="E41" s="243"/>
      <c r="F41" s="243"/>
      <c r="G41" s="243"/>
      <c r="H41" s="243"/>
      <c r="I41" s="243"/>
      <c r="J41" s="243"/>
      <c r="K41" s="243"/>
      <c r="L41" s="243"/>
      <c r="M41" s="244"/>
      <c r="N41" s="325" t="s">
        <v>57</v>
      </c>
      <c r="O41" s="86"/>
    </row>
    <row r="42" spans="1:15" ht="51" customHeight="1">
      <c r="A42" s="699" t="s">
        <v>299</v>
      </c>
      <c r="B42" s="700"/>
      <c r="C42" s="700"/>
      <c r="D42" s="700"/>
      <c r="E42" s="700"/>
      <c r="F42" s="700"/>
      <c r="G42" s="700"/>
      <c r="H42" s="700"/>
      <c r="I42" s="700"/>
      <c r="J42" s="700"/>
      <c r="K42" s="700"/>
      <c r="L42" s="700"/>
      <c r="M42" s="701"/>
      <c r="N42" s="325" t="s">
        <v>57</v>
      </c>
      <c r="O42" s="86"/>
    </row>
    <row r="43" spans="1:15" ht="13.5" customHeight="1">
      <c r="A43" s="246"/>
      <c r="B43" s="243"/>
      <c r="C43" s="243"/>
      <c r="D43" s="243"/>
      <c r="E43" s="243"/>
      <c r="F43" s="243"/>
      <c r="G43" s="243"/>
      <c r="H43" s="243"/>
      <c r="I43" s="243"/>
      <c r="J43" s="243"/>
      <c r="K43" s="243"/>
      <c r="L43" s="243"/>
      <c r="M43" s="244"/>
      <c r="N43" s="325" t="s">
        <v>57</v>
      </c>
      <c r="O43" s="86"/>
    </row>
    <row r="44" spans="1:15" ht="49.5" customHeight="1">
      <c r="A44" s="685" t="s">
        <v>310</v>
      </c>
      <c r="B44" s="686"/>
      <c r="C44" s="686"/>
      <c r="D44" s="686"/>
      <c r="E44" s="686"/>
      <c r="F44" s="686"/>
      <c r="G44" s="686"/>
      <c r="H44" s="686"/>
      <c r="I44" s="686"/>
      <c r="J44" s="686"/>
      <c r="K44" s="686"/>
      <c r="L44" s="686"/>
      <c r="M44" s="687"/>
      <c r="N44" s="325" t="s">
        <v>57</v>
      </c>
      <c r="O44" s="86"/>
    </row>
    <row r="45" spans="1:15" ht="49.5" customHeight="1">
      <c r="A45" s="685" t="s">
        <v>308</v>
      </c>
      <c r="B45" s="686"/>
      <c r="C45" s="686"/>
      <c r="D45" s="686"/>
      <c r="E45" s="686"/>
      <c r="F45" s="686"/>
      <c r="G45" s="686"/>
      <c r="H45" s="686"/>
      <c r="I45" s="686"/>
      <c r="J45" s="686"/>
      <c r="K45" s="686"/>
      <c r="L45" s="686"/>
      <c r="M45" s="687"/>
      <c r="O45" s="86"/>
    </row>
    <row r="46" spans="1:15" ht="12.75" customHeight="1">
      <c r="A46" s="246"/>
      <c r="B46" s="243"/>
      <c r="C46" s="243"/>
      <c r="D46" s="243"/>
      <c r="E46" s="243"/>
      <c r="F46" s="243"/>
      <c r="G46" s="243"/>
      <c r="H46" s="243"/>
      <c r="I46" s="243"/>
      <c r="J46" s="243"/>
      <c r="K46" s="243"/>
      <c r="L46" s="243"/>
      <c r="M46" s="244"/>
      <c r="N46" s="325" t="s">
        <v>57</v>
      </c>
      <c r="O46" s="86"/>
    </row>
    <row r="47" spans="1:15" ht="13.5" customHeight="1">
      <c r="A47" s="246"/>
      <c r="B47" s="241"/>
      <c r="C47" s="241"/>
      <c r="D47" s="241"/>
      <c r="E47" s="241"/>
      <c r="F47" s="241"/>
      <c r="G47" s="241"/>
      <c r="H47" s="241"/>
      <c r="I47" s="241"/>
      <c r="J47" s="241"/>
      <c r="K47" s="241"/>
      <c r="L47" s="241"/>
      <c r="M47" s="242"/>
      <c r="N47" s="325" t="s">
        <v>57</v>
      </c>
      <c r="O47" s="86"/>
    </row>
    <row r="48" spans="1:15" ht="30.75" customHeight="1">
      <c r="A48" s="685" t="s">
        <v>279</v>
      </c>
      <c r="B48" s="707"/>
      <c r="C48" s="707"/>
      <c r="D48" s="707"/>
      <c r="E48" s="707"/>
      <c r="F48" s="707"/>
      <c r="G48" s="707"/>
      <c r="H48" s="707"/>
      <c r="I48" s="707"/>
      <c r="J48" s="707"/>
      <c r="K48" s="707"/>
      <c r="L48" s="707"/>
      <c r="M48" s="708"/>
      <c r="N48" s="325" t="s">
        <v>57</v>
      </c>
      <c r="O48" s="86"/>
    </row>
    <row r="49" spans="1:15" ht="13.5" customHeight="1">
      <c r="A49" s="246"/>
      <c r="B49" s="241"/>
      <c r="C49" s="241"/>
      <c r="D49" s="241"/>
      <c r="E49" s="241"/>
      <c r="F49" s="241"/>
      <c r="G49" s="241"/>
      <c r="H49" s="241"/>
      <c r="I49" s="241"/>
      <c r="J49" s="241"/>
      <c r="K49" s="241"/>
      <c r="L49" s="241"/>
      <c r="M49" s="242"/>
      <c r="N49" s="325" t="s">
        <v>57</v>
      </c>
      <c r="O49" s="86"/>
    </row>
    <row r="50" spans="1:15" ht="13.5" customHeight="1">
      <c r="A50" s="246"/>
      <c r="B50" s="241"/>
      <c r="C50" s="241"/>
      <c r="D50" s="241"/>
      <c r="E50" s="241"/>
      <c r="F50" s="241"/>
      <c r="G50" s="241"/>
      <c r="H50" s="241"/>
      <c r="I50" s="241"/>
      <c r="J50" s="241"/>
      <c r="K50" s="241"/>
      <c r="L50" s="241"/>
      <c r="M50" s="242"/>
      <c r="N50" s="325" t="s">
        <v>57</v>
      </c>
      <c r="O50" s="86"/>
    </row>
    <row r="51" spans="1:15" ht="57.75" customHeight="1">
      <c r="A51" s="704" t="s">
        <v>300</v>
      </c>
      <c r="B51" s="705"/>
      <c r="C51" s="705"/>
      <c r="D51" s="705"/>
      <c r="E51" s="705"/>
      <c r="F51" s="705"/>
      <c r="G51" s="705"/>
      <c r="H51" s="705"/>
      <c r="I51" s="705"/>
      <c r="J51" s="705"/>
      <c r="K51" s="705"/>
      <c r="L51" s="705"/>
      <c r="M51" s="706"/>
      <c r="N51" s="325" t="s">
        <v>57</v>
      </c>
      <c r="O51" s="86"/>
    </row>
    <row r="52" spans="1:15" ht="0.75" customHeight="1">
      <c r="A52" s="246"/>
      <c r="B52" s="241"/>
      <c r="C52" s="241"/>
      <c r="D52" s="241"/>
      <c r="E52" s="241"/>
      <c r="F52" s="241"/>
      <c r="G52" s="241"/>
      <c r="H52" s="241"/>
      <c r="I52" s="241"/>
      <c r="J52" s="241"/>
      <c r="K52" s="241"/>
      <c r="L52" s="241"/>
      <c r="M52" s="242"/>
      <c r="N52" s="325" t="s">
        <v>57</v>
      </c>
      <c r="O52" s="86"/>
    </row>
    <row r="53" spans="1:15" ht="0.75" customHeight="1">
      <c r="A53" s="246"/>
      <c r="B53" s="241"/>
      <c r="C53" s="241"/>
      <c r="D53" s="241"/>
      <c r="E53" s="241"/>
      <c r="F53" s="241"/>
      <c r="G53" s="241"/>
      <c r="H53" s="241"/>
      <c r="I53" s="241"/>
      <c r="J53" s="241"/>
      <c r="K53" s="241"/>
      <c r="L53" s="241"/>
      <c r="M53" s="242"/>
      <c r="N53" s="325" t="s">
        <v>57</v>
      </c>
      <c r="O53" s="86"/>
    </row>
    <row r="54" spans="1:15" ht="0.75" customHeight="1">
      <c r="A54" s="246"/>
      <c r="B54" s="241"/>
      <c r="C54" s="241"/>
      <c r="D54" s="241"/>
      <c r="E54" s="241"/>
      <c r="F54" s="241"/>
      <c r="G54" s="241"/>
      <c r="H54" s="241"/>
      <c r="I54" s="241"/>
      <c r="J54" s="241"/>
      <c r="K54" s="241"/>
      <c r="L54" s="241"/>
      <c r="M54" s="242"/>
      <c r="N54" s="325" t="s">
        <v>57</v>
      </c>
      <c r="O54" s="86"/>
    </row>
    <row r="55" spans="1:15" ht="0.75" customHeight="1">
      <c r="A55" s="246"/>
      <c r="B55" s="241"/>
      <c r="C55" s="241"/>
      <c r="D55" s="241"/>
      <c r="E55" s="241"/>
      <c r="F55" s="241"/>
      <c r="G55" s="241"/>
      <c r="H55" s="241"/>
      <c r="I55" s="241"/>
      <c r="J55" s="241"/>
      <c r="K55" s="241"/>
      <c r="L55" s="241"/>
      <c r="M55" s="242"/>
      <c r="N55" s="325" t="s">
        <v>57</v>
      </c>
      <c r="O55" s="86"/>
    </row>
    <row r="56" spans="1:15" ht="0.75" customHeight="1">
      <c r="A56" s="246"/>
      <c r="B56" s="241"/>
      <c r="C56" s="241"/>
      <c r="D56" s="241"/>
      <c r="E56" s="241"/>
      <c r="F56" s="241"/>
      <c r="G56" s="241"/>
      <c r="H56" s="241"/>
      <c r="I56" s="241"/>
      <c r="J56" s="241"/>
      <c r="K56" s="241"/>
      <c r="L56" s="241"/>
      <c r="M56" s="242"/>
      <c r="N56" s="325" t="s">
        <v>57</v>
      </c>
      <c r="O56" s="86"/>
    </row>
    <row r="57" spans="1:15" ht="0.75" customHeight="1">
      <c r="A57" s="246"/>
      <c r="B57" s="241"/>
      <c r="C57" s="241"/>
      <c r="D57" s="241"/>
      <c r="E57" s="241"/>
      <c r="F57" s="241"/>
      <c r="G57" s="241"/>
      <c r="H57" s="241"/>
      <c r="I57" s="241"/>
      <c r="J57" s="241"/>
      <c r="K57" s="241"/>
      <c r="L57" s="241"/>
      <c r="M57" s="242"/>
      <c r="N57" s="325" t="s">
        <v>57</v>
      </c>
      <c r="O57" s="86"/>
    </row>
    <row r="58" spans="1:15" ht="0.75" customHeight="1">
      <c r="A58" s="246"/>
      <c r="B58" s="241"/>
      <c r="C58" s="241"/>
      <c r="D58" s="241"/>
      <c r="E58" s="241"/>
      <c r="F58" s="241"/>
      <c r="G58" s="241"/>
      <c r="H58" s="241"/>
      <c r="I58" s="241"/>
      <c r="J58" s="241"/>
      <c r="K58" s="241"/>
      <c r="L58" s="241"/>
      <c r="M58" s="242"/>
      <c r="N58" s="325" t="s">
        <v>57</v>
      </c>
      <c r="O58" s="86"/>
    </row>
    <row r="59" spans="1:15" ht="0.75" customHeight="1">
      <c r="A59" s="246"/>
      <c r="B59" s="241"/>
      <c r="C59" s="241"/>
      <c r="D59" s="241"/>
      <c r="E59" s="241"/>
      <c r="F59" s="241"/>
      <c r="G59" s="241"/>
      <c r="H59" s="241"/>
      <c r="I59" s="241"/>
      <c r="J59" s="241"/>
      <c r="K59" s="241"/>
      <c r="L59" s="241"/>
      <c r="M59" s="242"/>
      <c r="N59" s="325" t="s">
        <v>57</v>
      </c>
      <c r="O59" s="86"/>
    </row>
    <row r="60" spans="1:15" ht="0.75" customHeight="1">
      <c r="A60" s="246"/>
      <c r="B60" s="241"/>
      <c r="C60" s="241"/>
      <c r="D60" s="241"/>
      <c r="E60" s="241"/>
      <c r="F60" s="241"/>
      <c r="G60" s="241"/>
      <c r="H60" s="241"/>
      <c r="I60" s="241"/>
      <c r="J60" s="241"/>
      <c r="K60" s="241"/>
      <c r="L60" s="241"/>
      <c r="M60" s="242"/>
      <c r="N60" s="325" t="s">
        <v>57</v>
      </c>
      <c r="O60" s="86"/>
    </row>
    <row r="61" spans="1:15" ht="0.75" customHeight="1">
      <c r="A61" s="246"/>
      <c r="B61" s="241"/>
      <c r="C61" s="241"/>
      <c r="D61" s="241"/>
      <c r="E61" s="241"/>
      <c r="F61" s="241"/>
      <c r="G61" s="241"/>
      <c r="H61" s="241"/>
      <c r="I61" s="241"/>
      <c r="J61" s="241"/>
      <c r="K61" s="241"/>
      <c r="L61" s="241"/>
      <c r="M61" s="242"/>
      <c r="N61" s="325" t="s">
        <v>57</v>
      </c>
      <c r="O61" s="86"/>
    </row>
    <row r="62" spans="1:15" ht="0.75" customHeight="1">
      <c r="A62" s="246"/>
      <c r="B62" s="241"/>
      <c r="C62" s="241"/>
      <c r="D62" s="241"/>
      <c r="E62" s="241"/>
      <c r="F62" s="241"/>
      <c r="G62" s="241"/>
      <c r="H62" s="241"/>
      <c r="I62" s="241"/>
      <c r="J62" s="241"/>
      <c r="K62" s="241"/>
      <c r="L62" s="241"/>
      <c r="M62" s="242"/>
      <c r="N62" s="325" t="s">
        <v>57</v>
      </c>
      <c r="O62" s="86"/>
    </row>
    <row r="63" spans="1:15" ht="0.75" customHeight="1">
      <c r="A63" s="246"/>
      <c r="B63" s="241"/>
      <c r="C63" s="241"/>
      <c r="D63" s="241"/>
      <c r="E63" s="241"/>
      <c r="F63" s="241"/>
      <c r="G63" s="241"/>
      <c r="H63" s="241"/>
      <c r="I63" s="241"/>
      <c r="J63" s="241"/>
      <c r="K63" s="241"/>
      <c r="L63" s="241"/>
      <c r="M63" s="242"/>
      <c r="N63" s="325" t="s">
        <v>57</v>
      </c>
      <c r="O63" s="86"/>
    </row>
    <row r="64" spans="1:15" ht="0.75" customHeight="1">
      <c r="A64" s="246"/>
      <c r="B64" s="241"/>
      <c r="C64" s="241"/>
      <c r="D64" s="241"/>
      <c r="E64" s="241"/>
      <c r="F64" s="241"/>
      <c r="G64" s="241"/>
      <c r="H64" s="241"/>
      <c r="I64" s="241"/>
      <c r="J64" s="241"/>
      <c r="K64" s="241"/>
      <c r="L64" s="241"/>
      <c r="M64" s="242"/>
      <c r="N64" s="325" t="s">
        <v>57</v>
      </c>
      <c r="O64" s="86"/>
    </row>
    <row r="65" spans="1:15" ht="0.75" customHeight="1">
      <c r="A65" s="246"/>
      <c r="B65" s="241"/>
      <c r="C65" s="241"/>
      <c r="D65" s="241"/>
      <c r="E65" s="241"/>
      <c r="F65" s="241"/>
      <c r="G65" s="241"/>
      <c r="H65" s="241"/>
      <c r="I65" s="241"/>
      <c r="J65" s="241"/>
      <c r="K65" s="241"/>
      <c r="L65" s="241"/>
      <c r="M65" s="242"/>
      <c r="N65" s="325" t="s">
        <v>57</v>
      </c>
      <c r="O65" s="86"/>
    </row>
    <row r="66" spans="1:15" ht="15">
      <c r="A66" s="683" t="s">
        <v>6</v>
      </c>
      <c r="B66" s="684"/>
      <c r="C66" s="684"/>
      <c r="D66" s="684"/>
      <c r="E66" s="684"/>
      <c r="F66" s="684"/>
      <c r="G66" s="684"/>
      <c r="H66" s="684"/>
      <c r="I66" s="684"/>
      <c r="J66" s="684"/>
      <c r="K66" s="684"/>
      <c r="L66" s="684"/>
      <c r="M66" s="696"/>
      <c r="N66" s="325" t="s">
        <v>57</v>
      </c>
      <c r="O66" s="86"/>
    </row>
    <row r="67" spans="1:15" ht="45" customHeight="1">
      <c r="A67" s="685" t="s">
        <v>301</v>
      </c>
      <c r="B67" s="697"/>
      <c r="C67" s="697"/>
      <c r="D67" s="697"/>
      <c r="E67" s="697"/>
      <c r="F67" s="697"/>
      <c r="G67" s="697"/>
      <c r="H67" s="697"/>
      <c r="I67" s="697"/>
      <c r="J67" s="697"/>
      <c r="K67" s="697"/>
      <c r="L67" s="698"/>
      <c r="M67" s="344"/>
      <c r="N67" s="325" t="s">
        <v>127</v>
      </c>
      <c r="O67" s="86"/>
    </row>
    <row r="68" spans="1:15" ht="12.75" customHeight="1">
      <c r="A68" s="86"/>
      <c r="B68" s="86"/>
      <c r="C68" s="86"/>
      <c r="D68" s="86"/>
      <c r="E68" s="86"/>
      <c r="F68" s="86"/>
      <c r="G68" s="86"/>
      <c r="H68" s="86"/>
      <c r="I68" s="86"/>
      <c r="J68" s="86"/>
      <c r="K68" s="86"/>
      <c r="L68" s="86"/>
      <c r="M68" s="86"/>
      <c r="N68" s="338"/>
      <c r="O68" s="86"/>
    </row>
  </sheetData>
  <mergeCells count="22">
    <mergeCell ref="A1:M1"/>
    <mergeCell ref="A51:M51"/>
    <mergeCell ref="A48:M48"/>
    <mergeCell ref="A10:M10"/>
    <mergeCell ref="I17:I18"/>
    <mergeCell ref="K17:K18"/>
    <mergeCell ref="A12:M12"/>
    <mergeCell ref="A15:M15"/>
    <mergeCell ref="A3:M3"/>
    <mergeCell ref="A4:M4"/>
    <mergeCell ref="A66:M66"/>
    <mergeCell ref="A67:L67"/>
    <mergeCell ref="A45:M45"/>
    <mergeCell ref="A42:M42"/>
    <mergeCell ref="A8:M8"/>
    <mergeCell ref="A44:M44"/>
    <mergeCell ref="A5:M5"/>
    <mergeCell ref="A39:L39"/>
    <mergeCell ref="E14:G14"/>
    <mergeCell ref="E17:E18"/>
    <mergeCell ref="G17:G18"/>
    <mergeCell ref="A36:L36"/>
  </mergeCells>
  <printOptions/>
  <pageMargins left="0.75" right="0.75" top="1" bottom="1" header="0.5" footer="0.5"/>
  <pageSetup horizontalDpi="600" verticalDpi="600" orientation="landscape" r:id="rId1"/>
  <headerFooter alignWithMargins="0">
    <oddFooter>&amp;C&amp;"Times New Roman,Regular"&amp;11Exhibit E - Justification for Base Adjustments</oddFooter>
  </headerFooter>
  <rowBreaks count="1" manualBreakCount="1">
    <brk id="14" max="255" man="1"/>
  </rowBreaks>
</worksheet>
</file>

<file path=xl/worksheets/sheet5.xml><?xml version="1.0" encoding="utf-8"?>
<worksheet xmlns="http://schemas.openxmlformats.org/spreadsheetml/2006/main" xmlns:r="http://schemas.openxmlformats.org/officeDocument/2006/relationships">
  <sheetPr codeName="Sheet11">
    <pageSetUpPr fitToPage="1"/>
  </sheetPr>
  <dimension ref="A1:AH34"/>
  <sheetViews>
    <sheetView showGridLines="0" showOutlineSymbols="0" zoomScale="75" zoomScaleNormal="75" workbookViewId="0" topLeftCell="A1">
      <selection activeCell="A1" sqref="A1:T1"/>
    </sheetView>
  </sheetViews>
  <sheetFormatPr defaultColWidth="8.88671875" defaultRowHeight="15"/>
  <cols>
    <col min="1" max="1" width="3.77734375" style="17" customWidth="1"/>
    <col min="2" max="2" width="23.88671875" style="17" customWidth="1"/>
    <col min="3" max="3" width="5.6640625" style="17" customWidth="1"/>
    <col min="4" max="4" width="6.77734375" style="17" customWidth="1"/>
    <col min="5" max="5" width="8.99609375" style="17" customWidth="1"/>
    <col min="6" max="6" width="5.77734375" style="17" customWidth="1"/>
    <col min="7" max="7" width="5.6640625" style="17" customWidth="1"/>
    <col min="8" max="8" width="7.77734375" style="17" customWidth="1"/>
    <col min="9" max="10" width="5.6640625" style="17" customWidth="1"/>
    <col min="11" max="11" width="7.77734375" style="17" customWidth="1"/>
    <col min="12" max="12" width="5.5546875" style="17" customWidth="1"/>
    <col min="13" max="13" width="5.6640625" style="17" customWidth="1"/>
    <col min="14" max="14" width="7.77734375" style="17" customWidth="1"/>
    <col min="15" max="16" width="5.6640625" style="17" customWidth="1"/>
    <col min="17" max="17" width="8.77734375" style="17" customWidth="1"/>
    <col min="18" max="18" width="5.6640625" style="17" customWidth="1"/>
    <col min="19" max="19" width="6.77734375" style="17" customWidth="1"/>
    <col min="20" max="20" width="9.4453125" style="17" customWidth="1"/>
    <col min="21" max="21" width="0.9921875" style="337" customWidth="1"/>
    <col min="22" max="16384" width="9.6640625" style="17" customWidth="1"/>
  </cols>
  <sheetData>
    <row r="1" spans="1:21" ht="20.25">
      <c r="A1" s="731" t="s">
        <v>150</v>
      </c>
      <c r="B1" s="563"/>
      <c r="C1" s="563"/>
      <c r="D1" s="563"/>
      <c r="E1" s="563"/>
      <c r="F1" s="563"/>
      <c r="G1" s="563"/>
      <c r="H1" s="563"/>
      <c r="I1" s="563"/>
      <c r="J1" s="563"/>
      <c r="K1" s="563"/>
      <c r="L1" s="563"/>
      <c r="M1" s="563"/>
      <c r="N1" s="563"/>
      <c r="O1" s="563"/>
      <c r="P1" s="563"/>
      <c r="Q1" s="563"/>
      <c r="R1" s="563"/>
      <c r="S1" s="563"/>
      <c r="T1" s="563"/>
      <c r="U1" s="336" t="s">
        <v>57</v>
      </c>
    </row>
    <row r="2" spans="1:21" ht="15.75">
      <c r="A2" s="1"/>
      <c r="B2" s="1"/>
      <c r="C2" s="1"/>
      <c r="D2" s="1"/>
      <c r="E2" s="1"/>
      <c r="F2" s="1"/>
      <c r="G2" s="1"/>
      <c r="H2" s="1"/>
      <c r="I2" s="1"/>
      <c r="J2" s="1"/>
      <c r="K2" s="1"/>
      <c r="L2" s="1"/>
      <c r="M2" s="1"/>
      <c r="N2" s="1"/>
      <c r="O2" s="1"/>
      <c r="P2" s="1"/>
      <c r="Q2" s="1"/>
      <c r="R2" s="1"/>
      <c r="S2" s="1"/>
      <c r="T2" s="1"/>
      <c r="U2" s="336" t="s">
        <v>57</v>
      </c>
    </row>
    <row r="3" spans="1:21" ht="18.75">
      <c r="A3" s="732" t="s">
        <v>151</v>
      </c>
      <c r="B3" s="550"/>
      <c r="C3" s="550"/>
      <c r="D3" s="550"/>
      <c r="E3" s="550"/>
      <c r="F3" s="550"/>
      <c r="G3" s="550"/>
      <c r="H3" s="550"/>
      <c r="I3" s="550"/>
      <c r="J3" s="550"/>
      <c r="K3" s="550"/>
      <c r="L3" s="550"/>
      <c r="M3" s="550"/>
      <c r="N3" s="550"/>
      <c r="O3" s="550"/>
      <c r="P3" s="550"/>
      <c r="Q3" s="550"/>
      <c r="R3" s="550"/>
      <c r="S3" s="550"/>
      <c r="T3" s="550"/>
      <c r="U3" s="336" t="s">
        <v>57</v>
      </c>
    </row>
    <row r="4" spans="1:21" ht="16.5">
      <c r="A4" s="733" t="str">
        <f>+'B. Summary of Requirements '!A5</f>
        <v>United States National Central Bureau</v>
      </c>
      <c r="B4" s="543"/>
      <c r="C4" s="543"/>
      <c r="D4" s="543"/>
      <c r="E4" s="543"/>
      <c r="F4" s="543"/>
      <c r="G4" s="543"/>
      <c r="H4" s="543"/>
      <c r="I4" s="543"/>
      <c r="J4" s="543"/>
      <c r="K4" s="543"/>
      <c r="L4" s="543"/>
      <c r="M4" s="543"/>
      <c r="N4" s="543"/>
      <c r="O4" s="543"/>
      <c r="P4" s="543"/>
      <c r="Q4" s="543"/>
      <c r="R4" s="543"/>
      <c r="S4" s="543"/>
      <c r="T4" s="543"/>
      <c r="U4" s="336" t="s">
        <v>57</v>
      </c>
    </row>
    <row r="5" spans="1:21" ht="16.5">
      <c r="A5" s="733" t="str">
        <f>+'B. Summary of Requirements '!A6</f>
        <v>Salaries and Expenses</v>
      </c>
      <c r="B5" s="550"/>
      <c r="C5" s="550"/>
      <c r="D5" s="550"/>
      <c r="E5" s="550"/>
      <c r="F5" s="550"/>
      <c r="G5" s="550"/>
      <c r="H5" s="550"/>
      <c r="I5" s="550"/>
      <c r="J5" s="550"/>
      <c r="K5" s="550"/>
      <c r="L5" s="550"/>
      <c r="M5" s="550"/>
      <c r="N5" s="550"/>
      <c r="O5" s="550"/>
      <c r="P5" s="550"/>
      <c r="Q5" s="550"/>
      <c r="R5" s="550"/>
      <c r="S5" s="550"/>
      <c r="T5" s="550"/>
      <c r="U5" s="336" t="s">
        <v>57</v>
      </c>
    </row>
    <row r="6" spans="1:21" ht="15.75">
      <c r="A6" s="715" t="s">
        <v>10</v>
      </c>
      <c r="B6" s="543"/>
      <c r="C6" s="543"/>
      <c r="D6" s="543"/>
      <c r="E6" s="543"/>
      <c r="F6" s="543"/>
      <c r="G6" s="543"/>
      <c r="H6" s="543"/>
      <c r="I6" s="543"/>
      <c r="J6" s="543"/>
      <c r="K6" s="543"/>
      <c r="L6" s="543"/>
      <c r="M6" s="543"/>
      <c r="N6" s="543"/>
      <c r="O6" s="543"/>
      <c r="P6" s="543"/>
      <c r="Q6" s="543"/>
      <c r="R6" s="543"/>
      <c r="S6" s="543"/>
      <c r="T6" s="543"/>
      <c r="U6" s="336" t="s">
        <v>57</v>
      </c>
    </row>
    <row r="7" spans="1:21" ht="15.75">
      <c r="A7" s="1"/>
      <c r="B7" s="1"/>
      <c r="C7" s="1"/>
      <c r="D7" s="1"/>
      <c r="E7" s="1"/>
      <c r="F7" s="19"/>
      <c r="G7" s="19"/>
      <c r="H7" s="19"/>
      <c r="I7" s="19"/>
      <c r="J7" s="19"/>
      <c r="K7" s="19"/>
      <c r="L7" s="19"/>
      <c r="M7" s="19"/>
      <c r="N7" s="19"/>
      <c r="O7" s="1"/>
      <c r="P7" s="1"/>
      <c r="Q7" s="1"/>
      <c r="R7" s="1"/>
      <c r="S7" s="1"/>
      <c r="T7" s="1"/>
      <c r="U7" s="336" t="s">
        <v>57</v>
      </c>
    </row>
    <row r="8" spans="1:21" ht="15.75">
      <c r="A8" s="1"/>
      <c r="B8" s="1"/>
      <c r="C8" s="19"/>
      <c r="D8" s="19"/>
      <c r="E8" s="19"/>
      <c r="F8" s="19"/>
      <c r="G8" s="19"/>
      <c r="H8" s="19"/>
      <c r="I8" s="19"/>
      <c r="J8" s="19"/>
      <c r="K8" s="19"/>
      <c r="L8" s="19"/>
      <c r="M8" s="19"/>
      <c r="N8" s="19"/>
      <c r="O8" s="1"/>
      <c r="P8" s="1"/>
      <c r="Q8" s="1"/>
      <c r="R8" s="21"/>
      <c r="S8" s="19"/>
      <c r="T8" s="19"/>
      <c r="U8" s="336" t="s">
        <v>57</v>
      </c>
    </row>
    <row r="9" spans="1:21" ht="15.75">
      <c r="A9" s="98"/>
      <c r="B9" s="99"/>
      <c r="C9" s="709" t="s">
        <v>124</v>
      </c>
      <c r="D9" s="710"/>
      <c r="E9" s="711"/>
      <c r="F9" s="721" t="s">
        <v>27</v>
      </c>
      <c r="G9" s="722"/>
      <c r="H9" s="723"/>
      <c r="I9" s="721" t="s">
        <v>28</v>
      </c>
      <c r="J9" s="722"/>
      <c r="K9" s="723"/>
      <c r="L9" s="709" t="s">
        <v>125</v>
      </c>
      <c r="M9" s="710"/>
      <c r="N9" s="711"/>
      <c r="O9" s="709" t="s">
        <v>126</v>
      </c>
      <c r="P9" s="710"/>
      <c r="Q9" s="711"/>
      <c r="R9" s="709" t="s">
        <v>152</v>
      </c>
      <c r="S9" s="710"/>
      <c r="T9" s="711"/>
      <c r="U9" s="336" t="s">
        <v>57</v>
      </c>
    </row>
    <row r="10" spans="1:21" ht="15.75">
      <c r="A10" s="95"/>
      <c r="B10" s="2"/>
      <c r="C10" s="712"/>
      <c r="D10" s="713"/>
      <c r="E10" s="714"/>
      <c r="F10" s="724"/>
      <c r="G10" s="725"/>
      <c r="H10" s="726"/>
      <c r="I10" s="724"/>
      <c r="J10" s="725"/>
      <c r="K10" s="726"/>
      <c r="L10" s="712"/>
      <c r="M10" s="713"/>
      <c r="N10" s="714"/>
      <c r="O10" s="712"/>
      <c r="P10" s="713"/>
      <c r="Q10" s="714"/>
      <c r="R10" s="712"/>
      <c r="S10" s="713"/>
      <c r="T10" s="714"/>
      <c r="U10" s="336" t="s">
        <v>57</v>
      </c>
    </row>
    <row r="11" spans="1:21" ht="3" customHeight="1">
      <c r="A11" s="95"/>
      <c r="B11" s="1"/>
      <c r="C11" s="95"/>
      <c r="D11" s="1"/>
      <c r="E11" s="1"/>
      <c r="F11" s="95"/>
      <c r="G11" s="1"/>
      <c r="H11" s="1"/>
      <c r="I11" s="95"/>
      <c r="J11" s="1"/>
      <c r="K11" s="1"/>
      <c r="L11" s="95"/>
      <c r="M11" s="1"/>
      <c r="N11" s="1"/>
      <c r="O11" s="95"/>
      <c r="P11" s="1"/>
      <c r="Q11" s="1"/>
      <c r="R11" s="95"/>
      <c r="S11" s="1"/>
      <c r="T11" s="89"/>
      <c r="U11" s="336" t="s">
        <v>57</v>
      </c>
    </row>
    <row r="12" spans="1:21" ht="16.5" thickBot="1">
      <c r="A12" s="101" t="s">
        <v>178</v>
      </c>
      <c r="B12" s="172"/>
      <c r="C12" s="138" t="s">
        <v>35</v>
      </c>
      <c r="D12" s="100" t="s">
        <v>182</v>
      </c>
      <c r="E12" s="100" t="s">
        <v>37</v>
      </c>
      <c r="F12" s="138" t="s">
        <v>35</v>
      </c>
      <c r="G12" s="100" t="s">
        <v>182</v>
      </c>
      <c r="H12" s="100" t="s">
        <v>37</v>
      </c>
      <c r="I12" s="138" t="s">
        <v>35</v>
      </c>
      <c r="J12" s="100" t="s">
        <v>182</v>
      </c>
      <c r="K12" s="100" t="s">
        <v>37</v>
      </c>
      <c r="L12" s="138" t="s">
        <v>35</v>
      </c>
      <c r="M12" s="100" t="s">
        <v>182</v>
      </c>
      <c r="N12" s="100" t="s">
        <v>37</v>
      </c>
      <c r="O12" s="138" t="s">
        <v>35</v>
      </c>
      <c r="P12" s="100" t="s">
        <v>182</v>
      </c>
      <c r="Q12" s="100" t="s">
        <v>37</v>
      </c>
      <c r="R12" s="138" t="s">
        <v>35</v>
      </c>
      <c r="S12" s="100" t="s">
        <v>182</v>
      </c>
      <c r="T12" s="139" t="s">
        <v>37</v>
      </c>
      <c r="U12" s="336" t="s">
        <v>57</v>
      </c>
    </row>
    <row r="13" spans="1:21" ht="15.75">
      <c r="A13" s="735" t="s">
        <v>272</v>
      </c>
      <c r="B13" s="736"/>
      <c r="C13" s="377">
        <v>62</v>
      </c>
      <c r="D13" s="378">
        <v>64</v>
      </c>
      <c r="E13" s="378">
        <v>20748</v>
      </c>
      <c r="F13" s="377"/>
      <c r="G13" s="378"/>
      <c r="H13" s="378"/>
      <c r="I13" s="377"/>
      <c r="J13" s="378"/>
      <c r="K13" s="378"/>
      <c r="L13" s="377"/>
      <c r="M13" s="378"/>
      <c r="N13" s="378">
        <v>-4005</v>
      </c>
      <c r="O13" s="377"/>
      <c r="P13" s="378"/>
      <c r="Q13" s="378"/>
      <c r="R13" s="377">
        <f>C13+F13+I13+L13+O13</f>
        <v>62</v>
      </c>
      <c r="S13" s="378">
        <f>D13+G13+J13+M13+P13</f>
        <v>64</v>
      </c>
      <c r="T13" s="379">
        <f>E13+H13+K13+N13+Q13</f>
        <v>16743</v>
      </c>
      <c r="U13" s="336" t="s">
        <v>57</v>
      </c>
    </row>
    <row r="14" spans="1:21" ht="9" customHeight="1" hidden="1">
      <c r="A14" s="95"/>
      <c r="B14" s="1" t="s">
        <v>36</v>
      </c>
      <c r="C14" s="95"/>
      <c r="D14" s="2"/>
      <c r="E14" s="2"/>
      <c r="F14" s="95"/>
      <c r="G14" s="2"/>
      <c r="H14" s="2"/>
      <c r="I14" s="95"/>
      <c r="J14" s="2"/>
      <c r="K14" s="2"/>
      <c r="L14" s="95"/>
      <c r="M14" s="2"/>
      <c r="N14" s="2"/>
      <c r="O14" s="95"/>
      <c r="P14" s="2"/>
      <c r="Q14" s="2"/>
      <c r="R14" s="95"/>
      <c r="S14" s="2"/>
      <c r="T14" s="89"/>
      <c r="U14" s="336" t="s">
        <v>57</v>
      </c>
    </row>
    <row r="15" spans="1:21" ht="15.75">
      <c r="A15" s="737" t="s">
        <v>49</v>
      </c>
      <c r="B15" s="738"/>
      <c r="C15" s="383">
        <f>SUM(C13:C13)</f>
        <v>62</v>
      </c>
      <c r="D15" s="384">
        <f>SUM(D13:D13)</f>
        <v>64</v>
      </c>
      <c r="E15" s="93">
        <f>SUM(E13:E13)</f>
        <v>20748</v>
      </c>
      <c r="F15" s="383">
        <f>SUM(F13:F13)</f>
        <v>0</v>
      </c>
      <c r="G15" s="384">
        <f>SUM(G13:G13)</f>
        <v>0</v>
      </c>
      <c r="H15" s="301">
        <f>SUM(H13:H13)</f>
        <v>0</v>
      </c>
      <c r="I15" s="383">
        <f>SUM(I13:I13)</f>
        <v>0</v>
      </c>
      <c r="J15" s="384">
        <f>SUM(J13:J13)</f>
        <v>0</v>
      </c>
      <c r="K15" s="93">
        <f aca="true" t="shared" si="0" ref="K15:T15">SUM(K13:K13)</f>
        <v>0</v>
      </c>
      <c r="L15" s="383">
        <f t="shared" si="0"/>
        <v>0</v>
      </c>
      <c r="M15" s="384">
        <f t="shared" si="0"/>
        <v>0</v>
      </c>
      <c r="N15" s="93">
        <f t="shared" si="0"/>
        <v>-4005</v>
      </c>
      <c r="O15" s="383">
        <f t="shared" si="0"/>
        <v>0</v>
      </c>
      <c r="P15" s="384">
        <f t="shared" si="0"/>
        <v>0</v>
      </c>
      <c r="Q15" s="93">
        <f t="shared" si="0"/>
        <v>0</v>
      </c>
      <c r="R15" s="383">
        <f t="shared" si="0"/>
        <v>62</v>
      </c>
      <c r="S15" s="384">
        <f t="shared" si="0"/>
        <v>64</v>
      </c>
      <c r="T15" s="94">
        <f t="shared" si="0"/>
        <v>16743</v>
      </c>
      <c r="U15" s="336" t="s">
        <v>57</v>
      </c>
    </row>
    <row r="16" spans="1:34" ht="15.75">
      <c r="A16" s="717" t="s">
        <v>17</v>
      </c>
      <c r="B16" s="718"/>
      <c r="C16" s="385" t="s">
        <v>36</v>
      </c>
      <c r="D16" s="386"/>
      <c r="E16" s="386"/>
      <c r="F16" s="385"/>
      <c r="G16" s="386"/>
      <c r="H16" s="386"/>
      <c r="I16" s="385"/>
      <c r="J16" s="386"/>
      <c r="K16" s="386"/>
      <c r="L16" s="385"/>
      <c r="M16" s="386"/>
      <c r="N16" s="386"/>
      <c r="O16" s="385"/>
      <c r="P16" s="386"/>
      <c r="Q16" s="386"/>
      <c r="R16" s="385"/>
      <c r="S16" s="386">
        <f>D16+G16+J16+M16+P16</f>
        <v>0</v>
      </c>
      <c r="T16" s="387"/>
      <c r="U16" s="336" t="s">
        <v>57</v>
      </c>
      <c r="V16" s="23"/>
      <c r="W16" s="23"/>
      <c r="X16" s="23"/>
      <c r="Y16" s="23"/>
      <c r="Z16" s="23"/>
      <c r="AA16" s="23"/>
      <c r="AB16" s="23"/>
      <c r="AC16" s="23"/>
      <c r="AD16" s="23"/>
      <c r="AE16" s="23"/>
      <c r="AF16" s="23"/>
      <c r="AG16" s="23"/>
      <c r="AH16" s="23"/>
    </row>
    <row r="17" spans="1:21" ht="15.75">
      <c r="A17" s="717" t="s">
        <v>16</v>
      </c>
      <c r="B17" s="718"/>
      <c r="C17" s="388"/>
      <c r="D17" s="389">
        <f>SUM(D15:D16)</f>
        <v>64</v>
      </c>
      <c r="E17" s="389"/>
      <c r="F17" s="388"/>
      <c r="G17" s="389">
        <f>+G15+G16</f>
        <v>0</v>
      </c>
      <c r="H17" s="389"/>
      <c r="I17" s="388"/>
      <c r="J17" s="389">
        <f>+J15+J16</f>
        <v>0</v>
      </c>
      <c r="K17" s="389"/>
      <c r="L17" s="388"/>
      <c r="M17" s="389">
        <f>+M15+M16</f>
        <v>0</v>
      </c>
      <c r="N17" s="389"/>
      <c r="O17" s="388"/>
      <c r="P17" s="389">
        <f>+P15+P16</f>
        <v>0</v>
      </c>
      <c r="Q17" s="389"/>
      <c r="R17" s="388"/>
      <c r="S17" s="389">
        <f>SUM(S15:S16)</f>
        <v>64</v>
      </c>
      <c r="T17" s="390"/>
      <c r="U17" s="336" t="s">
        <v>57</v>
      </c>
    </row>
    <row r="18" spans="1:21" ht="15.75">
      <c r="A18" s="719" t="s">
        <v>18</v>
      </c>
      <c r="B18" s="720"/>
      <c r="C18" s="377"/>
      <c r="D18" s="378"/>
      <c r="E18" s="378"/>
      <c r="F18" s="377"/>
      <c r="G18" s="378"/>
      <c r="H18" s="378"/>
      <c r="I18" s="377"/>
      <c r="J18" s="378"/>
      <c r="K18" s="378"/>
      <c r="L18" s="377"/>
      <c r="M18" s="378"/>
      <c r="N18" s="378"/>
      <c r="O18" s="377"/>
      <c r="P18" s="378"/>
      <c r="Q18" s="378"/>
      <c r="R18" s="377"/>
      <c r="S18" s="378"/>
      <c r="T18" s="379"/>
      <c r="U18" s="336" t="s">
        <v>57</v>
      </c>
    </row>
    <row r="19" spans="1:21" ht="15.75">
      <c r="A19" s="739" t="s">
        <v>191</v>
      </c>
      <c r="B19" s="740"/>
      <c r="C19" s="377"/>
      <c r="D19" s="378"/>
      <c r="E19" s="378"/>
      <c r="F19" s="377"/>
      <c r="G19" s="378"/>
      <c r="H19" s="378"/>
      <c r="I19" s="377"/>
      <c r="J19" s="378"/>
      <c r="K19" s="378"/>
      <c r="L19" s="377"/>
      <c r="M19" s="378"/>
      <c r="N19" s="378"/>
      <c r="O19" s="377"/>
      <c r="P19" s="378"/>
      <c r="Q19" s="378"/>
      <c r="R19" s="377"/>
      <c r="S19" s="378">
        <f>D19+G19+J19+M19+P19</f>
        <v>0</v>
      </c>
      <c r="T19" s="379"/>
      <c r="U19" s="336" t="s">
        <v>57</v>
      </c>
    </row>
    <row r="20" spans="1:21" ht="15.75">
      <c r="A20" s="729" t="s">
        <v>243</v>
      </c>
      <c r="B20" s="730"/>
      <c r="C20" s="385"/>
      <c r="D20" s="386"/>
      <c r="E20" s="386"/>
      <c r="F20" s="385"/>
      <c r="G20" s="386"/>
      <c r="H20" s="386"/>
      <c r="I20" s="385"/>
      <c r="J20" s="386"/>
      <c r="K20" s="386"/>
      <c r="L20" s="385"/>
      <c r="M20" s="386"/>
      <c r="N20" s="386"/>
      <c r="O20" s="385"/>
      <c r="P20" s="386"/>
      <c r="Q20" s="386"/>
      <c r="R20" s="385"/>
      <c r="S20" s="386">
        <f>D20+G20+J20+M20+P20</f>
        <v>0</v>
      </c>
      <c r="T20" s="387"/>
      <c r="U20" s="336" t="s">
        <v>57</v>
      </c>
    </row>
    <row r="21" spans="1:21" ht="15.75">
      <c r="A21" s="734" t="s">
        <v>19</v>
      </c>
      <c r="B21" s="718"/>
      <c r="C21" s="385"/>
      <c r="D21" s="386">
        <f>D20+D19+D17</f>
        <v>64</v>
      </c>
      <c r="E21" s="391"/>
      <c r="F21" s="385"/>
      <c r="G21" s="386">
        <f>G20+G19+G17</f>
        <v>0</v>
      </c>
      <c r="H21" s="391"/>
      <c r="I21" s="385"/>
      <c r="J21" s="386">
        <f>J20+J19+J17</f>
        <v>0</v>
      </c>
      <c r="K21" s="391"/>
      <c r="L21" s="385"/>
      <c r="M21" s="386">
        <f>M20+M19+M17</f>
        <v>0</v>
      </c>
      <c r="N21" s="391"/>
      <c r="O21" s="385"/>
      <c r="P21" s="386">
        <f>P20+P19+P17</f>
        <v>0</v>
      </c>
      <c r="Q21" s="391"/>
      <c r="R21" s="385"/>
      <c r="S21" s="386">
        <f>S20+S19+S17</f>
        <v>64</v>
      </c>
      <c r="T21" s="392"/>
      <c r="U21" s="336" t="s">
        <v>57</v>
      </c>
    </row>
    <row r="22" spans="2:21" ht="15.75">
      <c r="B22" s="1"/>
      <c r="C22" s="1"/>
      <c r="D22" s="1"/>
      <c r="E22" s="1"/>
      <c r="F22" s="1"/>
      <c r="G22" s="1"/>
      <c r="H22" s="1"/>
      <c r="I22" s="1"/>
      <c r="J22" s="1"/>
      <c r="K22" s="1"/>
      <c r="L22" s="1"/>
      <c r="M22" s="1"/>
      <c r="N22" s="1"/>
      <c r="O22" s="1"/>
      <c r="P22" s="1"/>
      <c r="Q22" s="1"/>
      <c r="R22" s="1"/>
      <c r="S22" s="1"/>
      <c r="T22" s="1"/>
      <c r="U22" s="336" t="s">
        <v>57</v>
      </c>
    </row>
    <row r="23" spans="1:21" ht="15.75">
      <c r="A23" s="1"/>
      <c r="B23" s="1"/>
      <c r="C23" s="1"/>
      <c r="D23" s="1"/>
      <c r="E23" s="1"/>
      <c r="F23" s="1"/>
      <c r="G23" s="1"/>
      <c r="H23" s="1"/>
      <c r="I23" s="1"/>
      <c r="J23" s="1"/>
      <c r="K23" s="1"/>
      <c r="L23" s="1"/>
      <c r="M23" s="1"/>
      <c r="N23" s="1"/>
      <c r="O23" s="1"/>
      <c r="P23" s="1"/>
      <c r="Q23" s="1"/>
      <c r="R23" s="1"/>
      <c r="S23" s="1"/>
      <c r="T23" s="1"/>
      <c r="U23" s="336" t="s">
        <v>57</v>
      </c>
    </row>
    <row r="24" spans="1:21" ht="15.75">
      <c r="A24" s="1" t="s">
        <v>153</v>
      </c>
      <c r="C24" s="1"/>
      <c r="D24" s="1"/>
      <c r="E24" s="1"/>
      <c r="F24" s="1"/>
      <c r="G24" s="1"/>
      <c r="H24" s="1"/>
      <c r="I24" s="1"/>
      <c r="J24" s="1"/>
      <c r="K24" s="1"/>
      <c r="L24" s="1"/>
      <c r="M24" s="1"/>
      <c r="N24" s="1"/>
      <c r="O24" s="1"/>
      <c r="P24" s="1"/>
      <c r="Q24" s="1"/>
      <c r="R24" s="1"/>
      <c r="S24" s="1"/>
      <c r="T24" s="1"/>
      <c r="U24" s="336" t="s">
        <v>57</v>
      </c>
    </row>
    <row r="25" spans="1:21" ht="15.75">
      <c r="A25" s="1"/>
      <c r="C25" s="1"/>
      <c r="D25" s="1"/>
      <c r="E25" s="1"/>
      <c r="F25" s="1"/>
      <c r="G25" s="1"/>
      <c r="H25" s="1"/>
      <c r="I25" s="1"/>
      <c r="J25" s="1"/>
      <c r="K25" s="1"/>
      <c r="L25" s="1"/>
      <c r="M25" s="1"/>
      <c r="N25" s="1"/>
      <c r="O25" s="1"/>
      <c r="P25" s="1"/>
      <c r="Q25" s="1"/>
      <c r="R25" s="1"/>
      <c r="S25" s="1"/>
      <c r="T25" s="1"/>
      <c r="U25" s="336" t="s">
        <v>57</v>
      </c>
    </row>
    <row r="26" spans="1:21" ht="15.75">
      <c r="A26" s="1" t="s">
        <v>281</v>
      </c>
      <c r="B26" s="1"/>
      <c r="C26" s="1"/>
      <c r="D26" s="1"/>
      <c r="E26" s="1"/>
      <c r="F26" s="1"/>
      <c r="G26" s="1"/>
      <c r="H26" s="1"/>
      <c r="I26" s="1"/>
      <c r="J26" s="1"/>
      <c r="K26" s="1"/>
      <c r="L26" s="1"/>
      <c r="M26" s="1"/>
      <c r="N26" s="1"/>
      <c r="O26" s="1"/>
      <c r="P26" s="1"/>
      <c r="Q26" s="1"/>
      <c r="R26" s="1"/>
      <c r="S26" s="1"/>
      <c r="T26" s="1"/>
      <c r="U26" s="336" t="s">
        <v>57</v>
      </c>
    </row>
    <row r="27" spans="1:21" ht="15.75">
      <c r="A27" s="1"/>
      <c r="B27" s="1"/>
      <c r="C27" s="1"/>
      <c r="D27" s="1"/>
      <c r="E27" s="1"/>
      <c r="F27" s="1"/>
      <c r="G27" s="1"/>
      <c r="H27" s="1"/>
      <c r="I27" s="1"/>
      <c r="J27" s="1"/>
      <c r="K27" s="1"/>
      <c r="L27" s="1"/>
      <c r="M27" s="1"/>
      <c r="N27" s="1"/>
      <c r="O27" s="1"/>
      <c r="P27" s="1"/>
      <c r="Q27" s="1"/>
      <c r="R27" s="1"/>
      <c r="S27" s="1"/>
      <c r="T27" s="1"/>
      <c r="U27" s="336" t="s">
        <v>57</v>
      </c>
    </row>
    <row r="28" spans="1:21" ht="39.75" customHeight="1">
      <c r="A28" s="727" t="s">
        <v>311</v>
      </c>
      <c r="B28" s="728"/>
      <c r="C28" s="728"/>
      <c r="D28" s="728"/>
      <c r="E28" s="728"/>
      <c r="F28" s="728"/>
      <c r="G28" s="728"/>
      <c r="H28" s="728"/>
      <c r="I28" s="728"/>
      <c r="J28" s="728"/>
      <c r="K28" s="728"/>
      <c r="L28" s="728"/>
      <c r="M28" s="728"/>
      <c r="N28" s="728"/>
      <c r="O28" s="728"/>
      <c r="P28" s="728"/>
      <c r="Q28" s="728"/>
      <c r="R28" s="1"/>
      <c r="S28" s="1"/>
      <c r="T28" s="1"/>
      <c r="U28" s="336" t="s">
        <v>57</v>
      </c>
    </row>
    <row r="29" spans="1:21" ht="14.25" customHeight="1">
      <c r="A29" s="87"/>
      <c r="B29" s="80"/>
      <c r="C29" s="80"/>
      <c r="D29" s="80"/>
      <c r="E29" s="80"/>
      <c r="F29" s="80"/>
      <c r="G29" s="80"/>
      <c r="H29" s="80"/>
      <c r="I29" s="80"/>
      <c r="J29" s="80"/>
      <c r="K29" s="80"/>
      <c r="L29" s="80"/>
      <c r="M29" s="80"/>
      <c r="N29" s="80"/>
      <c r="O29" s="80"/>
      <c r="P29" s="80"/>
      <c r="Q29" s="80"/>
      <c r="R29" s="1"/>
      <c r="S29" s="1"/>
      <c r="T29" s="1"/>
      <c r="U29" s="336" t="s">
        <v>127</v>
      </c>
    </row>
    <row r="30" spans="1:21" ht="15.75">
      <c r="A30" s="716"/>
      <c r="B30" s="716"/>
      <c r="C30" s="716"/>
      <c r="D30" s="716"/>
      <c r="E30" s="716"/>
      <c r="F30" s="716"/>
      <c r="G30" s="716"/>
      <c r="H30" s="716"/>
      <c r="I30" s="716"/>
      <c r="J30" s="716"/>
      <c r="K30" s="716"/>
      <c r="L30" s="716"/>
      <c r="M30" s="716"/>
      <c r="N30" s="716"/>
      <c r="O30" s="716"/>
      <c r="P30" s="716"/>
      <c r="Q30" s="716"/>
      <c r="R30" s="716"/>
      <c r="S30" s="716"/>
      <c r="T30" s="716"/>
      <c r="U30" s="336"/>
    </row>
    <row r="31" spans="1:20" ht="15.75">
      <c r="A31" s="1"/>
      <c r="B31" s="1"/>
      <c r="C31" s="1"/>
      <c r="D31" s="1"/>
      <c r="E31" s="1"/>
      <c r="F31" s="1"/>
      <c r="G31" s="1"/>
      <c r="H31" s="1"/>
      <c r="I31" s="1"/>
      <c r="J31" s="1"/>
      <c r="K31" s="1"/>
      <c r="L31" s="1"/>
      <c r="M31" s="1"/>
      <c r="N31" s="1"/>
      <c r="O31" s="1"/>
      <c r="P31" s="1"/>
      <c r="Q31" s="1"/>
      <c r="R31" s="1"/>
      <c r="S31" s="1"/>
      <c r="T31" s="1"/>
    </row>
    <row r="32" spans="1:20" ht="15.75">
      <c r="A32" s="88"/>
      <c r="B32" s="88"/>
      <c r="C32" s="88"/>
      <c r="D32" s="88"/>
      <c r="E32" s="88"/>
      <c r="F32" s="88"/>
      <c r="G32" s="88"/>
      <c r="H32" s="88"/>
      <c r="I32" s="88"/>
      <c r="J32" s="88"/>
      <c r="K32" s="88"/>
      <c r="L32" s="1"/>
      <c r="M32" s="1"/>
      <c r="N32" s="1"/>
      <c r="O32" s="1"/>
      <c r="P32" s="1"/>
      <c r="Q32" s="1"/>
      <c r="R32" s="1"/>
      <c r="S32" s="1"/>
      <c r="T32" s="1"/>
    </row>
    <row r="33" spans="1:20" ht="15.75">
      <c r="A33" s="88"/>
      <c r="B33" s="88"/>
      <c r="C33" s="88"/>
      <c r="D33" s="88"/>
      <c r="E33" s="88"/>
      <c r="F33" s="88"/>
      <c r="G33" s="88"/>
      <c r="H33" s="88"/>
      <c r="I33" s="88"/>
      <c r="J33" s="88"/>
      <c r="K33" s="88"/>
      <c r="L33" s="1"/>
      <c r="M33" s="1"/>
      <c r="N33" s="1"/>
      <c r="O33" s="1"/>
      <c r="P33" s="1"/>
      <c r="Q33" s="1"/>
      <c r="R33" s="1"/>
      <c r="S33" s="1"/>
      <c r="T33" s="1"/>
    </row>
    <row r="34" ht="15.75">
      <c r="T34" s="311"/>
    </row>
  </sheetData>
  <mergeCells count="21">
    <mergeCell ref="L9:N10"/>
    <mergeCell ref="A21:B21"/>
    <mergeCell ref="C9:E10"/>
    <mergeCell ref="A13:B13"/>
    <mergeCell ref="A16:B16"/>
    <mergeCell ref="A15:B15"/>
    <mergeCell ref="A19:B19"/>
    <mergeCell ref="A1:T1"/>
    <mergeCell ref="A3:T3"/>
    <mergeCell ref="A4:T4"/>
    <mergeCell ref="A5:T5"/>
    <mergeCell ref="O9:Q10"/>
    <mergeCell ref="A6:T6"/>
    <mergeCell ref="A30:T30"/>
    <mergeCell ref="A17:B17"/>
    <mergeCell ref="A18:B18"/>
    <mergeCell ref="F9:H10"/>
    <mergeCell ref="R9:T10"/>
    <mergeCell ref="A28:Q28"/>
    <mergeCell ref="A20:B20"/>
    <mergeCell ref="I9:K10"/>
  </mergeCells>
  <printOptions horizontalCentered="1"/>
  <pageMargins left="0.5" right="0.5" top="0.5" bottom="0.55" header="0" footer="0"/>
  <pageSetup firstPageNumber="2" useFirstPageNumber="1" fitToHeight="1" fitToWidth="1" horizontalDpi="300" verticalDpi="300" orientation="landscape" scale="71" r:id="rId1"/>
  <headerFooter alignWithMargins="0">
    <oddFooter>&amp;C&amp;"Times New Roman,Regular"Exhibit F - Crosswalk of 2007 Availability</oddFooter>
  </headerFooter>
</worksheet>
</file>

<file path=xl/worksheets/sheet6.xml><?xml version="1.0" encoding="utf-8"?>
<worksheet xmlns="http://schemas.openxmlformats.org/spreadsheetml/2006/main" xmlns:r="http://schemas.openxmlformats.org/officeDocument/2006/relationships">
  <sheetPr codeName="Sheet18">
    <pageSetUpPr fitToPage="1"/>
  </sheetPr>
  <dimension ref="A1:AH37"/>
  <sheetViews>
    <sheetView zoomScale="75" zoomScaleNormal="75" workbookViewId="0" topLeftCell="A1">
      <selection activeCell="A1" sqref="A1:D1"/>
    </sheetView>
  </sheetViews>
  <sheetFormatPr defaultColWidth="8.88671875" defaultRowHeight="15"/>
  <cols>
    <col min="2" max="2" width="9.88671875" style="0" customWidth="1"/>
    <col min="4" max="4" width="8.77734375" style="0" customWidth="1"/>
    <col min="5" max="5" width="10.3359375" style="302" customWidth="1"/>
  </cols>
  <sheetData>
    <row r="1" spans="1:21" ht="20.25">
      <c r="A1" s="741" t="s">
        <v>154</v>
      </c>
      <c r="B1" s="742"/>
      <c r="C1" s="742"/>
      <c r="D1" s="743"/>
      <c r="E1" s="512"/>
      <c r="F1" s="512"/>
      <c r="G1" s="512"/>
      <c r="H1" s="512"/>
      <c r="I1" s="512"/>
      <c r="J1" s="512"/>
      <c r="K1" s="512"/>
      <c r="L1" s="512"/>
      <c r="M1" s="512"/>
      <c r="N1" s="512"/>
      <c r="O1" s="512"/>
      <c r="P1" s="512"/>
      <c r="Q1" s="512"/>
      <c r="R1" s="512"/>
      <c r="S1" s="512"/>
      <c r="T1" s="513"/>
      <c r="U1" s="338" t="s">
        <v>57</v>
      </c>
    </row>
    <row r="2" spans="1:21" ht="15.75">
      <c r="A2" s="512"/>
      <c r="B2" s="512"/>
      <c r="C2" s="512"/>
      <c r="D2" s="512"/>
      <c r="E2" s="512"/>
      <c r="F2" s="512"/>
      <c r="G2" s="512"/>
      <c r="H2" s="512"/>
      <c r="I2" s="512"/>
      <c r="J2" s="512"/>
      <c r="K2" s="512"/>
      <c r="L2" s="512"/>
      <c r="M2" s="512"/>
      <c r="N2" s="512"/>
      <c r="O2" s="512"/>
      <c r="P2" s="512"/>
      <c r="Q2" s="512"/>
      <c r="R2" s="512"/>
      <c r="S2" s="512"/>
      <c r="T2" s="513"/>
      <c r="U2" s="338" t="s">
        <v>57</v>
      </c>
    </row>
    <row r="3" spans="1:21" s="43" customFormat="1" ht="18.75">
      <c r="A3" s="744" t="s">
        <v>64</v>
      </c>
      <c r="B3" s="745"/>
      <c r="C3" s="745"/>
      <c r="D3" s="745"/>
      <c r="E3" s="745"/>
      <c r="F3" s="745"/>
      <c r="G3" s="745"/>
      <c r="H3" s="745"/>
      <c r="I3" s="745"/>
      <c r="J3" s="745"/>
      <c r="K3" s="745"/>
      <c r="L3" s="745"/>
      <c r="M3" s="745"/>
      <c r="N3" s="745"/>
      <c r="O3" s="745"/>
      <c r="P3" s="745"/>
      <c r="Q3" s="745"/>
      <c r="R3" s="745"/>
      <c r="S3" s="745"/>
      <c r="T3" s="745"/>
      <c r="U3" s="336" t="s">
        <v>57</v>
      </c>
    </row>
    <row r="4" spans="1:21" s="43" customFormat="1" ht="15.75">
      <c r="A4" s="746" t="str">
        <f>+'B. Summary of Requirements '!A63:AC63</f>
        <v>United States National Central Bureau</v>
      </c>
      <c r="B4" s="747"/>
      <c r="C4" s="747"/>
      <c r="D4" s="747"/>
      <c r="E4" s="747"/>
      <c r="F4" s="747"/>
      <c r="G4" s="747"/>
      <c r="H4" s="747"/>
      <c r="I4" s="747"/>
      <c r="J4" s="747"/>
      <c r="K4" s="747"/>
      <c r="L4" s="747"/>
      <c r="M4" s="747"/>
      <c r="N4" s="747"/>
      <c r="O4" s="747"/>
      <c r="P4" s="747"/>
      <c r="Q4" s="747"/>
      <c r="R4" s="747"/>
      <c r="S4" s="747"/>
      <c r="T4" s="747"/>
      <c r="U4" s="336" t="s">
        <v>57</v>
      </c>
    </row>
    <row r="5" spans="1:21" s="43" customFormat="1" ht="15.75">
      <c r="A5" s="746" t="str">
        <f>+'[4]B. Summary of Requirements '!A6</f>
        <v>Salaries and Expenses</v>
      </c>
      <c r="B5" s="748"/>
      <c r="C5" s="748"/>
      <c r="D5" s="748"/>
      <c r="E5" s="748"/>
      <c r="F5" s="748"/>
      <c r="G5" s="748"/>
      <c r="H5" s="748"/>
      <c r="I5" s="748"/>
      <c r="J5" s="748"/>
      <c r="K5" s="748"/>
      <c r="L5" s="748"/>
      <c r="M5" s="748"/>
      <c r="N5" s="748"/>
      <c r="O5" s="748"/>
      <c r="P5" s="748"/>
      <c r="Q5" s="748"/>
      <c r="R5" s="748"/>
      <c r="S5" s="748"/>
      <c r="T5" s="748"/>
      <c r="U5" s="336" t="s">
        <v>57</v>
      </c>
    </row>
    <row r="6" spans="1:21" s="43" customFormat="1" ht="15.75">
      <c r="A6" s="749" t="s">
        <v>10</v>
      </c>
      <c r="B6" s="750"/>
      <c r="C6" s="750"/>
      <c r="D6" s="750"/>
      <c r="E6" s="750"/>
      <c r="F6" s="750"/>
      <c r="G6" s="750"/>
      <c r="H6" s="750"/>
      <c r="I6" s="750"/>
      <c r="J6" s="750"/>
      <c r="K6" s="750"/>
      <c r="L6" s="750"/>
      <c r="M6" s="750"/>
      <c r="N6" s="750"/>
      <c r="O6" s="750"/>
      <c r="P6" s="750"/>
      <c r="Q6" s="750"/>
      <c r="R6" s="750"/>
      <c r="S6" s="750"/>
      <c r="T6" s="750"/>
      <c r="U6" s="336" t="s">
        <v>57</v>
      </c>
    </row>
    <row r="7" spans="1:21" s="43" customFormat="1" ht="15.75">
      <c r="A7" s="11"/>
      <c r="B7" s="11"/>
      <c r="C7" s="11"/>
      <c r="D7" s="11"/>
      <c r="E7" s="11"/>
      <c r="F7" s="13"/>
      <c r="G7" s="13"/>
      <c r="H7" s="13"/>
      <c r="I7" s="13"/>
      <c r="J7" s="13"/>
      <c r="K7" s="13"/>
      <c r="L7" s="13"/>
      <c r="M7" s="13"/>
      <c r="N7" s="13"/>
      <c r="O7" s="11"/>
      <c r="P7" s="11"/>
      <c r="Q7" s="11"/>
      <c r="R7" s="11"/>
      <c r="S7" s="11"/>
      <c r="T7" s="11"/>
      <c r="U7" s="336" t="s">
        <v>57</v>
      </c>
    </row>
    <row r="8" spans="1:21" s="43" customFormat="1" ht="15.75">
      <c r="A8" s="11"/>
      <c r="B8" s="11"/>
      <c r="C8" s="13"/>
      <c r="D8" s="13"/>
      <c r="E8" s="13"/>
      <c r="F8" s="13"/>
      <c r="G8" s="13"/>
      <c r="H8" s="13"/>
      <c r="I8" s="13"/>
      <c r="J8" s="13"/>
      <c r="K8" s="13"/>
      <c r="L8" s="13"/>
      <c r="M8" s="13"/>
      <c r="N8" s="13"/>
      <c r="O8" s="11"/>
      <c r="P8" s="11"/>
      <c r="Q8" s="11"/>
      <c r="R8" s="11"/>
      <c r="S8" s="13"/>
      <c r="T8" s="13"/>
      <c r="U8" s="336" t="s">
        <v>57</v>
      </c>
    </row>
    <row r="9" spans="1:21" s="346" customFormat="1" ht="16.5" customHeight="1">
      <c r="A9" s="514"/>
      <c r="B9" s="515"/>
      <c r="C9" s="751" t="s">
        <v>312</v>
      </c>
      <c r="D9" s="752"/>
      <c r="E9" s="753"/>
      <c r="F9" s="757" t="s">
        <v>27</v>
      </c>
      <c r="G9" s="758"/>
      <c r="H9" s="759"/>
      <c r="I9" s="757" t="s">
        <v>28</v>
      </c>
      <c r="J9" s="758"/>
      <c r="K9" s="759"/>
      <c r="L9" s="751" t="s">
        <v>125</v>
      </c>
      <c r="M9" s="752"/>
      <c r="N9" s="753"/>
      <c r="O9" s="751" t="s">
        <v>126</v>
      </c>
      <c r="P9" s="752"/>
      <c r="Q9" s="753"/>
      <c r="R9" s="751" t="s">
        <v>65</v>
      </c>
      <c r="S9" s="752"/>
      <c r="T9" s="753"/>
      <c r="U9" s="345" t="s">
        <v>57</v>
      </c>
    </row>
    <row r="10" spans="1:21" s="346" customFormat="1" ht="15.75">
      <c r="A10" s="516"/>
      <c r="B10" s="517"/>
      <c r="C10" s="754"/>
      <c r="D10" s="755"/>
      <c r="E10" s="756"/>
      <c r="F10" s="760"/>
      <c r="G10" s="761"/>
      <c r="H10" s="762"/>
      <c r="I10" s="760"/>
      <c r="J10" s="761"/>
      <c r="K10" s="762"/>
      <c r="L10" s="754"/>
      <c r="M10" s="755"/>
      <c r="N10" s="756"/>
      <c r="O10" s="754"/>
      <c r="P10" s="755"/>
      <c r="Q10" s="756"/>
      <c r="R10" s="754"/>
      <c r="S10" s="755"/>
      <c r="T10" s="756"/>
      <c r="U10" s="345" t="s">
        <v>57</v>
      </c>
    </row>
    <row r="11" spans="1:21" s="346" customFormat="1" ht="15" customHeight="1">
      <c r="A11" s="516"/>
      <c r="C11" s="516"/>
      <c r="F11" s="516"/>
      <c r="I11" s="516"/>
      <c r="L11" s="516"/>
      <c r="O11" s="516"/>
      <c r="R11" s="516"/>
      <c r="T11" s="282"/>
      <c r="U11" s="345" t="s">
        <v>57</v>
      </c>
    </row>
    <row r="12" spans="1:21" s="346" customFormat="1" ht="16.5" thickBot="1">
      <c r="A12" s="518" t="s">
        <v>178</v>
      </c>
      <c r="B12" s="519"/>
      <c r="C12" s="520" t="s">
        <v>35</v>
      </c>
      <c r="D12" s="521" t="s">
        <v>182</v>
      </c>
      <c r="E12" s="521" t="s">
        <v>37</v>
      </c>
      <c r="F12" s="520" t="s">
        <v>35</v>
      </c>
      <c r="G12" s="521" t="s">
        <v>182</v>
      </c>
      <c r="H12" s="521" t="s">
        <v>37</v>
      </c>
      <c r="I12" s="520" t="s">
        <v>35</v>
      </c>
      <c r="J12" s="521" t="s">
        <v>182</v>
      </c>
      <c r="K12" s="521" t="s">
        <v>37</v>
      </c>
      <c r="L12" s="520" t="s">
        <v>35</v>
      </c>
      <c r="M12" s="521" t="s">
        <v>182</v>
      </c>
      <c r="N12" s="521" t="s">
        <v>37</v>
      </c>
      <c r="O12" s="520" t="s">
        <v>35</v>
      </c>
      <c r="P12" s="521" t="s">
        <v>182</v>
      </c>
      <c r="Q12" s="521" t="s">
        <v>37</v>
      </c>
      <c r="R12" s="520" t="s">
        <v>35</v>
      </c>
      <c r="S12" s="521" t="s">
        <v>182</v>
      </c>
      <c r="T12" s="121" t="s">
        <v>37</v>
      </c>
      <c r="U12" s="345" t="s">
        <v>57</v>
      </c>
    </row>
    <row r="13" spans="1:21" s="43" customFormat="1" ht="15.75">
      <c r="A13" s="763" t="s">
        <v>272</v>
      </c>
      <c r="B13" s="764"/>
      <c r="C13" s="114">
        <v>63</v>
      </c>
      <c r="D13" s="522">
        <v>65</v>
      </c>
      <c r="E13" s="522">
        <v>23252</v>
      </c>
      <c r="F13" s="114">
        <v>0</v>
      </c>
      <c r="G13" s="522">
        <v>0</v>
      </c>
      <c r="H13" s="522">
        <v>0</v>
      </c>
      <c r="I13" s="114">
        <v>0</v>
      </c>
      <c r="J13" s="522">
        <v>0</v>
      </c>
      <c r="K13" s="522">
        <v>0</v>
      </c>
      <c r="L13" s="114">
        <v>0</v>
      </c>
      <c r="M13" s="522">
        <v>0</v>
      </c>
      <c r="N13" s="522">
        <v>-5</v>
      </c>
      <c r="O13" s="114">
        <v>0</v>
      </c>
      <c r="P13" s="522">
        <v>0</v>
      </c>
      <c r="Q13" s="522">
        <v>0</v>
      </c>
      <c r="R13" s="114">
        <f aca="true" t="shared" si="0" ref="R13:T16">C13+F13+I13+L13+O13</f>
        <v>63</v>
      </c>
      <c r="S13" s="522">
        <f t="shared" si="0"/>
        <v>65</v>
      </c>
      <c r="T13" s="523">
        <f t="shared" si="0"/>
        <v>23247</v>
      </c>
      <c r="U13" s="336" t="s">
        <v>57</v>
      </c>
    </row>
    <row r="14" spans="1:21" s="43" customFormat="1" ht="15.75">
      <c r="A14" s="765" t="s">
        <v>36</v>
      </c>
      <c r="B14" s="766"/>
      <c r="C14" s="114"/>
      <c r="D14" s="522"/>
      <c r="E14" s="522"/>
      <c r="F14" s="114"/>
      <c r="G14" s="522"/>
      <c r="H14" s="522"/>
      <c r="I14" s="114"/>
      <c r="J14" s="522"/>
      <c r="K14" s="522"/>
      <c r="L14" s="114"/>
      <c r="M14" s="522"/>
      <c r="N14" s="522"/>
      <c r="O14" s="114"/>
      <c r="P14" s="522"/>
      <c r="Q14" s="522"/>
      <c r="R14" s="114">
        <f t="shared" si="0"/>
        <v>0</v>
      </c>
      <c r="S14" s="522">
        <f t="shared" si="0"/>
        <v>0</v>
      </c>
      <c r="T14" s="523">
        <f t="shared" si="0"/>
        <v>0</v>
      </c>
      <c r="U14" s="336" t="s">
        <v>57</v>
      </c>
    </row>
    <row r="15" spans="1:21" s="43" customFormat="1" ht="15.75">
      <c r="A15" s="765" t="s">
        <v>36</v>
      </c>
      <c r="B15" s="766"/>
      <c r="C15" s="114"/>
      <c r="D15" s="522"/>
      <c r="E15" s="522"/>
      <c r="F15" s="114"/>
      <c r="G15" s="522"/>
      <c r="H15" s="522"/>
      <c r="I15" s="114"/>
      <c r="J15" s="522"/>
      <c r="K15" s="522"/>
      <c r="L15" s="114"/>
      <c r="M15" s="522"/>
      <c r="N15" s="522"/>
      <c r="O15" s="114"/>
      <c r="P15" s="522"/>
      <c r="Q15" s="522"/>
      <c r="R15" s="114">
        <f t="shared" si="0"/>
        <v>0</v>
      </c>
      <c r="S15" s="522">
        <f t="shared" si="0"/>
        <v>0</v>
      </c>
      <c r="T15" s="523">
        <f t="shared" si="0"/>
        <v>0</v>
      </c>
      <c r="U15" s="336" t="s">
        <v>57</v>
      </c>
    </row>
    <row r="16" spans="1:21" s="43" customFormat="1" ht="15.75">
      <c r="A16" s="524" t="s">
        <v>36</v>
      </c>
      <c r="B16" s="525"/>
      <c r="C16" s="526"/>
      <c r="D16" s="527"/>
      <c r="E16" s="527"/>
      <c r="F16" s="526"/>
      <c r="G16" s="527"/>
      <c r="H16" s="527"/>
      <c r="I16" s="526"/>
      <c r="J16" s="527"/>
      <c r="K16" s="527"/>
      <c r="L16" s="526"/>
      <c r="M16" s="527"/>
      <c r="N16" s="527"/>
      <c r="O16" s="526"/>
      <c r="P16" s="527"/>
      <c r="Q16" s="527"/>
      <c r="R16" s="526">
        <f t="shared" si="0"/>
        <v>0</v>
      </c>
      <c r="S16" s="527">
        <f t="shared" si="0"/>
        <v>0</v>
      </c>
      <c r="T16" s="528">
        <f t="shared" si="0"/>
        <v>0</v>
      </c>
      <c r="U16" s="336" t="s">
        <v>57</v>
      </c>
    </row>
    <row r="17" spans="1:21" s="43" customFormat="1" ht="18" customHeight="1">
      <c r="A17" s="529"/>
      <c r="B17" s="11" t="s">
        <v>36</v>
      </c>
      <c r="C17" s="113"/>
      <c r="D17" s="9"/>
      <c r="E17" s="9"/>
      <c r="F17" s="113"/>
      <c r="G17" s="9"/>
      <c r="H17" s="9"/>
      <c r="I17" s="113"/>
      <c r="J17" s="9"/>
      <c r="K17" s="9"/>
      <c r="L17" s="113"/>
      <c r="M17" s="9"/>
      <c r="N17" s="9"/>
      <c r="O17" s="113"/>
      <c r="P17" s="9"/>
      <c r="Q17" s="9"/>
      <c r="R17" s="113"/>
      <c r="S17" s="9"/>
      <c r="T17" s="530"/>
      <c r="U17" s="336" t="s">
        <v>57</v>
      </c>
    </row>
    <row r="18" spans="1:21" s="346" customFormat="1" ht="15.75">
      <c r="A18" s="767" t="s">
        <v>49</v>
      </c>
      <c r="B18" s="768"/>
      <c r="C18" s="486">
        <f aca="true" t="shared" si="1" ref="C18:T18">SUM(C13:C16)</f>
        <v>63</v>
      </c>
      <c r="D18" s="487">
        <f t="shared" si="1"/>
        <v>65</v>
      </c>
      <c r="E18" s="487">
        <f t="shared" si="1"/>
        <v>23252</v>
      </c>
      <c r="F18" s="486">
        <f t="shared" si="1"/>
        <v>0</v>
      </c>
      <c r="G18" s="487">
        <f t="shared" si="1"/>
        <v>0</v>
      </c>
      <c r="H18" s="487">
        <f t="shared" si="1"/>
        <v>0</v>
      </c>
      <c r="I18" s="486">
        <f t="shared" si="1"/>
        <v>0</v>
      </c>
      <c r="J18" s="487">
        <f t="shared" si="1"/>
        <v>0</v>
      </c>
      <c r="K18" s="487">
        <f t="shared" si="1"/>
        <v>0</v>
      </c>
      <c r="L18" s="486">
        <f t="shared" si="1"/>
        <v>0</v>
      </c>
      <c r="M18" s="487">
        <f t="shared" si="1"/>
        <v>0</v>
      </c>
      <c r="N18" s="487">
        <f t="shared" si="1"/>
        <v>-5</v>
      </c>
      <c r="O18" s="486">
        <f t="shared" si="1"/>
        <v>0</v>
      </c>
      <c r="P18" s="487">
        <f t="shared" si="1"/>
        <v>0</v>
      </c>
      <c r="Q18" s="487">
        <f t="shared" si="1"/>
        <v>0</v>
      </c>
      <c r="R18" s="486">
        <f t="shared" si="1"/>
        <v>63</v>
      </c>
      <c r="S18" s="487">
        <f t="shared" si="1"/>
        <v>65</v>
      </c>
      <c r="T18" s="134">
        <f t="shared" si="1"/>
        <v>23247</v>
      </c>
      <c r="U18" s="345" t="s">
        <v>57</v>
      </c>
    </row>
    <row r="19" spans="1:34" s="43" customFormat="1" ht="15.75">
      <c r="A19" s="769" t="s">
        <v>17</v>
      </c>
      <c r="B19" s="770"/>
      <c r="C19" s="494"/>
      <c r="D19" s="492"/>
      <c r="E19" s="492"/>
      <c r="F19" s="494"/>
      <c r="G19" s="492"/>
      <c r="H19" s="492"/>
      <c r="I19" s="494"/>
      <c r="J19" s="492"/>
      <c r="K19" s="492"/>
      <c r="L19" s="494"/>
      <c r="M19" s="492"/>
      <c r="N19" s="492"/>
      <c r="O19" s="494"/>
      <c r="P19" s="492"/>
      <c r="Q19" s="492"/>
      <c r="R19" s="494"/>
      <c r="S19" s="492">
        <f>D19+G19+J19+M19+P19</f>
        <v>0</v>
      </c>
      <c r="T19" s="531"/>
      <c r="U19" s="336" t="s">
        <v>57</v>
      </c>
      <c r="V19" s="532"/>
      <c r="W19" s="532"/>
      <c r="X19" s="532"/>
      <c r="Y19" s="532"/>
      <c r="Z19" s="532"/>
      <c r="AA19" s="532"/>
      <c r="AB19" s="532"/>
      <c r="AC19" s="532"/>
      <c r="AD19" s="532"/>
      <c r="AE19" s="532"/>
      <c r="AF19" s="532"/>
      <c r="AG19" s="532"/>
      <c r="AH19" s="532"/>
    </row>
    <row r="20" spans="1:21" s="43" customFormat="1" ht="15.75">
      <c r="A20" s="769" t="s">
        <v>16</v>
      </c>
      <c r="B20" s="770"/>
      <c r="C20" s="501"/>
      <c r="D20" s="533">
        <f>SUM(D18:D19)</f>
        <v>65</v>
      </c>
      <c r="E20" s="533"/>
      <c r="F20" s="501"/>
      <c r="G20" s="533">
        <f>+G18+G19</f>
        <v>0</v>
      </c>
      <c r="H20" s="533"/>
      <c r="I20" s="501"/>
      <c r="J20" s="533">
        <f>+J18+J19</f>
        <v>0</v>
      </c>
      <c r="K20" s="533"/>
      <c r="L20" s="501"/>
      <c r="M20" s="533">
        <f>+M18+M19</f>
        <v>0</v>
      </c>
      <c r="N20" s="533"/>
      <c r="O20" s="501"/>
      <c r="P20" s="533">
        <f>+P18+P19</f>
        <v>0</v>
      </c>
      <c r="Q20" s="533"/>
      <c r="R20" s="501"/>
      <c r="S20" s="533">
        <f>SUM(S18:S19)</f>
        <v>65</v>
      </c>
      <c r="T20" s="534"/>
      <c r="U20" s="336" t="s">
        <v>57</v>
      </c>
    </row>
    <row r="21" spans="1:21" s="43" customFormat="1" ht="15.75">
      <c r="A21" s="771" t="s">
        <v>18</v>
      </c>
      <c r="B21" s="772"/>
      <c r="C21" s="114"/>
      <c r="D21" s="522"/>
      <c r="E21" s="522"/>
      <c r="F21" s="114"/>
      <c r="G21" s="522"/>
      <c r="H21" s="522"/>
      <c r="I21" s="114"/>
      <c r="J21" s="522"/>
      <c r="K21" s="522"/>
      <c r="L21" s="114"/>
      <c r="M21" s="522"/>
      <c r="N21" s="522"/>
      <c r="O21" s="114"/>
      <c r="P21" s="522"/>
      <c r="Q21" s="522"/>
      <c r="R21" s="114"/>
      <c r="S21" s="522"/>
      <c r="T21" s="523"/>
      <c r="U21" s="336" t="s">
        <v>57</v>
      </c>
    </row>
    <row r="22" spans="1:21" s="43" customFormat="1" ht="15.75">
      <c r="A22" s="773" t="s">
        <v>191</v>
      </c>
      <c r="B22" s="774"/>
      <c r="C22" s="114"/>
      <c r="D22" s="522"/>
      <c r="E22" s="522"/>
      <c r="F22" s="114"/>
      <c r="G22" s="522"/>
      <c r="H22" s="522"/>
      <c r="I22" s="114"/>
      <c r="J22" s="522"/>
      <c r="K22" s="522"/>
      <c r="L22" s="114"/>
      <c r="M22" s="522"/>
      <c r="N22" s="522"/>
      <c r="O22" s="114"/>
      <c r="P22" s="522"/>
      <c r="Q22" s="522"/>
      <c r="R22" s="114"/>
      <c r="S22" s="522">
        <f>D22+G22+J22+M22+P22</f>
        <v>0</v>
      </c>
      <c r="T22" s="523"/>
      <c r="U22" s="336" t="s">
        <v>57</v>
      </c>
    </row>
    <row r="23" spans="1:21" s="43" customFormat="1" ht="15.75">
      <c r="A23" s="775" t="s">
        <v>243</v>
      </c>
      <c r="B23" s="776"/>
      <c r="C23" s="494"/>
      <c r="D23" s="492"/>
      <c r="E23" s="492"/>
      <c r="F23" s="494"/>
      <c r="G23" s="492"/>
      <c r="H23" s="492"/>
      <c r="I23" s="494"/>
      <c r="J23" s="492"/>
      <c r="K23" s="492"/>
      <c r="L23" s="494"/>
      <c r="M23" s="492"/>
      <c r="N23" s="492"/>
      <c r="O23" s="494"/>
      <c r="P23" s="492"/>
      <c r="Q23" s="492"/>
      <c r="R23" s="494"/>
      <c r="S23" s="492">
        <f>D23+G23+J23+M23+P23</f>
        <v>0</v>
      </c>
      <c r="T23" s="531"/>
      <c r="U23" s="336" t="s">
        <v>57</v>
      </c>
    </row>
    <row r="24" spans="1:21" s="43" customFormat="1" ht="15.75">
      <c r="A24" s="769" t="s">
        <v>19</v>
      </c>
      <c r="B24" s="770"/>
      <c r="C24" s="494"/>
      <c r="D24" s="492">
        <f>D23+D22+D20</f>
        <v>65</v>
      </c>
      <c r="E24" s="492"/>
      <c r="F24" s="494"/>
      <c r="G24" s="492">
        <f>G23+G22+G20</f>
        <v>0</v>
      </c>
      <c r="H24" s="492"/>
      <c r="I24" s="494"/>
      <c r="J24" s="492">
        <f>J23+J22+J20</f>
        <v>0</v>
      </c>
      <c r="K24" s="492"/>
      <c r="L24" s="494"/>
      <c r="M24" s="492">
        <f>M23+M22+M20</f>
        <v>0</v>
      </c>
      <c r="N24" s="492"/>
      <c r="O24" s="494"/>
      <c r="P24" s="492">
        <f>P23+P22+P20</f>
        <v>0</v>
      </c>
      <c r="Q24" s="492"/>
      <c r="R24" s="494"/>
      <c r="S24" s="492">
        <f>S23+S22+S20</f>
        <v>65</v>
      </c>
      <c r="T24" s="531"/>
      <c r="U24" s="336" t="s">
        <v>57</v>
      </c>
    </row>
    <row r="25" spans="1:21" s="43" customFormat="1" ht="15.75">
      <c r="A25" s="11"/>
      <c r="B25" s="11"/>
      <c r="C25" s="11"/>
      <c r="D25" s="11"/>
      <c r="E25" s="11"/>
      <c r="F25" s="11"/>
      <c r="G25" s="11"/>
      <c r="H25" s="11"/>
      <c r="I25" s="11"/>
      <c r="J25" s="11"/>
      <c r="K25" s="11"/>
      <c r="L25" s="11"/>
      <c r="M25" s="11"/>
      <c r="N25" s="11"/>
      <c r="O25" s="11"/>
      <c r="P25" s="11"/>
      <c r="Q25" s="11"/>
      <c r="R25" s="11"/>
      <c r="S25" s="11"/>
      <c r="T25" s="11"/>
      <c r="U25" s="336" t="s">
        <v>57</v>
      </c>
    </row>
    <row r="26" spans="1:21" s="43" customFormat="1" ht="15.75">
      <c r="A26" s="11"/>
      <c r="B26" s="11"/>
      <c r="C26" s="11"/>
      <c r="D26" s="11"/>
      <c r="E26" s="11"/>
      <c r="F26" s="11"/>
      <c r="G26" s="11"/>
      <c r="H26" s="11"/>
      <c r="I26" s="11"/>
      <c r="J26" s="11"/>
      <c r="K26" s="11"/>
      <c r="L26" s="11"/>
      <c r="M26" s="11"/>
      <c r="N26" s="11"/>
      <c r="O26" s="11"/>
      <c r="P26" s="11"/>
      <c r="Q26" s="11"/>
      <c r="R26" s="11"/>
      <c r="S26" s="11"/>
      <c r="T26" s="11"/>
      <c r="U26" s="336" t="s">
        <v>57</v>
      </c>
    </row>
    <row r="27" spans="1:21" s="43" customFormat="1" ht="15.75">
      <c r="A27" s="11"/>
      <c r="B27" s="11"/>
      <c r="C27" s="11"/>
      <c r="D27" s="11"/>
      <c r="E27" s="11"/>
      <c r="F27" s="11"/>
      <c r="G27" s="11"/>
      <c r="H27" s="11"/>
      <c r="I27" s="11"/>
      <c r="J27" s="11"/>
      <c r="K27" s="11"/>
      <c r="L27" s="11"/>
      <c r="M27" s="11"/>
      <c r="N27" s="11"/>
      <c r="O27" s="11"/>
      <c r="P27" s="11"/>
      <c r="Q27" s="11"/>
      <c r="R27" s="11"/>
      <c r="S27" s="11"/>
      <c r="T27" s="11"/>
      <c r="U27" s="336" t="s">
        <v>57</v>
      </c>
    </row>
    <row r="28" spans="1:21" s="43" customFormat="1" ht="15.75">
      <c r="A28" s="11"/>
      <c r="B28" s="11"/>
      <c r="C28" s="11"/>
      <c r="D28" s="11"/>
      <c r="E28" s="11"/>
      <c r="F28" s="11"/>
      <c r="G28" s="11"/>
      <c r="H28" s="11"/>
      <c r="I28" s="11"/>
      <c r="J28" s="11"/>
      <c r="K28" s="11"/>
      <c r="L28" s="11"/>
      <c r="M28" s="11"/>
      <c r="N28" s="11"/>
      <c r="O28" s="11"/>
      <c r="P28" s="11"/>
      <c r="Q28" s="11"/>
      <c r="R28" s="11"/>
      <c r="S28" s="11"/>
      <c r="T28" s="11"/>
      <c r="U28" s="336" t="s">
        <v>57</v>
      </c>
    </row>
    <row r="29" spans="1:21" s="43" customFormat="1" ht="15.75">
      <c r="A29" s="11" t="s">
        <v>66</v>
      </c>
      <c r="B29" s="11"/>
      <c r="C29" s="11"/>
      <c r="D29" s="11"/>
      <c r="E29" s="11"/>
      <c r="F29" s="11"/>
      <c r="G29" s="11"/>
      <c r="H29" s="11"/>
      <c r="I29" s="11"/>
      <c r="J29" s="11"/>
      <c r="K29" s="11"/>
      <c r="L29" s="11"/>
      <c r="M29" s="11"/>
      <c r="N29" s="11"/>
      <c r="O29" s="11"/>
      <c r="P29" s="11"/>
      <c r="Q29" s="11"/>
      <c r="R29" s="11"/>
      <c r="S29" s="11"/>
      <c r="T29" s="11"/>
      <c r="U29" s="336" t="s">
        <v>57</v>
      </c>
    </row>
    <row r="30" spans="1:21" s="43" customFormat="1" ht="15.75">
      <c r="A30" s="11"/>
      <c r="B30" s="11"/>
      <c r="C30" s="11"/>
      <c r="D30" s="11"/>
      <c r="E30" s="11"/>
      <c r="F30" s="11"/>
      <c r="G30" s="11"/>
      <c r="H30" s="11"/>
      <c r="I30" s="11"/>
      <c r="J30" s="11"/>
      <c r="K30" s="11"/>
      <c r="L30" s="11"/>
      <c r="M30" s="11"/>
      <c r="N30" s="11"/>
      <c r="O30" s="11"/>
      <c r="P30" s="11"/>
      <c r="Q30" s="11"/>
      <c r="R30" s="11"/>
      <c r="S30" s="11"/>
      <c r="T30" s="11"/>
      <c r="U30" s="336" t="s">
        <v>57</v>
      </c>
    </row>
    <row r="31" spans="1:21" s="43" customFormat="1" ht="39.75" customHeight="1">
      <c r="A31" s="727" t="s">
        <v>313</v>
      </c>
      <c r="B31" s="777"/>
      <c r="C31" s="777"/>
      <c r="D31" s="777"/>
      <c r="E31" s="777"/>
      <c r="F31" s="777"/>
      <c r="G31" s="777"/>
      <c r="H31" s="777"/>
      <c r="I31" s="777"/>
      <c r="J31" s="777"/>
      <c r="K31" s="777"/>
      <c r="L31" s="777"/>
      <c r="M31" s="777"/>
      <c r="N31" s="777"/>
      <c r="O31" s="777"/>
      <c r="P31" s="777"/>
      <c r="Q31" s="777"/>
      <c r="R31" s="11"/>
      <c r="S31" s="11"/>
      <c r="T31" s="11"/>
      <c r="U31" s="336" t="s">
        <v>57</v>
      </c>
    </row>
    <row r="32" spans="1:21" s="43" customFormat="1" ht="14.25" customHeight="1">
      <c r="A32" s="87"/>
      <c r="B32" s="87"/>
      <c r="C32" s="87"/>
      <c r="D32" s="87"/>
      <c r="E32" s="87"/>
      <c r="F32" s="87"/>
      <c r="G32" s="87"/>
      <c r="H32" s="87"/>
      <c r="I32" s="87"/>
      <c r="J32" s="87"/>
      <c r="K32" s="87"/>
      <c r="L32" s="87"/>
      <c r="M32" s="87"/>
      <c r="N32" s="87"/>
      <c r="O32" s="87"/>
      <c r="P32" s="87"/>
      <c r="Q32" s="87"/>
      <c r="R32" s="11"/>
      <c r="S32" s="11"/>
      <c r="T32" s="11"/>
      <c r="U32" s="336" t="s">
        <v>127</v>
      </c>
    </row>
    <row r="33" spans="1:21" s="43" customFormat="1" ht="15.75">
      <c r="A33" s="746"/>
      <c r="B33" s="746"/>
      <c r="C33" s="746"/>
      <c r="D33" s="746"/>
      <c r="E33" s="746"/>
      <c r="F33" s="746"/>
      <c r="G33" s="746"/>
      <c r="H33" s="746"/>
      <c r="I33" s="746"/>
      <c r="J33" s="746"/>
      <c r="K33" s="746"/>
      <c r="L33" s="746"/>
      <c r="M33" s="746"/>
      <c r="N33" s="746"/>
      <c r="O33" s="746"/>
      <c r="P33" s="746"/>
      <c r="Q33" s="746"/>
      <c r="R33" s="746"/>
      <c r="S33" s="746"/>
      <c r="T33" s="746"/>
      <c r="U33" s="336"/>
    </row>
    <row r="34" spans="1:21" s="43" customFormat="1" ht="15.75">
      <c r="A34" s="11"/>
      <c r="B34" s="11"/>
      <c r="C34" s="11"/>
      <c r="D34" s="11"/>
      <c r="E34" s="11"/>
      <c r="F34" s="11"/>
      <c r="G34" s="11"/>
      <c r="H34" s="11"/>
      <c r="I34" s="11"/>
      <c r="J34" s="11"/>
      <c r="K34" s="11"/>
      <c r="L34" s="11"/>
      <c r="M34" s="11"/>
      <c r="N34" s="11"/>
      <c r="O34" s="11"/>
      <c r="P34" s="11"/>
      <c r="Q34" s="11"/>
      <c r="R34" s="11"/>
      <c r="S34" s="11"/>
      <c r="T34" s="11"/>
      <c r="U34" s="337"/>
    </row>
    <row r="35" spans="1:21" s="43" customFormat="1" ht="15.75">
      <c r="A35" s="347"/>
      <c r="B35" s="347"/>
      <c r="C35" s="347"/>
      <c r="D35" s="347"/>
      <c r="E35" s="347"/>
      <c r="F35" s="347"/>
      <c r="G35" s="347"/>
      <c r="H35" s="347"/>
      <c r="I35" s="347"/>
      <c r="J35" s="347"/>
      <c r="K35" s="347"/>
      <c r="L35" s="10"/>
      <c r="M35" s="10"/>
      <c r="N35" s="10"/>
      <c r="O35" s="10"/>
      <c r="P35" s="10"/>
      <c r="Q35" s="10"/>
      <c r="R35" s="10"/>
      <c r="S35" s="10"/>
      <c r="T35" s="10"/>
      <c r="U35" s="337"/>
    </row>
    <row r="36" spans="1:21" s="43" customFormat="1" ht="15.75">
      <c r="A36" s="11"/>
      <c r="B36" s="11"/>
      <c r="C36" s="11"/>
      <c r="D36" s="11"/>
      <c r="E36" s="11"/>
      <c r="F36" s="11"/>
      <c r="G36" s="11"/>
      <c r="H36" s="11"/>
      <c r="I36" s="11"/>
      <c r="J36" s="11"/>
      <c r="K36" s="11"/>
      <c r="L36" s="11"/>
      <c r="M36" s="11"/>
      <c r="N36" s="11"/>
      <c r="O36" s="11"/>
      <c r="P36" s="11"/>
      <c r="Q36" s="11"/>
      <c r="R36" s="11"/>
      <c r="S36" s="11"/>
      <c r="T36" s="314"/>
      <c r="U36" s="337"/>
    </row>
    <row r="37" s="43" customFormat="1" ht="15.75">
      <c r="U37" s="337"/>
    </row>
  </sheetData>
  <mergeCells count="23">
    <mergeCell ref="A23:B23"/>
    <mergeCell ref="A24:B24"/>
    <mergeCell ref="A31:Q31"/>
    <mergeCell ref="A33:T33"/>
    <mergeCell ref="A19:B19"/>
    <mergeCell ref="A20:B20"/>
    <mergeCell ref="A21:B21"/>
    <mergeCell ref="A22:B22"/>
    <mergeCell ref="A13:B13"/>
    <mergeCell ref="A14:B14"/>
    <mergeCell ref="A15:B15"/>
    <mergeCell ref="A18:B18"/>
    <mergeCell ref="A6:T6"/>
    <mergeCell ref="C9:E10"/>
    <mergeCell ref="F9:H10"/>
    <mergeCell ref="I9:K10"/>
    <mergeCell ref="L9:N10"/>
    <mergeCell ref="O9:Q10"/>
    <mergeCell ref="R9:T10"/>
    <mergeCell ref="A1:D1"/>
    <mergeCell ref="A3:T3"/>
    <mergeCell ref="A4:T4"/>
    <mergeCell ref="A5:T5"/>
  </mergeCells>
  <printOptions horizontalCentered="1"/>
  <pageMargins left="0.75" right="0.75" top="1" bottom="1" header="0.5" footer="0.5"/>
  <pageSetup fitToHeight="1" fitToWidth="1" horizontalDpi="600" verticalDpi="600" orientation="landscape" scale="56" r:id="rId1"/>
  <headerFooter alignWithMargins="0">
    <oddFooter>&amp;C&amp;"Times New Roman,Regular"Exhibit G:  Crosswalk of 2008 Availability</oddFooter>
  </headerFooter>
</worksheet>
</file>

<file path=xl/worksheets/sheet7.xml><?xml version="1.0" encoding="utf-8"?>
<worksheet xmlns="http://schemas.openxmlformats.org/spreadsheetml/2006/main" xmlns:r="http://schemas.openxmlformats.org/officeDocument/2006/relationships">
  <sheetPr codeName="Sheet13">
    <pageSetUpPr fitToPage="1"/>
  </sheetPr>
  <dimension ref="A1:AG25"/>
  <sheetViews>
    <sheetView showGridLines="0" showOutlineSymbols="0" zoomScale="75" zoomScaleNormal="75" workbookViewId="0" topLeftCell="A1">
      <selection activeCell="A1" sqref="A1:O1"/>
    </sheetView>
  </sheetViews>
  <sheetFormatPr defaultColWidth="8.88671875" defaultRowHeight="15"/>
  <cols>
    <col min="1" max="1" width="4.4453125" style="43" customWidth="1"/>
    <col min="2" max="2" width="29.21484375" style="43" customWidth="1"/>
    <col min="3" max="3" width="24.21484375" style="43" customWidth="1"/>
    <col min="4" max="5" width="5.6640625" style="43" customWidth="1"/>
    <col min="6" max="6" width="7.6640625" style="43" customWidth="1"/>
    <col min="7" max="8" width="5.6640625" style="43" customWidth="1"/>
    <col min="9" max="9" width="7.6640625" style="43" customWidth="1"/>
    <col min="10" max="11" width="5.6640625" style="43" customWidth="1"/>
    <col min="12" max="12" width="7.6640625" style="43" customWidth="1"/>
    <col min="13" max="14" width="5.6640625" style="43" customWidth="1"/>
    <col min="15" max="15" width="7.6640625" style="43" customWidth="1"/>
    <col min="16" max="16" width="1.2265625" style="329" customWidth="1"/>
    <col min="17" max="17" width="27.5546875" style="43" customWidth="1"/>
    <col min="18" max="21" width="7.6640625" style="43" customWidth="1"/>
    <col min="22" max="22" width="3.6640625" style="43" customWidth="1"/>
    <col min="23" max="25" width="7.6640625" style="43" customWidth="1"/>
    <col min="26" max="26" width="3.6640625" style="43" customWidth="1"/>
    <col min="27" max="29" width="7.6640625" style="43" customWidth="1"/>
    <col min="30" max="30" width="3.6640625" style="43" customWidth="1"/>
    <col min="31" max="33" width="7.6640625" style="43" customWidth="1"/>
    <col min="34" max="16384" width="9.6640625" style="43" customWidth="1"/>
  </cols>
  <sheetData>
    <row r="1" spans="1:22" ht="20.25">
      <c r="A1" s="731" t="s">
        <v>134</v>
      </c>
      <c r="B1" s="563"/>
      <c r="C1" s="563"/>
      <c r="D1" s="563"/>
      <c r="E1" s="563"/>
      <c r="F1" s="563"/>
      <c r="G1" s="563"/>
      <c r="H1" s="563"/>
      <c r="I1" s="563"/>
      <c r="J1" s="563"/>
      <c r="K1" s="563"/>
      <c r="L1" s="563"/>
      <c r="M1" s="563"/>
      <c r="N1" s="563"/>
      <c r="O1" s="563"/>
      <c r="P1" s="328" t="s">
        <v>57</v>
      </c>
      <c r="Q1" s="1"/>
      <c r="R1" s="1"/>
      <c r="S1" s="1"/>
      <c r="T1" s="1"/>
      <c r="U1" s="1"/>
      <c r="V1" s="1"/>
    </row>
    <row r="2" spans="1:22" ht="13.5" customHeight="1">
      <c r="A2" s="42"/>
      <c r="B2" s="1"/>
      <c r="C2" s="1"/>
      <c r="D2" s="1"/>
      <c r="E2" s="1"/>
      <c r="F2" s="1"/>
      <c r="G2" s="1"/>
      <c r="H2" s="1"/>
      <c r="I2" s="1"/>
      <c r="J2" s="1"/>
      <c r="K2" s="1"/>
      <c r="L2" s="1"/>
      <c r="M2" s="1"/>
      <c r="N2" s="1"/>
      <c r="O2" s="1"/>
      <c r="P2" s="328" t="s">
        <v>57</v>
      </c>
      <c r="Q2" s="1"/>
      <c r="R2" s="1"/>
      <c r="S2" s="1"/>
      <c r="T2" s="1"/>
      <c r="U2" s="1"/>
      <c r="V2" s="1"/>
    </row>
    <row r="3" spans="1:22" ht="18.75">
      <c r="A3" s="732" t="s">
        <v>236</v>
      </c>
      <c r="B3" s="550"/>
      <c r="C3" s="550"/>
      <c r="D3" s="550"/>
      <c r="E3" s="550"/>
      <c r="F3" s="550"/>
      <c r="G3" s="550"/>
      <c r="H3" s="550"/>
      <c r="I3" s="550"/>
      <c r="J3" s="550"/>
      <c r="K3" s="550"/>
      <c r="L3" s="550"/>
      <c r="M3" s="550"/>
      <c r="N3" s="550"/>
      <c r="O3" s="550"/>
      <c r="P3" s="328" t="s">
        <v>57</v>
      </c>
      <c r="Q3" s="1"/>
      <c r="R3" s="1"/>
      <c r="S3" s="1"/>
      <c r="T3" s="1"/>
      <c r="U3" s="1"/>
      <c r="V3" s="1"/>
    </row>
    <row r="4" spans="1:22" ht="16.5">
      <c r="A4" s="733" t="str">
        <f>+'B. Summary of Requirements '!A5</f>
        <v>United States National Central Bureau</v>
      </c>
      <c r="B4" s="543"/>
      <c r="C4" s="543"/>
      <c r="D4" s="543"/>
      <c r="E4" s="543"/>
      <c r="F4" s="543"/>
      <c r="G4" s="543"/>
      <c r="H4" s="543"/>
      <c r="I4" s="543"/>
      <c r="J4" s="543"/>
      <c r="K4" s="543"/>
      <c r="L4" s="543"/>
      <c r="M4" s="543"/>
      <c r="N4" s="543"/>
      <c r="O4" s="543"/>
      <c r="P4" s="328" t="s">
        <v>57</v>
      </c>
      <c r="Q4" s="1"/>
      <c r="R4" s="1"/>
      <c r="S4" s="1"/>
      <c r="T4" s="1"/>
      <c r="U4" s="1"/>
      <c r="V4" s="1"/>
    </row>
    <row r="5" spans="1:22" ht="16.5">
      <c r="A5" s="733" t="str">
        <f>+'B. Summary of Requirements '!A6</f>
        <v>Salaries and Expenses</v>
      </c>
      <c r="B5" s="550"/>
      <c r="C5" s="550"/>
      <c r="D5" s="550"/>
      <c r="E5" s="550"/>
      <c r="F5" s="550"/>
      <c r="G5" s="550"/>
      <c r="H5" s="550"/>
      <c r="I5" s="550"/>
      <c r="J5" s="550"/>
      <c r="K5" s="550"/>
      <c r="L5" s="550"/>
      <c r="M5" s="550"/>
      <c r="N5" s="550"/>
      <c r="O5" s="550"/>
      <c r="P5" s="328" t="s">
        <v>57</v>
      </c>
      <c r="Q5" s="1"/>
      <c r="R5" s="1"/>
      <c r="S5" s="1"/>
      <c r="T5" s="1"/>
      <c r="U5" s="1"/>
      <c r="V5" s="1"/>
    </row>
    <row r="6" spans="1:22" ht="15.75">
      <c r="A6" s="749" t="s">
        <v>10</v>
      </c>
      <c r="B6" s="543"/>
      <c r="C6" s="543"/>
      <c r="D6" s="543"/>
      <c r="E6" s="543"/>
      <c r="F6" s="543"/>
      <c r="G6" s="543"/>
      <c r="H6" s="543"/>
      <c r="I6" s="543"/>
      <c r="J6" s="543"/>
      <c r="K6" s="543"/>
      <c r="L6" s="543"/>
      <c r="M6" s="543"/>
      <c r="N6" s="543"/>
      <c r="O6" s="543"/>
      <c r="P6" s="328" t="s">
        <v>57</v>
      </c>
      <c r="Q6" s="1"/>
      <c r="R6" s="1"/>
      <c r="S6" s="1"/>
      <c r="T6" s="1"/>
      <c r="U6" s="1"/>
      <c r="V6" s="1"/>
    </row>
    <row r="7" spans="1:22" ht="15.75">
      <c r="A7" s="1"/>
      <c r="B7" s="1"/>
      <c r="C7" s="1"/>
      <c r="D7" s="1"/>
      <c r="E7" s="1"/>
      <c r="F7" s="1"/>
      <c r="G7" s="19"/>
      <c r="H7" s="19"/>
      <c r="I7" s="19"/>
      <c r="J7" s="1"/>
      <c r="K7" s="1"/>
      <c r="L7" s="1"/>
      <c r="M7" s="1"/>
      <c r="N7" s="1"/>
      <c r="O7" s="1"/>
      <c r="P7" s="328" t="s">
        <v>57</v>
      </c>
      <c r="Q7" s="1"/>
      <c r="R7" s="1"/>
      <c r="S7" s="1"/>
      <c r="T7" s="1"/>
      <c r="U7" s="1"/>
      <c r="V7" s="1"/>
    </row>
    <row r="8" spans="1:22" ht="15.75">
      <c r="A8" s="780" t="s">
        <v>31</v>
      </c>
      <c r="B8" s="722"/>
      <c r="C8" s="723"/>
      <c r="D8" s="778" t="s">
        <v>314</v>
      </c>
      <c r="E8" s="779"/>
      <c r="F8" s="665"/>
      <c r="G8" s="778" t="s">
        <v>315</v>
      </c>
      <c r="H8" s="779"/>
      <c r="I8" s="665"/>
      <c r="J8" s="778" t="s">
        <v>2</v>
      </c>
      <c r="K8" s="779"/>
      <c r="L8" s="665"/>
      <c r="M8" s="778" t="s">
        <v>177</v>
      </c>
      <c r="N8" s="779"/>
      <c r="O8" s="665"/>
      <c r="P8" s="328" t="s">
        <v>57</v>
      </c>
      <c r="Q8" s="1"/>
      <c r="R8" s="1"/>
      <c r="S8" s="1"/>
      <c r="T8" s="1"/>
      <c r="U8" s="1"/>
      <c r="V8" s="1"/>
    </row>
    <row r="9" spans="1:22" ht="16.5" thickBot="1">
      <c r="A9" s="781"/>
      <c r="B9" s="782"/>
      <c r="C9" s="783"/>
      <c r="D9" s="100" t="s">
        <v>35</v>
      </c>
      <c r="E9" s="100" t="s">
        <v>182</v>
      </c>
      <c r="F9" s="100" t="s">
        <v>37</v>
      </c>
      <c r="G9" s="138" t="s">
        <v>35</v>
      </c>
      <c r="H9" s="100" t="s">
        <v>182</v>
      </c>
      <c r="I9" s="100" t="s">
        <v>37</v>
      </c>
      <c r="J9" s="138" t="s">
        <v>35</v>
      </c>
      <c r="K9" s="100" t="s">
        <v>182</v>
      </c>
      <c r="L9" s="100" t="s">
        <v>37</v>
      </c>
      <c r="M9" s="138" t="s">
        <v>35</v>
      </c>
      <c r="N9" s="100" t="s">
        <v>182</v>
      </c>
      <c r="O9" s="139" t="s">
        <v>37</v>
      </c>
      <c r="P9" s="328" t="s">
        <v>57</v>
      </c>
      <c r="Q9" s="1"/>
      <c r="R9" s="1"/>
      <c r="S9" s="1"/>
      <c r="T9" s="1"/>
      <c r="U9" s="1"/>
      <c r="V9" s="1"/>
    </row>
    <row r="10" spans="1:22" ht="15.75">
      <c r="A10" s="104" t="s">
        <v>68</v>
      </c>
      <c r="B10" s="105"/>
      <c r="C10" s="106"/>
      <c r="D10" s="378">
        <v>0</v>
      </c>
      <c r="E10" s="378">
        <v>0</v>
      </c>
      <c r="F10" s="378">
        <v>63</v>
      </c>
      <c r="G10" s="377">
        <v>0</v>
      </c>
      <c r="H10" s="378">
        <v>0</v>
      </c>
      <c r="I10" s="378">
        <v>63</v>
      </c>
      <c r="J10" s="377">
        <v>0</v>
      </c>
      <c r="K10" s="378">
        <v>0</v>
      </c>
      <c r="L10" s="378">
        <v>63</v>
      </c>
      <c r="M10" s="377">
        <v>0</v>
      </c>
      <c r="N10" s="378">
        <v>0</v>
      </c>
      <c r="O10" s="379">
        <f>L10-I10</f>
        <v>0</v>
      </c>
      <c r="P10" s="328" t="s">
        <v>57</v>
      </c>
      <c r="Q10" s="1"/>
      <c r="R10" s="1"/>
      <c r="S10" s="1"/>
      <c r="T10" s="1"/>
      <c r="U10" s="1"/>
      <c r="V10" s="1"/>
    </row>
    <row r="11" spans="1:22" ht="15.75">
      <c r="A11" s="104" t="s">
        <v>69</v>
      </c>
      <c r="B11" s="105"/>
      <c r="C11" s="106"/>
      <c r="D11" s="378">
        <v>0</v>
      </c>
      <c r="E11" s="378">
        <v>0</v>
      </c>
      <c r="F11" s="378">
        <v>17</v>
      </c>
      <c r="G11" s="377">
        <v>0</v>
      </c>
      <c r="H11" s="378">
        <v>0</v>
      </c>
      <c r="I11" s="378">
        <v>17</v>
      </c>
      <c r="J11" s="377">
        <v>0</v>
      </c>
      <c r="K11" s="378">
        <v>0</v>
      </c>
      <c r="L11" s="378">
        <v>17</v>
      </c>
      <c r="M11" s="377">
        <v>0</v>
      </c>
      <c r="N11" s="378">
        <v>0</v>
      </c>
      <c r="O11" s="379">
        <f>L11-I11</f>
        <v>0</v>
      </c>
      <c r="P11" s="328" t="s">
        <v>57</v>
      </c>
      <c r="Q11" s="1"/>
      <c r="R11" s="1"/>
      <c r="S11" s="1"/>
      <c r="T11" s="1"/>
      <c r="U11" s="1"/>
      <c r="V11" s="1"/>
    </row>
    <row r="12" spans="1:22" ht="15.75">
      <c r="A12" s="104" t="s">
        <v>70</v>
      </c>
      <c r="B12" s="105"/>
      <c r="C12" s="106"/>
      <c r="D12" s="378">
        <v>0</v>
      </c>
      <c r="E12" s="378">
        <v>0</v>
      </c>
      <c r="F12" s="378">
        <v>4</v>
      </c>
      <c r="G12" s="377">
        <v>0</v>
      </c>
      <c r="H12" s="378">
        <v>0</v>
      </c>
      <c r="I12" s="378">
        <v>4</v>
      </c>
      <c r="J12" s="377">
        <v>0</v>
      </c>
      <c r="K12" s="378">
        <v>0</v>
      </c>
      <c r="L12" s="378">
        <v>4</v>
      </c>
      <c r="M12" s="377">
        <v>0</v>
      </c>
      <c r="N12" s="378">
        <v>0</v>
      </c>
      <c r="O12" s="379">
        <f>L12-I12</f>
        <v>0</v>
      </c>
      <c r="P12" s="328" t="s">
        <v>57</v>
      </c>
      <c r="Q12" s="1"/>
      <c r="R12" s="1"/>
      <c r="S12" s="1"/>
      <c r="T12" s="1"/>
      <c r="U12" s="1"/>
      <c r="V12" s="1"/>
    </row>
    <row r="13" spans="1:22" ht="15.75">
      <c r="A13" s="103" t="s">
        <v>71</v>
      </c>
      <c r="B13" s="35"/>
      <c r="C13" s="90"/>
      <c r="D13" s="381">
        <v>0</v>
      </c>
      <c r="E13" s="381">
        <v>0</v>
      </c>
      <c r="F13" s="381">
        <v>3</v>
      </c>
      <c r="G13" s="380">
        <v>0</v>
      </c>
      <c r="H13" s="381">
        <v>0</v>
      </c>
      <c r="I13" s="381">
        <v>3</v>
      </c>
      <c r="J13" s="380">
        <v>0</v>
      </c>
      <c r="K13" s="381">
        <v>0</v>
      </c>
      <c r="L13" s="381">
        <v>3</v>
      </c>
      <c r="M13" s="380">
        <v>0</v>
      </c>
      <c r="N13" s="381">
        <v>0</v>
      </c>
      <c r="O13" s="382">
        <f>L13-I13</f>
        <v>0</v>
      </c>
      <c r="P13" s="328" t="s">
        <v>57</v>
      </c>
      <c r="Q13" s="22"/>
      <c r="R13" s="22"/>
      <c r="S13" s="1"/>
      <c r="T13" s="1"/>
      <c r="U13" s="1"/>
      <c r="V13" s="1"/>
    </row>
    <row r="14" spans="1:22" ht="15.75" customHeight="1" hidden="1">
      <c r="A14" s="95" t="s">
        <v>72</v>
      </c>
      <c r="B14" s="1"/>
      <c r="C14" s="89"/>
      <c r="D14" s="22">
        <v>0</v>
      </c>
      <c r="E14" s="22">
        <v>0</v>
      </c>
      <c r="F14" s="22">
        <v>1</v>
      </c>
      <c r="G14" s="96">
        <v>0</v>
      </c>
      <c r="H14" s="22">
        <v>0</v>
      </c>
      <c r="I14" s="22">
        <v>1</v>
      </c>
      <c r="J14" s="96">
        <v>0</v>
      </c>
      <c r="K14" s="22">
        <v>0</v>
      </c>
      <c r="L14" s="22">
        <v>1</v>
      </c>
      <c r="M14" s="96">
        <v>0</v>
      </c>
      <c r="N14" s="22">
        <v>0</v>
      </c>
      <c r="O14" s="91"/>
      <c r="P14" s="328" t="s">
        <v>57</v>
      </c>
      <c r="Q14" s="1"/>
      <c r="R14" s="1"/>
      <c r="S14" s="1"/>
      <c r="T14" s="1"/>
      <c r="U14" s="1"/>
      <c r="V14" s="1"/>
    </row>
    <row r="15" spans="1:22" ht="15.75">
      <c r="A15" s="103" t="s">
        <v>71</v>
      </c>
      <c r="B15" s="35" t="s">
        <v>73</v>
      </c>
      <c r="C15" s="90"/>
      <c r="D15" s="381">
        <v>0</v>
      </c>
      <c r="E15" s="381">
        <v>0</v>
      </c>
      <c r="F15" s="381">
        <v>3</v>
      </c>
      <c r="G15" s="380">
        <v>0</v>
      </c>
      <c r="H15" s="381">
        <v>0</v>
      </c>
      <c r="I15" s="381">
        <v>3</v>
      </c>
      <c r="J15" s="380">
        <v>0</v>
      </c>
      <c r="K15" s="381">
        <v>0</v>
      </c>
      <c r="L15" s="381">
        <v>3</v>
      </c>
      <c r="M15" s="380">
        <v>0</v>
      </c>
      <c r="N15" s="381">
        <v>0</v>
      </c>
      <c r="O15" s="382">
        <f>L15-I15</f>
        <v>0</v>
      </c>
      <c r="P15" s="328" t="s">
        <v>57</v>
      </c>
      <c r="Q15" s="22"/>
      <c r="R15" s="22"/>
      <c r="S15" s="1"/>
      <c r="T15" s="1"/>
      <c r="U15" s="1"/>
      <c r="V15" s="1"/>
    </row>
    <row r="16" spans="1:22" ht="15.75">
      <c r="A16" s="103" t="s">
        <v>71</v>
      </c>
      <c r="B16" s="35" t="s">
        <v>0</v>
      </c>
      <c r="C16" s="90"/>
      <c r="D16" s="381">
        <v>0</v>
      </c>
      <c r="E16" s="381">
        <v>0</v>
      </c>
      <c r="F16" s="381">
        <v>15</v>
      </c>
      <c r="G16" s="380">
        <v>0</v>
      </c>
      <c r="H16" s="381">
        <v>0</v>
      </c>
      <c r="I16" s="381">
        <v>0</v>
      </c>
      <c r="J16" s="380">
        <v>0</v>
      </c>
      <c r="K16" s="381">
        <v>0</v>
      </c>
      <c r="L16" s="381">
        <v>0</v>
      </c>
      <c r="M16" s="380">
        <v>0</v>
      </c>
      <c r="N16" s="381">
        <v>0</v>
      </c>
      <c r="O16" s="382">
        <f>L16-I16</f>
        <v>0</v>
      </c>
      <c r="P16" s="328" t="s">
        <v>57</v>
      </c>
      <c r="Q16" s="22"/>
      <c r="R16" s="22"/>
      <c r="S16" s="1"/>
      <c r="T16" s="1"/>
      <c r="U16" s="1"/>
      <c r="V16" s="1"/>
    </row>
    <row r="17" spans="1:22" ht="15.75">
      <c r="A17" s="103" t="s">
        <v>71</v>
      </c>
      <c r="B17" s="35" t="s">
        <v>1</v>
      </c>
      <c r="C17" s="90"/>
      <c r="D17" s="381">
        <v>0</v>
      </c>
      <c r="E17" s="381">
        <v>0</v>
      </c>
      <c r="F17" s="381">
        <v>3</v>
      </c>
      <c r="G17" s="380">
        <v>0</v>
      </c>
      <c r="H17" s="381">
        <v>0</v>
      </c>
      <c r="I17" s="381">
        <v>3</v>
      </c>
      <c r="J17" s="380">
        <v>0</v>
      </c>
      <c r="K17" s="381">
        <v>0</v>
      </c>
      <c r="L17" s="381">
        <v>3</v>
      </c>
      <c r="M17" s="380">
        <v>0</v>
      </c>
      <c r="N17" s="381">
        <v>0</v>
      </c>
      <c r="O17" s="382">
        <f>L17-I17</f>
        <v>0</v>
      </c>
      <c r="P17" s="328" t="s">
        <v>57</v>
      </c>
      <c r="Q17" s="22"/>
      <c r="R17" s="22"/>
      <c r="S17" s="1"/>
      <c r="T17" s="1"/>
      <c r="U17" s="1"/>
      <c r="V17" s="1"/>
    </row>
    <row r="18" spans="1:22" ht="15.75">
      <c r="A18" s="97"/>
      <c r="B18" s="92" t="s">
        <v>32</v>
      </c>
      <c r="C18" s="102"/>
      <c r="D18" s="384">
        <f>SUM(D10:D17)</f>
        <v>0</v>
      </c>
      <c r="E18" s="384">
        <f aca="true" t="shared" si="0" ref="E18:O18">SUM(E10:E14)</f>
        <v>0</v>
      </c>
      <c r="F18" s="93">
        <f>SUM(F10:F17)</f>
        <v>109</v>
      </c>
      <c r="G18" s="383">
        <f>SUM(G10:G17)</f>
        <v>0</v>
      </c>
      <c r="H18" s="384">
        <f t="shared" si="0"/>
        <v>0</v>
      </c>
      <c r="I18" s="93">
        <f>SUM(I10:I17)</f>
        <v>94</v>
      </c>
      <c r="J18" s="383">
        <f>SUM(J10:J17)</f>
        <v>0</v>
      </c>
      <c r="K18" s="384">
        <f>SUM(K10:K17)</f>
        <v>0</v>
      </c>
      <c r="L18" s="93">
        <f>SUM(L10:L17)</f>
        <v>94</v>
      </c>
      <c r="M18" s="383">
        <f t="shared" si="0"/>
        <v>0</v>
      </c>
      <c r="N18" s="384">
        <f t="shared" si="0"/>
        <v>0</v>
      </c>
      <c r="O18" s="94">
        <f t="shared" si="0"/>
        <v>0</v>
      </c>
      <c r="P18" s="328" t="s">
        <v>127</v>
      </c>
      <c r="Q18" s="1"/>
      <c r="R18" s="1"/>
      <c r="S18" s="1"/>
      <c r="T18" s="1"/>
      <c r="U18" s="1"/>
      <c r="V18" s="1"/>
    </row>
    <row r="19" spans="1:22" ht="15.75" hidden="1">
      <c r="A19" s="1"/>
      <c r="B19" s="1"/>
      <c r="C19" s="1"/>
      <c r="D19" s="1"/>
      <c r="E19" s="1"/>
      <c r="F19" s="1"/>
      <c r="G19" s="1"/>
      <c r="H19" s="1"/>
      <c r="I19" s="1"/>
      <c r="J19" s="1"/>
      <c r="K19" s="1"/>
      <c r="L19" s="1"/>
      <c r="M19" s="1"/>
      <c r="N19" s="1"/>
      <c r="O19" s="1"/>
      <c r="P19" s="328" t="s">
        <v>57</v>
      </c>
      <c r="Q19" s="1"/>
      <c r="R19" s="1"/>
      <c r="S19" s="1"/>
      <c r="T19" s="1"/>
      <c r="U19" s="1"/>
      <c r="V19" s="1"/>
    </row>
    <row r="20" spans="1:22" ht="15.75" hidden="1">
      <c r="A20" s="1" t="s">
        <v>237</v>
      </c>
      <c r="B20" s="1"/>
      <c r="C20" s="1"/>
      <c r="D20" s="1">
        <v>0</v>
      </c>
      <c r="E20" s="1">
        <v>0</v>
      </c>
      <c r="F20" s="1">
        <v>0</v>
      </c>
      <c r="G20" s="1">
        <v>0</v>
      </c>
      <c r="H20" s="1"/>
      <c r="I20" s="1">
        <v>0</v>
      </c>
      <c r="J20" s="1">
        <v>0</v>
      </c>
      <c r="K20" s="1">
        <v>0</v>
      </c>
      <c r="L20" s="1">
        <v>0</v>
      </c>
      <c r="M20" s="1">
        <v>0</v>
      </c>
      <c r="N20" s="1">
        <v>0</v>
      </c>
      <c r="O20" s="1">
        <v>0</v>
      </c>
      <c r="P20" s="328" t="s">
        <v>57</v>
      </c>
      <c r="Q20" s="1"/>
      <c r="R20" s="1"/>
      <c r="S20" s="1"/>
      <c r="T20" s="1"/>
      <c r="U20" s="1"/>
      <c r="V20" s="1"/>
    </row>
    <row r="21" spans="1:33" ht="15.75">
      <c r="A21" s="716"/>
      <c r="B21" s="547"/>
      <c r="C21" s="547"/>
      <c r="D21" s="547"/>
      <c r="E21" s="547"/>
      <c r="F21" s="547"/>
      <c r="G21" s="547"/>
      <c r="H21" s="547"/>
      <c r="I21" s="547"/>
      <c r="J21" s="547"/>
      <c r="K21" s="547"/>
      <c r="L21" s="547"/>
      <c r="M21" s="547"/>
      <c r="N21" s="547"/>
      <c r="O21" s="548"/>
      <c r="P21" s="328"/>
      <c r="Q21" s="44"/>
      <c r="R21" s="44"/>
      <c r="S21" s="44"/>
      <c r="T21" s="44"/>
      <c r="U21" s="44"/>
      <c r="V21" s="44"/>
      <c r="W21" s="44"/>
      <c r="X21" s="44"/>
      <c r="Y21" s="44"/>
      <c r="Z21" s="44"/>
      <c r="AA21" s="44"/>
      <c r="AB21" s="44"/>
      <c r="AC21" s="44"/>
      <c r="AD21" s="44"/>
      <c r="AE21" s="44"/>
      <c r="AF21" s="44"/>
      <c r="AG21" s="44"/>
    </row>
    <row r="22" spans="1:33" ht="15.75">
      <c r="A22" s="1"/>
      <c r="B22" s="1"/>
      <c r="C22" s="2"/>
      <c r="D22" s="2"/>
      <c r="E22" s="2"/>
      <c r="F22" s="2"/>
      <c r="G22" s="2"/>
      <c r="H22" s="2"/>
      <c r="I22" s="2"/>
      <c r="J22" s="2"/>
      <c r="K22" s="2"/>
      <c r="L22" s="2"/>
      <c r="M22" s="2"/>
      <c r="N22" s="2"/>
      <c r="O22" s="2"/>
      <c r="Q22" s="44"/>
      <c r="R22" s="44"/>
      <c r="S22" s="44"/>
      <c r="T22" s="44"/>
      <c r="U22" s="44"/>
      <c r="V22" s="44"/>
      <c r="W22" s="44"/>
      <c r="X22" s="44"/>
      <c r="Y22" s="44"/>
      <c r="Z22" s="44"/>
      <c r="AA22" s="44"/>
      <c r="AB22" s="44"/>
      <c r="AC22" s="44"/>
      <c r="AD22" s="44"/>
      <c r="AE22" s="44"/>
      <c r="AF22" s="44"/>
      <c r="AG22" s="44"/>
    </row>
    <row r="23" spans="1:33" ht="15.75">
      <c r="A23" s="88"/>
      <c r="B23" s="88"/>
      <c r="C23" s="88"/>
      <c r="D23" s="88"/>
      <c r="E23" s="88"/>
      <c r="F23" s="88"/>
      <c r="G23" s="88"/>
      <c r="H23" s="88"/>
      <c r="I23" s="88"/>
      <c r="J23" s="88"/>
      <c r="K23" s="88"/>
      <c r="L23" s="88"/>
      <c r="M23" s="88"/>
      <c r="N23" s="88"/>
      <c r="O23" s="88"/>
      <c r="Q23" s="44"/>
      <c r="R23" s="44"/>
      <c r="S23" s="44"/>
      <c r="T23" s="44"/>
      <c r="U23" s="44"/>
      <c r="V23" s="44"/>
      <c r="W23" s="44"/>
      <c r="X23" s="44"/>
      <c r="Y23" s="44"/>
      <c r="Z23" s="44"/>
      <c r="AA23" s="44"/>
      <c r="AB23" s="44"/>
      <c r="AC23" s="44"/>
      <c r="AD23" s="44"/>
      <c r="AE23" s="44"/>
      <c r="AF23" s="44"/>
      <c r="AG23" s="44"/>
    </row>
    <row r="24" spans="1:33" ht="15.75">
      <c r="A24" s="1"/>
      <c r="B24" s="1"/>
      <c r="C24" s="1"/>
      <c r="D24" s="1"/>
      <c r="E24" s="1"/>
      <c r="F24" s="1"/>
      <c r="G24" s="1"/>
      <c r="H24" s="1"/>
      <c r="I24" s="1"/>
      <c r="J24" s="1"/>
      <c r="K24" s="1"/>
      <c r="L24" s="1"/>
      <c r="M24" s="1"/>
      <c r="N24" s="1"/>
      <c r="O24" s="1"/>
      <c r="Q24" s="44"/>
      <c r="R24" s="44"/>
      <c r="S24" s="44"/>
      <c r="T24" s="44"/>
      <c r="U24" s="44"/>
      <c r="V24" s="44"/>
      <c r="W24" s="44"/>
      <c r="X24" s="44"/>
      <c r="Y24" s="44"/>
      <c r="Z24" s="44"/>
      <c r="AA24" s="44"/>
      <c r="AB24" s="44"/>
      <c r="AC24" s="44"/>
      <c r="AD24" s="44"/>
      <c r="AE24" s="44"/>
      <c r="AF24" s="44"/>
      <c r="AG24" s="44"/>
    </row>
    <row r="25" spans="1:33" ht="15.75">
      <c r="A25" s="1"/>
      <c r="B25" s="1"/>
      <c r="C25" s="1"/>
      <c r="D25" s="1"/>
      <c r="E25" s="1"/>
      <c r="F25" s="1"/>
      <c r="G25" s="1"/>
      <c r="H25" s="1"/>
      <c r="I25" s="1"/>
      <c r="J25" s="1"/>
      <c r="K25" s="1"/>
      <c r="L25" s="1"/>
      <c r="M25" s="1"/>
      <c r="N25" s="310"/>
      <c r="O25" s="311"/>
      <c r="Q25" s="44"/>
      <c r="R25" s="44"/>
      <c r="S25" s="44"/>
      <c r="T25" s="44"/>
      <c r="U25" s="44"/>
      <c r="V25" s="44"/>
      <c r="W25" s="44"/>
      <c r="X25" s="44"/>
      <c r="Y25" s="44">
        <f>11335-1508</f>
        <v>9827</v>
      </c>
      <c r="Z25" s="44"/>
      <c r="AA25" s="44"/>
      <c r="AB25" s="44"/>
      <c r="AC25" s="44"/>
      <c r="AD25" s="44"/>
      <c r="AE25" s="44"/>
      <c r="AF25" s="44"/>
      <c r="AG25" s="44"/>
    </row>
  </sheetData>
  <mergeCells count="11">
    <mergeCell ref="A1:O1"/>
    <mergeCell ref="A3:O3"/>
    <mergeCell ref="A4:O4"/>
    <mergeCell ref="A5:O5"/>
    <mergeCell ref="G8:I8"/>
    <mergeCell ref="D8:F8"/>
    <mergeCell ref="A6:O6"/>
    <mergeCell ref="A21:O21"/>
    <mergeCell ref="A8:C9"/>
    <mergeCell ref="M8:O8"/>
    <mergeCell ref="J8:L8"/>
  </mergeCells>
  <printOptions horizontalCentered="1"/>
  <pageMargins left="1" right="1" top="0.5" bottom="0.55" header="0" footer="0"/>
  <pageSetup fitToHeight="1" fitToWidth="1" horizontalDpi="300" verticalDpi="300" orientation="landscape" scale="71" r:id="rId1"/>
  <headerFooter alignWithMargins="0">
    <oddFooter>&amp;C&amp;"Times New Roman,Regular"Exhibit H - Summary of Reimbursable Resources</oddFooter>
  </headerFooter>
</worksheet>
</file>

<file path=xl/worksheets/sheet8.xml><?xml version="1.0" encoding="utf-8"?>
<worksheet xmlns="http://schemas.openxmlformats.org/spreadsheetml/2006/main" xmlns:r="http://schemas.openxmlformats.org/officeDocument/2006/relationships">
  <sheetPr codeName="Sheet14">
    <pageSetUpPr fitToPage="1"/>
  </sheetPr>
  <dimension ref="A1:N39"/>
  <sheetViews>
    <sheetView zoomScale="75" zoomScaleNormal="75" workbookViewId="0" topLeftCell="A1">
      <pane xSplit="2" ySplit="11" topLeftCell="C12" activePane="bottomRight" state="frozen"/>
      <selection pane="topLeft" activeCell="A1" sqref="A1"/>
      <selection pane="topRight" activeCell="A1" sqref="A1"/>
      <selection pane="bottomLeft" activeCell="A1" sqref="A1"/>
      <selection pane="bottomRight" activeCell="A1" sqref="A1:M1"/>
    </sheetView>
  </sheetViews>
  <sheetFormatPr defaultColWidth="8.88671875" defaultRowHeight="15"/>
  <cols>
    <col min="1" max="1" width="21.6640625" style="24" customWidth="1"/>
    <col min="2" max="2" width="5.99609375" style="24" customWidth="1"/>
    <col min="3" max="3" width="10.77734375" style="24" customWidth="1"/>
    <col min="4" max="4" width="12.6640625" style="24" customWidth="1"/>
    <col min="5" max="5" width="10.88671875" style="24" customWidth="1"/>
    <col min="6" max="6" width="12.5546875" style="24" customWidth="1"/>
    <col min="7" max="7" width="9.77734375" style="24" customWidth="1"/>
    <col min="8" max="8" width="11.99609375" style="24" customWidth="1"/>
    <col min="9" max="9" width="9.77734375" style="24" hidden="1" customWidth="1"/>
    <col min="10" max="11" width="9.77734375" style="24" customWidth="1"/>
    <col min="12" max="12" width="10.3359375" style="24" customWidth="1"/>
    <col min="13" max="13" width="12.99609375" style="24" customWidth="1"/>
    <col min="14" max="14" width="1.1171875" style="334" customWidth="1"/>
    <col min="15" max="16384" width="8.88671875" style="24" customWidth="1"/>
  </cols>
  <sheetData>
    <row r="1" spans="1:14" ht="20.25">
      <c r="A1" s="731" t="s">
        <v>133</v>
      </c>
      <c r="B1" s="725"/>
      <c r="C1" s="725"/>
      <c r="D1" s="725"/>
      <c r="E1" s="725"/>
      <c r="F1" s="725"/>
      <c r="G1" s="725"/>
      <c r="H1" s="725"/>
      <c r="I1" s="725"/>
      <c r="J1" s="725"/>
      <c r="K1" s="725"/>
      <c r="L1" s="725"/>
      <c r="M1" s="786"/>
      <c r="N1" s="334" t="s">
        <v>57</v>
      </c>
    </row>
    <row r="2" spans="1:14" ht="20.25">
      <c r="A2" s="42"/>
      <c r="N2" s="334" t="s">
        <v>57</v>
      </c>
    </row>
    <row r="3" spans="1:14" ht="12" customHeight="1">
      <c r="A3" s="42"/>
      <c r="N3" s="334" t="s">
        <v>57</v>
      </c>
    </row>
    <row r="4" spans="1:14" ht="18.75">
      <c r="A4" s="732" t="s">
        <v>184</v>
      </c>
      <c r="B4" s="543"/>
      <c r="C4" s="543"/>
      <c r="D4" s="543"/>
      <c r="E4" s="543"/>
      <c r="F4" s="543"/>
      <c r="G4" s="543"/>
      <c r="H4" s="543"/>
      <c r="I4" s="543"/>
      <c r="J4" s="543"/>
      <c r="K4" s="543"/>
      <c r="L4" s="543"/>
      <c r="M4" s="680"/>
      <c r="N4" s="334" t="s">
        <v>57</v>
      </c>
    </row>
    <row r="5" spans="1:14" ht="16.5">
      <c r="A5" s="733" t="str">
        <f>+'B. Summary of Requirements '!A5</f>
        <v>United States National Central Bureau</v>
      </c>
      <c r="B5" s="543"/>
      <c r="C5" s="543"/>
      <c r="D5" s="543"/>
      <c r="E5" s="543"/>
      <c r="F5" s="543"/>
      <c r="G5" s="543"/>
      <c r="H5" s="543"/>
      <c r="I5" s="543"/>
      <c r="J5" s="543"/>
      <c r="K5" s="543"/>
      <c r="L5" s="543"/>
      <c r="M5" s="680"/>
      <c r="N5" s="334" t="s">
        <v>57</v>
      </c>
    </row>
    <row r="6" spans="1:14" ht="16.5">
      <c r="A6" s="787" t="str">
        <f>+'B. Summary of Requirements '!A6</f>
        <v>Salaries and Expenses</v>
      </c>
      <c r="B6" s="788"/>
      <c r="C6" s="788"/>
      <c r="D6" s="788"/>
      <c r="E6" s="788"/>
      <c r="F6" s="788"/>
      <c r="G6" s="788"/>
      <c r="H6" s="788"/>
      <c r="I6" s="788"/>
      <c r="J6" s="788"/>
      <c r="K6" s="788"/>
      <c r="L6" s="788"/>
      <c r="M6" s="789"/>
      <c r="N6" s="334" t="s">
        <v>57</v>
      </c>
    </row>
    <row r="7" ht="15">
      <c r="N7" s="334" t="s">
        <v>57</v>
      </c>
    </row>
    <row r="8" spans="1:14" ht="15">
      <c r="A8" s="25"/>
      <c r="B8" s="25"/>
      <c r="C8" s="25"/>
      <c r="D8" s="25"/>
      <c r="E8" s="25"/>
      <c r="F8" s="25"/>
      <c r="G8" s="25"/>
      <c r="H8" s="25"/>
      <c r="I8" s="25"/>
      <c r="J8" s="25"/>
      <c r="K8" s="25"/>
      <c r="L8" s="25"/>
      <c r="M8" s="25"/>
      <c r="N8" s="334" t="s">
        <v>57</v>
      </c>
    </row>
    <row r="9" spans="1:14" ht="40.5" customHeight="1">
      <c r="A9" s="819" t="s">
        <v>185</v>
      </c>
      <c r="B9" s="820"/>
      <c r="C9" s="826" t="s">
        <v>316</v>
      </c>
      <c r="D9" s="827"/>
      <c r="E9" s="826" t="s">
        <v>317</v>
      </c>
      <c r="F9" s="827"/>
      <c r="G9" s="803" t="s">
        <v>115</v>
      </c>
      <c r="H9" s="796" t="s">
        <v>2</v>
      </c>
      <c r="I9" s="797"/>
      <c r="J9" s="797"/>
      <c r="K9" s="797"/>
      <c r="L9" s="797"/>
      <c r="M9" s="798"/>
      <c r="N9" s="334" t="s">
        <v>57</v>
      </c>
    </row>
    <row r="10" spans="1:14" ht="15">
      <c r="A10" s="821"/>
      <c r="B10" s="822"/>
      <c r="C10" s="792" t="s">
        <v>130</v>
      </c>
      <c r="D10" s="794" t="s">
        <v>131</v>
      </c>
      <c r="E10" s="792" t="s">
        <v>130</v>
      </c>
      <c r="F10" s="794" t="s">
        <v>131</v>
      </c>
      <c r="G10" s="804"/>
      <c r="H10" s="790" t="s">
        <v>269</v>
      </c>
      <c r="I10" s="78" t="s">
        <v>186</v>
      </c>
      <c r="J10" s="790" t="s">
        <v>128</v>
      </c>
      <c r="K10" s="790" t="s">
        <v>129</v>
      </c>
      <c r="L10" s="801" t="s">
        <v>130</v>
      </c>
      <c r="M10" s="799" t="s">
        <v>131</v>
      </c>
      <c r="N10" s="334" t="s">
        <v>57</v>
      </c>
    </row>
    <row r="11" spans="1:14" ht="27" customHeight="1">
      <c r="A11" s="823"/>
      <c r="B11" s="824"/>
      <c r="C11" s="793"/>
      <c r="D11" s="795"/>
      <c r="E11" s="793"/>
      <c r="F11" s="795"/>
      <c r="G11" s="805"/>
      <c r="H11" s="791"/>
      <c r="I11" s="79" t="s">
        <v>48</v>
      </c>
      <c r="J11" s="791"/>
      <c r="K11" s="791"/>
      <c r="L11" s="802"/>
      <c r="M11" s="800"/>
      <c r="N11" s="334" t="s">
        <v>57</v>
      </c>
    </row>
    <row r="12" spans="1:14" ht="15">
      <c r="A12" s="296" t="s">
        <v>138</v>
      </c>
      <c r="B12" s="298"/>
      <c r="C12" s="393"/>
      <c r="D12" s="393"/>
      <c r="E12" s="393"/>
      <c r="F12" s="393"/>
      <c r="G12" s="393"/>
      <c r="H12" s="393"/>
      <c r="I12" s="393"/>
      <c r="J12" s="393"/>
      <c r="K12" s="393">
        <f>H12+J12</f>
        <v>0</v>
      </c>
      <c r="L12" s="393">
        <f>E12+G12+K12</f>
        <v>0</v>
      </c>
      <c r="M12" s="394"/>
      <c r="N12" s="334" t="s">
        <v>57</v>
      </c>
    </row>
    <row r="13" spans="1:14" ht="15">
      <c r="A13" s="297" t="s">
        <v>43</v>
      </c>
      <c r="B13" s="298"/>
      <c r="C13" s="393"/>
      <c r="D13" s="393"/>
      <c r="E13" s="393"/>
      <c r="F13" s="393"/>
      <c r="G13" s="393"/>
      <c r="H13" s="393"/>
      <c r="I13" s="393"/>
      <c r="J13" s="393"/>
      <c r="K13" s="393">
        <f aca="true" t="shared" si="0" ref="K13:K27">H13+J13</f>
        <v>0</v>
      </c>
      <c r="L13" s="393">
        <f aca="true" t="shared" si="1" ref="L13:L27">E13+G13+K13</f>
        <v>0</v>
      </c>
      <c r="M13" s="394"/>
      <c r="N13" s="334" t="s">
        <v>57</v>
      </c>
    </row>
    <row r="14" spans="1:14" ht="15">
      <c r="A14" s="297" t="s">
        <v>44</v>
      </c>
      <c r="B14" s="298"/>
      <c r="C14" s="393">
        <v>56</v>
      </c>
      <c r="D14" s="393"/>
      <c r="E14" s="393">
        <v>57</v>
      </c>
      <c r="F14" s="393"/>
      <c r="G14" s="393">
        <v>0</v>
      </c>
      <c r="H14" s="393">
        <v>0</v>
      </c>
      <c r="I14" s="393"/>
      <c r="J14" s="393"/>
      <c r="K14" s="393">
        <f t="shared" si="0"/>
        <v>0</v>
      </c>
      <c r="L14" s="393">
        <v>57</v>
      </c>
      <c r="M14" s="394"/>
      <c r="N14" s="334" t="s">
        <v>57</v>
      </c>
    </row>
    <row r="15" spans="1:14" ht="15">
      <c r="A15" s="297" t="s">
        <v>45</v>
      </c>
      <c r="B15" s="298"/>
      <c r="C15" s="393">
        <v>3</v>
      </c>
      <c r="D15" s="393"/>
      <c r="E15" s="393">
        <v>3</v>
      </c>
      <c r="F15" s="393"/>
      <c r="G15" s="393"/>
      <c r="H15" s="393"/>
      <c r="I15" s="393"/>
      <c r="J15" s="393"/>
      <c r="K15" s="393">
        <f t="shared" si="0"/>
        <v>0</v>
      </c>
      <c r="L15" s="393">
        <f t="shared" si="1"/>
        <v>3</v>
      </c>
      <c r="M15" s="394"/>
      <c r="N15" s="334" t="s">
        <v>57</v>
      </c>
    </row>
    <row r="16" spans="1:14" ht="15">
      <c r="A16" s="297" t="s">
        <v>247</v>
      </c>
      <c r="B16" s="298"/>
      <c r="C16" s="393">
        <v>1</v>
      </c>
      <c r="D16" s="393"/>
      <c r="E16" s="393">
        <v>1</v>
      </c>
      <c r="F16" s="393"/>
      <c r="G16" s="393"/>
      <c r="H16" s="393"/>
      <c r="I16" s="393"/>
      <c r="J16" s="393"/>
      <c r="K16" s="393">
        <f t="shared" si="0"/>
        <v>0</v>
      </c>
      <c r="L16" s="393">
        <f t="shared" si="1"/>
        <v>1</v>
      </c>
      <c r="M16" s="394"/>
      <c r="N16" s="334" t="s">
        <v>57</v>
      </c>
    </row>
    <row r="17" spans="1:14" ht="15">
      <c r="A17" s="825" t="s">
        <v>248</v>
      </c>
      <c r="B17" s="809"/>
      <c r="C17" s="393"/>
      <c r="D17" s="393"/>
      <c r="E17" s="393"/>
      <c r="F17" s="393"/>
      <c r="G17" s="393"/>
      <c r="H17" s="393"/>
      <c r="I17" s="393"/>
      <c r="J17" s="393"/>
      <c r="K17" s="393">
        <f t="shared" si="0"/>
        <v>0</v>
      </c>
      <c r="L17" s="393">
        <f t="shared" si="1"/>
        <v>0</v>
      </c>
      <c r="M17" s="394"/>
      <c r="N17" s="334" t="s">
        <v>57</v>
      </c>
    </row>
    <row r="18" spans="1:14" ht="15">
      <c r="A18" s="808" t="s">
        <v>249</v>
      </c>
      <c r="B18" s="809"/>
      <c r="C18" s="393">
        <v>2</v>
      </c>
      <c r="D18" s="393"/>
      <c r="E18" s="393">
        <v>2</v>
      </c>
      <c r="F18" s="393"/>
      <c r="G18" s="393"/>
      <c r="H18" s="393"/>
      <c r="I18" s="393"/>
      <c r="J18" s="393"/>
      <c r="K18" s="393">
        <f t="shared" si="0"/>
        <v>0</v>
      </c>
      <c r="L18" s="393">
        <f t="shared" si="1"/>
        <v>2</v>
      </c>
      <c r="M18" s="394"/>
      <c r="N18" s="334" t="s">
        <v>57</v>
      </c>
    </row>
    <row r="19" spans="1:14" ht="15">
      <c r="A19" s="808" t="s">
        <v>250</v>
      </c>
      <c r="B19" s="809"/>
      <c r="C19" s="393"/>
      <c r="D19" s="393"/>
      <c r="E19" s="393"/>
      <c r="F19" s="393"/>
      <c r="G19" s="393"/>
      <c r="H19" s="393"/>
      <c r="I19" s="393"/>
      <c r="J19" s="393"/>
      <c r="K19" s="393">
        <f t="shared" si="0"/>
        <v>0</v>
      </c>
      <c r="L19" s="393">
        <f t="shared" si="1"/>
        <v>0</v>
      </c>
      <c r="M19" s="394"/>
      <c r="N19" s="334" t="s">
        <v>57</v>
      </c>
    </row>
    <row r="20" spans="1:14" ht="15">
      <c r="A20" s="808" t="s">
        <v>251</v>
      </c>
      <c r="B20" s="809"/>
      <c r="C20" s="393"/>
      <c r="D20" s="393"/>
      <c r="E20" s="393"/>
      <c r="F20" s="393"/>
      <c r="G20" s="393"/>
      <c r="H20" s="393"/>
      <c r="I20" s="393"/>
      <c r="J20" s="393"/>
      <c r="K20" s="393">
        <f t="shared" si="0"/>
        <v>0</v>
      </c>
      <c r="L20" s="393">
        <f t="shared" si="1"/>
        <v>0</v>
      </c>
      <c r="M20" s="394"/>
      <c r="N20" s="334" t="s">
        <v>57</v>
      </c>
    </row>
    <row r="21" spans="1:14" ht="15">
      <c r="A21" s="808" t="s">
        <v>252</v>
      </c>
      <c r="B21" s="809"/>
      <c r="C21" s="393"/>
      <c r="D21" s="393"/>
      <c r="E21" s="393"/>
      <c r="F21" s="393"/>
      <c r="G21" s="393"/>
      <c r="H21" s="393"/>
      <c r="I21" s="393"/>
      <c r="J21" s="393"/>
      <c r="K21" s="393">
        <f t="shared" si="0"/>
        <v>0</v>
      </c>
      <c r="L21" s="393">
        <f t="shared" si="1"/>
        <v>0</v>
      </c>
      <c r="M21" s="394"/>
      <c r="N21" s="334" t="s">
        <v>57</v>
      </c>
    </row>
    <row r="22" spans="1:14" ht="15">
      <c r="A22" s="808" t="s">
        <v>139</v>
      </c>
      <c r="B22" s="809"/>
      <c r="C22" s="393"/>
      <c r="D22" s="393"/>
      <c r="E22" s="393"/>
      <c r="F22" s="393"/>
      <c r="G22" s="393"/>
      <c r="H22" s="393"/>
      <c r="I22" s="393"/>
      <c r="J22" s="393"/>
      <c r="K22" s="393">
        <f t="shared" si="0"/>
        <v>0</v>
      </c>
      <c r="L22" s="393">
        <f t="shared" si="1"/>
        <v>0</v>
      </c>
      <c r="M22" s="394"/>
      <c r="N22" s="334" t="s">
        <v>57</v>
      </c>
    </row>
    <row r="23" spans="1:14" ht="15">
      <c r="A23" s="808" t="s">
        <v>253</v>
      </c>
      <c r="B23" s="809"/>
      <c r="C23" s="393"/>
      <c r="D23" s="393"/>
      <c r="E23" s="393"/>
      <c r="F23" s="393"/>
      <c r="G23" s="393"/>
      <c r="H23" s="393"/>
      <c r="I23" s="393"/>
      <c r="J23" s="393"/>
      <c r="K23" s="393">
        <f t="shared" si="0"/>
        <v>0</v>
      </c>
      <c r="L23" s="393">
        <f t="shared" si="1"/>
        <v>0</v>
      </c>
      <c r="M23" s="394"/>
      <c r="N23" s="334" t="s">
        <v>57</v>
      </c>
    </row>
    <row r="24" spans="1:14" ht="15">
      <c r="A24" s="808" t="s">
        <v>255</v>
      </c>
      <c r="B24" s="809"/>
      <c r="C24" s="393"/>
      <c r="D24" s="393"/>
      <c r="E24" s="393"/>
      <c r="F24" s="393"/>
      <c r="G24" s="393"/>
      <c r="H24" s="393"/>
      <c r="I24" s="393"/>
      <c r="J24" s="393"/>
      <c r="K24" s="393">
        <f t="shared" si="0"/>
        <v>0</v>
      </c>
      <c r="L24" s="393">
        <f t="shared" si="1"/>
        <v>0</v>
      </c>
      <c r="M24" s="394"/>
      <c r="N24" s="334" t="s">
        <v>57</v>
      </c>
    </row>
    <row r="25" spans="1:14" ht="15">
      <c r="A25" s="808" t="s">
        <v>258</v>
      </c>
      <c r="B25" s="809"/>
      <c r="C25" s="393"/>
      <c r="D25" s="393"/>
      <c r="E25" s="393"/>
      <c r="F25" s="393"/>
      <c r="G25" s="393"/>
      <c r="H25" s="393"/>
      <c r="I25" s="393"/>
      <c r="J25" s="393"/>
      <c r="K25" s="393">
        <f t="shared" si="0"/>
        <v>0</v>
      </c>
      <c r="L25" s="393">
        <f t="shared" si="1"/>
        <v>0</v>
      </c>
      <c r="M25" s="394"/>
      <c r="N25" s="334" t="s">
        <v>57</v>
      </c>
    </row>
    <row r="26" spans="1:14" ht="15">
      <c r="A26" s="808" t="s">
        <v>254</v>
      </c>
      <c r="B26" s="809"/>
      <c r="C26" s="393"/>
      <c r="D26" s="393"/>
      <c r="E26" s="393"/>
      <c r="F26" s="393"/>
      <c r="G26" s="393"/>
      <c r="H26" s="393"/>
      <c r="I26" s="393"/>
      <c r="J26" s="393"/>
      <c r="K26" s="393">
        <f t="shared" si="0"/>
        <v>0</v>
      </c>
      <c r="L26" s="393">
        <f t="shared" si="1"/>
        <v>0</v>
      </c>
      <c r="M26" s="394"/>
      <c r="N26" s="334" t="s">
        <v>57</v>
      </c>
    </row>
    <row r="27" spans="1:14" ht="15">
      <c r="A27" s="817" t="s">
        <v>256</v>
      </c>
      <c r="B27" s="818"/>
      <c r="C27" s="395"/>
      <c r="D27" s="395"/>
      <c r="E27" s="395"/>
      <c r="F27" s="395"/>
      <c r="G27" s="395"/>
      <c r="H27" s="395"/>
      <c r="I27" s="395"/>
      <c r="J27" s="395"/>
      <c r="K27" s="395">
        <f t="shared" si="0"/>
        <v>0</v>
      </c>
      <c r="L27" s="395">
        <f t="shared" si="1"/>
        <v>0</v>
      </c>
      <c r="M27" s="396"/>
      <c r="N27" s="334" t="s">
        <v>57</v>
      </c>
    </row>
    <row r="28" spans="1:14" ht="15.75" thickBot="1">
      <c r="A28" s="811" t="s">
        <v>179</v>
      </c>
      <c r="B28" s="812"/>
      <c r="C28" s="397">
        <f aca="true" t="shared" si="2" ref="C28:L28">SUM(C12:C27)</f>
        <v>62</v>
      </c>
      <c r="D28" s="398">
        <f t="shared" si="2"/>
        <v>0</v>
      </c>
      <c r="E28" s="397">
        <f t="shared" si="2"/>
        <v>63</v>
      </c>
      <c r="F28" s="398">
        <f t="shared" si="2"/>
        <v>0</v>
      </c>
      <c r="G28" s="397">
        <f t="shared" si="2"/>
        <v>0</v>
      </c>
      <c r="H28" s="397">
        <f t="shared" si="2"/>
        <v>0</v>
      </c>
      <c r="I28" s="398">
        <f>SUM(I25:I27)</f>
        <v>0</v>
      </c>
      <c r="J28" s="397">
        <f t="shared" si="2"/>
        <v>0</v>
      </c>
      <c r="K28" s="397">
        <f t="shared" si="2"/>
        <v>0</v>
      </c>
      <c r="L28" s="397">
        <f t="shared" si="2"/>
        <v>63</v>
      </c>
      <c r="M28" s="399">
        <f>SUM(M12:M27)</f>
        <v>0</v>
      </c>
      <c r="N28" s="334" t="s">
        <v>57</v>
      </c>
    </row>
    <row r="29" spans="1:14" ht="15">
      <c r="A29" s="810" t="s">
        <v>20</v>
      </c>
      <c r="B29" s="736"/>
      <c r="C29" s="400">
        <v>62</v>
      </c>
      <c r="D29" s="400">
        <v>0</v>
      </c>
      <c r="E29" s="401">
        <v>63</v>
      </c>
      <c r="F29" s="400">
        <v>0</v>
      </c>
      <c r="G29" s="401">
        <v>0</v>
      </c>
      <c r="H29" s="400">
        <v>0</v>
      </c>
      <c r="I29" s="400"/>
      <c r="J29" s="402">
        <v>0</v>
      </c>
      <c r="K29" s="403">
        <v>0</v>
      </c>
      <c r="L29" s="404">
        <v>63</v>
      </c>
      <c r="M29" s="405">
        <v>0</v>
      </c>
      <c r="N29" s="334" t="s">
        <v>57</v>
      </c>
    </row>
    <row r="30" spans="1:14" ht="15">
      <c r="A30" s="815" t="s">
        <v>46</v>
      </c>
      <c r="B30" s="816"/>
      <c r="C30" s="402"/>
      <c r="D30" s="402"/>
      <c r="E30" s="406"/>
      <c r="F30" s="402"/>
      <c r="G30" s="406"/>
      <c r="H30" s="402"/>
      <c r="I30" s="402"/>
      <c r="J30" s="402"/>
      <c r="K30" s="403">
        <f>H30+J30</f>
        <v>0</v>
      </c>
      <c r="L30" s="404">
        <f>E30+G30+K30</f>
        <v>0</v>
      </c>
      <c r="M30" s="405"/>
      <c r="N30" s="334" t="s">
        <v>57</v>
      </c>
    </row>
    <row r="31" spans="1:14" ht="15">
      <c r="A31" s="813" t="s">
        <v>47</v>
      </c>
      <c r="B31" s="814"/>
      <c r="C31" s="402"/>
      <c r="D31" s="402"/>
      <c r="E31" s="406"/>
      <c r="F31" s="402"/>
      <c r="G31" s="406"/>
      <c r="H31" s="402"/>
      <c r="I31" s="402"/>
      <c r="J31" s="402"/>
      <c r="K31" s="403">
        <f>H31+J31</f>
        <v>0</v>
      </c>
      <c r="L31" s="404">
        <f>E31+G31+K31</f>
        <v>0</v>
      </c>
      <c r="M31" s="405"/>
      <c r="N31" s="334" t="s">
        <v>57</v>
      </c>
    </row>
    <row r="32" spans="1:14" s="26" customFormat="1" ht="15">
      <c r="A32" s="806" t="s">
        <v>179</v>
      </c>
      <c r="B32" s="807"/>
      <c r="C32" s="407">
        <f>SUM(C29:C31)</f>
        <v>62</v>
      </c>
      <c r="D32" s="407">
        <f aca="true" t="shared" si="3" ref="D32:L32">SUM(D29:D31)</f>
        <v>0</v>
      </c>
      <c r="E32" s="407">
        <f t="shared" si="3"/>
        <v>63</v>
      </c>
      <c r="F32" s="407">
        <f t="shared" si="3"/>
        <v>0</v>
      </c>
      <c r="G32" s="407">
        <f t="shared" si="3"/>
        <v>0</v>
      </c>
      <c r="H32" s="407">
        <f t="shared" si="3"/>
        <v>0</v>
      </c>
      <c r="I32" s="407">
        <f t="shared" si="3"/>
        <v>0</v>
      </c>
      <c r="J32" s="407">
        <f>+J28</f>
        <v>0</v>
      </c>
      <c r="K32" s="407">
        <f>SUM(K29:K31)</f>
        <v>0</v>
      </c>
      <c r="L32" s="408">
        <f t="shared" si="3"/>
        <v>63</v>
      </c>
      <c r="M32" s="409">
        <f>SUM(M29:M31)</f>
        <v>0</v>
      </c>
      <c r="N32" s="334" t="s">
        <v>127</v>
      </c>
    </row>
    <row r="33" spans="1:14" s="27" customFormat="1" ht="15">
      <c r="A33" s="784"/>
      <c r="B33" s="784"/>
      <c r="C33" s="784"/>
      <c r="D33" s="784"/>
      <c r="E33" s="784"/>
      <c r="F33" s="784"/>
      <c r="G33" s="784"/>
      <c r="H33" s="784"/>
      <c r="I33" s="784"/>
      <c r="J33" s="784"/>
      <c r="K33" s="784"/>
      <c r="L33" s="784"/>
      <c r="M33" s="785"/>
      <c r="N33" s="334"/>
    </row>
    <row r="34" s="27" customFormat="1" ht="15">
      <c r="N34" s="335"/>
    </row>
    <row r="35" spans="1:14" s="27" customFormat="1" ht="15">
      <c r="A35" s="164"/>
      <c r="B35" s="165"/>
      <c r="C35" s="165"/>
      <c r="D35" s="165"/>
      <c r="E35" s="165"/>
      <c r="F35" s="165"/>
      <c r="G35" s="165"/>
      <c r="H35" s="165"/>
      <c r="I35" s="165"/>
      <c r="J35" s="165"/>
      <c r="K35" s="165"/>
      <c r="L35" s="165"/>
      <c r="M35" s="165"/>
      <c r="N35" s="335"/>
    </row>
    <row r="36" spans="1:14" s="27" customFormat="1" ht="15">
      <c r="A36" s="164"/>
      <c r="B36" s="165"/>
      <c r="C36" s="165"/>
      <c r="D36" s="165"/>
      <c r="E36" s="165"/>
      <c r="F36" s="165"/>
      <c r="G36" s="165"/>
      <c r="H36" s="165"/>
      <c r="I36" s="165"/>
      <c r="J36" s="165"/>
      <c r="K36" s="165"/>
      <c r="L36" s="165"/>
      <c r="M36" s="165"/>
      <c r="N36" s="335"/>
    </row>
    <row r="37" spans="1:14" s="27" customFormat="1" ht="15">
      <c r="A37" s="164"/>
      <c r="B37" s="165"/>
      <c r="C37" s="165"/>
      <c r="D37" s="165"/>
      <c r="E37" s="165"/>
      <c r="F37" s="165"/>
      <c r="G37" s="165"/>
      <c r="H37" s="165"/>
      <c r="I37" s="165"/>
      <c r="J37" s="165"/>
      <c r="K37" s="165"/>
      <c r="L37" s="165"/>
      <c r="M37" s="165"/>
      <c r="N37" s="335"/>
    </row>
    <row r="39" ht="15">
      <c r="M39" s="312"/>
    </row>
  </sheetData>
  <mergeCells count="35">
    <mergeCell ref="A27:B27"/>
    <mergeCell ref="A26:B26"/>
    <mergeCell ref="A9:B11"/>
    <mergeCell ref="E10:E11"/>
    <mergeCell ref="A23:B23"/>
    <mergeCell ref="A22:B22"/>
    <mergeCell ref="A18:B18"/>
    <mergeCell ref="A17:B17"/>
    <mergeCell ref="E9:F9"/>
    <mergeCell ref="C9:D9"/>
    <mergeCell ref="A32:B32"/>
    <mergeCell ref="A19:B19"/>
    <mergeCell ref="A29:B29"/>
    <mergeCell ref="A28:B28"/>
    <mergeCell ref="A31:B31"/>
    <mergeCell ref="A30:B30"/>
    <mergeCell ref="A21:B21"/>
    <mergeCell ref="A20:B20"/>
    <mergeCell ref="A25:B25"/>
    <mergeCell ref="A24:B24"/>
    <mergeCell ref="M10:M11"/>
    <mergeCell ref="L10:L11"/>
    <mergeCell ref="F10:F11"/>
    <mergeCell ref="G9:G11"/>
    <mergeCell ref="K10:K11"/>
    <mergeCell ref="A33:M33"/>
    <mergeCell ref="A1:M1"/>
    <mergeCell ref="A4:M4"/>
    <mergeCell ref="A5:M5"/>
    <mergeCell ref="A6:M6"/>
    <mergeCell ref="J10:J11"/>
    <mergeCell ref="H10:H11"/>
    <mergeCell ref="C10:C11"/>
    <mergeCell ref="D10:D11"/>
    <mergeCell ref="H9:M9"/>
  </mergeCells>
  <printOptions horizontalCentered="1"/>
  <pageMargins left="0.75" right="0.75" top="1" bottom="1" header="0.5" footer="0.5"/>
  <pageSetup fitToHeight="1" fitToWidth="1" horizontalDpi="600" verticalDpi="600" orientation="landscape" scale="72" r:id="rId1"/>
  <headerFooter alignWithMargins="0">
    <oddFooter>&amp;C&amp;"Times New Roman,Regular"Exhibit I - Detail of Permanent Positions by Category</oddFooter>
  </headerFooter>
</worksheet>
</file>

<file path=xl/worksheets/sheet9.xml><?xml version="1.0" encoding="utf-8"?>
<worksheet xmlns="http://schemas.openxmlformats.org/spreadsheetml/2006/main" xmlns:r="http://schemas.openxmlformats.org/officeDocument/2006/relationships">
  <sheetPr codeName="Sheet20">
    <pageSetUpPr fitToPage="1"/>
  </sheetPr>
  <dimension ref="A1:Y42"/>
  <sheetViews>
    <sheetView zoomScale="75" zoomScaleNormal="75" zoomScaleSheetLayoutView="50" workbookViewId="0" topLeftCell="A1">
      <pane xSplit="2" ySplit="10" topLeftCell="C11"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1" max="1" width="1.4375" style="0" customWidth="1"/>
    <col min="2" max="2" width="60.88671875" style="0" customWidth="1"/>
    <col min="3" max="3" width="6.21484375" style="0" customWidth="1"/>
    <col min="4" max="4" width="9.4453125" style="0" bestFit="1" customWidth="1"/>
    <col min="5" max="8" width="8.99609375" style="0" bestFit="1" customWidth="1"/>
    <col min="9" max="9" width="6.99609375" style="0" customWidth="1"/>
    <col min="10" max="10" width="10.21484375" style="0" customWidth="1"/>
    <col min="11" max="11" width="0.671875" style="333" customWidth="1"/>
  </cols>
  <sheetData>
    <row r="1" spans="1:11" ht="30">
      <c r="A1" s="247" t="s">
        <v>132</v>
      </c>
      <c r="B1" s="248"/>
      <c r="C1" s="37"/>
      <c r="D1" s="37"/>
      <c r="E1" s="37"/>
      <c r="F1" s="37"/>
      <c r="G1" s="37"/>
      <c r="H1" s="37"/>
      <c r="I1" s="37"/>
      <c r="J1" s="40"/>
      <c r="K1" s="330" t="s">
        <v>57</v>
      </c>
    </row>
    <row r="2" spans="1:11" ht="12.75" customHeight="1">
      <c r="A2" s="42"/>
      <c r="B2" s="37"/>
      <c r="C2" s="37"/>
      <c r="D2" s="37"/>
      <c r="E2" s="37"/>
      <c r="F2" s="37"/>
      <c r="G2" s="37"/>
      <c r="H2" s="37"/>
      <c r="I2" s="37"/>
      <c r="J2" s="40"/>
      <c r="K2" s="330" t="s">
        <v>57</v>
      </c>
    </row>
    <row r="3" spans="1:11" ht="18.75">
      <c r="A3" s="36"/>
      <c r="B3" s="18" t="s">
        <v>74</v>
      </c>
      <c r="C3" s="38"/>
      <c r="D3" s="38"/>
      <c r="E3" s="38"/>
      <c r="F3" s="38"/>
      <c r="G3" s="38"/>
      <c r="H3" s="38"/>
      <c r="I3" s="38"/>
      <c r="J3" s="249"/>
      <c r="K3" s="330" t="s">
        <v>57</v>
      </c>
    </row>
    <row r="4" spans="1:11" ht="16.5">
      <c r="A4" s="83"/>
      <c r="B4" s="20" t="s">
        <v>161</v>
      </c>
      <c r="C4" s="38"/>
      <c r="D4" s="38"/>
      <c r="E4" s="38"/>
      <c r="F4" s="38"/>
      <c r="G4" s="38"/>
      <c r="H4" s="38"/>
      <c r="I4" s="38"/>
      <c r="J4" s="249"/>
      <c r="K4" s="330" t="s">
        <v>57</v>
      </c>
    </row>
    <row r="5" spans="1:11" ht="16.5">
      <c r="A5" s="36"/>
      <c r="B5" s="20" t="str">
        <f>+'[4]B. Summary of Requirements '!A6</f>
        <v>Salaries and Expenses</v>
      </c>
      <c r="C5" s="38"/>
      <c r="D5" s="38"/>
      <c r="E5" s="38"/>
      <c r="F5" s="38"/>
      <c r="G5" s="38"/>
      <c r="H5" s="38"/>
      <c r="I5" s="38"/>
      <c r="J5" s="249"/>
      <c r="K5" s="330" t="s">
        <v>57</v>
      </c>
    </row>
    <row r="6" spans="1:11" ht="15.75">
      <c r="A6" s="36"/>
      <c r="B6" s="77" t="s">
        <v>10</v>
      </c>
      <c r="C6" s="38"/>
      <c r="D6" s="38"/>
      <c r="E6" s="38"/>
      <c r="F6" s="38"/>
      <c r="G6" s="38"/>
      <c r="H6" s="38"/>
      <c r="I6" s="38"/>
      <c r="J6" s="249"/>
      <c r="K6" s="330" t="s">
        <v>57</v>
      </c>
    </row>
    <row r="7" spans="1:11" ht="15.75">
      <c r="A7" s="36"/>
      <c r="B7" s="38"/>
      <c r="C7" s="250"/>
      <c r="D7" s="249"/>
      <c r="E7" s="249"/>
      <c r="F7" s="249"/>
      <c r="G7" s="249"/>
      <c r="H7" s="249"/>
      <c r="I7" s="38"/>
      <c r="J7" s="251"/>
      <c r="K7" s="330" t="s">
        <v>57</v>
      </c>
    </row>
    <row r="8" spans="1:11" ht="15.75" customHeight="1">
      <c r="A8" s="36"/>
      <c r="B8" s="831" t="s">
        <v>8</v>
      </c>
      <c r="C8" s="834" t="s">
        <v>238</v>
      </c>
      <c r="D8" s="835"/>
      <c r="E8" s="835"/>
      <c r="F8" s="835"/>
      <c r="G8" s="835"/>
      <c r="H8" s="836"/>
      <c r="I8" s="834" t="s">
        <v>245</v>
      </c>
      <c r="J8" s="839"/>
      <c r="K8" s="330" t="s">
        <v>57</v>
      </c>
    </row>
    <row r="9" spans="1:11" ht="27" customHeight="1">
      <c r="A9" s="36"/>
      <c r="B9" s="832"/>
      <c r="C9" s="841" t="s">
        <v>75</v>
      </c>
      <c r="D9" s="842"/>
      <c r="E9" s="837" t="s">
        <v>76</v>
      </c>
      <c r="F9" s="837"/>
      <c r="G9" s="837" t="s">
        <v>77</v>
      </c>
      <c r="H9" s="838"/>
      <c r="I9" s="805"/>
      <c r="J9" s="840"/>
      <c r="K9" s="330" t="s">
        <v>57</v>
      </c>
    </row>
    <row r="10" spans="1:11" ht="16.5" thickBot="1">
      <c r="A10" s="36"/>
      <c r="B10" s="833"/>
      <c r="C10" s="154" t="s">
        <v>35</v>
      </c>
      <c r="D10" s="155" t="s">
        <v>7</v>
      </c>
      <c r="E10" s="252" t="s">
        <v>35</v>
      </c>
      <c r="F10" s="155" t="s">
        <v>7</v>
      </c>
      <c r="G10" s="252" t="s">
        <v>35</v>
      </c>
      <c r="H10" s="155" t="s">
        <v>7</v>
      </c>
      <c r="I10" s="154" t="s">
        <v>35</v>
      </c>
      <c r="J10" s="259" t="s">
        <v>7</v>
      </c>
      <c r="K10" s="330" t="s">
        <v>57</v>
      </c>
    </row>
    <row r="11" spans="1:11" ht="15.75">
      <c r="A11" s="36"/>
      <c r="B11" s="151" t="s">
        <v>212</v>
      </c>
      <c r="C11" s="410"/>
      <c r="D11" s="411"/>
      <c r="E11" s="412"/>
      <c r="F11" s="413"/>
      <c r="G11" s="412"/>
      <c r="H11" s="412"/>
      <c r="I11" s="414">
        <f aca="true" t="shared" si="0" ref="I11:J14">SUM(,G11,E11,C11)</f>
        <v>0</v>
      </c>
      <c r="J11" s="415">
        <f t="shared" si="0"/>
        <v>0</v>
      </c>
      <c r="K11" s="330" t="s">
        <v>57</v>
      </c>
    </row>
    <row r="12" spans="1:11" ht="15.75">
      <c r="A12" s="36"/>
      <c r="B12" s="151" t="s">
        <v>318</v>
      </c>
      <c r="C12" s="410"/>
      <c r="D12" s="411"/>
      <c r="E12" s="412"/>
      <c r="F12" s="413"/>
      <c r="G12" s="412"/>
      <c r="H12" s="412"/>
      <c r="I12" s="414">
        <f t="shared" si="0"/>
        <v>0</v>
      </c>
      <c r="J12" s="415">
        <f t="shared" si="0"/>
        <v>0</v>
      </c>
      <c r="K12" s="330" t="s">
        <v>57</v>
      </c>
    </row>
    <row r="13" spans="1:11" ht="15.75">
      <c r="A13" s="36"/>
      <c r="B13" s="151" t="s">
        <v>319</v>
      </c>
      <c r="C13" s="410"/>
      <c r="D13" s="411"/>
      <c r="E13" s="412"/>
      <c r="F13" s="413"/>
      <c r="G13" s="412"/>
      <c r="H13" s="412"/>
      <c r="I13" s="414">
        <f t="shared" si="0"/>
        <v>0</v>
      </c>
      <c r="J13" s="415">
        <f t="shared" si="0"/>
        <v>0</v>
      </c>
      <c r="K13" s="330" t="s">
        <v>57</v>
      </c>
    </row>
    <row r="14" spans="1:11" ht="15.75">
      <c r="A14" s="36"/>
      <c r="B14" s="153" t="s">
        <v>213</v>
      </c>
      <c r="C14" s="416"/>
      <c r="D14" s="417"/>
      <c r="E14" s="412"/>
      <c r="F14" s="413"/>
      <c r="G14" s="412"/>
      <c r="H14" s="412"/>
      <c r="I14" s="414">
        <f t="shared" si="0"/>
        <v>0</v>
      </c>
      <c r="J14" s="415">
        <f t="shared" si="0"/>
        <v>0</v>
      </c>
      <c r="K14" s="330" t="s">
        <v>57</v>
      </c>
    </row>
    <row r="15" spans="1:11" ht="15.75">
      <c r="A15" s="36"/>
      <c r="B15" s="84"/>
      <c r="C15" s="418"/>
      <c r="D15" s="419"/>
      <c r="E15" s="420"/>
      <c r="F15" s="419"/>
      <c r="G15" s="420"/>
      <c r="H15" s="420"/>
      <c r="I15" s="418"/>
      <c r="J15" s="421"/>
      <c r="K15" s="330" t="s">
        <v>57</v>
      </c>
    </row>
    <row r="16" spans="1:11" ht="15.75">
      <c r="A16" s="36"/>
      <c r="B16" s="151" t="s">
        <v>78</v>
      </c>
      <c r="C16" s="410">
        <f>SUM(C11:C14)</f>
        <v>0</v>
      </c>
      <c r="D16" s="411">
        <f aca="true" t="shared" si="1" ref="D16:J16">SUM(D11:D14)</f>
        <v>0</v>
      </c>
      <c r="E16" s="410">
        <f t="shared" si="1"/>
        <v>0</v>
      </c>
      <c r="F16" s="411">
        <f t="shared" si="1"/>
        <v>0</v>
      </c>
      <c r="G16" s="410">
        <f t="shared" si="1"/>
        <v>0</v>
      </c>
      <c r="H16" s="411">
        <f t="shared" si="1"/>
        <v>0</v>
      </c>
      <c r="I16" s="410">
        <f t="shared" si="1"/>
        <v>0</v>
      </c>
      <c r="J16" s="415">
        <f t="shared" si="1"/>
        <v>0</v>
      </c>
      <c r="K16" s="330" t="s">
        <v>57</v>
      </c>
    </row>
    <row r="17" spans="1:11" ht="15.75">
      <c r="A17" s="36"/>
      <c r="B17" s="152" t="s">
        <v>79</v>
      </c>
      <c r="C17" s="410">
        <f aca="true" t="shared" si="2" ref="C17:H17">+C16/-2</f>
        <v>0</v>
      </c>
      <c r="D17" s="411">
        <f t="shared" si="2"/>
        <v>0</v>
      </c>
      <c r="E17" s="410">
        <f t="shared" si="2"/>
        <v>0</v>
      </c>
      <c r="F17" s="411">
        <f t="shared" si="2"/>
        <v>0</v>
      </c>
      <c r="G17" s="410">
        <f t="shared" si="2"/>
        <v>0</v>
      </c>
      <c r="H17" s="411">
        <f t="shared" si="2"/>
        <v>0</v>
      </c>
      <c r="I17" s="414">
        <f>SUM(,G17,E17,C17)</f>
        <v>0</v>
      </c>
      <c r="J17" s="415">
        <f>SUM(,H17,F17,D17)</f>
        <v>0</v>
      </c>
      <c r="K17" s="330" t="s">
        <v>57</v>
      </c>
    </row>
    <row r="18" spans="1:11" ht="15.75">
      <c r="A18" s="36"/>
      <c r="B18" s="153" t="s">
        <v>80</v>
      </c>
      <c r="C18" s="422"/>
      <c r="D18" s="417"/>
      <c r="E18" s="422"/>
      <c r="F18" s="417"/>
      <c r="G18" s="422"/>
      <c r="H18" s="417"/>
      <c r="I18" s="422"/>
      <c r="J18" s="415" t="s">
        <v>36</v>
      </c>
      <c r="K18" s="330" t="s">
        <v>57</v>
      </c>
    </row>
    <row r="19" spans="1:11" ht="15.75">
      <c r="A19" s="36"/>
      <c r="B19" s="151"/>
      <c r="C19" s="410"/>
      <c r="D19" s="411"/>
      <c r="E19" s="412"/>
      <c r="F19" s="413"/>
      <c r="G19" s="412"/>
      <c r="H19" s="412"/>
      <c r="I19" s="414">
        <f>SUM(,G19,E19,C19)</f>
        <v>0</v>
      </c>
      <c r="J19" s="415">
        <f>SUM(,H19,F19,D19)</f>
        <v>0</v>
      </c>
      <c r="K19" s="330" t="s">
        <v>57</v>
      </c>
    </row>
    <row r="20" spans="1:11" ht="15.75">
      <c r="A20" s="36"/>
      <c r="B20" s="151"/>
      <c r="C20" s="410"/>
      <c r="D20" s="411"/>
      <c r="E20" s="412"/>
      <c r="F20" s="413"/>
      <c r="G20" s="412"/>
      <c r="H20" s="412"/>
      <c r="I20" s="414">
        <f>SUM(,G20,E20,C20)</f>
        <v>0</v>
      </c>
      <c r="J20" s="415">
        <f>SUM(,H20,F20,D20)</f>
        <v>0</v>
      </c>
      <c r="K20" s="330" t="s">
        <v>57</v>
      </c>
    </row>
    <row r="21" spans="1:11" ht="15.75">
      <c r="A21" s="36"/>
      <c r="B21" s="253" t="s">
        <v>81</v>
      </c>
      <c r="C21" s="424">
        <f>SUM(C16:C18)</f>
        <v>0</v>
      </c>
      <c r="D21" s="425">
        <v>132</v>
      </c>
      <c r="E21" s="424">
        <f>SUM(E16:E18)</f>
        <v>0</v>
      </c>
      <c r="F21" s="425">
        <f>SUM(F16:F18)</f>
        <v>0</v>
      </c>
      <c r="G21" s="424">
        <f>SUM(G16:G18)</f>
        <v>0</v>
      </c>
      <c r="H21" s="425">
        <f>SUM(H16:H18)</f>
        <v>0</v>
      </c>
      <c r="I21" s="424">
        <f>SUM(I16:I18)</f>
        <v>0</v>
      </c>
      <c r="J21" s="426">
        <v>132</v>
      </c>
      <c r="K21" s="330" t="s">
        <v>57</v>
      </c>
    </row>
    <row r="22" spans="1:11" ht="15.75">
      <c r="A22" s="36"/>
      <c r="B22" s="84"/>
      <c r="C22" s="416"/>
      <c r="D22" s="427"/>
      <c r="E22" s="428"/>
      <c r="F22" s="423"/>
      <c r="G22" s="428"/>
      <c r="H22" s="428"/>
      <c r="I22" s="416"/>
      <c r="J22" s="429"/>
      <c r="K22" s="330" t="s">
        <v>57</v>
      </c>
    </row>
    <row r="23" spans="1:11" ht="15.75">
      <c r="A23" s="36"/>
      <c r="B23" s="151" t="s">
        <v>214</v>
      </c>
      <c r="C23" s="410"/>
      <c r="D23" s="430">
        <v>104</v>
      </c>
      <c r="E23" s="412"/>
      <c r="F23" s="413"/>
      <c r="G23" s="412"/>
      <c r="H23" s="412"/>
      <c r="I23" s="414">
        <f aca="true" t="shared" si="3" ref="I23:I35">SUM(,G23,E23,C23)</f>
        <v>0</v>
      </c>
      <c r="J23" s="415">
        <f aca="true" t="shared" si="4" ref="J23:J35">SUM(,H23,F23,D23)</f>
        <v>104</v>
      </c>
      <c r="K23" s="330" t="s">
        <v>57</v>
      </c>
    </row>
    <row r="24" spans="1:11" ht="15.75">
      <c r="A24" s="36"/>
      <c r="B24" s="151" t="s">
        <v>219</v>
      </c>
      <c r="C24" s="410"/>
      <c r="D24" s="411"/>
      <c r="E24" s="412"/>
      <c r="F24" s="413"/>
      <c r="G24" s="412"/>
      <c r="H24" s="412"/>
      <c r="I24" s="414">
        <f t="shared" si="3"/>
        <v>0</v>
      </c>
      <c r="J24" s="415">
        <f t="shared" si="4"/>
        <v>0</v>
      </c>
      <c r="K24" s="330" t="s">
        <v>57</v>
      </c>
    </row>
    <row r="25" spans="1:11" ht="15.75">
      <c r="A25" s="36"/>
      <c r="B25" s="151" t="s">
        <v>215</v>
      </c>
      <c r="C25" s="410"/>
      <c r="D25" s="411"/>
      <c r="E25" s="412"/>
      <c r="F25" s="413"/>
      <c r="G25" s="412"/>
      <c r="H25" s="412"/>
      <c r="I25" s="414">
        <f t="shared" si="3"/>
        <v>0</v>
      </c>
      <c r="J25" s="415">
        <f t="shared" si="4"/>
        <v>0</v>
      </c>
      <c r="K25" s="330" t="s">
        <v>57</v>
      </c>
    </row>
    <row r="26" spans="1:11" ht="15.75">
      <c r="A26" s="36"/>
      <c r="B26" s="151" t="s">
        <v>220</v>
      </c>
      <c r="C26" s="410"/>
      <c r="D26" s="411">
        <v>492</v>
      </c>
      <c r="E26" s="412"/>
      <c r="F26" s="413"/>
      <c r="G26" s="412"/>
      <c r="H26" s="412"/>
      <c r="I26" s="414">
        <f t="shared" si="3"/>
        <v>0</v>
      </c>
      <c r="J26" s="415">
        <f t="shared" si="4"/>
        <v>492</v>
      </c>
      <c r="K26" s="330" t="s">
        <v>57</v>
      </c>
    </row>
    <row r="27" spans="1:11" ht="15.75">
      <c r="A27" s="36"/>
      <c r="B27" s="151" t="s">
        <v>221</v>
      </c>
      <c r="C27" s="410"/>
      <c r="D27" s="411"/>
      <c r="E27" s="412"/>
      <c r="F27" s="413"/>
      <c r="G27" s="412"/>
      <c r="H27" s="412"/>
      <c r="I27" s="414">
        <f t="shared" si="3"/>
        <v>0</v>
      </c>
      <c r="J27" s="415">
        <f t="shared" si="4"/>
        <v>0</v>
      </c>
      <c r="K27" s="330" t="s">
        <v>57</v>
      </c>
    </row>
    <row r="28" spans="1:11" ht="15.75">
      <c r="A28" s="36"/>
      <c r="B28" s="151" t="s">
        <v>216</v>
      </c>
      <c r="C28" s="410"/>
      <c r="D28" s="411"/>
      <c r="E28" s="412"/>
      <c r="F28" s="413"/>
      <c r="G28" s="412"/>
      <c r="H28" s="412"/>
      <c r="I28" s="414">
        <f t="shared" si="3"/>
        <v>0</v>
      </c>
      <c r="J28" s="415">
        <f t="shared" si="4"/>
        <v>0</v>
      </c>
      <c r="K28" s="330" t="s">
        <v>57</v>
      </c>
    </row>
    <row r="29" spans="1:11" ht="15.75">
      <c r="A29" s="36"/>
      <c r="B29" s="151" t="s">
        <v>222</v>
      </c>
      <c r="C29" s="410"/>
      <c r="D29" s="411"/>
      <c r="E29" s="412"/>
      <c r="F29" s="413"/>
      <c r="G29" s="412"/>
      <c r="H29" s="412"/>
      <c r="I29" s="414">
        <f t="shared" si="3"/>
        <v>0</v>
      </c>
      <c r="J29" s="415">
        <f t="shared" si="4"/>
        <v>0</v>
      </c>
      <c r="K29" s="330" t="s">
        <v>57</v>
      </c>
    </row>
    <row r="30" spans="1:11" ht="15.75">
      <c r="A30" s="36"/>
      <c r="B30" s="151" t="s">
        <v>223</v>
      </c>
      <c r="C30" s="410"/>
      <c r="D30" s="411">
        <v>1</v>
      </c>
      <c r="E30" s="412"/>
      <c r="F30" s="413"/>
      <c r="G30" s="412"/>
      <c r="H30" s="412"/>
      <c r="I30" s="414">
        <f t="shared" si="3"/>
        <v>0</v>
      </c>
      <c r="J30" s="415">
        <f t="shared" si="4"/>
        <v>1</v>
      </c>
      <c r="K30" s="330" t="s">
        <v>57</v>
      </c>
    </row>
    <row r="31" spans="1:11" ht="15.75">
      <c r="A31" s="36"/>
      <c r="B31" s="151" t="s">
        <v>218</v>
      </c>
      <c r="C31" s="410"/>
      <c r="D31" s="411">
        <v>92</v>
      </c>
      <c r="E31" s="412"/>
      <c r="F31" s="413"/>
      <c r="G31" s="412"/>
      <c r="H31" s="412"/>
      <c r="I31" s="414">
        <f t="shared" si="3"/>
        <v>0</v>
      </c>
      <c r="J31" s="415">
        <f t="shared" si="4"/>
        <v>92</v>
      </c>
      <c r="K31" s="330" t="s">
        <v>57</v>
      </c>
    </row>
    <row r="32" spans="1:11" ht="15.75">
      <c r="A32" s="36"/>
      <c r="B32" s="151" t="s">
        <v>224</v>
      </c>
      <c r="C32" s="410"/>
      <c r="D32" s="411"/>
      <c r="E32" s="412"/>
      <c r="F32" s="413"/>
      <c r="G32" s="412"/>
      <c r="H32" s="412"/>
      <c r="I32" s="414">
        <f t="shared" si="3"/>
        <v>0</v>
      </c>
      <c r="J32" s="415">
        <f t="shared" si="4"/>
        <v>0</v>
      </c>
      <c r="K32" s="330" t="s">
        <v>57</v>
      </c>
    </row>
    <row r="33" spans="1:11" ht="15.75">
      <c r="A33" s="36"/>
      <c r="B33" s="151" t="s">
        <v>226</v>
      </c>
      <c r="C33" s="410"/>
      <c r="D33" s="411"/>
      <c r="E33" s="412"/>
      <c r="F33" s="413"/>
      <c r="G33" s="412"/>
      <c r="H33" s="412"/>
      <c r="I33" s="414">
        <f t="shared" si="3"/>
        <v>0</v>
      </c>
      <c r="J33" s="415">
        <f t="shared" si="4"/>
        <v>0</v>
      </c>
      <c r="K33" s="330" t="s">
        <v>57</v>
      </c>
    </row>
    <row r="34" spans="1:11" ht="15.75">
      <c r="A34" s="36"/>
      <c r="B34" s="151" t="s">
        <v>225</v>
      </c>
      <c r="C34" s="410"/>
      <c r="D34" s="411"/>
      <c r="E34" s="412"/>
      <c r="F34" s="413"/>
      <c r="G34" s="412"/>
      <c r="H34" s="412"/>
      <c r="I34" s="414">
        <f t="shared" si="3"/>
        <v>0</v>
      </c>
      <c r="J34" s="415">
        <f t="shared" si="4"/>
        <v>0</v>
      </c>
      <c r="K34" s="330" t="s">
        <v>57</v>
      </c>
    </row>
    <row r="35" spans="1:11" ht="15.75">
      <c r="A35" s="36"/>
      <c r="B35" s="153" t="s">
        <v>282</v>
      </c>
      <c r="C35" s="410"/>
      <c r="D35" s="411">
        <v>475</v>
      </c>
      <c r="E35" s="412"/>
      <c r="F35" s="413"/>
      <c r="G35" s="412"/>
      <c r="H35" s="412"/>
      <c r="I35" s="414">
        <f t="shared" si="3"/>
        <v>0</v>
      </c>
      <c r="J35" s="415">
        <f t="shared" si="4"/>
        <v>475</v>
      </c>
      <c r="K35" s="330" t="s">
        <v>57</v>
      </c>
    </row>
    <row r="36" spans="1:11" ht="16.5" thickBot="1">
      <c r="A36" s="36"/>
      <c r="B36" s="256" t="s">
        <v>156</v>
      </c>
      <c r="C36" s="321">
        <f aca="true" t="shared" si="5" ref="C36:H36">SUM(C21:C35)</f>
        <v>0</v>
      </c>
      <c r="D36" s="257">
        <f t="shared" si="5"/>
        <v>1296</v>
      </c>
      <c r="E36" s="322">
        <f t="shared" si="5"/>
        <v>0</v>
      </c>
      <c r="F36" s="257">
        <f t="shared" si="5"/>
        <v>0</v>
      </c>
      <c r="G36" s="322">
        <f t="shared" si="5"/>
        <v>0</v>
      </c>
      <c r="H36" s="258">
        <f t="shared" si="5"/>
        <v>0</v>
      </c>
      <c r="I36" s="431">
        <f>SUM(I21:I35)</f>
        <v>0</v>
      </c>
      <c r="J36" s="535">
        <f>SUM(J21:J35)</f>
        <v>1296</v>
      </c>
      <c r="K36" s="330" t="s">
        <v>127</v>
      </c>
    </row>
    <row r="37" spans="1:25" ht="15.75">
      <c r="A37" s="36"/>
      <c r="B37" s="828"/>
      <c r="C37" s="829"/>
      <c r="D37" s="829"/>
      <c r="E37" s="829"/>
      <c r="F37" s="829"/>
      <c r="G37" s="829"/>
      <c r="H37" s="829"/>
      <c r="I37" s="829"/>
      <c r="J37" s="830"/>
      <c r="K37" s="331"/>
      <c r="L37" s="39"/>
      <c r="M37" s="39"/>
      <c r="N37" s="39"/>
      <c r="O37" s="39"/>
      <c r="P37" s="39"/>
      <c r="Q37" s="39"/>
      <c r="R37" s="39"/>
      <c r="S37" s="39"/>
      <c r="T37" s="39"/>
      <c r="U37" s="39"/>
      <c r="V37" s="39"/>
      <c r="W37" s="39"/>
      <c r="X37" s="39"/>
      <c r="Y37" s="39"/>
    </row>
    <row r="38" spans="1:25" ht="15.75">
      <c r="A38" s="36"/>
      <c r="B38" s="40"/>
      <c r="C38" s="40"/>
      <c r="D38" s="40"/>
      <c r="E38" s="40"/>
      <c r="F38" s="40"/>
      <c r="G38" s="40"/>
      <c r="H38" s="40"/>
      <c r="I38" s="40"/>
      <c r="J38" s="40"/>
      <c r="K38" s="332"/>
      <c r="L38" s="41"/>
      <c r="M38" s="41"/>
      <c r="N38" s="41"/>
      <c r="O38" s="41"/>
      <c r="P38" s="41"/>
      <c r="Q38" s="41"/>
      <c r="R38" s="41"/>
      <c r="S38" s="41"/>
      <c r="T38" s="41"/>
      <c r="U38" s="41"/>
      <c r="V38" s="41"/>
      <c r="W38" s="41"/>
      <c r="X38" s="41"/>
      <c r="Y38" s="41"/>
    </row>
    <row r="42" ht="15">
      <c r="J42" s="313"/>
    </row>
  </sheetData>
  <mergeCells count="7">
    <mergeCell ref="B37:J37"/>
    <mergeCell ref="B8:B10"/>
    <mergeCell ref="C8:H8"/>
    <mergeCell ref="G9:H9"/>
    <mergeCell ref="I8:J9"/>
    <mergeCell ref="C9:D9"/>
    <mergeCell ref="E9:F9"/>
  </mergeCells>
  <printOptions horizontalCentered="1"/>
  <pageMargins left="0.75" right="0.75" top="0.5" bottom="0.5" header="0.5" footer="0.5"/>
  <pageSetup fitToHeight="0" fitToWidth="1" horizontalDpi="600" verticalDpi="600" orientation="landscape" scale="77" r:id="rId1"/>
  <headerFooter alignWithMargins="0">
    <oddFooter>&amp;C&amp;"Times New Roman,Regular"&amp;14Exhibit J - Financial Analysis of Program Changes&amp;12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