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0"/>
  </bookViews>
  <sheets>
    <sheet name="A. Organization Chart" sheetId="1" r:id="rId1"/>
    <sheet name="B. Summary of Requirements " sheetId="2" r:id="rId2"/>
    <sheet name="D. Strategic Goals &amp; Objectives" sheetId="3" r:id="rId3"/>
    <sheet name="E. ATB Justification" sheetId="4" r:id="rId4"/>
    <sheet name="F. 2007 Crosswalk" sheetId="5" r:id="rId5"/>
    <sheet name="G. 2008 Crosswalk" sheetId="6" r:id="rId6"/>
    <sheet name="H. Reimbursable Resources" sheetId="7" r:id="rId7"/>
    <sheet name="I. Permanent Positions" sheetId="8" r:id="rId8"/>
    <sheet name="K. Summary by Grade" sheetId="9" r:id="rId9"/>
    <sheet name="L. Summary by Object Class" sheetId="10" r:id="rId10"/>
  </sheets>
  <externalReferences>
    <externalReference r:id="rId13"/>
    <externalReference r:id="rId14"/>
  </externalReferences>
  <definedNames>
    <definedName name="ATTORNEYSUPP" localSheetId="1">#REF!</definedName>
    <definedName name="ATTORNEYSUPP">#REF!</definedName>
    <definedName name="DL" localSheetId="1">'B. Summary of Requirements '!$A$3:$AB$58</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 localSheetId="6">'[2]SumReq'!#REF!</definedName>
    <definedName name="GAROLLUP">#REF!</definedName>
    <definedName name="hlhl0" localSheetId="3">'E. ATB Justification'!#REF!</definedName>
    <definedName name="INTEL" localSheetId="1">'B. Summary of Requirements '!#REF!</definedName>
    <definedName name="INTEL">#REF!</definedName>
    <definedName name="JMD" localSheetId="1">'B. Summary of Requirements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Organization Chart'!$A$1:$M$40</definedName>
    <definedName name="_xlnm.Print_Area" localSheetId="1">'B. Summary of Requirements '!$A$1:$AB$320</definedName>
    <definedName name="_xlnm.Print_Area" localSheetId="2">'D. Strategic Goals &amp; Objectives'!$A$1:$Q$15</definedName>
    <definedName name="_xlnm.Print_Area" localSheetId="3">'E. ATB Justification'!$A$1:$N$29</definedName>
    <definedName name="_xlnm.Print_Area" localSheetId="4">'F. 2007 Crosswalk'!$A$1:$U$27</definedName>
    <definedName name="_xlnm.Print_Area" localSheetId="5">'G. 2008 Crosswalk'!$A$1:$T$29</definedName>
    <definedName name="_xlnm.Print_Area" localSheetId="6">'H. Reimbursable Resources'!$A$1:$P$40</definedName>
    <definedName name="_xlnm.Print_Area" localSheetId="7">'I. Permanent Positions'!$A$1:$N$33</definedName>
    <definedName name="_xlnm.Print_Area" localSheetId="8">'K. Summary by Grade'!$B$1:$K$32</definedName>
    <definedName name="_xlnm.Print_Area" localSheetId="9">'L. Summary by Object Class'!$A$1:$L$42</definedName>
    <definedName name="REIMPRO" localSheetId="6">'H. Reimbursable Resources'!$A$1:$O$30</definedName>
    <definedName name="REIMPRO">#REF!</definedName>
    <definedName name="REIMSOR" localSheetId="6">'H. Reimbursable Resources'!#REF!</definedName>
    <definedName name="REIMSOR">#REF!</definedName>
  </definedNames>
  <calcPr fullCalcOnLoad="1"/>
</workbook>
</file>

<file path=xl/sharedStrings.xml><?xml version="1.0" encoding="utf-8"?>
<sst xmlns="http://schemas.openxmlformats.org/spreadsheetml/2006/main" count="877" uniqueCount="244">
  <si>
    <r>
      <t>Base Program Cost Adjustment.</t>
    </r>
    <r>
      <rPr>
        <sz val="9"/>
        <color indexed="8"/>
        <rFont val="Times New Roman"/>
        <family val="1"/>
      </rPr>
      <t xml:space="preserve">  This adjustment provides for base program costs of $3,340,000 to enable the General Administration to maintain mission critical operations--for which funds have been previously appropriated--at anticipated FY 2009 levels.  It will fund items such as personnel costs for previously authorized positions, operational travel and supplies, and information technology maintenance costs.  These costs cannot be deferred without severe negative impact on mission-critical base operations.</t>
    </r>
  </si>
  <si>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$25,000 to arrive at an increase of $1,000.</t>
    </r>
  </si>
  <si>
    <r>
      <t>Changes in Compensable Days</t>
    </r>
    <r>
      <rPr>
        <sz val="9"/>
        <color indexed="8"/>
        <rFont val="Times New Roman"/>
        <family val="1"/>
      </rPr>
      <t>.  The decrease costs of one compensable day in FY 2009 compared to FY 2008 is calculated by dividing the FY 2008 estimated personnel compensation $53,074,000 and applicable benefits $11,355,000 by 261 compensable days.  The cost decrease of one compensable day is $246,000.</t>
    </r>
  </si>
  <si>
    <r>
      <t>Transfers.</t>
    </r>
    <r>
      <rPr>
        <sz val="12"/>
        <rFont val="Times New Roman"/>
        <family val="1"/>
      </rPr>
      <t xml:space="preserve">  The amount reflects the transfer of funds from the Department of Defense Appropriation to the Department of Justice to support The National Drug Intelligence Center.  </t>
    </r>
  </si>
  <si>
    <t>Office of Violence Against Women</t>
  </si>
  <si>
    <t>Exec Support/Prof Resp</t>
  </si>
  <si>
    <t>Intergovernmnetal Relations/External Affairs</t>
  </si>
  <si>
    <t>end of line</t>
  </si>
  <si>
    <t xml:space="preserve">          Total DIRECT requirements</t>
  </si>
  <si>
    <t>23.1  GSA rent (Reimbursable)</t>
  </si>
  <si>
    <t>25.3 DHS Security (Reimbursable)</t>
  </si>
  <si>
    <t>Intergov Relations/External Affairs</t>
  </si>
  <si>
    <t>Exec Support/Prof Resp.</t>
  </si>
  <si>
    <t>Office of Privacy and Civil Liberties</t>
  </si>
  <si>
    <t>Intergovernment Relations/External Affairs</t>
  </si>
  <si>
    <t>2007 Actuals</t>
  </si>
  <si>
    <t>Crosswalk of 2008 Availability</t>
  </si>
  <si>
    <t>2008 Availability</t>
  </si>
  <si>
    <t>end of page</t>
  </si>
  <si>
    <t>Resources by Department of Justice Strategic Goal/Objective</t>
  </si>
  <si>
    <t>Adjustments to Base</t>
  </si>
  <si>
    <t>GRAND TOTAL</t>
  </si>
  <si>
    <t>Direct, Reimb. Other FTE</t>
  </si>
  <si>
    <t>Direct Amount $000s</t>
  </si>
  <si>
    <t>ATBs</t>
  </si>
  <si>
    <t>11.1  Direct FTE &amp; personnel compensation</t>
  </si>
  <si>
    <t xml:space="preserve">       Total </t>
  </si>
  <si>
    <t>Attorney General</t>
  </si>
  <si>
    <t>Deputy Attorney General</t>
  </si>
  <si>
    <t>Associate Attorney General</t>
  </si>
  <si>
    <t>Legal Policy</t>
  </si>
  <si>
    <t>Public Affairs</t>
  </si>
  <si>
    <t>Legislative Affairs</t>
  </si>
  <si>
    <t>Professional Responsibility</t>
  </si>
  <si>
    <t>Intergovernmental &amp; Public Liaison</t>
  </si>
  <si>
    <r>
      <t>Annualization of 2008 pay raise</t>
    </r>
    <r>
      <rPr>
        <sz val="9"/>
        <color indexed="8"/>
        <rFont val="Times New Roman"/>
        <family val="1"/>
      </rPr>
      <t>.  This pay annualization represents first quarter amounts (October through December) of the 2008 pay increase of 3.5 percent included in the 2008 President's Budget.  The amount requested $658,000, represents the pay amounts for 1/4 of the fiscal year plus appropriate benefits ($543,000 for pay and $115,000 for benefits).</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</si>
  <si>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$53,000 is necessary to meet our increased retirement obligations as a result of this conversion.</t>
    </r>
  </si>
  <si>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$1,414,000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</si>
  <si>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DHS Security Charges.</t>
    </r>
    <r>
      <rPr>
        <sz val="9"/>
        <color indexed="8"/>
        <rFont val="Times New Roman"/>
        <family val="1"/>
      </rPr>
      <t xml:space="preserve">  The Department of Homeland Security (DHS) will continue to charge Basic Security and Building Specific Security.  The requested increase of $6,000 is required to meet our commitment to DHS.  The costs associated with DHS security were derived through the use of an automated system, which uses the latest space inventory data.  Rate increases expected in FY 2009 for Building Specific Security have been formulated based on DHS billing data.  The increased rate for Basic Security costs for use in the FY 2009 budget process was provided by DHS.</t>
    </r>
  </si>
  <si>
    <r>
      <t>JUTNet.</t>
    </r>
    <r>
      <rPr>
        <sz val="9"/>
        <color indexed="8"/>
        <rFont val="Times New Roman"/>
        <family val="1"/>
      </rPr>
      <t xml:space="preserve"> The Justice United Telecommunications Network (JUTNet) is a new system that will provide a more reliable, secure, and economic connectivity among the many local office automation networks deployed throughout the Department, as well as a trusted environment for information sharing with other government agencies and remote users, field agents, and traveling staff personnel.  JUTNet will utilize uniform security, updated encryption protocols, and eliminate network inefficiencies existing with the current systems.  Funding of $1,100,000 is required for this account.</t>
    </r>
  </si>
  <si>
    <t>Average SES Salary</t>
  </si>
  <si>
    <t>Perm. Pos.</t>
  </si>
  <si>
    <t>2007 Appropriation Enacted w/Rescissions and Supplementals</t>
  </si>
  <si>
    <t>2009 Adjustments to Base and Technical Adjustments</t>
  </si>
  <si>
    <t>2009 Increases</t>
  </si>
  <si>
    <t>2009 Offsets</t>
  </si>
  <si>
    <t>FY 2007 Enacted Without Rescissions</t>
  </si>
  <si>
    <t>Reprogrammings / Transfers</t>
  </si>
  <si>
    <t>Carryover/ Recoveries</t>
  </si>
  <si>
    <t>end of sheet</t>
  </si>
  <si>
    <t>Program Decreases</t>
  </si>
  <si>
    <t>Total Pr. Changes</t>
  </si>
  <si>
    <t>Total Authorized</t>
  </si>
  <si>
    <t>Total Reimbursable</t>
  </si>
  <si>
    <t>I: Detail of Permanent Positions by Category</t>
  </si>
  <si>
    <t>H: Summary of Reimbursable Resources</t>
  </si>
  <si>
    <t>E.  Justification for Base Adjustments</t>
  </si>
  <si>
    <t>D: Resources by DOJ Strategic Goal and Strategic Objective</t>
  </si>
  <si>
    <t>B: Summary of Requirements</t>
  </si>
  <si>
    <t>Intelligence Series (132)</t>
  </si>
  <si>
    <t>Miscellaeous Inspectors Series (1802)</t>
  </si>
  <si>
    <t>Criminal Investigative Series (1811)</t>
  </si>
  <si>
    <t>2007 Enacted (with Rescissions, direct only)</t>
  </si>
  <si>
    <t>Restoration of 2008 Prior Year Unobligated Balance Rescission</t>
  </si>
  <si>
    <t>2009 Current Services</t>
  </si>
  <si>
    <t>2009 Total Request</t>
  </si>
  <si>
    <t>2008 - 2009 Total Change</t>
  </si>
  <si>
    <t>F: Crosswalk of 2007 Availability</t>
  </si>
  <si>
    <t>Crosswalk of 2007 Availability</t>
  </si>
  <si>
    <t>2007 Availability</t>
  </si>
  <si>
    <t>G: Crosswalk of 2008 Availability</t>
  </si>
  <si>
    <t>2008 Planned</t>
  </si>
  <si>
    <t>2009 Request</t>
  </si>
  <si>
    <t>23.2 Moving/Lease Expirations/Contract Parking</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</si>
  <si>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</si>
  <si>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</si>
  <si>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</si>
  <si>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</si>
  <si>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</si>
  <si>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</si>
  <si>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</si>
  <si>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</si>
  <si>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</si>
  <si>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</si>
  <si>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</si>
  <si>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</si>
  <si>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</si>
  <si>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</si>
  <si>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</si>
  <si>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</si>
  <si>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</si>
  <si>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Department Leadership</t>
  </si>
  <si>
    <t>Justice Management Division</t>
  </si>
  <si>
    <t>NDIC</t>
  </si>
  <si>
    <t>Justice Management Div</t>
  </si>
  <si>
    <t xml:space="preserve">Goal: Enabling/Administrative
           </t>
  </si>
  <si>
    <t>Executive Office for Immigration Review</t>
  </si>
  <si>
    <t>Asset Forfeiture Fund</t>
  </si>
  <si>
    <t>General Legal Activities</t>
  </si>
  <si>
    <t>U.S. Attorneys</t>
  </si>
  <si>
    <t>U.S. Trustees</t>
  </si>
  <si>
    <t>U.S. Marshals Service</t>
  </si>
  <si>
    <t>Antitrust</t>
  </si>
  <si>
    <t>Bureau of Prisons/FPS</t>
  </si>
  <si>
    <t>Federal Bureau of Investigation</t>
  </si>
  <si>
    <t>Drug Enforcement Administration</t>
  </si>
  <si>
    <t>Alcohol Tobacco Firearms &amp; Explosives</t>
  </si>
  <si>
    <t>Office of Justice Programs</t>
  </si>
  <si>
    <t>Office of Inspector General</t>
  </si>
  <si>
    <t>National Drug Intelligence Center</t>
  </si>
  <si>
    <t>National Security Division</t>
  </si>
  <si>
    <t>Community Relations Service</t>
  </si>
  <si>
    <t>Regime Crimes Liaison Office</t>
  </si>
  <si>
    <t>Executive Support/Professional Responsibility</t>
  </si>
  <si>
    <t>Executive Level, 161,200</t>
  </si>
  <si>
    <t>General Administration</t>
  </si>
  <si>
    <t>Increases:</t>
  </si>
  <si>
    <t>Decreases:</t>
  </si>
  <si>
    <t>Increase/Decrease</t>
  </si>
  <si>
    <t>Decision Unit</t>
  </si>
  <si>
    <t xml:space="preserve">     Total</t>
  </si>
  <si>
    <t>FTE</t>
  </si>
  <si>
    <t>Total</t>
  </si>
  <si>
    <t>Detail of Permanent Positions by Category</t>
  </si>
  <si>
    <t>Category</t>
  </si>
  <si>
    <t>Program</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</si>
  <si>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</si>
  <si>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</si>
  <si>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</si>
  <si>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</si>
  <si>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</si>
  <si>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</si>
  <si>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</si>
  <si>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</si>
  <si>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</si>
  <si>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</si>
  <si>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</si>
  <si>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</si>
  <si>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</si>
  <si>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</si>
  <si>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</si>
  <si>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</si>
  <si>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</si>
  <si>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</si>
  <si>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</si>
  <si>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</si>
  <si>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</si>
  <si>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</si>
  <si>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Average GS Salary</t>
  </si>
  <si>
    <t>Average GS Grade</t>
  </si>
  <si>
    <t>Object Classes</t>
  </si>
  <si>
    <t>Other Object Classes:</t>
  </si>
  <si>
    <t>Summary of Reimbursable Resources</t>
  </si>
  <si>
    <t>Summary of Requirements by Object Class</t>
  </si>
  <si>
    <t>Overtime</t>
  </si>
  <si>
    <t>Technical Adjustments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</si>
  <si>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</si>
  <si>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</si>
  <si>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</si>
  <si>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</si>
  <si>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</si>
  <si>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</si>
  <si>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</si>
  <si>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</si>
  <si>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</si>
  <si>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</si>
  <si>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Information Technology Mgmt  (2210)</t>
  </si>
  <si>
    <t>A-11: Summary of Requirements by Grade</t>
  </si>
  <si>
    <t>23.1  GSA rent</t>
  </si>
  <si>
    <t>25.4  Operation and maintenance of facilities</t>
  </si>
  <si>
    <t>Strategic Goal and Strategic Objective</t>
  </si>
  <si>
    <t>L: Summary of Requirements by Object Class</t>
  </si>
  <si>
    <t>K: Summary of Requirements by Grade</t>
  </si>
  <si>
    <t>SES, $111,676 - $168,000</t>
  </si>
  <si>
    <t>Program Increases</t>
  </si>
  <si>
    <t>Total 2008 Enacted (with Rescissions and Supplementals)</t>
  </si>
  <si>
    <t>2008 Enacted</t>
  </si>
  <si>
    <t>Health Insurance</t>
  </si>
  <si>
    <t>GSA Rent</t>
  </si>
  <si>
    <t>DHS Security Charge</t>
  </si>
  <si>
    <t>Postage</t>
  </si>
  <si>
    <t>Government Printing Office (GPO)</t>
  </si>
  <si>
    <t>Program Base Adjustment</t>
  </si>
  <si>
    <t>FY 2008 Enacted</t>
  </si>
  <si>
    <t>FY 2009 Request</t>
  </si>
  <si>
    <t>25.5 Research and development contracts</t>
  </si>
  <si>
    <t>25.7 Operation and maintenance of equipment</t>
  </si>
  <si>
    <t>Justification for Base Adjustments</t>
  </si>
  <si>
    <t>Decreases</t>
  </si>
  <si>
    <t>(Dollars in Thousands)</t>
  </si>
  <si>
    <t>Salaries and Expenses</t>
  </si>
  <si>
    <t>A: Organizational Chart</t>
  </si>
  <si>
    <t xml:space="preserve">     Reimbursable FTE</t>
  </si>
  <si>
    <t>Other FTE:</t>
  </si>
  <si>
    <t>Total Comp. FTE</t>
  </si>
  <si>
    <t>Total FTE</t>
  </si>
  <si>
    <t>Reimbursable FTE</t>
  </si>
  <si>
    <t>Other FTE</t>
  </si>
  <si>
    <t>Total Compensable FTE</t>
  </si>
  <si>
    <t>Headquarters (Washington, D.C.)</t>
  </si>
  <si>
    <t>Summary of Requirements</t>
  </si>
  <si>
    <t>Reimbursable FTE:</t>
  </si>
  <si>
    <t>Rescissions</t>
  </si>
  <si>
    <t>Supplementals</t>
  </si>
  <si>
    <t xml:space="preserve">     Subtotal Increases</t>
  </si>
  <si>
    <t xml:space="preserve">    Subtotal Decreases</t>
  </si>
  <si>
    <t>2007 Enacted</t>
  </si>
  <si>
    <t xml:space="preserve">2007 Enacted w/Rescissions and Supplementals </t>
  </si>
  <si>
    <t>2007 Enacted w/Rescissions and Supplementals</t>
  </si>
  <si>
    <t>Collections by Source</t>
  </si>
  <si>
    <t>Budgetary Resources:</t>
  </si>
  <si>
    <t>Estimates by budget activity</t>
  </si>
  <si>
    <t>Pos.</t>
  </si>
  <si>
    <t xml:space="preserve"> </t>
  </si>
  <si>
    <t>Amount</t>
  </si>
  <si>
    <t>Increases</t>
  </si>
  <si>
    <t>Personnel Management (200-299)</t>
  </si>
  <si>
    <t>Clerical and Office Services (300-399)</t>
  </si>
  <si>
    <t>Accounting and Budget (500-599)</t>
  </si>
  <si>
    <t>U.S. Field</t>
  </si>
  <si>
    <t>Foreign Field</t>
  </si>
  <si>
    <t>Offsets</t>
  </si>
  <si>
    <t>TOTAL</t>
  </si>
  <si>
    <t>Summary of Requirements by Grade</t>
  </si>
  <si>
    <t>25.3 Purchases of goods &amp; services from Government accounts (Antennas, DHS Sec. Etc..)</t>
  </si>
  <si>
    <r>
      <t>2009 Pay Raise</t>
    </r>
    <r>
      <rPr>
        <sz val="12"/>
        <color indexed="10"/>
        <rFont val="Times New Roman"/>
        <family val="1"/>
      </rPr>
      <t xml:space="preserve"> </t>
    </r>
    <r>
      <rPr>
        <sz val="12"/>
        <color indexed="8"/>
        <rFont val="Times New Roman"/>
        <family val="1"/>
      </rPr>
      <t xml:space="preserve">(2.9 percent)     </t>
    </r>
  </si>
  <si>
    <t>Annualization of 2008 Pay Raise (3.5 percent)</t>
  </si>
  <si>
    <t>Retirement (1.3 percent)</t>
  </si>
  <si>
    <t>Employees Compensation Fund</t>
  </si>
  <si>
    <t>Base Program Cost Adjustment</t>
  </si>
  <si>
    <t>JUTNet</t>
  </si>
  <si>
    <t>Change in Compensable Days</t>
  </si>
  <si>
    <r>
      <t>2009 pay raise</t>
    </r>
    <r>
      <rPr>
        <sz val="12"/>
        <color indexed="10"/>
        <rFont val="Times New Roman"/>
        <family val="1"/>
      </rPr>
      <t xml:space="preserve"> </t>
    </r>
    <r>
      <rPr>
        <sz val="12"/>
        <color indexed="8"/>
        <rFont val="Times New Roman"/>
        <family val="1"/>
      </rPr>
      <t xml:space="preserve">(2.9 percent)     </t>
    </r>
  </si>
  <si>
    <r>
      <t>2009 pay raise</t>
    </r>
    <r>
      <rPr>
        <sz val="9"/>
        <rFont val="Times New Roman"/>
        <family val="1"/>
      </rPr>
      <t>.  This request provides for a proposed 2.9 percent pay raise to be effective in January of 2009.  This increase includes locality pay adjustments as well as the general pay raise.  The amount requested, $1,386,000, represents the pay amounts for 3/4 of the fiscal year plus appropriate benefits ($1,144,000 for pay and $242,000 for benefits).</t>
    </r>
  </si>
  <si>
    <r>
      <t>Employees Compensation Fund.</t>
    </r>
    <r>
      <rPr>
        <sz val="9"/>
        <rFont val="Times New Roman"/>
        <family val="1"/>
      </rPr>
      <t xml:space="preserve">  The $176,000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</si>
  <si>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xml:space="preserve">  Effective January 2007, this component's contribution to Federal employees' health insurance premiums increased by 2.7 percent.  Applied against the 2008 estimate of $3,063,000, the additional amount required is $84,000.</t>
    </r>
  </si>
  <si>
    <t>Rescissions*</t>
  </si>
  <si>
    <t>Reprogrammings / Transfers**</t>
  </si>
  <si>
    <t xml:space="preserve">**Transfers.  The amount reflects the transfer of funds from the Department of Defense Appropriation to the Department of Justice to support the National Drug Intelligence Center. </t>
  </si>
  <si>
    <t>NDIC**</t>
  </si>
  <si>
    <t>2008 Enacted*</t>
  </si>
  <si>
    <t>Total 2008 Enacted*</t>
  </si>
  <si>
    <t>* Does not reflect $7.4 million rescission.  Amounts were rescinded from the unobligated balances.</t>
  </si>
  <si>
    <t>** The NDIC amount reflects the transfer of funds from the Intelligence Community Management Account to DOJ in 2007, 2008, and 2009.  The amount identified in 2009 reflects a reduced amount for shutdown of the facility</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</si>
</sst>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62">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u val="single"/>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sz val="10"/>
      <name val="Arial"/>
      <family val="0"/>
    </font>
    <font>
      <b/>
      <sz val="10"/>
      <name val="Times New Roman"/>
      <family val="1"/>
    </font>
    <font>
      <u val="single"/>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u val="single"/>
      <sz val="9"/>
      <color indexed="8"/>
      <name val="Times New Roman"/>
      <family val="1"/>
    </font>
    <font>
      <sz val="9"/>
      <name val="Arial"/>
      <family val="0"/>
    </font>
    <font>
      <sz val="9"/>
      <color indexed="12"/>
      <name val="Times New Roman"/>
      <family val="1"/>
    </font>
    <font>
      <sz val="12"/>
      <color indexed="12"/>
      <name val="Arial"/>
      <family val="0"/>
    </font>
    <font>
      <sz val="12"/>
      <color indexed="10"/>
      <name val="Times New Roman"/>
      <family val="1"/>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1"/>
    </font>
    <font>
      <sz val="10"/>
      <color indexed="9"/>
      <name val="Times New Roman"/>
      <family val="1"/>
    </font>
    <font>
      <sz val="10"/>
      <color indexed="9"/>
      <name val="Arial"/>
      <family val="0"/>
    </font>
    <font>
      <sz val="8"/>
      <color indexed="9"/>
      <name val="Arial"/>
      <family val="2"/>
    </font>
    <font>
      <sz val="8"/>
      <color indexed="9"/>
      <name val="Times New Roman"/>
      <family val="1"/>
    </font>
    <font>
      <sz val="8"/>
      <name val="Times New Roman"/>
      <family val="0"/>
    </font>
    <font>
      <b/>
      <sz val="12"/>
      <name val="Arial"/>
      <family val="0"/>
    </font>
    <font>
      <b/>
      <sz val="8"/>
      <color indexed="9"/>
      <name val="Times New Roman"/>
      <family val="1"/>
    </font>
    <font>
      <sz val="16"/>
      <name val="Arial"/>
      <family val="0"/>
    </font>
    <font>
      <sz val="16"/>
      <name val="Times New Roman"/>
      <family val="1"/>
    </font>
  </fonts>
  <fills count="3">
    <fill>
      <patternFill/>
    </fill>
    <fill>
      <patternFill patternType="gray125"/>
    </fill>
    <fill>
      <patternFill patternType="solid">
        <fgColor indexed="9"/>
        <bgColor indexed="64"/>
      </patternFill>
    </fill>
  </fills>
  <borders count="101">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medium"/>
      <bottom style="medium"/>
    </border>
    <border>
      <left style="thin"/>
      <right style="thin"/>
      <top>
        <color indexed="63"/>
      </top>
      <bottom style="thin">
        <color indexed="23"/>
      </bottom>
    </border>
    <border>
      <left style="thin"/>
      <right style="thin"/>
      <top>
        <color indexed="63"/>
      </top>
      <bottom style="hair"/>
    </border>
    <border>
      <left style="thin"/>
      <right style="thin"/>
      <top style="thin">
        <color indexed="23"/>
      </top>
      <bottom style="thin"/>
    </border>
    <border>
      <left style="thin"/>
      <right style="thin"/>
      <top>
        <color indexed="63"/>
      </top>
      <bottom style="thin"/>
    </border>
    <border>
      <left style="medium"/>
      <right>
        <color indexed="63"/>
      </right>
      <top style="medium"/>
      <bottom style="medium"/>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hair"/>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top style="thin"/>
      <bottom style="thin"/>
    </border>
    <border>
      <left style="thin"/>
      <right style="thin">
        <color indexed="8"/>
      </right>
      <top style="thin"/>
      <bottom style="thin"/>
    </border>
    <border>
      <left>
        <color indexed="63"/>
      </left>
      <right style="thin"/>
      <top style="hair"/>
      <bottom style="medium"/>
    </border>
    <border>
      <left>
        <color indexed="63"/>
      </left>
      <right>
        <color indexed="63"/>
      </right>
      <top style="hair"/>
      <bottom style="medium"/>
    </border>
    <border>
      <left style="thin"/>
      <right>
        <color indexed="63"/>
      </right>
      <top style="hair"/>
      <bottom style="hair"/>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style="thin"/>
    </border>
    <border>
      <left style="thin">
        <color indexed="23"/>
      </left>
      <right style="thin">
        <color indexed="23"/>
      </right>
      <top>
        <color indexed="63"/>
      </top>
      <bottom style="thin">
        <color indexed="23"/>
      </bottom>
    </border>
    <border>
      <left style="thin">
        <color indexed="8"/>
      </left>
      <right style="thin"/>
      <top>
        <color indexed="63"/>
      </top>
      <bottom style="thin">
        <color indexed="8"/>
      </bottom>
    </border>
    <border>
      <left>
        <color indexed="63"/>
      </left>
      <right>
        <color indexed="63"/>
      </right>
      <top style="thin">
        <color indexed="23"/>
      </top>
      <bottom style="hair"/>
    </border>
    <border>
      <left style="thin"/>
      <right>
        <color indexed="63"/>
      </right>
      <top style="thin">
        <color indexed="23"/>
      </top>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style="hair"/>
      <bottom>
        <color indexed="63"/>
      </bottom>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color indexed="8"/>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color indexed="24"/>
      </right>
      <top style="thin"/>
      <bottom>
        <color indexed="63"/>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style="thin"/>
      <bottom style="medium"/>
    </border>
    <border>
      <left>
        <color indexed="63"/>
      </left>
      <right style="thin"/>
      <top style="thin"/>
      <bottom style="medium"/>
    </border>
    <border>
      <left style="thin">
        <color indexed="8"/>
      </left>
      <right>
        <color indexed="63"/>
      </right>
      <top style="thin">
        <color indexed="23"/>
      </top>
      <bottom style="thin">
        <color indexed="23"/>
      </bottom>
    </border>
    <border>
      <left style="thin"/>
      <right>
        <color indexed="63"/>
      </right>
      <top style="thin">
        <color indexed="23"/>
      </top>
      <bottom>
        <color indexed="63"/>
      </bottom>
    </border>
    <border>
      <left>
        <color indexed="63"/>
      </left>
      <right style="thin">
        <color indexed="23"/>
      </right>
      <top style="thin">
        <color indexed="2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medium"/>
      <bottom>
        <color indexed="63"/>
      </bottom>
    </border>
    <border>
      <left>
        <color indexed="63"/>
      </left>
      <right>
        <color indexed="63"/>
      </right>
      <top style="medium"/>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5" fillId="0" borderId="0">
      <alignment/>
      <protection/>
    </xf>
    <xf numFmtId="9" fontId="25" fillId="0" borderId="0" applyFont="0" applyFill="0" applyBorder="0" applyAlignment="0" applyProtection="0"/>
  </cellStyleXfs>
  <cellXfs count="635">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5" fillId="0" borderId="1" xfId="0" applyNumberFormat="1" applyFont="1" applyBorder="1" applyAlignment="1">
      <alignment/>
    </xf>
    <xf numFmtId="3" fontId="22" fillId="0" borderId="0" xfId="0" applyNumberFormat="1" applyFont="1" applyAlignment="1">
      <alignment/>
    </xf>
    <xf numFmtId="177" fontId="6" fillId="0" borderId="0" xfId="0" applyNumberFormat="1" applyFont="1" applyAlignment="1">
      <alignment/>
    </xf>
    <xf numFmtId="177" fontId="23" fillId="2" borderId="0" xfId="0" applyNumberFormat="1" applyFont="1" applyFill="1" applyAlignment="1">
      <alignment/>
    </xf>
    <xf numFmtId="177" fontId="6" fillId="0" borderId="0" xfId="0" applyNumberFormat="1" applyFont="1" applyBorder="1" applyAlignment="1">
      <alignment/>
    </xf>
    <xf numFmtId="0" fontId="25" fillId="0" borderId="0" xfId="21">
      <alignment/>
      <protection/>
    </xf>
    <xf numFmtId="0" fontId="1" fillId="0" borderId="0" xfId="21" applyFont="1" applyAlignment="1">
      <alignment horizontal="left"/>
      <protection/>
    </xf>
    <xf numFmtId="0" fontId="21" fillId="0" borderId="0" xfId="21" applyFont="1">
      <alignment/>
      <protection/>
    </xf>
    <xf numFmtId="0" fontId="15" fillId="0" borderId="0" xfId="21" applyFont="1">
      <alignment/>
      <protection/>
    </xf>
    <xf numFmtId="0" fontId="15" fillId="0" borderId="2" xfId="21" applyFont="1" applyBorder="1">
      <alignment/>
      <protection/>
    </xf>
    <xf numFmtId="183" fontId="26" fillId="0" borderId="0" xfId="21" applyNumberFormat="1" applyFont="1" applyBorder="1" applyAlignment="1">
      <alignment horizontal="left"/>
      <protection/>
    </xf>
    <xf numFmtId="185" fontId="26" fillId="0" borderId="0" xfId="17" applyNumberFormat="1" applyFont="1" applyBorder="1" applyAlignment="1">
      <alignment horizontal="left"/>
    </xf>
    <xf numFmtId="177" fontId="31" fillId="2" borderId="3" xfId="0" applyNumberFormat="1" applyFont="1" applyFill="1" applyBorder="1" applyAlignment="1">
      <alignment horizontal="center"/>
    </xf>
    <xf numFmtId="177" fontId="31" fillId="2" borderId="2" xfId="0" applyNumberFormat="1" applyFont="1" applyFill="1" applyBorder="1" applyAlignment="1">
      <alignment horizontal="center"/>
    </xf>
    <xf numFmtId="3" fontId="15" fillId="0" borderId="0" xfId="0" applyNumberFormat="1" applyFont="1" applyAlignment="1">
      <alignment horizontal="centerContinuous"/>
    </xf>
    <xf numFmtId="0" fontId="35" fillId="0" borderId="0" xfId="0" applyFont="1" applyAlignment="1">
      <alignment/>
    </xf>
    <xf numFmtId="0" fontId="6" fillId="0" borderId="0" xfId="0" applyFont="1" applyBorder="1" applyAlignment="1">
      <alignment vertical="top" wrapText="1"/>
    </xf>
    <xf numFmtId="177" fontId="5" fillId="0" borderId="4" xfId="0" applyNumberFormat="1" applyFont="1" applyBorder="1" applyAlignment="1">
      <alignment/>
    </xf>
    <xf numFmtId="177" fontId="5" fillId="0" borderId="5" xfId="0" applyNumberFormat="1" applyFont="1" applyBorder="1" applyAlignment="1">
      <alignment/>
    </xf>
    <xf numFmtId="177" fontId="4" fillId="0" borderId="4" xfId="0" applyNumberFormat="1" applyFont="1" applyBorder="1" applyAlignment="1">
      <alignment/>
    </xf>
    <xf numFmtId="177" fontId="30" fillId="0" borderId="1" xfId="0" applyNumberFormat="1" applyFont="1" applyBorder="1" applyAlignment="1">
      <alignment horizontal="left"/>
    </xf>
    <xf numFmtId="5" fontId="30" fillId="0" borderId="1" xfId="0" applyNumberFormat="1" applyFont="1" applyBorder="1" applyAlignment="1">
      <alignment/>
    </xf>
    <xf numFmtId="5" fontId="30" fillId="0" borderId="5" xfId="0" applyNumberFormat="1" applyFont="1" applyBorder="1" applyAlignment="1">
      <alignment/>
    </xf>
    <xf numFmtId="177" fontId="5" fillId="0" borderId="6" xfId="0" applyNumberFormat="1" applyFont="1" applyBorder="1" applyAlignment="1">
      <alignment/>
    </xf>
    <xf numFmtId="177" fontId="4" fillId="0" borderId="6" xfId="0" applyNumberFormat="1" applyFont="1" applyBorder="1" applyAlignment="1">
      <alignment/>
    </xf>
    <xf numFmtId="177" fontId="6" fillId="0" borderId="7" xfId="0" applyNumberFormat="1" applyFont="1" applyBorder="1" applyAlignment="1">
      <alignment/>
    </xf>
    <xf numFmtId="177" fontId="5" fillId="0" borderId="8" xfId="0" applyNumberFormat="1" applyFont="1" applyBorder="1" applyAlignment="1">
      <alignment/>
    </xf>
    <xf numFmtId="177" fontId="5" fillId="0" borderId="9" xfId="0" applyNumberFormat="1" applyFont="1" applyBorder="1" applyAlignment="1">
      <alignment/>
    </xf>
    <xf numFmtId="177" fontId="30" fillId="0" borderId="10" xfId="0" applyNumberFormat="1" applyFont="1" applyBorder="1" applyAlignment="1">
      <alignment horizontal="right"/>
    </xf>
    <xf numFmtId="177" fontId="30" fillId="0" borderId="11" xfId="0" applyNumberFormat="1" applyFont="1" applyBorder="1" applyAlignment="1">
      <alignment/>
    </xf>
    <xf numFmtId="177" fontId="30" fillId="0" borderId="5" xfId="0" applyNumberFormat="1" applyFont="1" applyBorder="1" applyAlignment="1">
      <alignment/>
    </xf>
    <xf numFmtId="177" fontId="5" fillId="0" borderId="7" xfId="0" applyNumberFormat="1" applyFont="1" applyFill="1" applyBorder="1" applyAlignment="1">
      <alignment/>
    </xf>
    <xf numFmtId="177" fontId="5" fillId="0" borderId="12" xfId="0" applyNumberFormat="1" applyFont="1" applyBorder="1" applyAlignment="1">
      <alignment/>
    </xf>
    <xf numFmtId="177" fontId="5" fillId="0" borderId="13" xfId="0" applyNumberFormat="1" applyFont="1" applyBorder="1" applyAlignment="1">
      <alignment/>
    </xf>
    <xf numFmtId="177" fontId="5" fillId="0" borderId="14" xfId="0" applyNumberFormat="1" applyFont="1" applyBorder="1" applyAlignment="1">
      <alignment/>
    </xf>
    <xf numFmtId="177" fontId="5" fillId="0" borderId="7" xfId="0" applyNumberFormat="1" applyFont="1" applyBorder="1" applyAlignment="1">
      <alignment/>
    </xf>
    <xf numFmtId="177" fontId="6" fillId="0" borderId="4" xfId="0" applyNumberFormat="1" applyFont="1" applyBorder="1" applyAlignment="1">
      <alignment/>
    </xf>
    <xf numFmtId="3" fontId="6" fillId="0" borderId="6" xfId="0" applyNumberFormat="1" applyFont="1" applyBorder="1" applyAlignment="1">
      <alignment/>
    </xf>
    <xf numFmtId="3" fontId="6" fillId="0" borderId="12" xfId="0" applyNumberFormat="1" applyFont="1" applyBorder="1" applyAlignment="1">
      <alignment/>
    </xf>
    <xf numFmtId="3" fontId="6" fillId="0" borderId="13" xfId="0" applyNumberFormat="1" applyFont="1" applyBorder="1" applyAlignment="1">
      <alignment/>
    </xf>
    <xf numFmtId="3" fontId="6" fillId="0" borderId="10" xfId="0" applyNumberFormat="1" applyFont="1" applyBorder="1" applyAlignment="1">
      <alignment/>
    </xf>
    <xf numFmtId="177" fontId="6" fillId="0" borderId="10" xfId="0" applyNumberFormat="1" applyFont="1" applyBorder="1" applyAlignment="1">
      <alignment/>
    </xf>
    <xf numFmtId="177" fontId="21" fillId="0" borderId="15" xfId="0" applyNumberFormat="1" applyFont="1" applyBorder="1" applyAlignment="1">
      <alignment horizontal="right"/>
    </xf>
    <xf numFmtId="3" fontId="37" fillId="0" borderId="0" xfId="0" applyNumberFormat="1" applyFont="1" applyAlignment="1">
      <alignment horizontal="centerContinuous"/>
    </xf>
    <xf numFmtId="165" fontId="21" fillId="0" borderId="5" xfId="0" applyNumberFormat="1" applyFont="1" applyBorder="1" applyAlignment="1">
      <alignment/>
    </xf>
    <xf numFmtId="177" fontId="31" fillId="2" borderId="11" xfId="0" applyNumberFormat="1" applyFont="1" applyFill="1" applyBorder="1" applyAlignment="1">
      <alignment horizontal="right"/>
    </xf>
    <xf numFmtId="177" fontId="31" fillId="2" borderId="10" xfId="0" applyNumberFormat="1" applyFont="1" applyFill="1" applyBorder="1" applyAlignment="1">
      <alignment horizontal="right"/>
    </xf>
    <xf numFmtId="177" fontId="31" fillId="2" borderId="15" xfId="0" applyNumberFormat="1" applyFont="1" applyFill="1" applyBorder="1" applyAlignment="1">
      <alignment horizontal="right"/>
    </xf>
    <xf numFmtId="177" fontId="30" fillId="0" borderId="11" xfId="0" applyNumberFormat="1" applyFont="1" applyBorder="1" applyAlignment="1">
      <alignment horizontal="right"/>
    </xf>
    <xf numFmtId="177" fontId="30" fillId="0" borderId="15" xfId="0" applyNumberFormat="1" applyFont="1" applyBorder="1" applyAlignment="1">
      <alignment horizontal="right"/>
    </xf>
    <xf numFmtId="177" fontId="28" fillId="2" borderId="6" xfId="0" applyNumberFormat="1" applyFont="1" applyFill="1" applyBorder="1" applyAlignment="1">
      <alignment/>
    </xf>
    <xf numFmtId="177" fontId="28" fillId="2" borderId="7" xfId="0" applyNumberFormat="1" applyFont="1" applyFill="1" applyBorder="1" applyAlignment="1">
      <alignment/>
    </xf>
    <xf numFmtId="177" fontId="28" fillId="2" borderId="8" xfId="0" applyNumberFormat="1" applyFont="1" applyFill="1" applyBorder="1" applyAlignment="1">
      <alignment/>
    </xf>
    <xf numFmtId="177" fontId="29" fillId="2" borderId="11" xfId="0" applyNumberFormat="1" applyFont="1" applyFill="1" applyBorder="1" applyAlignment="1">
      <alignment/>
    </xf>
    <xf numFmtId="177" fontId="29" fillId="2" borderId="10" xfId="0" applyNumberFormat="1" applyFont="1" applyFill="1" applyBorder="1" applyAlignment="1">
      <alignment horizontal="right"/>
    </xf>
    <xf numFmtId="177" fontId="29" fillId="2" borderId="11" xfId="0" applyNumberFormat="1" applyFont="1" applyFill="1" applyBorder="1" applyAlignment="1">
      <alignment horizontal="right"/>
    </xf>
    <xf numFmtId="177" fontId="29" fillId="2" borderId="15" xfId="0" applyNumberFormat="1" applyFont="1" applyFill="1" applyBorder="1" applyAlignment="1">
      <alignment horizontal="right"/>
    </xf>
    <xf numFmtId="177" fontId="28" fillId="2" borderId="7" xfId="0" applyNumberFormat="1" applyFont="1" applyFill="1" applyBorder="1" applyAlignment="1">
      <alignment horizontal="left"/>
    </xf>
    <xf numFmtId="177" fontId="38" fillId="2" borderId="0" xfId="0" applyNumberFormat="1" applyFont="1" applyFill="1" applyAlignment="1">
      <alignment/>
    </xf>
    <xf numFmtId="177" fontId="28" fillId="2" borderId="12" xfId="0" applyNumberFormat="1" applyFont="1" applyFill="1" applyBorder="1" applyAlignment="1">
      <alignment horizontal="left"/>
    </xf>
    <xf numFmtId="0" fontId="26" fillId="0" borderId="16" xfId="21" applyFont="1" applyBorder="1" applyAlignment="1">
      <alignment horizontal="left"/>
      <protection/>
    </xf>
    <xf numFmtId="0" fontId="26" fillId="0" borderId="17" xfId="21" applyFont="1" applyBorder="1" applyAlignment="1">
      <alignment horizontal="left"/>
      <protection/>
    </xf>
    <xf numFmtId="177" fontId="4" fillId="0" borderId="10" xfId="0" applyNumberFormat="1" applyFont="1" applyBorder="1" applyAlignment="1">
      <alignment/>
    </xf>
    <xf numFmtId="5" fontId="31" fillId="2" borderId="14" xfId="0" applyNumberFormat="1" applyFont="1" applyFill="1" applyBorder="1" applyAlignment="1">
      <alignment/>
    </xf>
    <xf numFmtId="5" fontId="31" fillId="2" borderId="13" xfId="0" applyNumberFormat="1" applyFont="1" applyFill="1" applyBorder="1" applyAlignment="1">
      <alignment/>
    </xf>
    <xf numFmtId="177" fontId="29" fillId="2" borderId="18" xfId="0" applyNumberFormat="1" applyFont="1" applyFill="1" applyBorder="1" applyAlignment="1">
      <alignment horizontal="left"/>
    </xf>
    <xf numFmtId="177" fontId="29" fillId="2" borderId="12" xfId="0" applyNumberFormat="1" applyFont="1" applyFill="1" applyBorder="1" applyAlignment="1">
      <alignment horizontal="left"/>
    </xf>
    <xf numFmtId="0" fontId="15" fillId="0" borderId="0" xfId="21" applyFont="1" applyFill="1">
      <alignment/>
      <protection/>
    </xf>
    <xf numFmtId="0" fontId="15" fillId="0" borderId="6" xfId="21" applyFont="1" applyFill="1" applyBorder="1" applyAlignment="1">
      <alignment horizontal="center"/>
      <protection/>
    </xf>
    <xf numFmtId="0" fontId="15" fillId="0" borderId="4" xfId="21" applyFont="1" applyFill="1" applyBorder="1" applyAlignment="1">
      <alignment horizontal="center"/>
      <protection/>
    </xf>
    <xf numFmtId="177" fontId="35" fillId="0" borderId="11" xfId="0" applyNumberFormat="1" applyFont="1" applyBorder="1" applyAlignment="1">
      <alignment horizontal="right"/>
    </xf>
    <xf numFmtId="177" fontId="35" fillId="0" borderId="10" xfId="0" applyNumberFormat="1" applyFont="1" applyBorder="1" applyAlignment="1">
      <alignment horizontal="center"/>
    </xf>
    <xf numFmtId="177" fontId="35" fillId="0" borderId="10" xfId="0" applyNumberFormat="1" applyFont="1" applyBorder="1" applyAlignment="1">
      <alignment horizontal="right"/>
    </xf>
    <xf numFmtId="177" fontId="35" fillId="0" borderId="15" xfId="0" applyNumberFormat="1" applyFont="1" applyBorder="1" applyAlignment="1">
      <alignment horizontal="right"/>
    </xf>
    <xf numFmtId="3" fontId="35" fillId="0" borderId="12" xfId="0" applyNumberFormat="1" applyFont="1" applyBorder="1" applyAlignment="1">
      <alignment/>
    </xf>
    <xf numFmtId="3" fontId="35" fillId="0" borderId="7" xfId="0" applyNumberFormat="1" applyFont="1" applyBorder="1" applyAlignment="1">
      <alignment/>
    </xf>
    <xf numFmtId="3" fontId="42" fillId="0" borderId="1"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5" fillId="0" borderId="0" xfId="21" applyFont="1" applyBorder="1" applyAlignment="1">
      <alignment horizontal="center"/>
      <protection/>
    </xf>
    <xf numFmtId="0" fontId="35"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wrapText="1"/>
    </xf>
    <xf numFmtId="0" fontId="35"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41" fillId="0" borderId="0" xfId="0" applyFont="1" applyBorder="1" applyAlignment="1">
      <alignment wrapText="1"/>
    </xf>
    <xf numFmtId="177" fontId="29" fillId="2" borderId="19" xfId="0" applyNumberFormat="1" applyFont="1" applyFill="1" applyBorder="1" applyAlignment="1">
      <alignment horizontal="left"/>
    </xf>
    <xf numFmtId="3" fontId="21" fillId="0" borderId="0" xfId="0" applyNumberFormat="1" applyFont="1" applyAlignment="1">
      <alignment horizontal="centerContinuous"/>
    </xf>
    <xf numFmtId="177" fontId="21" fillId="0" borderId="0" xfId="0" applyNumberFormat="1" applyFont="1" applyAlignment="1">
      <alignment horizontal="centerContinuous"/>
    </xf>
    <xf numFmtId="0" fontId="26" fillId="0" borderId="0" xfId="21" applyFont="1">
      <alignment/>
      <protection/>
    </xf>
    <xf numFmtId="177" fontId="13" fillId="0" borderId="0" xfId="0" applyNumberFormat="1" applyFont="1" applyFill="1" applyBorder="1" applyAlignment="1">
      <alignment/>
    </xf>
    <xf numFmtId="0" fontId="15" fillId="0" borderId="0" xfId="21" applyFont="1" applyFill="1" applyBorder="1" applyAlignment="1">
      <alignment horizontal="center"/>
      <protection/>
    </xf>
    <xf numFmtId="0" fontId="15" fillId="0" borderId="0" xfId="21" applyFont="1" applyBorder="1">
      <alignment/>
      <protection/>
    </xf>
    <xf numFmtId="177" fontId="21" fillId="0" borderId="4" xfId="0" applyNumberFormat="1" applyFont="1" applyBorder="1" applyAlignment="1">
      <alignment/>
    </xf>
    <xf numFmtId="177" fontId="6" fillId="0" borderId="0" xfId="0" applyNumberFormat="1" applyFont="1" applyBorder="1" applyAlignment="1">
      <alignment/>
    </xf>
    <xf numFmtId="1" fontId="26" fillId="0" borderId="0" xfId="21" applyNumberFormat="1" applyFont="1" applyFill="1" applyBorder="1" applyAlignment="1">
      <alignment horizontal="centerContinuous"/>
      <protection/>
    </xf>
    <xf numFmtId="0" fontId="26" fillId="0" borderId="0" xfId="21" applyFont="1" applyFill="1" applyBorder="1" applyAlignment="1">
      <alignment horizontal="centerContinuous"/>
      <protection/>
    </xf>
    <xf numFmtId="0" fontId="27" fillId="0" borderId="0" xfId="21" applyFont="1" applyFill="1" applyBorder="1" applyAlignment="1">
      <alignment horizontal="center"/>
      <protection/>
    </xf>
    <xf numFmtId="0" fontId="1" fillId="0" borderId="0" xfId="21" applyFont="1" applyBorder="1" applyAlignment="1">
      <alignment horizontal="left"/>
      <protection/>
    </xf>
    <xf numFmtId="0" fontId="6" fillId="0" borderId="0" xfId="0" applyFont="1" applyAlignment="1">
      <alignment/>
    </xf>
    <xf numFmtId="3" fontId="20" fillId="0" borderId="10" xfId="0" applyNumberFormat="1" applyFont="1" applyBorder="1" applyAlignment="1">
      <alignment/>
    </xf>
    <xf numFmtId="0" fontId="6" fillId="0" borderId="0" xfId="21" applyFont="1">
      <alignment/>
      <protection/>
    </xf>
    <xf numFmtId="0" fontId="15" fillId="0" borderId="7" xfId="21" applyFont="1" applyFill="1" applyBorder="1" applyAlignment="1">
      <alignment horizontal="center" wrapText="1"/>
      <protection/>
    </xf>
    <xf numFmtId="0" fontId="15" fillId="0" borderId="5" xfId="21" applyFont="1" applyFill="1" applyBorder="1" applyAlignment="1">
      <alignment horizontal="center" wrapText="1"/>
      <protection/>
    </xf>
    <xf numFmtId="177" fontId="13" fillId="2" borderId="20" xfId="0" applyNumberFormat="1" applyFont="1" applyFill="1" applyBorder="1" applyAlignment="1">
      <alignment/>
    </xf>
    <xf numFmtId="177" fontId="13" fillId="2" borderId="21" xfId="0" applyNumberFormat="1" applyFont="1" applyFill="1" applyBorder="1" applyAlignment="1">
      <alignment horizontal="left"/>
    </xf>
    <xf numFmtId="177" fontId="13" fillId="2" borderId="22" xfId="0" applyNumberFormat="1" applyFont="1" applyFill="1" applyBorder="1" applyAlignment="1">
      <alignment/>
    </xf>
    <xf numFmtId="5" fontId="30" fillId="0" borderId="23" xfId="0" applyNumberFormat="1" applyFont="1" applyBorder="1" applyAlignment="1">
      <alignment/>
    </xf>
    <xf numFmtId="0" fontId="34"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29" fillId="2" borderId="13" xfId="0" applyNumberFormat="1" applyFont="1" applyFill="1" applyBorder="1" applyAlignment="1">
      <alignment/>
    </xf>
    <xf numFmtId="3" fontId="21" fillId="0" borderId="24" xfId="0" applyNumberFormat="1" applyFont="1" applyBorder="1" applyAlignment="1">
      <alignment/>
    </xf>
    <xf numFmtId="0" fontId="0" fillId="0" borderId="25" xfId="0" applyBorder="1" applyAlignment="1">
      <alignment/>
    </xf>
    <xf numFmtId="0" fontId="44" fillId="0" borderId="0" xfId="0" applyFont="1" applyBorder="1" applyAlignment="1">
      <alignment horizontal="center" vertical="top" wrapText="1"/>
    </xf>
    <xf numFmtId="177" fontId="52" fillId="0" borderId="0" xfId="0" applyNumberFormat="1" applyFont="1" applyAlignment="1">
      <alignment/>
    </xf>
    <xf numFmtId="0" fontId="54" fillId="0" borderId="0" xfId="21" applyFont="1">
      <alignment/>
      <protection/>
    </xf>
    <xf numFmtId="0" fontId="15" fillId="0" borderId="0" xfId="21" applyFont="1" applyFill="1" applyAlignment="1">
      <alignment vertical="center"/>
      <protection/>
    </xf>
    <xf numFmtId="0" fontId="0" fillId="0" borderId="0" xfId="0" applyAlignment="1">
      <alignment/>
    </xf>
    <xf numFmtId="5" fontId="26" fillId="0" borderId="26" xfId="17" applyNumberFormat="1" applyFont="1" applyBorder="1" applyAlignment="1">
      <alignment horizontal="left"/>
    </xf>
    <xf numFmtId="206" fontId="31" fillId="2" borderId="12" xfId="0" applyNumberFormat="1" applyFont="1" applyFill="1" applyBorder="1" applyAlignment="1">
      <alignment/>
    </xf>
    <xf numFmtId="0" fontId="53" fillId="0" borderId="0" xfId="21" applyFont="1" applyAlignment="1">
      <alignment horizontal="left"/>
      <protection/>
    </xf>
    <xf numFmtId="0" fontId="55" fillId="0" borderId="0" xfId="0" applyFont="1" applyAlignment="1">
      <alignment/>
    </xf>
    <xf numFmtId="177" fontId="55" fillId="0" borderId="0" xfId="0" applyNumberFormat="1" applyFont="1" applyAlignment="1">
      <alignment/>
    </xf>
    <xf numFmtId="177" fontId="34" fillId="0" borderId="0" xfId="0" applyNumberFormat="1" applyFont="1" applyAlignment="1">
      <alignment/>
    </xf>
    <xf numFmtId="177" fontId="55" fillId="0" borderId="0" xfId="0" applyNumberFormat="1" applyFont="1" applyAlignment="1">
      <alignment/>
    </xf>
    <xf numFmtId="177" fontId="56" fillId="0" borderId="0" xfId="0" applyNumberFormat="1" applyFont="1" applyAlignment="1">
      <alignment/>
    </xf>
    <xf numFmtId="177" fontId="57" fillId="0" borderId="0" xfId="0" applyNumberFormat="1" applyFont="1" applyAlignment="1">
      <alignment/>
    </xf>
    <xf numFmtId="0" fontId="56" fillId="0" borderId="0" xfId="0" applyFont="1" applyAlignment="1">
      <alignment/>
    </xf>
    <xf numFmtId="0" fontId="0" fillId="0" borderId="0" xfId="0" applyBorder="1" applyAlignment="1">
      <alignment wrapText="1"/>
    </xf>
    <xf numFmtId="0" fontId="50" fillId="0" borderId="0" xfId="0" applyFont="1" applyBorder="1" applyAlignment="1">
      <alignment horizontal="center"/>
    </xf>
    <xf numFmtId="177" fontId="59" fillId="0" borderId="0" xfId="0" applyNumberFormat="1" applyFont="1" applyAlignment="1">
      <alignment/>
    </xf>
    <xf numFmtId="177" fontId="21" fillId="0" borderId="0" xfId="0" applyNumberFormat="1" applyFont="1" applyAlignment="1">
      <alignment/>
    </xf>
    <xf numFmtId="177" fontId="15" fillId="0" borderId="0" xfId="0" applyNumberFormat="1" applyFont="1" applyFill="1" applyAlignment="1">
      <alignment/>
    </xf>
    <xf numFmtId="37" fontId="0" fillId="0" borderId="27" xfId="0" applyNumberFormat="1" applyBorder="1" applyAlignment="1">
      <alignment/>
    </xf>
    <xf numFmtId="37" fontId="6" fillId="0" borderId="28" xfId="0" applyNumberFormat="1" applyFont="1" applyBorder="1" applyAlignment="1">
      <alignment/>
    </xf>
    <xf numFmtId="37" fontId="6" fillId="0" borderId="14" xfId="0" applyNumberFormat="1" applyFont="1" applyBorder="1" applyAlignment="1">
      <alignment/>
    </xf>
    <xf numFmtId="37" fontId="6" fillId="0" borderId="27" xfId="0" applyNumberFormat="1" applyFont="1" applyBorder="1" applyAlignment="1">
      <alignment/>
    </xf>
    <xf numFmtId="37" fontId="21" fillId="0" borderId="29" xfId="0" applyNumberFormat="1" applyFont="1" applyBorder="1" applyAlignment="1">
      <alignment/>
    </xf>
    <xf numFmtId="37" fontId="6" fillId="0" borderId="30" xfId="0" applyNumberFormat="1" applyFont="1" applyBorder="1" applyAlignment="1">
      <alignment/>
    </xf>
    <xf numFmtId="37" fontId="21" fillId="0" borderId="30" xfId="0" applyNumberFormat="1" applyFont="1" applyBorder="1" applyAlignment="1">
      <alignment/>
    </xf>
    <xf numFmtId="5" fontId="21" fillId="0" borderId="30" xfId="0" applyNumberFormat="1" applyFont="1" applyBorder="1" applyAlignment="1">
      <alignment/>
    </xf>
    <xf numFmtId="3" fontId="42" fillId="0" borderId="7" xfId="0" applyNumberFormat="1" applyFont="1" applyBorder="1" applyAlignment="1">
      <alignment/>
    </xf>
    <xf numFmtId="3" fontId="15" fillId="0" borderId="0" xfId="21" applyNumberFormat="1" applyFont="1">
      <alignment/>
      <protection/>
    </xf>
    <xf numFmtId="37" fontId="15" fillId="0" borderId="6" xfId="21" applyNumberFormat="1" applyFont="1" applyBorder="1">
      <alignment/>
      <protection/>
    </xf>
    <xf numFmtId="37" fontId="15" fillId="0" borderId="4" xfId="21" applyNumberFormat="1" applyFont="1" applyBorder="1">
      <alignment/>
      <protection/>
    </xf>
    <xf numFmtId="37" fontId="15" fillId="0" borderId="0" xfId="21" applyNumberFormat="1" applyFont="1" applyBorder="1">
      <alignment/>
      <protection/>
    </xf>
    <xf numFmtId="37" fontId="26" fillId="0" borderId="31" xfId="21" applyNumberFormat="1" applyFont="1" applyBorder="1" applyAlignment="1">
      <alignment horizontal="left"/>
      <protection/>
    </xf>
    <xf numFmtId="37" fontId="5" fillId="0" borderId="12" xfId="0" applyNumberFormat="1" applyFont="1" applyBorder="1" applyAlignment="1">
      <alignment/>
    </xf>
    <xf numFmtId="37" fontId="5" fillId="0" borderId="13" xfId="0" applyNumberFormat="1" applyFont="1" applyBorder="1" applyAlignment="1">
      <alignment/>
    </xf>
    <xf numFmtId="37" fontId="5" fillId="0" borderId="14" xfId="0" applyNumberFormat="1" applyFont="1" applyBorder="1" applyAlignment="1">
      <alignment/>
    </xf>
    <xf numFmtId="37" fontId="5" fillId="0" borderId="7" xfId="0" applyNumberFormat="1" applyFont="1" applyFill="1" applyBorder="1" applyAlignment="1">
      <alignment/>
    </xf>
    <xf numFmtId="37" fontId="5" fillId="0" borderId="1" xfId="0" applyNumberFormat="1" applyFont="1" applyFill="1" applyBorder="1" applyAlignment="1">
      <alignment/>
    </xf>
    <xf numFmtId="37" fontId="5" fillId="0" borderId="5" xfId="0" applyNumberFormat="1" applyFont="1" applyFill="1" applyBorder="1" applyAlignment="1">
      <alignment/>
    </xf>
    <xf numFmtId="37" fontId="30" fillId="0" borderId="7" xfId="0" applyNumberFormat="1" applyFont="1" applyBorder="1" applyAlignment="1">
      <alignment/>
    </xf>
    <xf numFmtId="37" fontId="30" fillId="0" borderId="1" xfId="0" applyNumberFormat="1" applyFont="1" applyBorder="1" applyAlignment="1">
      <alignment/>
    </xf>
    <xf numFmtId="37" fontId="5" fillId="0" borderId="7" xfId="0" applyNumberFormat="1" applyFont="1" applyBorder="1" applyAlignment="1">
      <alignment/>
    </xf>
    <xf numFmtId="37" fontId="5" fillId="0" borderId="1" xfId="0" applyNumberFormat="1" applyFont="1" applyBorder="1" applyAlignment="1">
      <alignment/>
    </xf>
    <xf numFmtId="37" fontId="5" fillId="0" borderId="5" xfId="0" applyNumberFormat="1" applyFont="1" applyBorder="1" applyAlignment="1">
      <alignment/>
    </xf>
    <xf numFmtId="37" fontId="5" fillId="0" borderId="18" xfId="0" applyNumberFormat="1" applyFont="1" applyBorder="1" applyAlignment="1">
      <alignment/>
    </xf>
    <xf numFmtId="37" fontId="5" fillId="0" borderId="23" xfId="0" applyNumberFormat="1" applyFont="1" applyBorder="1" applyAlignment="1">
      <alignment/>
    </xf>
    <xf numFmtId="37" fontId="5" fillId="0" borderId="32" xfId="0" applyNumberFormat="1" applyFont="1" applyBorder="1" applyAlignment="1">
      <alignment/>
    </xf>
    <xf numFmtId="5" fontId="5" fillId="0" borderId="1" xfId="0" applyNumberFormat="1" applyFont="1" applyBorder="1" applyAlignment="1">
      <alignment/>
    </xf>
    <xf numFmtId="5" fontId="5" fillId="0" borderId="5" xfId="0" applyNumberFormat="1" applyFont="1" applyBorder="1" applyAlignment="1">
      <alignment/>
    </xf>
    <xf numFmtId="37" fontId="13" fillId="2" borderId="33" xfId="0" applyNumberFormat="1" applyFont="1" applyFill="1" applyBorder="1" applyAlignment="1">
      <alignment/>
    </xf>
    <xf numFmtId="37" fontId="13" fillId="2" borderId="34" xfId="0" applyNumberFormat="1" applyFont="1" applyFill="1" applyBorder="1" applyAlignment="1">
      <alignment/>
    </xf>
    <xf numFmtId="37" fontId="32" fillId="2" borderId="35" xfId="0" applyNumberFormat="1" applyFont="1" applyFill="1" applyBorder="1" applyAlignment="1">
      <alignment/>
    </xf>
    <xf numFmtId="37" fontId="32" fillId="2" borderId="36" xfId="0" applyNumberFormat="1" applyFont="1" applyFill="1" applyBorder="1" applyAlignment="1">
      <alignment/>
    </xf>
    <xf numFmtId="37" fontId="32" fillId="2" borderId="37" xfId="0" applyNumberFormat="1" applyFont="1" applyFill="1" applyBorder="1" applyAlignment="1">
      <alignment/>
    </xf>
    <xf numFmtId="37" fontId="15" fillId="0" borderId="38" xfId="0" applyNumberFormat="1" applyFont="1" applyBorder="1" applyAlignment="1">
      <alignment/>
    </xf>
    <xf numFmtId="37" fontId="15" fillId="0" borderId="39" xfId="0" applyNumberFormat="1" applyFont="1" applyBorder="1" applyAlignment="1">
      <alignment/>
    </xf>
    <xf numFmtId="37" fontId="15" fillId="0" borderId="28" xfId="0" applyNumberFormat="1" applyFont="1" applyBorder="1" applyAlignment="1">
      <alignment/>
    </xf>
    <xf numFmtId="37" fontId="13" fillId="2" borderId="28" xfId="0" applyNumberFormat="1" applyFont="1" applyFill="1" applyBorder="1" applyAlignment="1">
      <alignment/>
    </xf>
    <xf numFmtId="37" fontId="13" fillId="2" borderId="40" xfId="0" applyNumberFormat="1" applyFont="1" applyFill="1" applyBorder="1" applyAlignment="1">
      <alignment/>
    </xf>
    <xf numFmtId="37" fontId="13" fillId="2" borderId="14" xfId="0" applyNumberFormat="1" applyFont="1" applyFill="1" applyBorder="1" applyAlignment="1">
      <alignment/>
    </xf>
    <xf numFmtId="37" fontId="15" fillId="0" borderId="14" xfId="0" applyNumberFormat="1" applyFont="1" applyBorder="1" applyAlignment="1">
      <alignment/>
    </xf>
    <xf numFmtId="37" fontId="33" fillId="0" borderId="41" xfId="0" applyNumberFormat="1" applyFont="1" applyBorder="1" applyAlignment="1">
      <alignment/>
    </xf>
    <xf numFmtId="37" fontId="33" fillId="0" borderId="42" xfId="0" applyNumberFormat="1" applyFont="1" applyBorder="1" applyAlignment="1">
      <alignment/>
    </xf>
    <xf numFmtId="37" fontId="33" fillId="0" borderId="32" xfId="0" applyNumberFormat="1" applyFont="1" applyBorder="1" applyAlignment="1">
      <alignment/>
    </xf>
    <xf numFmtId="37" fontId="28" fillId="2" borderId="12" xfId="0" applyNumberFormat="1" applyFont="1" applyFill="1" applyBorder="1" applyAlignment="1">
      <alignment/>
    </xf>
    <xf numFmtId="37" fontId="28" fillId="2" borderId="13" xfId="0" applyNumberFormat="1" applyFont="1" applyFill="1" applyBorder="1" applyAlignment="1">
      <alignment/>
    </xf>
    <xf numFmtId="37" fontId="28" fillId="2" borderId="14" xfId="0" applyNumberFormat="1" applyFont="1" applyFill="1" applyBorder="1" applyAlignment="1">
      <alignment/>
    </xf>
    <xf numFmtId="37" fontId="28" fillId="2" borderId="7" xfId="0" applyNumberFormat="1" applyFont="1" applyFill="1" applyBorder="1" applyAlignment="1">
      <alignment/>
    </xf>
    <xf numFmtId="37" fontId="28" fillId="2" borderId="1" xfId="0" applyNumberFormat="1" applyFont="1" applyFill="1" applyBorder="1" applyAlignment="1">
      <alignment/>
    </xf>
    <xf numFmtId="37" fontId="28" fillId="2" borderId="5" xfId="0" applyNumberFormat="1" applyFont="1" applyFill="1" applyBorder="1" applyAlignment="1">
      <alignment/>
    </xf>
    <xf numFmtId="37" fontId="29" fillId="2" borderId="18" xfId="0" applyNumberFormat="1" applyFont="1" applyFill="1" applyBorder="1" applyAlignment="1">
      <alignment/>
    </xf>
    <xf numFmtId="37" fontId="28" fillId="2" borderId="23" xfId="0" applyNumberFormat="1" applyFont="1" applyFill="1" applyBorder="1" applyAlignment="1">
      <alignment/>
    </xf>
    <xf numFmtId="37" fontId="28" fillId="2" borderId="32" xfId="0" applyNumberFormat="1" applyFont="1" applyFill="1" applyBorder="1" applyAlignment="1">
      <alignment/>
    </xf>
    <xf numFmtId="4" fontId="28" fillId="2" borderId="12" xfId="0" applyNumberFormat="1" applyFont="1" applyFill="1" applyBorder="1" applyAlignment="1">
      <alignment/>
    </xf>
    <xf numFmtId="4" fontId="28" fillId="2" borderId="12" xfId="0" applyNumberFormat="1" applyFont="1" applyFill="1" applyBorder="1" applyAlignment="1">
      <alignment horizontal="right"/>
    </xf>
    <xf numFmtId="4" fontId="28" fillId="2" borderId="19" xfId="0" applyNumberFormat="1" applyFont="1" applyFill="1" applyBorder="1" applyAlignment="1">
      <alignment horizontal="right"/>
    </xf>
    <xf numFmtId="4" fontId="28" fillId="2" borderId="19" xfId="0" applyNumberFormat="1" applyFont="1" applyFill="1" applyBorder="1" applyAlignment="1">
      <alignment/>
    </xf>
    <xf numFmtId="4" fontId="6" fillId="0" borderId="12" xfId="0" applyNumberFormat="1" applyFont="1" applyBorder="1" applyAlignment="1">
      <alignment/>
    </xf>
    <xf numFmtId="4" fontId="28" fillId="2" borderId="14" xfId="0" applyNumberFormat="1" applyFont="1" applyFill="1" applyBorder="1" applyAlignment="1">
      <alignment/>
    </xf>
    <xf numFmtId="4" fontId="28" fillId="2" borderId="43" xfId="0" applyNumberFormat="1" applyFont="1" applyFill="1" applyBorder="1" applyAlignment="1">
      <alignment/>
    </xf>
    <xf numFmtId="37" fontId="13" fillId="2" borderId="12" xfId="0" applyNumberFormat="1" applyFont="1" applyFill="1" applyBorder="1" applyAlignment="1">
      <alignment/>
    </xf>
    <xf numFmtId="37" fontId="13" fillId="2" borderId="13" xfId="0" applyNumberFormat="1" applyFont="1" applyFill="1" applyBorder="1" applyAlignment="1">
      <alignment/>
    </xf>
    <xf numFmtId="37" fontId="13" fillId="2" borderId="12" xfId="0" applyNumberFormat="1" applyFont="1" applyFill="1" applyBorder="1" applyAlignment="1">
      <alignment horizontal="right"/>
    </xf>
    <xf numFmtId="37" fontId="13" fillId="0" borderId="12" xfId="0" applyNumberFormat="1" applyFont="1" applyFill="1" applyBorder="1" applyAlignment="1">
      <alignment/>
    </xf>
    <xf numFmtId="37" fontId="13" fillId="0" borderId="13" xfId="0" applyNumberFormat="1" applyFont="1" applyFill="1" applyBorder="1" applyAlignment="1">
      <alignment/>
    </xf>
    <xf numFmtId="37" fontId="13" fillId="0" borderId="14" xfId="0" applyNumberFormat="1" applyFont="1" applyFill="1" applyBorder="1" applyAlignment="1">
      <alignment/>
    </xf>
    <xf numFmtId="37" fontId="14" fillId="2" borderId="12" xfId="0" applyNumberFormat="1" applyFont="1" applyFill="1" applyBorder="1" applyAlignment="1">
      <alignment/>
    </xf>
    <xf numFmtId="37" fontId="14" fillId="2" borderId="13" xfId="0" applyNumberFormat="1" applyFont="1" applyFill="1" applyBorder="1" applyAlignment="1">
      <alignment/>
    </xf>
    <xf numFmtId="37" fontId="14" fillId="2" borderId="14" xfId="0" applyNumberFormat="1" applyFont="1" applyFill="1" applyBorder="1" applyAlignment="1">
      <alignment/>
    </xf>
    <xf numFmtId="37" fontId="13" fillId="2" borderId="6" xfId="0" applyNumberFormat="1" applyFont="1" applyFill="1" applyBorder="1" applyAlignment="1">
      <alignment/>
    </xf>
    <xf numFmtId="37" fontId="13" fillId="2" borderId="0" xfId="0" applyNumberFormat="1" applyFont="1" applyFill="1" applyBorder="1" applyAlignment="1">
      <alignment/>
    </xf>
    <xf numFmtId="37" fontId="13" fillId="2" borderId="4" xfId="0" applyNumberFormat="1" applyFont="1" applyFill="1" applyBorder="1" applyAlignment="1">
      <alignment/>
    </xf>
    <xf numFmtId="37" fontId="13" fillId="2" borderId="18" xfId="0" applyNumberFormat="1" applyFont="1" applyFill="1" applyBorder="1" applyAlignment="1">
      <alignment/>
    </xf>
    <xf numFmtId="37" fontId="13" fillId="2" borderId="23" xfId="0" applyNumberFormat="1" applyFont="1" applyFill="1" applyBorder="1" applyAlignment="1">
      <alignment/>
    </xf>
    <xf numFmtId="37" fontId="13" fillId="2" borderId="32" xfId="0" applyNumberFormat="1" applyFont="1" applyFill="1" applyBorder="1" applyAlignment="1">
      <alignment/>
    </xf>
    <xf numFmtId="37" fontId="31" fillId="0" borderId="19" xfId="0" applyNumberFormat="1" applyFont="1" applyFill="1" applyBorder="1" applyAlignment="1">
      <alignment/>
    </xf>
    <xf numFmtId="37" fontId="31" fillId="0" borderId="44" xfId="0" applyNumberFormat="1" applyFont="1" applyFill="1" applyBorder="1" applyAlignment="1">
      <alignment/>
    </xf>
    <xf numFmtId="37" fontId="31" fillId="0" borderId="43" xfId="0" applyNumberFormat="1" applyFont="1" applyFill="1" applyBorder="1" applyAlignment="1">
      <alignment/>
    </xf>
    <xf numFmtId="5" fontId="42" fillId="0" borderId="1" xfId="0" applyNumberFormat="1" applyFont="1" applyBorder="1" applyAlignment="1">
      <alignment/>
    </xf>
    <xf numFmtId="37" fontId="35" fillId="0" borderId="12" xfId="0" applyNumberFormat="1" applyFont="1" applyBorder="1" applyAlignment="1">
      <alignment/>
    </xf>
    <xf numFmtId="37" fontId="35" fillId="0" borderId="13" xfId="0" applyNumberFormat="1" applyFont="1" applyBorder="1" applyAlignment="1">
      <alignment/>
    </xf>
    <xf numFmtId="37" fontId="35" fillId="0" borderId="14" xfId="0" applyNumberFormat="1" applyFont="1" applyBorder="1" applyAlignment="1">
      <alignment/>
    </xf>
    <xf numFmtId="37" fontId="35" fillId="0" borderId="7" xfId="0" applyNumberFormat="1" applyFont="1" applyBorder="1" applyAlignment="1">
      <alignment/>
    </xf>
    <xf numFmtId="37" fontId="35" fillId="0" borderId="1" xfId="0" applyNumberFormat="1" applyFont="1" applyBorder="1" applyAlignment="1">
      <alignment/>
    </xf>
    <xf numFmtId="37" fontId="35" fillId="0" borderId="5" xfId="0" applyNumberFormat="1" applyFont="1" applyBorder="1" applyAlignment="1">
      <alignment/>
    </xf>
    <xf numFmtId="37" fontId="42" fillId="0" borderId="7" xfId="0" applyNumberFormat="1" applyFont="1" applyBorder="1" applyAlignment="1">
      <alignment/>
    </xf>
    <xf numFmtId="37" fontId="42" fillId="0" borderId="1" xfId="0" applyNumberFormat="1" applyFont="1" applyBorder="1" applyAlignment="1">
      <alignment/>
    </xf>
    <xf numFmtId="5" fontId="42" fillId="0" borderId="5" xfId="0" applyNumberFormat="1" applyFont="1" applyBorder="1" applyAlignment="1">
      <alignment/>
    </xf>
    <xf numFmtId="0" fontId="15" fillId="0" borderId="0" xfId="21" applyNumberFormat="1" applyFont="1">
      <alignment/>
      <protection/>
    </xf>
    <xf numFmtId="3" fontId="6" fillId="0" borderId="18" xfId="0" applyNumberFormat="1" applyFont="1" applyBorder="1" applyAlignment="1">
      <alignment/>
    </xf>
    <xf numFmtId="37" fontId="28" fillId="2" borderId="45" xfId="0" applyNumberFormat="1" applyFont="1" applyFill="1" applyBorder="1" applyAlignment="1">
      <alignment/>
    </xf>
    <xf numFmtId="177" fontId="55" fillId="0" borderId="0" xfId="0" applyNumberFormat="1" applyFont="1" applyBorder="1" applyAlignment="1">
      <alignment/>
    </xf>
    <xf numFmtId="0" fontId="0" fillId="0" borderId="46" xfId="0" applyBorder="1" applyAlignment="1">
      <alignment wrapText="1"/>
    </xf>
    <xf numFmtId="0" fontId="52" fillId="0" borderId="0" xfId="0" applyFont="1" applyAlignment="1">
      <alignment/>
    </xf>
    <xf numFmtId="177" fontId="21" fillId="0" borderId="8" xfId="0" applyNumberFormat="1" applyFont="1" applyBorder="1" applyAlignment="1">
      <alignment/>
    </xf>
    <xf numFmtId="177" fontId="21" fillId="0" borderId="9" xfId="0" applyNumberFormat="1" applyFont="1" applyBorder="1" applyAlignment="1">
      <alignment/>
    </xf>
    <xf numFmtId="177" fontId="21" fillId="0" borderId="6" xfId="0" applyNumberFormat="1" applyFont="1" applyBorder="1" applyAlignment="1">
      <alignment/>
    </xf>
    <xf numFmtId="177" fontId="21" fillId="0" borderId="0" xfId="0" applyNumberFormat="1" applyFont="1" applyBorder="1" applyAlignment="1">
      <alignment/>
    </xf>
    <xf numFmtId="177" fontId="21" fillId="0" borderId="11" xfId="0" applyNumberFormat="1" applyFont="1" applyBorder="1" applyAlignment="1">
      <alignment/>
    </xf>
    <xf numFmtId="177" fontId="21" fillId="0" borderId="10" xfId="0" applyNumberFormat="1" applyFont="1" applyBorder="1" applyAlignment="1">
      <alignment/>
    </xf>
    <xf numFmtId="177" fontId="21" fillId="0" borderId="11" xfId="0" applyNumberFormat="1" applyFont="1" applyBorder="1" applyAlignment="1">
      <alignment horizontal="right"/>
    </xf>
    <xf numFmtId="177" fontId="21" fillId="0" borderId="10" xfId="0" applyNumberFormat="1" applyFont="1" applyBorder="1" applyAlignment="1">
      <alignment horizontal="right"/>
    </xf>
    <xf numFmtId="3" fontId="6" fillId="0" borderId="14" xfId="0" applyNumberFormat="1" applyFont="1" applyBorder="1" applyAlignment="1">
      <alignment/>
    </xf>
    <xf numFmtId="177" fontId="6" fillId="0" borderId="7" xfId="0" applyNumberFormat="1" applyFont="1" applyBorder="1" applyAlignment="1">
      <alignment/>
    </xf>
    <xf numFmtId="177" fontId="6" fillId="0" borderId="1" xfId="0" applyNumberFormat="1" applyFont="1" applyBorder="1" applyAlignment="1">
      <alignment/>
    </xf>
    <xf numFmtId="3" fontId="6" fillId="0" borderId="7" xfId="0" applyNumberFormat="1" applyFont="1" applyFill="1" applyBorder="1" applyAlignment="1">
      <alignment/>
    </xf>
    <xf numFmtId="3" fontId="6" fillId="0" borderId="1" xfId="0" applyNumberFormat="1" applyFont="1" applyFill="1" applyBorder="1" applyAlignment="1">
      <alignment/>
    </xf>
    <xf numFmtId="3" fontId="6" fillId="0" borderId="5" xfId="0" applyNumberFormat="1" applyFont="1" applyFill="1" applyBorder="1" applyAlignment="1">
      <alignment/>
    </xf>
    <xf numFmtId="177" fontId="6" fillId="0" borderId="6" xfId="0" applyNumberFormat="1" applyFont="1" applyBorder="1" applyAlignment="1">
      <alignment/>
    </xf>
    <xf numFmtId="3" fontId="6" fillId="0" borderId="4" xfId="0" applyNumberFormat="1" applyFont="1" applyBorder="1" applyAlignment="1">
      <alignment/>
    </xf>
    <xf numFmtId="3" fontId="21" fillId="0" borderId="7" xfId="0" applyNumberFormat="1" applyFont="1" applyBorder="1" applyAlignment="1">
      <alignment/>
    </xf>
    <xf numFmtId="3" fontId="21" fillId="0" borderId="1" xfId="0" applyNumberFormat="1" applyFont="1" applyBorder="1" applyAlignment="1">
      <alignment/>
    </xf>
    <xf numFmtId="3" fontId="6" fillId="0" borderId="7" xfId="0" applyNumberFormat="1" applyFont="1" applyBorder="1" applyAlignment="1">
      <alignment/>
    </xf>
    <xf numFmtId="3" fontId="6" fillId="0" borderId="1" xfId="0" applyNumberFormat="1" applyFont="1" applyBorder="1" applyAlignment="1">
      <alignment/>
    </xf>
    <xf numFmtId="3" fontId="6" fillId="0" borderId="5" xfId="0" applyNumberFormat="1" applyFont="1" applyBorder="1" applyAlignment="1">
      <alignment/>
    </xf>
    <xf numFmtId="3" fontId="6" fillId="0" borderId="23" xfId="0" applyNumberFormat="1" applyFont="1" applyBorder="1" applyAlignment="1">
      <alignment/>
    </xf>
    <xf numFmtId="3" fontId="6" fillId="0" borderId="32" xfId="0" applyNumberFormat="1" applyFont="1" applyBorder="1" applyAlignment="1">
      <alignment/>
    </xf>
    <xf numFmtId="0" fontId="22" fillId="0" borderId="0" xfId="0" applyFont="1" applyAlignment="1">
      <alignment/>
    </xf>
    <xf numFmtId="0" fontId="0" fillId="0" borderId="13" xfId="0" applyBorder="1" applyAlignment="1">
      <alignment/>
    </xf>
    <xf numFmtId="37" fontId="21" fillId="0" borderId="28" xfId="0" applyNumberFormat="1" applyFont="1" applyBorder="1" applyAlignment="1">
      <alignment/>
    </xf>
    <xf numFmtId="0" fontId="26" fillId="0" borderId="41" xfId="21" applyFont="1" applyBorder="1" applyAlignment="1">
      <alignment wrapText="1"/>
      <protection/>
    </xf>
    <xf numFmtId="37" fontId="15" fillId="0" borderId="18" xfId="21" applyNumberFormat="1" applyFont="1" applyBorder="1">
      <alignment/>
      <protection/>
    </xf>
    <xf numFmtId="37" fontId="15" fillId="0" borderId="32" xfId="21" applyNumberFormat="1" applyFont="1" applyBorder="1">
      <alignment/>
      <protection/>
    </xf>
    <xf numFmtId="37" fontId="15" fillId="0" borderId="10" xfId="21" applyNumberFormat="1" applyFont="1" applyBorder="1">
      <alignment/>
      <protection/>
    </xf>
    <xf numFmtId="177" fontId="5" fillId="0" borderId="45" xfId="0" applyNumberFormat="1" applyFont="1" applyBorder="1" applyAlignment="1">
      <alignment/>
    </xf>
    <xf numFmtId="0" fontId="0" fillId="0" borderId="47" xfId="0" applyBorder="1" applyAlignment="1">
      <alignment/>
    </xf>
    <xf numFmtId="0" fontId="43" fillId="0" borderId="0" xfId="0" applyFont="1" applyBorder="1" applyAlignment="1">
      <alignment wrapText="1"/>
    </xf>
    <xf numFmtId="0" fontId="46" fillId="0" borderId="0" xfId="0" applyFont="1" applyBorder="1" applyAlignment="1">
      <alignment wrapText="1"/>
    </xf>
    <xf numFmtId="0" fontId="46" fillId="0" borderId="0" xfId="0" applyFont="1" applyBorder="1" applyAlignment="1">
      <alignment wrapText="1"/>
    </xf>
    <xf numFmtId="37" fontId="5" fillId="0" borderId="4" xfId="0" applyNumberFormat="1" applyFont="1" applyBorder="1" applyAlignment="1">
      <alignment/>
    </xf>
    <xf numFmtId="177" fontId="4" fillId="0" borderId="48" xfId="0" applyNumberFormat="1" applyFont="1" applyBorder="1" applyAlignment="1">
      <alignment/>
    </xf>
    <xf numFmtId="37" fontId="5" fillId="0" borderId="47" xfId="0" applyNumberFormat="1" applyFont="1" applyBorder="1" applyAlignment="1">
      <alignment/>
    </xf>
    <xf numFmtId="37" fontId="5" fillId="0" borderId="49" xfId="0" applyNumberFormat="1" applyFont="1" applyBorder="1" applyAlignment="1">
      <alignment/>
    </xf>
    <xf numFmtId="37" fontId="42" fillId="0" borderId="50" xfId="0" applyNumberFormat="1" applyFont="1" applyBorder="1" applyAlignment="1">
      <alignment/>
    </xf>
    <xf numFmtId="3" fontId="35" fillId="0" borderId="6" xfId="0" applyNumberFormat="1" applyFont="1" applyBorder="1" applyAlignment="1">
      <alignment horizontal="left" indent="2"/>
    </xf>
    <xf numFmtId="0" fontId="0" fillId="0" borderId="0" xfId="0" applyBorder="1" applyAlignment="1">
      <alignment horizontal="left" indent="2"/>
    </xf>
    <xf numFmtId="0" fontId="0" fillId="0" borderId="9" xfId="0" applyBorder="1" applyAlignment="1">
      <alignment horizontal="left" indent="2"/>
    </xf>
    <xf numFmtId="3" fontId="35" fillId="0" borderId="23" xfId="0" applyNumberFormat="1" applyFont="1" applyBorder="1" applyAlignment="1">
      <alignment/>
    </xf>
    <xf numFmtId="37" fontId="35" fillId="0" borderId="23" xfId="0" applyNumberFormat="1" applyFont="1" applyBorder="1" applyAlignment="1">
      <alignment/>
    </xf>
    <xf numFmtId="37" fontId="13" fillId="2" borderId="51" xfId="0" applyNumberFormat="1" applyFont="1" applyFill="1" applyBorder="1" applyAlignment="1">
      <alignment/>
    </xf>
    <xf numFmtId="177" fontId="31" fillId="2" borderId="52" xfId="0" applyNumberFormat="1" applyFont="1" applyFill="1" applyBorder="1" applyAlignment="1">
      <alignment horizontal="center" wrapText="1"/>
    </xf>
    <xf numFmtId="3" fontId="29" fillId="2" borderId="44" xfId="0" applyNumberFormat="1" applyFont="1" applyFill="1" applyBorder="1" applyAlignment="1">
      <alignment/>
    </xf>
    <xf numFmtId="3" fontId="21" fillId="0" borderId="5" xfId="0" applyNumberFormat="1" applyFont="1" applyBorder="1" applyAlignment="1">
      <alignment/>
    </xf>
    <xf numFmtId="0" fontId="0" fillId="0" borderId="53" xfId="0" applyBorder="1" applyAlignment="1">
      <alignment/>
    </xf>
    <xf numFmtId="177" fontId="21" fillId="0" borderId="18" xfId="0" applyNumberFormat="1" applyFont="1" applyBorder="1" applyAlignment="1">
      <alignment horizontal="center"/>
    </xf>
    <xf numFmtId="177" fontId="21" fillId="0" borderId="23" xfId="0" applyNumberFormat="1" applyFont="1" applyBorder="1" applyAlignment="1">
      <alignment horizontal="center"/>
    </xf>
    <xf numFmtId="177" fontId="21" fillId="0" borderId="32" xfId="0" applyNumberFormat="1" applyFont="1" applyBorder="1" applyAlignment="1">
      <alignment horizontal="center"/>
    </xf>
    <xf numFmtId="3" fontId="6" fillId="0" borderId="54" xfId="0" applyNumberFormat="1" applyFont="1" applyBorder="1" applyAlignment="1">
      <alignment/>
    </xf>
    <xf numFmtId="0" fontId="0" fillId="0" borderId="49" xfId="0" applyBorder="1" applyAlignment="1">
      <alignment/>
    </xf>
    <xf numFmtId="0" fontId="0" fillId="0" borderId="49" xfId="0" applyBorder="1" applyAlignment="1">
      <alignment horizontal="left" indent="2"/>
    </xf>
    <xf numFmtId="3" fontId="6" fillId="0" borderId="18" xfId="0" applyNumberFormat="1" applyFont="1" applyBorder="1" applyAlignment="1">
      <alignment/>
    </xf>
    <xf numFmtId="0" fontId="0" fillId="0" borderId="23" xfId="0" applyBorder="1" applyAlignment="1">
      <alignment/>
    </xf>
    <xf numFmtId="3" fontId="21" fillId="0" borderId="18" xfId="0" applyNumberFormat="1" applyFont="1" applyBorder="1" applyAlignment="1">
      <alignment/>
    </xf>
    <xf numFmtId="0" fontId="6" fillId="0" borderId="45" xfId="0" applyFont="1" applyBorder="1" applyAlignment="1">
      <alignment horizontal="left" indent="2"/>
    </xf>
    <xf numFmtId="3" fontId="6" fillId="0" borderId="45" xfId="0" applyNumberFormat="1" applyFont="1" applyBorder="1" applyAlignment="1">
      <alignment/>
    </xf>
    <xf numFmtId="3" fontId="6" fillId="0" borderId="45" xfId="0" applyNumberFormat="1" applyFont="1" applyFill="1" applyBorder="1" applyAlignment="1">
      <alignment horizontal="left" indent="4"/>
    </xf>
    <xf numFmtId="0" fontId="0" fillId="0" borderId="49" xfId="0" applyBorder="1" applyAlignment="1">
      <alignment horizontal="left" indent="4"/>
    </xf>
    <xf numFmtId="3" fontId="6" fillId="0" borderId="45" xfId="0" applyNumberFormat="1" applyFont="1" applyBorder="1" applyAlignment="1">
      <alignment horizontal="left" indent="4"/>
    </xf>
    <xf numFmtId="3" fontId="6" fillId="0" borderId="45" xfId="0" applyNumberFormat="1" applyFont="1" applyBorder="1" applyAlignment="1">
      <alignment horizontal="left" indent="2"/>
    </xf>
    <xf numFmtId="3" fontId="35" fillId="0" borderId="55" xfId="0" applyNumberFormat="1" applyFont="1" applyBorder="1" applyAlignment="1">
      <alignment horizontal="left" indent="4"/>
    </xf>
    <xf numFmtId="0" fontId="0" fillId="0" borderId="50" xfId="0" applyBorder="1" applyAlignment="1">
      <alignment horizontal="left" indent="4"/>
    </xf>
    <xf numFmtId="0" fontId="0" fillId="0" borderId="56" xfId="0" applyBorder="1" applyAlignment="1">
      <alignment horizontal="left" indent="4"/>
    </xf>
    <xf numFmtId="3" fontId="35" fillId="0" borderId="18" xfId="0" applyNumberFormat="1" applyFont="1" applyBorder="1" applyAlignment="1">
      <alignment horizontal="left" indent="2"/>
    </xf>
    <xf numFmtId="0" fontId="0" fillId="0" borderId="23" xfId="0" applyBorder="1" applyAlignment="1">
      <alignment horizontal="left" indent="2"/>
    </xf>
    <xf numFmtId="0" fontId="0" fillId="0" borderId="32" xfId="0" applyBorder="1" applyAlignment="1">
      <alignment horizontal="left" indent="2"/>
    </xf>
    <xf numFmtId="3" fontId="37" fillId="0" borderId="0" xfId="0" applyNumberFormat="1" applyFont="1" applyAlignment="1">
      <alignment horizontal="center"/>
    </xf>
    <xf numFmtId="0" fontId="0" fillId="0" borderId="0" xfId="0" applyBorder="1" applyAlignment="1">
      <alignment horizontal="center"/>
    </xf>
    <xf numFmtId="0" fontId="60" fillId="0" borderId="0" xfId="0" applyFont="1" applyAlignment="1">
      <alignment/>
    </xf>
    <xf numFmtId="3" fontId="21" fillId="0" borderId="57" xfId="0" applyNumberFormat="1" applyFont="1" applyBorder="1" applyAlignment="1">
      <alignment/>
    </xf>
    <xf numFmtId="0" fontId="0" fillId="0" borderId="58" xfId="0" applyBorder="1" applyAlignment="1">
      <alignment/>
    </xf>
    <xf numFmtId="3" fontId="36" fillId="0" borderId="0" xfId="0" applyNumberFormat="1" applyFont="1" applyAlignment="1">
      <alignment horizontal="center"/>
    </xf>
    <xf numFmtId="0" fontId="0" fillId="0" borderId="0" xfId="0" applyAlignment="1">
      <alignment horizontal="center"/>
    </xf>
    <xf numFmtId="3" fontId="22" fillId="0" borderId="0" xfId="0" applyNumberFormat="1" applyFont="1" applyAlignment="1">
      <alignment/>
    </xf>
    <xf numFmtId="0" fontId="53"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37" fontId="35" fillId="0" borderId="25" xfId="0" applyNumberFormat="1" applyFont="1" applyBorder="1" applyAlignment="1">
      <alignment/>
    </xf>
    <xf numFmtId="37" fontId="0" fillId="0" borderId="13" xfId="0" applyNumberFormat="1" applyBorder="1" applyAlignment="1">
      <alignment/>
    </xf>
    <xf numFmtId="37" fontId="35" fillId="0" borderId="24" xfId="0" applyNumberFormat="1" applyFont="1" applyBorder="1" applyAlignment="1">
      <alignment/>
    </xf>
    <xf numFmtId="37" fontId="0" fillId="0" borderId="12" xfId="0" applyNumberFormat="1" applyBorder="1" applyAlignment="1">
      <alignment/>
    </xf>
    <xf numFmtId="37" fontId="35" fillId="0" borderId="59" xfId="0" applyNumberFormat="1" applyFont="1" applyBorder="1" applyAlignment="1">
      <alignment/>
    </xf>
    <xf numFmtId="37" fontId="0" fillId="0" borderId="14" xfId="0" applyNumberFormat="1" applyBorder="1" applyAlignment="1">
      <alignment/>
    </xf>
    <xf numFmtId="3" fontId="35" fillId="0" borderId="9" xfId="0" applyNumberFormat="1" applyFont="1" applyBorder="1" applyAlignment="1">
      <alignment/>
    </xf>
    <xf numFmtId="0" fontId="0" fillId="0" borderId="1" xfId="0" applyBorder="1" applyAlignment="1">
      <alignment/>
    </xf>
    <xf numFmtId="3" fontId="35" fillId="0" borderId="8" xfId="0" applyNumberFormat="1" applyFont="1" applyBorder="1" applyAlignment="1">
      <alignment/>
    </xf>
    <xf numFmtId="0" fontId="0" fillId="0" borderId="7" xfId="0" applyBorder="1" applyAlignment="1">
      <alignment/>
    </xf>
    <xf numFmtId="3" fontId="35" fillId="0" borderId="48" xfId="0" applyNumberFormat="1" applyFont="1" applyBorder="1" applyAlignment="1">
      <alignment/>
    </xf>
    <xf numFmtId="0" fontId="0" fillId="0" borderId="5" xfId="0" applyBorder="1" applyAlignment="1">
      <alignment/>
    </xf>
    <xf numFmtId="3" fontId="35" fillId="0" borderId="24" xfId="0" applyNumberFormat="1" applyFont="1" applyBorder="1" applyAlignment="1">
      <alignment/>
    </xf>
    <xf numFmtId="0" fontId="0" fillId="0" borderId="12" xfId="0" applyBorder="1" applyAlignment="1">
      <alignment/>
    </xf>
    <xf numFmtId="3" fontId="35" fillId="0" borderId="45" xfId="0" applyNumberFormat="1" applyFont="1" applyBorder="1" applyAlignment="1">
      <alignment horizontal="left" indent="4"/>
    </xf>
    <xf numFmtId="0" fontId="0" fillId="0" borderId="47" xfId="0" applyBorder="1" applyAlignment="1">
      <alignment horizontal="left" indent="4"/>
    </xf>
    <xf numFmtId="3" fontId="21" fillId="0" borderId="60" xfId="0" applyNumberFormat="1" applyFont="1" applyBorder="1" applyAlignment="1">
      <alignment horizontal="left" indent="2"/>
    </xf>
    <xf numFmtId="0" fontId="0" fillId="0" borderId="61" xfId="0" applyBorder="1" applyAlignment="1">
      <alignment horizontal="left" indent="2"/>
    </xf>
    <xf numFmtId="0" fontId="6" fillId="0" borderId="45" xfId="0" applyFont="1" applyBorder="1" applyAlignment="1">
      <alignment horizontal="left" indent="4"/>
    </xf>
    <xf numFmtId="0" fontId="6" fillId="0" borderId="49" xfId="0" applyFont="1" applyBorder="1" applyAlignment="1">
      <alignment horizontal="left" indent="4"/>
    </xf>
    <xf numFmtId="3" fontId="6" fillId="0" borderId="12" xfId="0" applyNumberFormat="1" applyFont="1" applyBorder="1" applyAlignment="1">
      <alignment horizontal="left" indent="4"/>
    </xf>
    <xf numFmtId="0" fontId="0" fillId="0" borderId="13" xfId="0" applyBorder="1" applyAlignment="1">
      <alignment horizontal="left" indent="4"/>
    </xf>
    <xf numFmtId="3" fontId="42" fillId="0" borderId="8" xfId="0" applyNumberFormat="1" applyFont="1" applyBorder="1" applyAlignment="1">
      <alignment/>
    </xf>
    <xf numFmtId="0" fontId="0" fillId="0" borderId="9" xfId="0" applyBorder="1" applyAlignment="1">
      <alignment/>
    </xf>
    <xf numFmtId="0" fontId="0" fillId="0" borderId="48" xfId="0" applyBorder="1" applyAlignment="1">
      <alignment/>
    </xf>
    <xf numFmtId="0" fontId="0" fillId="0" borderId="6" xfId="0" applyBorder="1" applyAlignment="1">
      <alignment/>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10" xfId="0" applyBorder="1" applyAlignment="1">
      <alignment/>
    </xf>
    <xf numFmtId="0" fontId="0" fillId="0" borderId="15" xfId="0" applyBorder="1" applyAlignment="1">
      <alignment/>
    </xf>
    <xf numFmtId="3" fontId="42" fillId="0" borderId="7" xfId="0" applyNumberFormat="1" applyFont="1" applyBorder="1" applyAlignment="1">
      <alignment horizontal="left" indent="4"/>
    </xf>
    <xf numFmtId="0" fontId="0" fillId="0" borderId="1" xfId="0" applyBorder="1" applyAlignment="1">
      <alignment horizontal="left" indent="4"/>
    </xf>
    <xf numFmtId="0" fontId="0" fillId="0" borderId="5" xfId="0" applyBorder="1" applyAlignment="1">
      <alignment horizontal="left" indent="4"/>
    </xf>
    <xf numFmtId="3" fontId="35" fillId="0" borderId="6" xfId="0" applyNumberFormat="1" applyFont="1" applyBorder="1" applyAlignment="1">
      <alignment horizontal="left" indent="2"/>
    </xf>
    <xf numFmtId="0" fontId="0" fillId="0" borderId="0" xfId="0" applyBorder="1" applyAlignment="1">
      <alignment horizontal="left" indent="2"/>
    </xf>
    <xf numFmtId="0" fontId="0" fillId="0" borderId="4" xfId="0" applyBorder="1" applyAlignment="1">
      <alignment horizontal="left" indent="2"/>
    </xf>
    <xf numFmtId="0" fontId="0" fillId="0" borderId="12" xfId="0" applyBorder="1" applyAlignment="1">
      <alignment horizontal="left" indent="2"/>
    </xf>
    <xf numFmtId="0" fontId="0" fillId="0" borderId="13" xfId="0" applyBorder="1" applyAlignment="1">
      <alignment horizontal="left" indent="2"/>
    </xf>
    <xf numFmtId="0" fontId="0" fillId="0" borderId="14" xfId="0" applyBorder="1" applyAlignment="1">
      <alignment horizontal="left" indent="2"/>
    </xf>
    <xf numFmtId="3" fontId="35" fillId="0" borderId="62" xfId="0" applyNumberFormat="1" applyFont="1" applyBorder="1" applyAlignment="1">
      <alignment horizontal="left" indent="2"/>
    </xf>
    <xf numFmtId="0" fontId="0" fillId="0" borderId="63" xfId="0" applyBorder="1" applyAlignment="1">
      <alignment horizontal="left" indent="2"/>
    </xf>
    <xf numFmtId="0" fontId="0" fillId="0" borderId="64" xfId="0" applyBorder="1" applyAlignment="1">
      <alignment horizontal="left" indent="2"/>
    </xf>
    <xf numFmtId="177" fontId="35"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177" fontId="21" fillId="0" borderId="65" xfId="0" applyNumberFormat="1" applyFont="1" applyBorder="1" applyAlignment="1">
      <alignment horizontal="right"/>
    </xf>
    <xf numFmtId="0" fontId="0" fillId="0" borderId="66" xfId="0" applyBorder="1" applyAlignment="1">
      <alignment/>
    </xf>
    <xf numFmtId="177" fontId="21" fillId="0" borderId="65" xfId="0" applyNumberFormat="1" applyFont="1" applyBorder="1" applyAlignment="1">
      <alignment horizontal="center"/>
    </xf>
    <xf numFmtId="177" fontId="21" fillId="0" borderId="65" xfId="0" applyNumberFormat="1" applyFont="1" applyBorder="1" applyAlignment="1">
      <alignment horizontal="center" wrapText="1"/>
    </xf>
    <xf numFmtId="0" fontId="0" fillId="0" borderId="66" xfId="0" applyBorder="1" applyAlignment="1">
      <alignment horizont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3" fontId="35" fillId="0" borderId="8" xfId="0" applyNumberFormat="1" applyFont="1" applyBorder="1" applyAlignment="1">
      <alignment horizontal="left" wrapText="1" indent="1"/>
    </xf>
    <xf numFmtId="0" fontId="0" fillId="0" borderId="9" xfId="0" applyBorder="1" applyAlignment="1">
      <alignment horizontal="left" wrapText="1" indent="1"/>
    </xf>
    <xf numFmtId="0" fontId="0" fillId="0" borderId="48" xfId="0" applyBorder="1" applyAlignment="1">
      <alignment horizontal="left" wrapText="1" indent="1"/>
    </xf>
    <xf numFmtId="0" fontId="0" fillId="0" borderId="7" xfId="0" applyBorder="1" applyAlignment="1">
      <alignment horizontal="left" wrapText="1" indent="1"/>
    </xf>
    <xf numFmtId="0" fontId="0" fillId="0" borderId="1" xfId="0" applyBorder="1" applyAlignment="1">
      <alignment horizontal="left" wrapText="1" indent="1"/>
    </xf>
    <xf numFmtId="0" fontId="0" fillId="0" borderId="5" xfId="0" applyBorder="1" applyAlignment="1">
      <alignment horizontal="left" wrapText="1" indent="1"/>
    </xf>
    <xf numFmtId="177" fontId="35" fillId="0" borderId="8" xfId="0" applyNumberFormat="1" applyFont="1"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5" xfId="0" applyBorder="1" applyAlignment="1">
      <alignment vertical="center"/>
    </xf>
    <xf numFmtId="3" fontId="35" fillId="0" borderId="67" xfId="0" applyNumberFormat="1" applyFont="1" applyBorder="1" applyAlignment="1">
      <alignment horizontal="left" indent="2"/>
    </xf>
    <xf numFmtId="0" fontId="0" fillId="0" borderId="68" xfId="0" applyBorder="1" applyAlignment="1">
      <alignment horizontal="left" indent="2"/>
    </xf>
    <xf numFmtId="0" fontId="0" fillId="0" borderId="69" xfId="0" applyBorder="1" applyAlignment="1">
      <alignment horizontal="left" indent="2"/>
    </xf>
    <xf numFmtId="3" fontId="35" fillId="0" borderId="24" xfId="0" applyNumberFormat="1" applyFont="1" applyBorder="1" applyAlignment="1">
      <alignment horizontal="left" indent="2"/>
    </xf>
    <xf numFmtId="0" fontId="0" fillId="0" borderId="25" xfId="0" applyBorder="1" applyAlignment="1">
      <alignment horizontal="left" indent="2"/>
    </xf>
    <xf numFmtId="0" fontId="0" fillId="0" borderId="59" xfId="0" applyBorder="1" applyAlignment="1">
      <alignment horizontal="left" indent="2"/>
    </xf>
    <xf numFmtId="3" fontId="35" fillId="0" borderId="0" xfId="0" applyNumberFormat="1" applyFont="1" applyBorder="1" applyAlignment="1">
      <alignment horizontal="left" indent="2"/>
    </xf>
    <xf numFmtId="3" fontId="35" fillId="0" borderId="4" xfId="0" applyNumberFormat="1" applyFont="1" applyBorder="1" applyAlignment="1">
      <alignment horizontal="left" indent="2"/>
    </xf>
    <xf numFmtId="3" fontId="35" fillId="0" borderId="9" xfId="0" applyNumberFormat="1" applyFont="1" applyFill="1" applyBorder="1" applyAlignment="1">
      <alignment/>
    </xf>
    <xf numFmtId="0" fontId="0" fillId="0" borderId="1" xfId="0" applyFill="1" applyBorder="1" applyAlignment="1">
      <alignment/>
    </xf>
    <xf numFmtId="3" fontId="35" fillId="0" borderId="48" xfId="0" applyNumberFormat="1" applyFont="1" applyFill="1" applyBorder="1" applyAlignment="1">
      <alignment/>
    </xf>
    <xf numFmtId="0" fontId="0" fillId="0" borderId="5" xfId="0" applyFill="1" applyBorder="1" applyAlignment="1">
      <alignment/>
    </xf>
    <xf numFmtId="3" fontId="35" fillId="0" borderId="8" xfId="0" applyNumberFormat="1" applyFont="1" applyFill="1" applyBorder="1" applyAlignment="1">
      <alignment/>
    </xf>
    <xf numFmtId="0" fontId="0" fillId="0" borderId="7" xfId="0" applyFill="1" applyBorder="1" applyAlignment="1">
      <alignment/>
    </xf>
    <xf numFmtId="0" fontId="0" fillId="0" borderId="23" xfId="0" applyBorder="1" applyAlignment="1">
      <alignment horizontal="center"/>
    </xf>
    <xf numFmtId="0" fontId="0" fillId="0" borderId="32" xfId="0" applyBorder="1" applyAlignment="1">
      <alignment horizontal="center"/>
    </xf>
    <xf numFmtId="0" fontId="0" fillId="0" borderId="2" xfId="0" applyBorder="1" applyAlignment="1">
      <alignment wrapText="1"/>
    </xf>
    <xf numFmtId="0" fontId="22" fillId="0" borderId="0" xfId="21" applyFont="1" applyAlignment="1">
      <alignment/>
      <protection/>
    </xf>
    <xf numFmtId="0" fontId="61" fillId="0" borderId="0" xfId="0" applyFont="1" applyBorder="1" applyAlignment="1">
      <alignment/>
    </xf>
    <xf numFmtId="0" fontId="61" fillId="0" borderId="0" xfId="0" applyFont="1" applyBorder="1" applyAlignment="1">
      <alignment/>
    </xf>
    <xf numFmtId="0" fontId="21" fillId="0" borderId="0" xfId="21" applyFont="1" applyAlignment="1">
      <alignment horizontal="center"/>
      <protection/>
    </xf>
    <xf numFmtId="0" fontId="0" fillId="0" borderId="0" xfId="0" applyBorder="1" applyAlignment="1">
      <alignment horizontal="center"/>
    </xf>
    <xf numFmtId="3" fontId="21" fillId="0" borderId="0" xfId="21" applyNumberFormat="1" applyFont="1" applyAlignment="1">
      <alignment horizontal="center"/>
      <protection/>
    </xf>
    <xf numFmtId="0" fontId="15" fillId="0" borderId="0" xfId="21" applyFont="1" applyAlignment="1">
      <alignment horizontal="center"/>
      <protection/>
    </xf>
    <xf numFmtId="0" fontId="26" fillId="0" borderId="9" xfId="21" applyFont="1" applyFill="1" applyBorder="1" applyAlignment="1">
      <alignment/>
      <protection/>
    </xf>
    <xf numFmtId="0" fontId="15" fillId="0" borderId="1" xfId="21" applyFont="1" applyFill="1" applyBorder="1" applyAlignment="1">
      <alignment/>
      <protection/>
    </xf>
    <xf numFmtId="0" fontId="53" fillId="0" borderId="0" xfId="21" applyFont="1" applyBorder="1" applyAlignment="1">
      <alignment horizontal="center"/>
      <protection/>
    </xf>
    <xf numFmtId="0" fontId="49" fillId="0" borderId="0" xfId="0" applyFont="1" applyBorder="1" applyAlignment="1">
      <alignment horizontal="center"/>
    </xf>
    <xf numFmtId="1" fontId="26" fillId="0" borderId="62" xfId="21" applyNumberFormat="1" applyFont="1" applyFill="1" applyBorder="1" applyAlignment="1">
      <alignment horizontal="center" vertical="center" wrapText="1"/>
      <protection/>
    </xf>
    <xf numFmtId="0" fontId="0" fillId="0" borderId="64" xfId="0" applyBorder="1" applyAlignment="1">
      <alignment horizontal="center" vertical="center" wrapText="1"/>
    </xf>
    <xf numFmtId="0" fontId="42" fillId="0" borderId="62" xfId="21" applyFont="1" applyFill="1" applyBorder="1" applyAlignment="1">
      <alignment horizontal="center" vertical="center" wrapText="1"/>
      <protection/>
    </xf>
    <xf numFmtId="0" fontId="0" fillId="0" borderId="5" xfId="0" applyBorder="1" applyAlignment="1">
      <alignment vertical="center" wrapText="1"/>
    </xf>
    <xf numFmtId="1" fontId="26" fillId="0" borderId="70" xfId="21" applyNumberFormat="1" applyFont="1" applyFill="1" applyBorder="1" applyAlignment="1">
      <alignment horizontal="center" vertical="center" wrapText="1"/>
      <protection/>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26" fillId="0" borderId="18" xfId="21" applyFont="1" applyFill="1" applyBorder="1" applyAlignment="1">
      <alignment horizontal="center"/>
      <protection/>
    </xf>
    <xf numFmtId="0" fontId="26" fillId="0" borderId="7" xfId="21" applyFont="1" applyFill="1" applyBorder="1" applyAlignment="1">
      <alignment horizontal="center"/>
      <protection/>
    </xf>
    <xf numFmtId="0" fontId="26" fillId="0" borderId="5" xfId="21" applyFont="1" applyFill="1" applyBorder="1" applyAlignment="1">
      <alignment horizontal="center"/>
      <protection/>
    </xf>
    <xf numFmtId="0" fontId="60" fillId="0" borderId="0" xfId="0" applyFont="1" applyBorder="1" applyAlignment="1">
      <alignment/>
    </xf>
    <xf numFmtId="0" fontId="60" fillId="0" borderId="0" xfId="0" applyFont="1" applyBorder="1" applyAlignment="1">
      <alignment/>
    </xf>
    <xf numFmtId="0" fontId="43" fillId="0" borderId="0" xfId="0" applyFont="1" applyBorder="1" applyAlignment="1">
      <alignment wrapText="1"/>
    </xf>
    <xf numFmtId="0" fontId="46" fillId="0" borderId="0" xfId="0" applyFont="1" applyBorder="1" applyAlignment="1">
      <alignment wrapText="1"/>
    </xf>
    <xf numFmtId="0" fontId="46" fillId="0" borderId="0" xfId="0" applyFont="1" applyBorder="1" applyAlignment="1">
      <alignment wrapText="1"/>
    </xf>
    <xf numFmtId="0" fontId="41" fillId="0" borderId="0" xfId="0" applyFont="1" applyBorder="1" applyAlignment="1">
      <alignment wrapText="1"/>
    </xf>
    <xf numFmtId="0" fontId="0" fillId="0" borderId="0" xfId="0" applyBorder="1" applyAlignment="1">
      <alignment wrapText="1"/>
    </xf>
    <xf numFmtId="0" fontId="48" fillId="0" borderId="0" xfId="0" applyFont="1" applyBorder="1" applyAlignment="1">
      <alignment wrapText="1"/>
    </xf>
    <xf numFmtId="0" fontId="17" fillId="0" borderId="0" xfId="0" applyFont="1" applyBorder="1" applyAlignment="1">
      <alignment wrapText="1"/>
    </xf>
    <xf numFmtId="0" fontId="17" fillId="0" borderId="0" xfId="0" applyFont="1" applyBorder="1" applyAlignment="1">
      <alignment wrapText="1"/>
    </xf>
    <xf numFmtId="0" fontId="48" fillId="0" borderId="0" xfId="0" applyFont="1" applyBorder="1" applyAlignment="1">
      <alignment wrapText="1"/>
    </xf>
    <xf numFmtId="0" fontId="0" fillId="0" borderId="0" xfId="0" applyBorder="1" applyAlignment="1">
      <alignment wrapText="1"/>
    </xf>
    <xf numFmtId="0" fontId="41" fillId="0" borderId="0" xfId="0" applyFont="1" applyBorder="1" applyAlignment="1">
      <alignment wrapText="1"/>
    </xf>
    <xf numFmtId="0" fontId="41" fillId="0" borderId="0" xfId="0" applyFont="1" applyBorder="1" applyAlignment="1">
      <alignment wrapText="1"/>
    </xf>
    <xf numFmtId="0" fontId="41"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41" fillId="0" borderId="0" xfId="0" applyFont="1" applyBorder="1" applyAlignment="1">
      <alignment horizontal="center"/>
    </xf>
    <xf numFmtId="0" fontId="0" fillId="0" borderId="0" xfId="0" applyBorder="1" applyAlignment="1">
      <alignment horizontal="center"/>
    </xf>
    <xf numFmtId="0" fontId="43" fillId="0" borderId="0" xfId="0" applyNumberFormat="1" applyFont="1" applyBorder="1" applyAlignment="1">
      <alignment horizontal="left" vertical="center" wrapText="1"/>
    </xf>
    <xf numFmtId="0" fontId="48" fillId="0" borderId="0" xfId="0" applyFont="1" applyBorder="1" applyAlignment="1">
      <alignment horizontal="left" vertical="center" wrapText="1"/>
    </xf>
    <xf numFmtId="0" fontId="48" fillId="0" borderId="0" xfId="0" applyFont="1" applyBorder="1" applyAlignment="1">
      <alignment horizontal="left" vertical="center" wrapText="1"/>
    </xf>
    <xf numFmtId="0" fontId="0" fillId="0" borderId="0" xfId="0" applyBorder="1" applyAlignment="1">
      <alignment horizontal="center"/>
    </xf>
    <xf numFmtId="177" fontId="24" fillId="0" borderId="0" xfId="0" applyNumberFormat="1" applyFont="1" applyAlignment="1">
      <alignment horizontal="center"/>
    </xf>
    <xf numFmtId="177" fontId="51"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5" fillId="0" borderId="18" xfId="0" applyNumberFormat="1" applyFont="1" applyBorder="1" applyAlignment="1">
      <alignment/>
    </xf>
    <xf numFmtId="0" fontId="0" fillId="0" borderId="32" xfId="0" applyBorder="1" applyAlignment="1">
      <alignment/>
    </xf>
    <xf numFmtId="177" fontId="6" fillId="0" borderId="67" xfId="0" applyNumberFormat="1" applyFont="1" applyBorder="1" applyAlignment="1">
      <alignment/>
    </xf>
    <xf numFmtId="0" fontId="0" fillId="0" borderId="69" xfId="0" applyBorder="1" applyAlignment="1">
      <alignment/>
    </xf>
    <xf numFmtId="177" fontId="30" fillId="0" borderId="8" xfId="0" applyNumberFormat="1" applyFont="1" applyBorder="1" applyAlignment="1">
      <alignment horizontal="center"/>
    </xf>
    <xf numFmtId="177" fontId="5" fillId="0" borderId="45" xfId="0" applyNumberFormat="1" applyFont="1" applyBorder="1" applyAlignment="1">
      <alignment horizontal="left" indent="3"/>
    </xf>
    <xf numFmtId="0" fontId="0" fillId="0" borderId="47" xfId="0" applyBorder="1" applyAlignment="1">
      <alignment horizontal="left" indent="3"/>
    </xf>
    <xf numFmtId="0" fontId="20" fillId="0" borderId="0" xfId="0" applyFont="1" applyBorder="1" applyAlignment="1">
      <alignment vertical="top" wrapText="1"/>
    </xf>
    <xf numFmtId="0" fontId="0" fillId="0" borderId="0" xfId="0" applyBorder="1" applyAlignment="1">
      <alignment vertical="top" wrapText="1"/>
    </xf>
    <xf numFmtId="177" fontId="5" fillId="0" borderId="55" xfId="0" applyNumberFormat="1" applyFont="1" applyBorder="1" applyAlignment="1">
      <alignment horizontal="left" indent="3"/>
    </xf>
    <xf numFmtId="0" fontId="0" fillId="0" borderId="56" xfId="0" applyBorder="1" applyAlignment="1">
      <alignment horizontal="left" indent="3"/>
    </xf>
    <xf numFmtId="177" fontId="6" fillId="0" borderId="18" xfId="0" applyNumberFormat="1" applyFont="1" applyBorder="1" applyAlignment="1">
      <alignment/>
    </xf>
    <xf numFmtId="177" fontId="30" fillId="0" borderId="8" xfId="0" applyNumberFormat="1" applyFont="1" applyBorder="1" applyAlignment="1">
      <alignment horizontal="center" wrapText="1"/>
    </xf>
    <xf numFmtId="0" fontId="0" fillId="0" borderId="9" xfId="0" applyBorder="1" applyAlignment="1">
      <alignment horizontal="center" wrapText="1"/>
    </xf>
    <xf numFmtId="0" fontId="0" fillId="0" borderId="48"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77" fontId="5" fillId="0" borderId="73" xfId="0" applyNumberFormat="1" applyFont="1" applyBorder="1" applyAlignment="1">
      <alignment/>
    </xf>
    <xf numFmtId="0" fontId="0" fillId="0" borderId="74" xfId="0" applyBorder="1" applyAlignment="1">
      <alignment/>
    </xf>
    <xf numFmtId="177" fontId="5" fillId="0" borderId="45" xfId="0" applyNumberFormat="1" applyFont="1" applyBorder="1" applyAlignment="1">
      <alignment/>
    </xf>
    <xf numFmtId="0" fontId="0" fillId="0" borderId="47" xfId="0" applyBorder="1" applyAlignment="1">
      <alignment/>
    </xf>
    <xf numFmtId="177" fontId="30" fillId="0" borderId="7" xfId="0" applyNumberFormat="1" applyFont="1" applyBorder="1" applyAlignment="1">
      <alignment horizontal="left" indent="3"/>
    </xf>
    <xf numFmtId="0" fontId="0" fillId="0" borderId="5" xfId="0" applyBorder="1" applyAlignment="1">
      <alignment horizontal="left" indent="3"/>
    </xf>
    <xf numFmtId="3" fontId="22"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177" fontId="6" fillId="0" borderId="0" xfId="0" applyNumberFormat="1"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77" fontId="15" fillId="0" borderId="0" xfId="0" applyNumberFormat="1" applyFont="1" applyAlignment="1">
      <alignment horizontal="center"/>
    </xf>
    <xf numFmtId="0" fontId="15" fillId="0" borderId="0" xfId="0" applyFont="1" applyBorder="1" applyAlignment="1">
      <alignment horizontal="center"/>
    </xf>
    <xf numFmtId="177" fontId="21" fillId="0" borderId="8" xfId="0" applyNumberFormat="1" applyFont="1" applyBorder="1" applyAlignment="1">
      <alignment horizontal="center" wrapText="1"/>
    </xf>
    <xf numFmtId="0" fontId="21" fillId="0" borderId="9" xfId="0" applyFont="1" applyBorder="1" applyAlignment="1">
      <alignment horizontal="center" wrapText="1"/>
    </xf>
    <xf numFmtId="0" fontId="21" fillId="0" borderId="48" xfId="0" applyFont="1" applyBorder="1" applyAlignment="1">
      <alignment horizontal="center" wrapText="1"/>
    </xf>
    <xf numFmtId="0" fontId="21" fillId="0" borderId="6" xfId="0" applyFont="1" applyBorder="1" applyAlignment="1">
      <alignment horizontal="center" wrapText="1"/>
    </xf>
    <xf numFmtId="0" fontId="21" fillId="0" borderId="0" xfId="0" applyFont="1" applyBorder="1" applyAlignment="1">
      <alignment horizontal="center" wrapText="1"/>
    </xf>
    <xf numFmtId="0" fontId="21" fillId="0" borderId="4" xfId="0" applyFont="1" applyBorder="1" applyAlignment="1">
      <alignment horizontal="center" wrapText="1"/>
    </xf>
    <xf numFmtId="177" fontId="21" fillId="0" borderId="8" xfId="0" applyNumberFormat="1" applyFont="1" applyBorder="1" applyAlignment="1">
      <alignment horizontal="center"/>
    </xf>
    <xf numFmtId="0" fontId="21" fillId="0" borderId="9" xfId="0" applyFont="1" applyBorder="1" applyAlignment="1">
      <alignment/>
    </xf>
    <xf numFmtId="0" fontId="21" fillId="0" borderId="48" xfId="0" applyFont="1" applyBorder="1" applyAlignment="1">
      <alignment/>
    </xf>
    <xf numFmtId="0" fontId="21" fillId="0" borderId="6" xfId="0" applyFont="1" applyBorder="1" applyAlignment="1">
      <alignment/>
    </xf>
    <xf numFmtId="0" fontId="21" fillId="0" borderId="0" xfId="0" applyFont="1" applyBorder="1" applyAlignment="1">
      <alignment/>
    </xf>
    <xf numFmtId="0" fontId="21" fillId="0" borderId="4" xfId="0" applyFont="1" applyBorder="1" applyAlignment="1">
      <alignment/>
    </xf>
    <xf numFmtId="177" fontId="6" fillId="0" borderId="73" xfId="0" applyNumberFormat="1" applyFont="1" applyBorder="1" applyAlignment="1">
      <alignment/>
    </xf>
    <xf numFmtId="0" fontId="6" fillId="0" borderId="74" xfId="0" applyFont="1" applyBorder="1" applyAlignment="1">
      <alignment/>
    </xf>
    <xf numFmtId="177" fontId="6" fillId="0" borderId="45" xfId="0" applyNumberFormat="1" applyFont="1" applyBorder="1" applyAlignment="1">
      <alignment/>
    </xf>
    <xf numFmtId="0" fontId="6" fillId="0" borderId="47" xfId="0" applyFont="1" applyBorder="1" applyAlignment="1">
      <alignment/>
    </xf>
    <xf numFmtId="177" fontId="21" fillId="0" borderId="7" xfId="0" applyNumberFormat="1" applyFont="1" applyBorder="1" applyAlignment="1">
      <alignment horizontal="left" indent="3"/>
    </xf>
    <xf numFmtId="0" fontId="21" fillId="0" borderId="5" xfId="0" applyFont="1" applyBorder="1" applyAlignment="1">
      <alignment horizontal="left" indent="3"/>
    </xf>
    <xf numFmtId="177" fontId="6" fillId="0" borderId="18" xfId="0" applyNumberFormat="1" applyFont="1" applyBorder="1" applyAlignment="1">
      <alignment/>
    </xf>
    <xf numFmtId="0" fontId="6" fillId="0" borderId="32" xfId="0" applyFont="1" applyBorder="1" applyAlignment="1">
      <alignment/>
    </xf>
    <xf numFmtId="177" fontId="6" fillId="0" borderId="67" xfId="0" applyNumberFormat="1" applyFont="1" applyBorder="1" applyAlignment="1">
      <alignment/>
    </xf>
    <xf numFmtId="0" fontId="6" fillId="0" borderId="69" xfId="0" applyFont="1" applyBorder="1" applyAlignment="1">
      <alignment/>
    </xf>
    <xf numFmtId="177" fontId="6" fillId="0" borderId="45" xfId="0" applyNumberFormat="1" applyFont="1" applyBorder="1" applyAlignment="1">
      <alignment horizontal="left" indent="3"/>
    </xf>
    <xf numFmtId="0" fontId="6" fillId="0" borderId="47" xfId="0" applyFont="1" applyBorder="1" applyAlignment="1">
      <alignment horizontal="left" indent="3"/>
    </xf>
    <xf numFmtId="177" fontId="6" fillId="0" borderId="55" xfId="0" applyNumberFormat="1" applyFont="1" applyBorder="1" applyAlignment="1">
      <alignment horizontal="left" indent="3"/>
    </xf>
    <xf numFmtId="0" fontId="6" fillId="0" borderId="56" xfId="0" applyFont="1" applyBorder="1" applyAlignment="1">
      <alignment horizontal="left" indent="3"/>
    </xf>
    <xf numFmtId="0" fontId="6" fillId="0" borderId="0" xfId="0" applyFont="1" applyBorder="1" applyAlignment="1">
      <alignment vertical="top" wrapText="1"/>
    </xf>
    <xf numFmtId="0" fontId="6" fillId="0" borderId="0" xfId="0" applyFont="1" applyBorder="1" applyAlignment="1">
      <alignment vertical="top" wrapText="1"/>
    </xf>
    <xf numFmtId="0" fontId="49" fillId="0" borderId="0" xfId="0" applyFont="1" applyBorder="1" applyAlignment="1">
      <alignment horizontal="center"/>
    </xf>
    <xf numFmtId="0" fontId="0" fillId="0" borderId="0" xfId="0" applyAlignment="1">
      <alignment/>
    </xf>
    <xf numFmtId="177" fontId="30" fillId="0" borderId="8" xfId="0" applyNumberFormat="1" applyFont="1" applyBorder="1" applyAlignment="1">
      <alignment/>
    </xf>
    <xf numFmtId="177" fontId="30" fillId="0" borderId="18" xfId="0" applyNumberFormat="1" applyFont="1" applyBorder="1" applyAlignment="1">
      <alignment horizontal="center"/>
    </xf>
    <xf numFmtId="177" fontId="31" fillId="2" borderId="3" xfId="0" applyNumberFormat="1" applyFont="1" applyFill="1" applyBorder="1" applyAlignment="1">
      <alignment horizontal="center" wrapText="1"/>
    </xf>
    <xf numFmtId="0" fontId="0" fillId="0" borderId="75" xfId="0" applyBorder="1" applyAlignment="1">
      <alignment horizontal="center" wrapText="1"/>
    </xf>
    <xf numFmtId="177" fontId="31" fillId="2" borderId="76" xfId="0" applyNumberFormat="1" applyFont="1" applyFill="1" applyBorder="1" applyAlignment="1">
      <alignment horizontal="center" wrapText="1"/>
    </xf>
    <xf numFmtId="0" fontId="0" fillId="0" borderId="77" xfId="0" applyBorder="1" applyAlignment="1">
      <alignment horizontal="center" wrapText="1"/>
    </xf>
    <xf numFmtId="177" fontId="31" fillId="2" borderId="78" xfId="0" applyNumberFormat="1" applyFont="1" applyFill="1" applyBorder="1" applyAlignment="1">
      <alignment horizontal="center" wrapText="1"/>
    </xf>
    <xf numFmtId="0" fontId="0" fillId="0" borderId="79" xfId="0" applyBorder="1" applyAlignment="1">
      <alignment horizontal="center" wrapText="1"/>
    </xf>
    <xf numFmtId="0" fontId="0" fillId="0" borderId="0" xfId="0"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49" fillId="0" borderId="9" xfId="0" applyNumberFormat="1" applyFont="1" applyBorder="1" applyAlignment="1">
      <alignment horizontal="center"/>
    </xf>
    <xf numFmtId="177" fontId="49" fillId="0" borderId="80" xfId="0" applyNumberFormat="1" applyFont="1" applyBorder="1" applyAlignment="1">
      <alignment horizontal="center"/>
    </xf>
    <xf numFmtId="177" fontId="31" fillId="2" borderId="81" xfId="0" applyNumberFormat="1" applyFont="1" applyFill="1" applyBorder="1" applyAlignment="1">
      <alignment horizontal="center" wrapText="1"/>
    </xf>
    <xf numFmtId="0" fontId="0" fillId="0" borderId="52" xfId="0" applyBorder="1" applyAlignment="1">
      <alignment horizontal="center" wrapText="1"/>
    </xf>
    <xf numFmtId="177" fontId="31" fillId="2" borderId="82" xfId="0" applyNumberFormat="1" applyFont="1" applyFill="1" applyBorder="1" applyAlignment="1">
      <alignment horizontal="center" wrapText="1"/>
    </xf>
    <xf numFmtId="0" fontId="0" fillId="0" borderId="83" xfId="0" applyBorder="1" applyAlignment="1">
      <alignment horizontal="center" wrapText="1"/>
    </xf>
    <xf numFmtId="177" fontId="13" fillId="2" borderId="21" xfId="0" applyNumberFormat="1" applyFont="1" applyFill="1" applyBorder="1" applyAlignment="1">
      <alignment horizontal="left"/>
    </xf>
    <xf numFmtId="0" fontId="0" fillId="0" borderId="22" xfId="0" applyBorder="1" applyAlignment="1">
      <alignment/>
    </xf>
    <xf numFmtId="177" fontId="13" fillId="2" borderId="73" xfId="0" applyNumberFormat="1" applyFont="1" applyFill="1" applyBorder="1" applyAlignment="1">
      <alignment horizontal="left"/>
    </xf>
    <xf numFmtId="177" fontId="32" fillId="2" borderId="84" xfId="0" applyNumberFormat="1" applyFont="1" applyFill="1" applyBorder="1" applyAlignment="1">
      <alignment horizontal="left" indent="5"/>
    </xf>
    <xf numFmtId="0" fontId="0" fillId="0" borderId="85" xfId="0" applyBorder="1" applyAlignment="1">
      <alignment horizontal="left" indent="5"/>
    </xf>
    <xf numFmtId="177" fontId="13" fillId="2" borderId="86" xfId="0" applyNumberFormat="1" applyFont="1" applyFill="1" applyBorder="1" applyAlignment="1">
      <alignment horizontal="left"/>
    </xf>
    <xf numFmtId="177" fontId="32" fillId="2" borderId="18" xfId="0" applyNumberFormat="1" applyFont="1" applyFill="1" applyBorder="1" applyAlignment="1">
      <alignment horizontal="left" indent="5"/>
    </xf>
    <xf numFmtId="0" fontId="0" fillId="0" borderId="32" xfId="0" applyBorder="1" applyAlignment="1">
      <alignment horizontal="left" indent="5"/>
    </xf>
    <xf numFmtId="177" fontId="13" fillId="2" borderId="55" xfId="0" applyNumberFormat="1" applyFont="1" applyFill="1" applyBorder="1" applyAlignment="1">
      <alignment horizontal="left"/>
    </xf>
    <xf numFmtId="0" fontId="0" fillId="0" borderId="56" xfId="0" applyBorder="1" applyAlignment="1">
      <alignment/>
    </xf>
    <xf numFmtId="177" fontId="13" fillId="2" borderId="45" xfId="0" applyNumberFormat="1" applyFont="1" applyFill="1" applyBorder="1" applyAlignment="1">
      <alignment horizontal="left"/>
    </xf>
    <xf numFmtId="177" fontId="13" fillId="2" borderId="87" xfId="0" applyNumberFormat="1" applyFont="1" applyFill="1" applyBorder="1" applyAlignment="1">
      <alignment horizontal="left"/>
    </xf>
    <xf numFmtId="0" fontId="0" fillId="0" borderId="88" xfId="0" applyBorder="1" applyAlignment="1">
      <alignment/>
    </xf>
    <xf numFmtId="1" fontId="31" fillId="2" borderId="89" xfId="0" applyNumberFormat="1" applyFont="1" applyFill="1" applyBorder="1" applyAlignment="1">
      <alignment horizontal="center"/>
    </xf>
    <xf numFmtId="1" fontId="31" fillId="2" borderId="90" xfId="0" applyNumberFormat="1" applyFont="1" applyFill="1" applyBorder="1" applyAlignment="1">
      <alignment horizontal="center"/>
    </xf>
    <xf numFmtId="1" fontId="31" fillId="2" borderId="91" xfId="0" applyNumberFormat="1" applyFont="1" applyFill="1" applyBorder="1" applyAlignment="1">
      <alignment horizontal="center"/>
    </xf>
    <xf numFmtId="177" fontId="15" fillId="0" borderId="86" xfId="0" applyNumberFormat="1" applyFont="1" applyFill="1" applyBorder="1" applyAlignment="1">
      <alignment/>
    </xf>
    <xf numFmtId="177" fontId="15" fillId="0" borderId="21" xfId="0" applyNumberFormat="1" applyFont="1" applyBorder="1" applyAlignment="1">
      <alignment/>
    </xf>
    <xf numFmtId="177" fontId="31" fillId="2" borderId="92" xfId="0" applyNumberFormat="1" applyFont="1" applyFill="1" applyBorder="1" applyAlignment="1">
      <alignment horizontal="center" wrapText="1"/>
    </xf>
    <xf numFmtId="0" fontId="0" fillId="0" borderId="93" xfId="0" applyBorder="1" applyAlignment="1">
      <alignment wrapText="1"/>
    </xf>
    <xf numFmtId="0" fontId="0" fillId="0" borderId="6" xfId="0" applyBorder="1" applyAlignment="1">
      <alignment wrapText="1"/>
    </xf>
    <xf numFmtId="0" fontId="0" fillId="0" borderId="94" xfId="0" applyBorder="1" applyAlignment="1">
      <alignment wrapText="1"/>
    </xf>
    <xf numFmtId="0" fontId="0" fillId="0" borderId="95" xfId="0" applyBorder="1" applyAlignment="1">
      <alignment wrapText="1"/>
    </xf>
    <xf numFmtId="0" fontId="0" fillId="0" borderId="96" xfId="0" applyBorder="1" applyAlignment="1">
      <alignment wrapText="1"/>
    </xf>
    <xf numFmtId="1" fontId="31" fillId="2" borderId="97" xfId="0" applyNumberFormat="1" applyFont="1" applyFill="1" applyBorder="1" applyAlignment="1">
      <alignment horizontal="center" wrapText="1"/>
    </xf>
    <xf numFmtId="0" fontId="0" fillId="0" borderId="98" xfId="0" applyBorder="1" applyAlignment="1">
      <alignment horizontal="center" wrapText="1"/>
    </xf>
    <xf numFmtId="177" fontId="40" fillId="2" borderId="0" xfId="0" applyNumberFormat="1" applyFont="1" applyFill="1" applyAlignment="1">
      <alignment horizontal="center"/>
    </xf>
    <xf numFmtId="177" fontId="39" fillId="2" borderId="0" xfId="0" applyNumberFormat="1" applyFont="1" applyFill="1" applyAlignment="1">
      <alignment horizontal="center"/>
    </xf>
    <xf numFmtId="177" fontId="39" fillId="2" borderId="0" xfId="0" applyNumberFormat="1" applyFont="1" applyFill="1" applyAlignment="1">
      <alignment/>
    </xf>
    <xf numFmtId="177" fontId="29" fillId="2" borderId="62" xfId="0" applyNumberFormat="1" applyFont="1" applyFill="1" applyBorder="1" applyAlignment="1">
      <alignment horizontal="center" wrapText="1"/>
    </xf>
    <xf numFmtId="0" fontId="0" fillId="0" borderId="64"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0" fillId="0" borderId="64" xfId="0" applyBorder="1" applyAlignment="1">
      <alignment wrapText="1"/>
    </xf>
    <xf numFmtId="0" fontId="0" fillId="0" borderId="7" xfId="0" applyBorder="1" applyAlignment="1">
      <alignment wrapText="1"/>
    </xf>
    <xf numFmtId="0" fontId="0" fillId="0" borderId="5" xfId="0" applyBorder="1" applyAlignment="1">
      <alignment wrapText="1"/>
    </xf>
    <xf numFmtId="177" fontId="29" fillId="2" borderId="99" xfId="0" applyNumberFormat="1" applyFont="1" applyFill="1" applyBorder="1" applyAlignment="1">
      <alignment wrapText="1"/>
    </xf>
    <xf numFmtId="0" fontId="0" fillId="0" borderId="66" xfId="0" applyBorder="1" applyAlignment="1">
      <alignment wrapText="1"/>
    </xf>
    <xf numFmtId="177" fontId="53" fillId="2" borderId="0" xfId="0" applyNumberFormat="1" applyFont="1" applyFill="1" applyAlignment="1">
      <alignment horizontal="center"/>
    </xf>
    <xf numFmtId="177" fontId="31" fillId="0" borderId="45" xfId="0" applyNumberFormat="1" applyFont="1" applyFill="1" applyBorder="1" applyAlignment="1">
      <alignment horizontal="left" indent="2"/>
    </xf>
    <xf numFmtId="0" fontId="58" fillId="0" borderId="49" xfId="0" applyFont="1" applyBorder="1" applyAlignment="1">
      <alignment horizontal="left" indent="2"/>
    </xf>
    <xf numFmtId="0" fontId="58" fillId="0" borderId="47" xfId="0" applyFont="1" applyBorder="1" applyAlignment="1">
      <alignment horizontal="left" indent="2"/>
    </xf>
    <xf numFmtId="177" fontId="13" fillId="2" borderId="45" xfId="0" applyNumberFormat="1" applyFont="1" applyFill="1" applyBorder="1" applyAlignment="1">
      <alignment horizontal="left" indent="1"/>
    </xf>
    <xf numFmtId="0" fontId="48" fillId="0" borderId="49" xfId="0" applyFont="1" applyBorder="1" applyAlignment="1">
      <alignment horizontal="left" indent="1"/>
    </xf>
    <xf numFmtId="0" fontId="48" fillId="0" borderId="47" xfId="0" applyFont="1" applyBorder="1" applyAlignment="1">
      <alignment horizontal="left" indent="1"/>
    </xf>
    <xf numFmtId="177" fontId="13" fillId="2" borderId="73" xfId="0" applyNumberFormat="1" applyFont="1" applyFill="1" applyBorder="1" applyAlignment="1">
      <alignment horizontal="left" indent="1"/>
    </xf>
    <xf numFmtId="0" fontId="0" fillId="0" borderId="100" xfId="0" applyBorder="1" applyAlignment="1">
      <alignment horizontal="left" indent="1"/>
    </xf>
    <xf numFmtId="0" fontId="0" fillId="0" borderId="74" xfId="0" applyBorder="1" applyAlignment="1">
      <alignment horizontal="left" indent="1"/>
    </xf>
    <xf numFmtId="177" fontId="13" fillId="2" borderId="45" xfId="0" applyNumberFormat="1" applyFont="1" applyFill="1" applyBorder="1" applyAlignment="1">
      <alignment horizontal="left" indent="2"/>
    </xf>
    <xf numFmtId="0" fontId="0" fillId="0" borderId="47" xfId="0" applyBorder="1" applyAlignment="1">
      <alignment horizontal="left" indent="2"/>
    </xf>
    <xf numFmtId="0" fontId="0" fillId="0" borderId="49" xfId="0" applyBorder="1" applyAlignment="1">
      <alignment horizontal="left" indent="1"/>
    </xf>
    <xf numFmtId="0" fontId="0" fillId="0" borderId="47" xfId="0" applyBorder="1" applyAlignment="1">
      <alignment horizontal="left" indent="1"/>
    </xf>
    <xf numFmtId="177" fontId="31" fillId="2" borderId="45" xfId="0" applyNumberFormat="1" applyFont="1" applyFill="1" applyBorder="1" applyAlignment="1">
      <alignment horizontal="left" indent="3"/>
    </xf>
    <xf numFmtId="0" fontId="0" fillId="0" borderId="49" xfId="0" applyBorder="1" applyAlignment="1">
      <alignment horizontal="left" indent="3"/>
    </xf>
    <xf numFmtId="177" fontId="13" fillId="0" borderId="45" xfId="0" applyNumberFormat="1" applyFont="1" applyFill="1" applyBorder="1" applyAlignment="1">
      <alignment horizontal="left" indent="2"/>
    </xf>
    <xf numFmtId="0" fontId="48" fillId="0" borderId="49" xfId="0" applyFont="1" applyBorder="1" applyAlignment="1">
      <alignment horizontal="left" indent="2"/>
    </xf>
    <xf numFmtId="0" fontId="48" fillId="0" borderId="47" xfId="0" applyFont="1" applyBorder="1" applyAlignment="1">
      <alignment horizontal="left" indent="2"/>
    </xf>
    <xf numFmtId="177" fontId="18" fillId="0" borderId="0" xfId="0" applyNumberFormat="1" applyFont="1" applyBorder="1" applyAlignment="1">
      <alignment horizontal="center"/>
    </xf>
    <xf numFmtId="177" fontId="13" fillId="2" borderId="8" xfId="0" applyNumberFormat="1" applyFont="1" applyFill="1" applyBorder="1" applyAlignment="1">
      <alignment/>
    </xf>
    <xf numFmtId="177" fontId="15" fillId="0" borderId="0" xfId="0" applyNumberFormat="1" applyFont="1" applyBorder="1" applyAlignment="1">
      <alignment horizontal="center"/>
    </xf>
    <xf numFmtId="177" fontId="31" fillId="2" borderId="18" xfId="0" applyNumberFormat="1" applyFont="1" applyFill="1" applyBorder="1" applyAlignment="1">
      <alignment horizontal="center"/>
    </xf>
    <xf numFmtId="177" fontId="31" fillId="2" borderId="32" xfId="0" applyNumberFormat="1" applyFont="1" applyFill="1" applyBorder="1" applyAlignment="1">
      <alignment horizontal="center"/>
    </xf>
    <xf numFmtId="0" fontId="26" fillId="0" borderId="18" xfId="0" applyFont="1" applyBorder="1" applyAlignment="1">
      <alignment horizontal="center" wrapText="1"/>
    </xf>
    <xf numFmtId="0" fontId="26" fillId="0" borderId="32" xfId="0" applyFont="1" applyBorder="1" applyAlignment="1">
      <alignment horizontal="center" wrapText="1"/>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4" fillId="2" borderId="45" xfId="0" applyNumberFormat="1" applyFont="1" applyFill="1" applyBorder="1" applyAlignment="1">
      <alignment horizontal="left" indent="2"/>
    </xf>
    <xf numFmtId="177" fontId="13" fillId="2" borderId="55" xfId="0" applyNumberFormat="1" applyFont="1" applyFill="1" applyBorder="1" applyAlignment="1">
      <alignment horizontal="left" indent="1"/>
    </xf>
    <xf numFmtId="0" fontId="0" fillId="0" borderId="50" xfId="0" applyBorder="1" applyAlignment="1">
      <alignment horizontal="left" indent="1"/>
    </xf>
    <xf numFmtId="0" fontId="0" fillId="0" borderId="56" xfId="0" applyBorder="1" applyAlignment="1">
      <alignment horizontal="left" indent="1"/>
    </xf>
    <xf numFmtId="177" fontId="13" fillId="2" borderId="67" xfId="0" applyNumberFormat="1" applyFont="1" applyFill="1" applyBorder="1" applyAlignment="1">
      <alignment horizontal="left" indent="2"/>
    </xf>
    <xf numFmtId="177" fontId="31" fillId="2" borderId="18" xfId="0" applyNumberFormat="1" applyFont="1" applyFill="1" applyBorder="1" applyAlignment="1">
      <alignment horizontal="center" wrapText="1"/>
    </xf>
    <xf numFmtId="0" fontId="0" fillId="0" borderId="23" xfId="0"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9"/>
  <sheetViews>
    <sheetView tabSelected="1" view="pageBreakPreview" zoomScale="70" zoomScaleNormal="75" zoomScaleSheetLayoutView="70" workbookViewId="0" topLeftCell="A1">
      <selection activeCell="Q16" sqref="Q16"/>
    </sheetView>
  </sheetViews>
  <sheetFormatPr defaultColWidth="8.88671875" defaultRowHeight="15"/>
  <sheetData>
    <row r="1" ht="20.25">
      <c r="A1" s="284" t="s">
        <v>191</v>
      </c>
    </row>
    <row r="29" spans="1:13" ht="15">
      <c r="A29" s="340"/>
      <c r="B29" s="341"/>
      <c r="C29" s="341"/>
      <c r="D29" s="341"/>
      <c r="E29" s="341"/>
      <c r="F29" s="341"/>
      <c r="G29" s="341"/>
      <c r="H29" s="341"/>
      <c r="I29" s="341"/>
      <c r="J29" s="341"/>
      <c r="K29" s="341"/>
      <c r="L29" s="341"/>
      <c r="M29" s="342"/>
    </row>
  </sheetData>
  <mergeCells count="1">
    <mergeCell ref="A29:M29"/>
  </mergeCells>
  <printOptions horizontalCentered="1"/>
  <pageMargins left="0.75" right="0.75" top="1" bottom="1" header="0.5" footer="0.5"/>
  <pageSetup fitToHeight="1" fitToWidth="1" horizontalDpi="600" verticalDpi="600" orientation="landscape" scale="78" r:id="rId3"/>
  <headerFooter alignWithMargins="0">
    <oddFooter>&amp;C&amp;"Times New Roman,Regular"Exhibit A - Organizational Chart</oddFooter>
  </headerFooter>
  <legacyDrawing r:id="rId2"/>
  <oleObjects>
    <oleObject progId="Presentations.Drawing.12" shapeId="1878522" r:id="rId1"/>
  </oleObjects>
</worksheet>
</file>

<file path=xl/worksheets/sheet10.xml><?xml version="1.0" encoding="utf-8"?>
<worksheet xmlns="http://schemas.openxmlformats.org/spreadsheetml/2006/main" xmlns:r="http://schemas.openxmlformats.org/officeDocument/2006/relationships">
  <sheetPr codeName="Sheet17"/>
  <dimension ref="A1:L43"/>
  <sheetViews>
    <sheetView zoomScale="70" zoomScaleNormal="70" zoomScaleSheetLayoutView="50" workbookViewId="0" topLeftCell="A4">
      <selection activeCell="G44" sqref="G44"/>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6384" width="8.88671875" style="3" customWidth="1"/>
  </cols>
  <sheetData>
    <row r="1" spans="1:12" ht="18.75" customHeight="1">
      <c r="A1" s="339" t="s">
        <v>171</v>
      </c>
      <c r="B1" s="369"/>
      <c r="C1" s="369"/>
      <c r="D1" s="369"/>
      <c r="E1" s="369"/>
      <c r="F1" s="369"/>
      <c r="G1" s="369"/>
      <c r="H1" s="369"/>
      <c r="I1" s="369"/>
      <c r="J1" s="369"/>
      <c r="K1" s="369"/>
      <c r="L1" s="549"/>
    </row>
    <row r="2" spans="1:12" ht="18.75" customHeight="1">
      <c r="A2" s="501"/>
      <c r="B2" s="623"/>
      <c r="C2" s="623"/>
      <c r="D2" s="623"/>
      <c r="E2" s="623"/>
      <c r="F2" s="623"/>
      <c r="G2" s="623"/>
      <c r="H2" s="623"/>
      <c r="I2" s="623"/>
      <c r="J2" s="623"/>
      <c r="K2" s="623"/>
      <c r="L2" s="624"/>
    </row>
    <row r="3" spans="1:12" ht="18.75">
      <c r="A3" s="625" t="s">
        <v>153</v>
      </c>
      <c r="B3" s="626"/>
      <c r="C3" s="626"/>
      <c r="D3" s="626"/>
      <c r="E3" s="626"/>
      <c r="F3" s="626"/>
      <c r="G3" s="626"/>
      <c r="H3" s="626"/>
      <c r="I3" s="626"/>
      <c r="J3" s="626"/>
      <c r="K3" s="626"/>
      <c r="L3" s="627"/>
    </row>
    <row r="4" spans="1:12" ht="16.5">
      <c r="A4" s="616" t="str">
        <f>+'B. Summary of Requirements '!A5</f>
        <v>General Administration</v>
      </c>
      <c r="B4" s="369"/>
      <c r="C4" s="369"/>
      <c r="D4" s="369"/>
      <c r="E4" s="369"/>
      <c r="F4" s="369"/>
      <c r="G4" s="369"/>
      <c r="H4" s="369"/>
      <c r="I4" s="369"/>
      <c r="J4" s="369"/>
      <c r="K4" s="369"/>
      <c r="L4" s="549"/>
    </row>
    <row r="5" spans="1:12" ht="16.5">
      <c r="A5" s="616" t="str">
        <f>+'B. Summary of Requirements '!A6</f>
        <v>Salaries and Expenses</v>
      </c>
      <c r="B5" s="369"/>
      <c r="C5" s="369"/>
      <c r="D5" s="369"/>
      <c r="E5" s="369"/>
      <c r="F5" s="369"/>
      <c r="G5" s="369"/>
      <c r="H5" s="369"/>
      <c r="I5" s="369"/>
      <c r="J5" s="369"/>
      <c r="K5" s="369"/>
      <c r="L5" s="549"/>
    </row>
    <row r="6" spans="1:12" ht="15.75">
      <c r="A6" s="618" t="s">
        <v>189</v>
      </c>
      <c r="B6" s="369"/>
      <c r="C6" s="369"/>
      <c r="D6" s="369"/>
      <c r="E6" s="369"/>
      <c r="F6" s="369"/>
      <c r="G6" s="369"/>
      <c r="H6" s="369"/>
      <c r="I6" s="369"/>
      <c r="J6" s="369"/>
      <c r="K6" s="369"/>
      <c r="L6" s="549"/>
    </row>
    <row r="7" spans="1:12" ht="11.25" customHeight="1">
      <c r="A7" s="32"/>
      <c r="B7" s="14"/>
      <c r="C7" s="27"/>
      <c r="D7" s="27"/>
      <c r="E7" s="27"/>
      <c r="F7" s="27"/>
      <c r="G7" s="27"/>
      <c r="H7" s="27"/>
      <c r="I7" s="27"/>
      <c r="J7" s="27"/>
      <c r="K7" s="4"/>
      <c r="L7" s="4"/>
    </row>
    <row r="8" spans="1:12" ht="44.25" customHeight="1">
      <c r="A8" s="617" t="s">
        <v>150</v>
      </c>
      <c r="B8" s="366"/>
      <c r="C8" s="366"/>
      <c r="D8" s="367"/>
      <c r="E8" s="633" t="s">
        <v>15</v>
      </c>
      <c r="F8" s="634"/>
      <c r="G8" s="621" t="s">
        <v>176</v>
      </c>
      <c r="H8" s="622"/>
      <c r="I8" s="619" t="s">
        <v>72</v>
      </c>
      <c r="J8" s="620"/>
      <c r="K8" s="619" t="s">
        <v>118</v>
      </c>
      <c r="L8" s="427"/>
    </row>
    <row r="9" spans="1:12" ht="25.5" customHeight="1" thickBot="1">
      <c r="A9" s="371"/>
      <c r="B9" s="372"/>
      <c r="C9" s="372"/>
      <c r="D9" s="373"/>
      <c r="E9" s="73" t="s">
        <v>121</v>
      </c>
      <c r="F9" s="74" t="s">
        <v>214</v>
      </c>
      <c r="G9" s="73" t="s">
        <v>121</v>
      </c>
      <c r="H9" s="74" t="s">
        <v>214</v>
      </c>
      <c r="I9" s="73" t="s">
        <v>121</v>
      </c>
      <c r="J9" s="74" t="s">
        <v>214</v>
      </c>
      <c r="K9" s="73" t="s">
        <v>121</v>
      </c>
      <c r="L9" s="75" t="s">
        <v>214</v>
      </c>
    </row>
    <row r="10" spans="1:12" ht="15.75">
      <c r="A10" s="604" t="s">
        <v>25</v>
      </c>
      <c r="B10" s="605"/>
      <c r="C10" s="605"/>
      <c r="D10" s="606"/>
      <c r="E10" s="227">
        <v>537</v>
      </c>
      <c r="F10" s="228">
        <v>48145</v>
      </c>
      <c r="G10" s="227">
        <v>517</v>
      </c>
      <c r="H10" s="228">
        <v>48145</v>
      </c>
      <c r="I10" s="227">
        <v>517</v>
      </c>
      <c r="J10" s="228">
        <f>H10+1386+658-246</f>
        <v>49943</v>
      </c>
      <c r="K10" s="227">
        <f>I10-G10</f>
        <v>0</v>
      </c>
      <c r="L10" s="206">
        <f>J10-H10</f>
        <v>1798</v>
      </c>
    </row>
    <row r="11" spans="1:12" ht="15.75">
      <c r="A11" s="601" t="s">
        <v>146</v>
      </c>
      <c r="B11" s="609"/>
      <c r="C11" s="609"/>
      <c r="D11" s="610"/>
      <c r="E11" s="227">
        <v>27</v>
      </c>
      <c r="F11" s="228">
        <v>1139</v>
      </c>
      <c r="G11" s="227">
        <v>27</v>
      </c>
      <c r="H11" s="228">
        <v>1139</v>
      </c>
      <c r="I11" s="227">
        <v>27</v>
      </c>
      <c r="J11" s="228">
        <f>H11</f>
        <v>1139</v>
      </c>
      <c r="K11" s="227">
        <f>I11-G11</f>
        <v>0</v>
      </c>
      <c r="L11" s="206">
        <f>J11-H11</f>
        <v>0</v>
      </c>
    </row>
    <row r="12" spans="1:12" ht="15.75">
      <c r="A12" s="601" t="s">
        <v>128</v>
      </c>
      <c r="B12" s="609"/>
      <c r="C12" s="609"/>
      <c r="D12" s="610"/>
      <c r="E12" s="227">
        <f aca="true" t="shared" si="0" ref="E12:K12">+E13+E14</f>
        <v>0</v>
      </c>
      <c r="F12" s="228">
        <f t="shared" si="0"/>
        <v>1416</v>
      </c>
      <c r="G12" s="227">
        <f t="shared" si="0"/>
        <v>0</v>
      </c>
      <c r="H12" s="228">
        <f t="shared" si="0"/>
        <v>1416</v>
      </c>
      <c r="I12" s="227">
        <f t="shared" si="0"/>
        <v>0</v>
      </c>
      <c r="J12" s="228">
        <f t="shared" si="0"/>
        <v>1416</v>
      </c>
      <c r="K12" s="227">
        <f t="shared" si="0"/>
        <v>0</v>
      </c>
      <c r="L12" s="206">
        <f>J12-H12</f>
        <v>0</v>
      </c>
    </row>
    <row r="13" spans="1:12" ht="15.75">
      <c r="A13" s="628" t="s">
        <v>130</v>
      </c>
      <c r="B13" s="316"/>
      <c r="C13" s="316"/>
      <c r="D13" s="608"/>
      <c r="E13" s="233"/>
      <c r="F13" s="234">
        <v>430</v>
      </c>
      <c r="G13" s="233"/>
      <c r="H13" s="234">
        <v>430</v>
      </c>
      <c r="I13" s="233"/>
      <c r="J13" s="234">
        <f>H13</f>
        <v>430</v>
      </c>
      <c r="K13" s="233">
        <f>I13-G13</f>
        <v>0</v>
      </c>
      <c r="L13" s="235">
        <f>J13-H13</f>
        <v>0</v>
      </c>
    </row>
    <row r="14" spans="1:12" ht="15.75">
      <c r="A14" s="628" t="s">
        <v>129</v>
      </c>
      <c r="B14" s="316"/>
      <c r="C14" s="316"/>
      <c r="D14" s="608"/>
      <c r="E14" s="233"/>
      <c r="F14" s="234">
        <v>986</v>
      </c>
      <c r="G14" s="233"/>
      <c r="H14" s="234">
        <v>986</v>
      </c>
      <c r="I14" s="233"/>
      <c r="J14" s="234">
        <f>H14</f>
        <v>986</v>
      </c>
      <c r="K14" s="233">
        <f>I14-G14</f>
        <v>0</v>
      </c>
      <c r="L14" s="235">
        <f>J14-H14</f>
        <v>0</v>
      </c>
    </row>
    <row r="15" spans="1:12" ht="15.75">
      <c r="A15" s="629" t="s">
        <v>131</v>
      </c>
      <c r="B15" s="630"/>
      <c r="C15" s="630"/>
      <c r="D15" s="631"/>
      <c r="E15" s="236"/>
      <c r="F15" s="237"/>
      <c r="G15" s="236"/>
      <c r="H15" s="237"/>
      <c r="I15" s="236"/>
      <c r="J15" s="237"/>
      <c r="K15" s="236">
        <f>I15-G15</f>
        <v>0</v>
      </c>
      <c r="L15" s="238">
        <f>J15-H15</f>
        <v>0</v>
      </c>
    </row>
    <row r="16" spans="1:12" ht="15.75">
      <c r="A16" s="632" t="s">
        <v>26</v>
      </c>
      <c r="B16" s="413"/>
      <c r="C16" s="413"/>
      <c r="D16" s="414"/>
      <c r="E16" s="239">
        <f aca="true" t="shared" si="1" ref="E16:J16">+E10+E11+E12+E15</f>
        <v>564</v>
      </c>
      <c r="F16" s="240">
        <f t="shared" si="1"/>
        <v>50700</v>
      </c>
      <c r="G16" s="239">
        <f t="shared" si="1"/>
        <v>544</v>
      </c>
      <c r="H16" s="240">
        <f t="shared" si="1"/>
        <v>50700</v>
      </c>
      <c r="I16" s="239">
        <f t="shared" si="1"/>
        <v>544</v>
      </c>
      <c r="J16" s="240">
        <f t="shared" si="1"/>
        <v>52498</v>
      </c>
      <c r="K16" s="239">
        <f>SUM(K10:K15)</f>
        <v>0</v>
      </c>
      <c r="L16" s="241">
        <f>SUM(L10:L15)</f>
        <v>1798</v>
      </c>
    </row>
    <row r="17" spans="1:12" ht="15.75">
      <c r="A17" s="601" t="s">
        <v>151</v>
      </c>
      <c r="B17" s="609"/>
      <c r="C17" s="609"/>
      <c r="D17" s="610"/>
      <c r="E17" s="227"/>
      <c r="F17" s="228"/>
      <c r="G17" s="227"/>
      <c r="H17" s="228"/>
      <c r="I17" s="227"/>
      <c r="J17" s="228"/>
      <c r="K17" s="227"/>
      <c r="L17" s="206"/>
    </row>
    <row r="18" spans="1:12" ht="15.75">
      <c r="A18" s="607" t="s">
        <v>133</v>
      </c>
      <c r="B18" s="316"/>
      <c r="C18" s="316"/>
      <c r="D18" s="608"/>
      <c r="E18" s="227"/>
      <c r="F18" s="228">
        <v>11982</v>
      </c>
      <c r="G18" s="227"/>
      <c r="H18" s="228">
        <v>11982</v>
      </c>
      <c r="I18" s="227"/>
      <c r="J18" s="228">
        <f>H18+53+84+176</f>
        <v>12295</v>
      </c>
      <c r="K18" s="227"/>
      <c r="L18" s="206">
        <f>J18-H18</f>
        <v>313</v>
      </c>
    </row>
    <row r="19" spans="1:12" ht="15.75">
      <c r="A19" s="607" t="s">
        <v>134</v>
      </c>
      <c r="B19" s="316"/>
      <c r="C19" s="316"/>
      <c r="D19" s="608"/>
      <c r="E19" s="227"/>
      <c r="F19" s="228">
        <v>1108</v>
      </c>
      <c r="G19" s="227"/>
      <c r="H19" s="228">
        <v>1108</v>
      </c>
      <c r="I19" s="227"/>
      <c r="J19" s="228">
        <f aca="true" t="shared" si="2" ref="J19:J25">H19</f>
        <v>1108</v>
      </c>
      <c r="K19" s="227"/>
      <c r="L19" s="206">
        <f>J19-H19</f>
        <v>0</v>
      </c>
    </row>
    <row r="20" spans="1:12" ht="15.75">
      <c r="A20" s="607" t="s">
        <v>135</v>
      </c>
      <c r="B20" s="316"/>
      <c r="C20" s="316"/>
      <c r="D20" s="608"/>
      <c r="E20" s="227"/>
      <c r="F20" s="228">
        <v>2333</v>
      </c>
      <c r="G20" s="227"/>
      <c r="H20" s="228">
        <v>2333</v>
      </c>
      <c r="I20" s="227"/>
      <c r="J20" s="228">
        <f t="shared" si="2"/>
        <v>2333</v>
      </c>
      <c r="K20" s="227"/>
      <c r="L20" s="206">
        <f>J20-H20</f>
        <v>0</v>
      </c>
    </row>
    <row r="21" spans="1:12" ht="15.75">
      <c r="A21" s="607" t="s">
        <v>168</v>
      </c>
      <c r="B21" s="316"/>
      <c r="C21" s="316"/>
      <c r="D21" s="608"/>
      <c r="E21" s="227"/>
      <c r="F21" s="228">
        <v>15158</v>
      </c>
      <c r="G21" s="227"/>
      <c r="H21" s="228">
        <v>15158</v>
      </c>
      <c r="I21" s="227"/>
      <c r="J21" s="228">
        <f>H21+1414</f>
        <v>16572</v>
      </c>
      <c r="K21" s="227"/>
      <c r="L21" s="206">
        <f>J21-H21</f>
        <v>1414</v>
      </c>
    </row>
    <row r="22" spans="1:12" ht="15.75">
      <c r="A22" s="607" t="s">
        <v>73</v>
      </c>
      <c r="B22" s="316"/>
      <c r="C22" s="316"/>
      <c r="D22" s="608"/>
      <c r="E22" s="227"/>
      <c r="F22" s="228">
        <v>0</v>
      </c>
      <c r="G22" s="227"/>
      <c r="H22" s="228">
        <v>0</v>
      </c>
      <c r="I22" s="227"/>
      <c r="J22" s="228">
        <f t="shared" si="2"/>
        <v>0</v>
      </c>
      <c r="K22" s="227"/>
      <c r="L22" s="206">
        <f>J22-H22</f>
        <v>0</v>
      </c>
    </row>
    <row r="23" spans="1:12" ht="15.75">
      <c r="A23" s="607" t="s">
        <v>136</v>
      </c>
      <c r="B23" s="316"/>
      <c r="C23" s="316"/>
      <c r="D23" s="608"/>
      <c r="E23" s="227"/>
      <c r="F23" s="228">
        <v>1850</v>
      </c>
      <c r="G23" s="227"/>
      <c r="H23" s="228">
        <v>1850</v>
      </c>
      <c r="I23" s="227"/>
      <c r="J23" s="228">
        <f t="shared" si="2"/>
        <v>1850</v>
      </c>
      <c r="K23" s="227"/>
      <c r="L23" s="206">
        <f aca="true" t="shared" si="3" ref="L23:L32">J23-H23</f>
        <v>0</v>
      </c>
    </row>
    <row r="24" spans="1:12" ht="15.75">
      <c r="A24" s="607" t="s">
        <v>137</v>
      </c>
      <c r="B24" s="316"/>
      <c r="C24" s="316"/>
      <c r="D24" s="608"/>
      <c r="E24" s="227"/>
      <c r="F24" s="228">
        <v>70</v>
      </c>
      <c r="G24" s="227"/>
      <c r="H24" s="228">
        <v>70</v>
      </c>
      <c r="I24" s="227"/>
      <c r="J24" s="228">
        <f>H24+1</f>
        <v>71</v>
      </c>
      <c r="K24" s="227"/>
      <c r="L24" s="206">
        <f t="shared" si="3"/>
        <v>1</v>
      </c>
    </row>
    <row r="25" spans="1:12" ht="15.75">
      <c r="A25" s="607" t="s">
        <v>138</v>
      </c>
      <c r="B25" s="316"/>
      <c r="C25" s="316"/>
      <c r="D25" s="608"/>
      <c r="E25" s="227"/>
      <c r="F25" s="228">
        <v>0</v>
      </c>
      <c r="G25" s="227"/>
      <c r="H25" s="228">
        <v>0</v>
      </c>
      <c r="I25" s="227"/>
      <c r="J25" s="228">
        <f t="shared" si="2"/>
        <v>0</v>
      </c>
      <c r="K25" s="227"/>
      <c r="L25" s="206">
        <f t="shared" si="3"/>
        <v>0</v>
      </c>
    </row>
    <row r="26" spans="1:12" ht="15.75">
      <c r="A26" s="607" t="s">
        <v>139</v>
      </c>
      <c r="B26" s="316"/>
      <c r="C26" s="316"/>
      <c r="D26" s="608"/>
      <c r="E26" s="227"/>
      <c r="F26" s="228">
        <v>12281</v>
      </c>
      <c r="G26" s="227"/>
      <c r="H26" s="228">
        <v>12281</v>
      </c>
      <c r="I26" s="227"/>
      <c r="J26" s="228">
        <f>H26+3340+1+1100</f>
        <v>16722</v>
      </c>
      <c r="K26" s="227"/>
      <c r="L26" s="206">
        <f t="shared" si="3"/>
        <v>4441</v>
      </c>
    </row>
    <row r="27" spans="1:12" ht="15.75">
      <c r="A27" s="607" t="s">
        <v>224</v>
      </c>
      <c r="B27" s="614"/>
      <c r="C27" s="614"/>
      <c r="D27" s="615"/>
      <c r="E27" s="227"/>
      <c r="F27" s="228">
        <v>0</v>
      </c>
      <c r="G27" s="227"/>
      <c r="H27" s="228">
        <v>0</v>
      </c>
      <c r="I27" s="227"/>
      <c r="J27" s="228">
        <f>H27+6</f>
        <v>6</v>
      </c>
      <c r="K27" s="227"/>
      <c r="L27" s="206">
        <f t="shared" si="3"/>
        <v>6</v>
      </c>
    </row>
    <row r="28" spans="1:12" ht="15.75">
      <c r="A28" s="607" t="s">
        <v>169</v>
      </c>
      <c r="B28" s="316"/>
      <c r="C28" s="316"/>
      <c r="D28" s="608"/>
      <c r="E28" s="227"/>
      <c r="F28" s="228">
        <v>0</v>
      </c>
      <c r="G28" s="227"/>
      <c r="H28" s="228">
        <v>0</v>
      </c>
      <c r="I28" s="227"/>
      <c r="J28" s="228">
        <f>H28</f>
        <v>0</v>
      </c>
      <c r="K28" s="227"/>
      <c r="L28" s="206">
        <f t="shared" si="3"/>
        <v>0</v>
      </c>
    </row>
    <row r="29" spans="1:12" ht="15.75">
      <c r="A29" s="607" t="s">
        <v>185</v>
      </c>
      <c r="B29" s="316"/>
      <c r="C29" s="316"/>
      <c r="D29" s="608"/>
      <c r="E29" s="227"/>
      <c r="F29" s="228">
        <v>0</v>
      </c>
      <c r="G29" s="227"/>
      <c r="H29" s="228">
        <v>0</v>
      </c>
      <c r="I29" s="227"/>
      <c r="J29" s="228">
        <f>H29</f>
        <v>0</v>
      </c>
      <c r="K29" s="227"/>
      <c r="L29" s="206">
        <f t="shared" si="3"/>
        <v>0</v>
      </c>
    </row>
    <row r="30" spans="1:12" ht="15.75">
      <c r="A30" s="607" t="s">
        <v>186</v>
      </c>
      <c r="B30" s="316"/>
      <c r="C30" s="316"/>
      <c r="D30" s="608"/>
      <c r="E30" s="227"/>
      <c r="F30" s="228">
        <v>0</v>
      </c>
      <c r="G30" s="227"/>
      <c r="H30" s="228">
        <v>0</v>
      </c>
      <c r="I30" s="227"/>
      <c r="J30" s="228">
        <f>H30</f>
        <v>0</v>
      </c>
      <c r="K30" s="227"/>
      <c r="L30" s="206">
        <f t="shared" si="3"/>
        <v>0</v>
      </c>
    </row>
    <row r="31" spans="1:12" ht="15.75">
      <c r="A31" s="607" t="s">
        <v>140</v>
      </c>
      <c r="B31" s="316"/>
      <c r="C31" s="316"/>
      <c r="D31" s="608"/>
      <c r="E31" s="227"/>
      <c r="F31" s="228">
        <v>2250</v>
      </c>
      <c r="G31" s="227"/>
      <c r="H31" s="228">
        <v>2250</v>
      </c>
      <c r="I31" s="227"/>
      <c r="J31" s="228">
        <f>H31</f>
        <v>2250</v>
      </c>
      <c r="K31" s="227"/>
      <c r="L31" s="206">
        <f t="shared" si="3"/>
        <v>0</v>
      </c>
    </row>
    <row r="32" spans="1:12" ht="15.75">
      <c r="A32" s="607" t="s">
        <v>141</v>
      </c>
      <c r="B32" s="316"/>
      <c r="C32" s="316"/>
      <c r="D32" s="608"/>
      <c r="E32" s="227"/>
      <c r="F32" s="228">
        <v>100</v>
      </c>
      <c r="G32" s="227"/>
      <c r="H32" s="228">
        <v>100</v>
      </c>
      <c r="I32" s="227"/>
      <c r="J32" s="228">
        <f>H32</f>
        <v>100</v>
      </c>
      <c r="K32" s="227"/>
      <c r="L32" s="206">
        <f t="shared" si="3"/>
        <v>0</v>
      </c>
    </row>
    <row r="33" spans="1:12" ht="15.75">
      <c r="A33" s="611" t="s">
        <v>142</v>
      </c>
      <c r="B33" s="612"/>
      <c r="C33" s="612"/>
      <c r="D33" s="483"/>
      <c r="E33" s="152"/>
      <c r="F33" s="92">
        <f>SUM(F16:F32)</f>
        <v>97832</v>
      </c>
      <c r="G33" s="152"/>
      <c r="H33" s="92">
        <f>SUM(H16:H32)</f>
        <v>97832</v>
      </c>
      <c r="I33" s="152"/>
      <c r="J33" s="92">
        <f>SUM(J16:J32)</f>
        <v>105805</v>
      </c>
      <c r="K33" s="152"/>
      <c r="L33" s="91">
        <f>SUM(L16:L32)</f>
        <v>7973</v>
      </c>
    </row>
    <row r="34" spans="1:12" ht="16.5" customHeight="1">
      <c r="A34" s="613" t="s">
        <v>143</v>
      </c>
      <c r="B34" s="316"/>
      <c r="C34" s="316"/>
      <c r="D34" s="608"/>
      <c r="E34" s="230"/>
      <c r="F34" s="231"/>
      <c r="G34" s="230"/>
      <c r="H34" s="231">
        <f>-F35</f>
        <v>0</v>
      </c>
      <c r="I34" s="230"/>
      <c r="J34" s="231">
        <f>-H35</f>
        <v>0</v>
      </c>
      <c r="K34" s="230"/>
      <c r="L34" s="232"/>
    </row>
    <row r="35" spans="1:12" ht="15.75">
      <c r="A35" s="613" t="s">
        <v>144</v>
      </c>
      <c r="B35" s="316"/>
      <c r="C35" s="316"/>
      <c r="D35" s="608"/>
      <c r="E35" s="230"/>
      <c r="F35" s="231"/>
      <c r="G35" s="230"/>
      <c r="H35" s="231"/>
      <c r="I35" s="230"/>
      <c r="J35" s="231"/>
      <c r="K35" s="230"/>
      <c r="L35" s="232"/>
    </row>
    <row r="36" spans="1:12" ht="15.75">
      <c r="A36" s="613" t="s">
        <v>145</v>
      </c>
      <c r="B36" s="316"/>
      <c r="C36" s="316"/>
      <c r="D36" s="608"/>
      <c r="E36" s="230"/>
      <c r="F36" s="231"/>
      <c r="G36" s="230"/>
      <c r="H36" s="231"/>
      <c r="I36" s="230"/>
      <c r="J36" s="231"/>
      <c r="K36" s="230"/>
      <c r="L36" s="232"/>
    </row>
    <row r="37" spans="1:12" ht="16.5" thickBot="1">
      <c r="A37" s="598" t="s">
        <v>8</v>
      </c>
      <c r="B37" s="599"/>
      <c r="C37" s="599"/>
      <c r="D37" s="600"/>
      <c r="E37" s="242"/>
      <c r="F37" s="243">
        <f>F33-F34+F35-F36</f>
        <v>97832</v>
      </c>
      <c r="G37" s="242"/>
      <c r="H37" s="243">
        <f>H33-H34+H35-H36</f>
        <v>97832</v>
      </c>
      <c r="I37" s="242"/>
      <c r="J37" s="243">
        <f>J33-J34+J35-J36</f>
        <v>105805</v>
      </c>
      <c r="K37" s="242"/>
      <c r="L37" s="244"/>
    </row>
    <row r="38" spans="1:12" ht="15.75">
      <c r="A38" s="604" t="s">
        <v>201</v>
      </c>
      <c r="B38" s="605"/>
      <c r="C38" s="605"/>
      <c r="D38" s="606"/>
      <c r="E38" s="227">
        <v>97</v>
      </c>
      <c r="F38" s="228"/>
      <c r="G38" s="227">
        <v>97</v>
      </c>
      <c r="H38" s="228"/>
      <c r="I38" s="227">
        <v>97</v>
      </c>
      <c r="J38" s="228"/>
      <c r="K38" s="227">
        <v>0</v>
      </c>
      <c r="L38" s="206"/>
    </row>
    <row r="39" spans="1:12" ht="15.75">
      <c r="A39" s="607" t="s">
        <v>132</v>
      </c>
      <c r="B39" s="316"/>
      <c r="C39" s="316"/>
      <c r="D39" s="608"/>
      <c r="E39" s="229">
        <v>0</v>
      </c>
      <c r="F39" s="228"/>
      <c r="G39" s="229"/>
      <c r="H39" s="228"/>
      <c r="I39" s="229"/>
      <c r="J39" s="228"/>
      <c r="K39" s="230">
        <f>I39-G39</f>
        <v>0</v>
      </c>
      <c r="L39" s="206">
        <f>J39-H39</f>
        <v>0</v>
      </c>
    </row>
    <row r="40" spans="1:12" ht="15.75">
      <c r="A40" s="601" t="s">
        <v>9</v>
      </c>
      <c r="B40" s="609"/>
      <c r="C40" s="609"/>
      <c r="D40" s="610"/>
      <c r="E40" s="227"/>
      <c r="F40" s="228">
        <v>1393</v>
      </c>
      <c r="G40" s="227"/>
      <c r="H40" s="228">
        <v>1420</v>
      </c>
      <c r="I40" s="227"/>
      <c r="J40" s="228">
        <v>1497</v>
      </c>
      <c r="K40" s="230"/>
      <c r="L40" s="206">
        <f>J40-H40</f>
        <v>77</v>
      </c>
    </row>
    <row r="41" spans="1:12" ht="15.75">
      <c r="A41" s="601" t="s">
        <v>10</v>
      </c>
      <c r="B41" s="602"/>
      <c r="C41" s="602"/>
      <c r="D41" s="603"/>
      <c r="E41" s="227"/>
      <c r="F41" s="228">
        <v>14</v>
      </c>
      <c r="G41" s="227"/>
      <c r="H41" s="228">
        <v>15</v>
      </c>
      <c r="I41" s="227"/>
      <c r="J41" s="228">
        <v>16</v>
      </c>
      <c r="K41" s="230"/>
      <c r="L41" s="206">
        <f>J41-H41</f>
        <v>1</v>
      </c>
    </row>
    <row r="42" spans="1:12" ht="15.75">
      <c r="A42" s="126"/>
      <c r="B42" s="141"/>
      <c r="C42" s="122"/>
      <c r="D42" s="142"/>
      <c r="E42" s="122"/>
      <c r="F42" s="122"/>
      <c r="G42" s="122"/>
      <c r="H42" s="122"/>
      <c r="I42" s="122"/>
      <c r="J42" s="122"/>
      <c r="K42" s="122"/>
      <c r="L42" s="122"/>
    </row>
    <row r="43" spans="11:12" ht="15.75">
      <c r="K43" s="10"/>
      <c r="L43" s="10"/>
    </row>
  </sheetData>
  <mergeCells count="43">
    <mergeCell ref="A17:D17"/>
    <mergeCell ref="A16:D16"/>
    <mergeCell ref="E8:F8"/>
    <mergeCell ref="A20:D20"/>
    <mergeCell ref="A21:D21"/>
    <mergeCell ref="A22:D22"/>
    <mergeCell ref="A23:D23"/>
    <mergeCell ref="A24:D24"/>
    <mergeCell ref="A25:D25"/>
    <mergeCell ref="A12:D12"/>
    <mergeCell ref="A13:D13"/>
    <mergeCell ref="A14:D14"/>
    <mergeCell ref="A15:D15"/>
    <mergeCell ref="A1:L1"/>
    <mergeCell ref="A2:L2"/>
    <mergeCell ref="A3:L3"/>
    <mergeCell ref="A4:L4"/>
    <mergeCell ref="A5:L5"/>
    <mergeCell ref="A8:D9"/>
    <mergeCell ref="A10:D10"/>
    <mergeCell ref="A11:D11"/>
    <mergeCell ref="A6:L6"/>
    <mergeCell ref="K8:L8"/>
    <mergeCell ref="I8:J8"/>
    <mergeCell ref="G8:H8"/>
    <mergeCell ref="A18:D18"/>
    <mergeCell ref="A26:D26"/>
    <mergeCell ref="A27:D27"/>
    <mergeCell ref="A28:D28"/>
    <mergeCell ref="A19:D19"/>
    <mergeCell ref="A29:D29"/>
    <mergeCell ref="A30:D30"/>
    <mergeCell ref="A31:D31"/>
    <mergeCell ref="A32:D32"/>
    <mergeCell ref="A33:D33"/>
    <mergeCell ref="A34:D34"/>
    <mergeCell ref="A35:D35"/>
    <mergeCell ref="A36:D36"/>
    <mergeCell ref="A37:D37"/>
    <mergeCell ref="A41:D41"/>
    <mergeCell ref="A38:D38"/>
    <mergeCell ref="A39:D39"/>
    <mergeCell ref="A40:D40"/>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AB318"/>
  <sheetViews>
    <sheetView showGridLines="0" showOutlineSymbols="0" view="pageBreakPreview" zoomScale="55" zoomScaleNormal="55" zoomScaleSheetLayoutView="55" workbookViewId="0" topLeftCell="A1">
      <selection activeCell="AC11" sqref="AC11"/>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9.5546875" style="11" customWidth="1"/>
    <col min="27" max="27" width="6.21484375" style="11" customWidth="1"/>
    <col min="28" max="28" width="11.88671875" style="11" customWidth="1"/>
    <col min="29" max="29" width="5.6640625" style="5" customWidth="1"/>
    <col min="30" max="30" width="7.6640625" style="5" customWidth="1"/>
    <col min="31" max="16384" width="9.6640625" style="5" customWidth="1"/>
  </cols>
  <sheetData>
    <row r="1" spans="1:28" ht="20.25">
      <c r="A1" s="339" t="s">
        <v>58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row>
    <row r="3" spans="1:28"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row>
    <row r="4" spans="1:28" ht="22.5">
      <c r="A4" s="337" t="s">
        <v>200</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row>
    <row r="5" spans="1:28" ht="23.25">
      <c r="A5" s="332" t="s">
        <v>115</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row>
    <row r="6" spans="1:28" ht="23.25">
      <c r="A6" s="332" t="s">
        <v>190</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row>
    <row r="7" spans="1:28" ht="23.25">
      <c r="A7" s="332" t="s">
        <v>189</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row>
    <row r="8" spans="1:28" ht="23.25">
      <c r="A8" s="71"/>
      <c r="B8" s="7"/>
      <c r="C8" s="7"/>
      <c r="D8" s="7"/>
      <c r="E8" s="7"/>
      <c r="F8" s="7"/>
      <c r="G8" s="7"/>
      <c r="H8" s="13"/>
      <c r="I8" s="13"/>
      <c r="J8" s="13"/>
      <c r="K8" s="13"/>
      <c r="L8" s="13"/>
      <c r="M8" s="13"/>
      <c r="N8" s="13"/>
      <c r="O8" s="13"/>
      <c r="P8" s="13"/>
      <c r="Q8" s="13"/>
      <c r="R8" s="13"/>
      <c r="S8" s="13"/>
      <c r="T8" s="13"/>
      <c r="U8" s="13"/>
      <c r="V8" s="13"/>
      <c r="W8" s="13"/>
      <c r="X8" s="13"/>
      <c r="Y8" s="13"/>
      <c r="Z8" s="13"/>
      <c r="AA8" s="13"/>
      <c r="AB8" s="13"/>
    </row>
    <row r="9" spans="1:28" ht="23.25">
      <c r="A9" s="71"/>
      <c r="B9" s="7"/>
      <c r="C9" s="7"/>
      <c r="D9" s="7"/>
      <c r="E9" s="7"/>
      <c r="F9" s="7"/>
      <c r="G9" s="7"/>
      <c r="H9" s="13"/>
      <c r="I9" s="13"/>
      <c r="J9" s="13"/>
      <c r="K9" s="13"/>
      <c r="L9" s="13"/>
      <c r="M9" s="13"/>
      <c r="N9" s="13"/>
      <c r="O9" s="13"/>
      <c r="P9" s="13"/>
      <c r="Q9" s="13"/>
      <c r="R9" s="13"/>
      <c r="S9" s="13"/>
      <c r="T9" s="13"/>
      <c r="U9" s="13"/>
      <c r="V9" s="13"/>
      <c r="W9" s="13"/>
      <c r="X9" s="13"/>
      <c r="Y9" s="13"/>
      <c r="Z9" s="13"/>
      <c r="AA9" s="13"/>
      <c r="AB9" s="13"/>
    </row>
    <row r="10" spans="1:28" ht="23.25">
      <c r="A10" s="71"/>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row>
    <row r="11" spans="1:28" ht="15.75">
      <c r="A11" s="42"/>
      <c r="B11" s="7"/>
      <c r="C11" s="7"/>
      <c r="D11" s="7"/>
      <c r="E11" s="7"/>
      <c r="F11" s="7"/>
      <c r="G11" s="7"/>
      <c r="H11" s="13"/>
      <c r="I11" s="13"/>
      <c r="J11" s="13"/>
      <c r="K11" s="13"/>
      <c r="L11" s="13"/>
      <c r="M11" s="13"/>
      <c r="N11" s="13"/>
      <c r="O11" s="13"/>
      <c r="P11" s="13"/>
      <c r="Q11" s="13"/>
      <c r="R11" s="13"/>
      <c r="S11" s="13"/>
      <c r="T11" s="13"/>
      <c r="U11" s="13"/>
      <c r="V11" s="13"/>
      <c r="W11" s="13"/>
      <c r="X11" s="13"/>
      <c r="Y11" s="13"/>
      <c r="Z11" s="311" t="s">
        <v>184</v>
      </c>
      <c r="AA11" s="312"/>
      <c r="AB11" s="313"/>
    </row>
    <row r="12" spans="1:28" ht="15.75">
      <c r="A12" s="9"/>
      <c r="B12" s="9"/>
      <c r="C12" s="9"/>
      <c r="D12" s="9"/>
      <c r="E12" s="9"/>
      <c r="F12" s="9"/>
      <c r="G12" s="9"/>
      <c r="H12" s="126"/>
      <c r="I12" s="126"/>
      <c r="J12" s="126"/>
      <c r="K12" s="126"/>
      <c r="L12" s="126"/>
      <c r="M12" s="126"/>
      <c r="N12" s="126"/>
      <c r="O12" s="126"/>
      <c r="P12" s="126"/>
      <c r="Q12" s="126"/>
      <c r="R12" s="126"/>
      <c r="S12" s="126"/>
      <c r="T12" s="126"/>
      <c r="U12" s="126"/>
      <c r="V12" s="126"/>
      <c r="W12" s="126"/>
      <c r="X12" s="126"/>
      <c r="Y12" s="64"/>
      <c r="Z12" s="395" t="s">
        <v>41</v>
      </c>
      <c r="AA12" s="394" t="s">
        <v>121</v>
      </c>
      <c r="AB12" s="392" t="s">
        <v>214</v>
      </c>
    </row>
    <row r="13" spans="1:28" ht="16.5" thickBot="1">
      <c r="A13" s="132"/>
      <c r="B13" s="68"/>
      <c r="C13" s="68"/>
      <c r="D13" s="68"/>
      <c r="E13" s="68"/>
      <c r="F13" s="68"/>
      <c r="G13" s="68"/>
      <c r="H13" s="69"/>
      <c r="I13" s="69"/>
      <c r="J13" s="69"/>
      <c r="K13" s="69"/>
      <c r="L13" s="69"/>
      <c r="M13" s="69"/>
      <c r="N13" s="69"/>
      <c r="O13" s="69"/>
      <c r="P13" s="69"/>
      <c r="Q13" s="69"/>
      <c r="R13" s="69"/>
      <c r="S13" s="69"/>
      <c r="T13" s="69"/>
      <c r="U13" s="69"/>
      <c r="V13" s="69"/>
      <c r="W13" s="69"/>
      <c r="X13" s="69"/>
      <c r="Y13" s="69"/>
      <c r="Z13" s="396"/>
      <c r="AA13" s="393"/>
      <c r="AB13" s="393"/>
    </row>
    <row r="14" spans="1:28" ht="15.75">
      <c r="A14" s="335" t="s">
        <v>62</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166">
        <v>556</v>
      </c>
      <c r="AA14" s="166">
        <v>564</v>
      </c>
      <c r="AB14" s="166">
        <v>97832</v>
      </c>
    </row>
    <row r="15" spans="1:28" ht="15.75">
      <c r="A15" s="359" t="s">
        <v>175</v>
      </c>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170">
        <v>542</v>
      </c>
      <c r="AA15" s="170">
        <v>544</v>
      </c>
      <c r="AB15" s="170">
        <v>90432</v>
      </c>
    </row>
    <row r="16" spans="1:28" ht="15.75">
      <c r="A16" s="314" t="s">
        <v>155</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167"/>
      <c r="AA16" s="167"/>
      <c r="AB16" s="168"/>
    </row>
    <row r="17" spans="1:28" ht="15.75">
      <c r="A17" s="361" t="s">
        <v>63</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167"/>
      <c r="AA17" s="167"/>
      <c r="AB17" s="168">
        <v>7400</v>
      </c>
    </row>
    <row r="18" spans="1:28" ht="15.75">
      <c r="A18" s="321" t="s">
        <v>20</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167"/>
      <c r="AA18" s="167"/>
      <c r="AB18" s="168"/>
    </row>
    <row r="19" spans="1:28" ht="15.75">
      <c r="A19" s="325" t="s">
        <v>116</v>
      </c>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167"/>
      <c r="AA19" s="167"/>
      <c r="AB19" s="168"/>
    </row>
    <row r="20" spans="1:28" ht="15.75">
      <c r="A20" s="322" t="s">
        <v>225</v>
      </c>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167"/>
      <c r="AA20" s="167"/>
      <c r="AB20" s="168">
        <v>1386</v>
      </c>
    </row>
    <row r="21" spans="1:28" ht="15.75">
      <c r="A21" s="363" t="s">
        <v>226</v>
      </c>
      <c r="B21" s="364"/>
      <c r="C21" s="364"/>
      <c r="D21" s="364"/>
      <c r="E21" s="364"/>
      <c r="F21" s="364"/>
      <c r="G21" s="364"/>
      <c r="H21" s="364"/>
      <c r="I21" s="364"/>
      <c r="J21" s="364"/>
      <c r="K21" s="364"/>
      <c r="L21" s="364"/>
      <c r="M21" s="364"/>
      <c r="N21" s="364"/>
      <c r="O21" s="364"/>
      <c r="P21" s="364"/>
      <c r="Q21" s="364"/>
      <c r="R21" s="364"/>
      <c r="S21" s="364"/>
      <c r="T21" s="364"/>
      <c r="U21" s="364"/>
      <c r="V21" s="364"/>
      <c r="W21" s="364"/>
      <c r="X21" s="364"/>
      <c r="Y21" s="364"/>
      <c r="Z21" s="167"/>
      <c r="AA21" s="167"/>
      <c r="AB21" s="168">
        <v>658</v>
      </c>
    </row>
    <row r="22" spans="1:28" ht="15.75">
      <c r="A22" s="324" t="s">
        <v>227</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167"/>
      <c r="AA22" s="167"/>
      <c r="AB22" s="168">
        <v>53</v>
      </c>
    </row>
    <row r="23" spans="1:28" ht="15.75">
      <c r="A23" s="324" t="s">
        <v>177</v>
      </c>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167"/>
      <c r="AA23" s="167"/>
      <c r="AB23" s="168">
        <v>84</v>
      </c>
    </row>
    <row r="24" spans="1:28" ht="15.75">
      <c r="A24" s="324" t="s">
        <v>228</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167"/>
      <c r="AA24" s="167"/>
      <c r="AB24" s="168">
        <v>176</v>
      </c>
    </row>
    <row r="25" spans="1:28" ht="15.75">
      <c r="A25" s="324" t="s">
        <v>178</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167"/>
      <c r="AA25" s="167"/>
      <c r="AB25" s="168">
        <v>1414</v>
      </c>
    </row>
    <row r="26" spans="1:28" ht="15.75">
      <c r="A26" s="324" t="s">
        <v>179</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167"/>
      <c r="AA26" s="167"/>
      <c r="AB26" s="168">
        <v>6</v>
      </c>
    </row>
    <row r="27" spans="1:28" ht="15.75">
      <c r="A27" s="324" t="s">
        <v>229</v>
      </c>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167"/>
      <c r="AA27" s="167"/>
      <c r="AB27" s="168">
        <v>3340</v>
      </c>
    </row>
    <row r="28" spans="1:28" ht="15.75">
      <c r="A28" s="324" t="s">
        <v>180</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167"/>
      <c r="AA28" s="167"/>
      <c r="AB28" s="168">
        <v>1</v>
      </c>
    </row>
    <row r="29" spans="1:28" ht="15.75">
      <c r="A29" s="324" t="s">
        <v>181</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167"/>
      <c r="AA29" s="167"/>
      <c r="AB29" s="168">
        <v>1</v>
      </c>
    </row>
    <row r="30" spans="1:28" ht="14.25" customHeight="1">
      <c r="A30" s="324" t="s">
        <v>230</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167"/>
      <c r="AA30" s="167"/>
      <c r="AB30" s="168">
        <v>1100</v>
      </c>
    </row>
    <row r="31" spans="1:28" ht="14.25" customHeight="1">
      <c r="A31" s="324" t="s">
        <v>204</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167">
        <v>0</v>
      </c>
      <c r="AA31" s="167">
        <v>0</v>
      </c>
      <c r="AB31" s="167">
        <v>8219</v>
      </c>
    </row>
    <row r="32" spans="1:28" ht="15.75">
      <c r="A32" s="325" t="s">
        <v>117</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167"/>
      <c r="AA32" s="167"/>
      <c r="AB32" s="168"/>
    </row>
    <row r="33" spans="1:28" ht="15.75">
      <c r="A33" s="361" t="s">
        <v>231</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167"/>
      <c r="AA33" s="167"/>
      <c r="AB33" s="168">
        <v>-246</v>
      </c>
    </row>
    <row r="34" spans="1:28" ht="15.75">
      <c r="A34" s="324" t="s">
        <v>205</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167">
        <v>0</v>
      </c>
      <c r="AA34" s="167">
        <v>0</v>
      </c>
      <c r="AB34" s="167">
        <v>-246</v>
      </c>
    </row>
    <row r="35" spans="1:28" ht="15.75">
      <c r="A35" s="320" t="s">
        <v>90</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167">
        <v>0</v>
      </c>
      <c r="AA35" s="167">
        <v>0</v>
      </c>
      <c r="AB35" s="167">
        <v>7973</v>
      </c>
    </row>
    <row r="36" spans="1:28" ht="15.75">
      <c r="A36" s="320" t="s">
        <v>89</v>
      </c>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167">
        <v>0</v>
      </c>
      <c r="AA36" s="167">
        <v>0</v>
      </c>
      <c r="AB36" s="167">
        <v>15373</v>
      </c>
    </row>
    <row r="37" spans="1:28" ht="15.75">
      <c r="A37" s="144" t="s">
        <v>64</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286">
        <v>542</v>
      </c>
      <c r="AA37" s="286">
        <v>544</v>
      </c>
      <c r="AB37" s="286">
        <v>105805</v>
      </c>
    </row>
    <row r="38" spans="1:28" ht="15.75">
      <c r="A38" s="319" t="s">
        <v>65</v>
      </c>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172">
        <v>542</v>
      </c>
      <c r="AA38" s="172">
        <v>544</v>
      </c>
      <c r="AB38" s="173">
        <v>105805</v>
      </c>
    </row>
    <row r="39" spans="1:28" ht="15.75">
      <c r="A39" s="317" t="s">
        <v>66</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171">
        <v>0</v>
      </c>
      <c r="AA39" s="171">
        <v>0</v>
      </c>
      <c r="AB39" s="171">
        <v>7973</v>
      </c>
    </row>
    <row r="41" ht="15.75">
      <c r="O41" s="147" t="s">
        <v>18</v>
      </c>
    </row>
    <row r="43" spans="1:28" ht="22.5">
      <c r="A43" s="337" t="s">
        <v>200</v>
      </c>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row>
    <row r="44" spans="1:28" ht="23.25">
      <c r="A44" s="332" t="s">
        <v>115</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row>
    <row r="45" spans="1:28" ht="23.25">
      <c r="A45" s="332" t="s">
        <v>190</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row>
    <row r="46" spans="1:28" ht="23.25">
      <c r="A46" s="332" t="s">
        <v>189</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row>
    <row r="50" ht="18" customHeight="1"/>
    <row r="51" spans="1:28" ht="18" customHeight="1">
      <c r="A51" s="119"/>
      <c r="B51" s="119"/>
      <c r="C51" s="119"/>
      <c r="D51" s="119"/>
      <c r="E51" s="119"/>
      <c r="F51" s="119"/>
      <c r="G51" s="119"/>
      <c r="H51" s="120"/>
      <c r="I51" s="120"/>
      <c r="J51" s="120"/>
      <c r="K51" s="120"/>
      <c r="L51" s="120"/>
      <c r="M51" s="120"/>
      <c r="N51" s="120"/>
      <c r="O51" s="120"/>
      <c r="P51" s="120"/>
      <c r="Q51" s="120"/>
      <c r="R51" s="120"/>
      <c r="S51" s="120"/>
      <c r="T51" s="120"/>
      <c r="U51" s="120"/>
      <c r="V51" s="120"/>
      <c r="W51" s="120"/>
      <c r="X51" s="120"/>
      <c r="Y51" s="120"/>
      <c r="Z51" s="120"/>
      <c r="AA51" s="120"/>
      <c r="AB51" s="120"/>
    </row>
    <row r="52" spans="1:28" ht="18" customHeight="1">
      <c r="A52" s="365" t="s">
        <v>211</v>
      </c>
      <c r="B52" s="366"/>
      <c r="C52" s="366"/>
      <c r="D52" s="366"/>
      <c r="E52" s="366"/>
      <c r="F52" s="366"/>
      <c r="G52" s="367"/>
      <c r="H52" s="386" t="s">
        <v>42</v>
      </c>
      <c r="I52" s="387"/>
      <c r="J52" s="388"/>
      <c r="K52" s="406" t="s">
        <v>240</v>
      </c>
      <c r="L52" s="407"/>
      <c r="M52" s="408"/>
      <c r="N52" s="386" t="s">
        <v>43</v>
      </c>
      <c r="O52" s="387"/>
      <c r="P52" s="388"/>
      <c r="Q52" s="386" t="s">
        <v>64</v>
      </c>
      <c r="R52" s="387"/>
      <c r="S52" s="388"/>
      <c r="T52" s="386" t="s">
        <v>44</v>
      </c>
      <c r="U52" s="397"/>
      <c r="V52" s="397"/>
      <c r="W52" s="386" t="s">
        <v>45</v>
      </c>
      <c r="X52" s="387"/>
      <c r="Y52" s="387"/>
      <c r="Z52" s="386" t="s">
        <v>72</v>
      </c>
      <c r="AA52" s="387"/>
      <c r="AB52" s="388"/>
    </row>
    <row r="53" spans="1:28" ht="28.5" customHeight="1">
      <c r="A53" s="368"/>
      <c r="B53" s="369"/>
      <c r="C53" s="369"/>
      <c r="D53" s="369"/>
      <c r="E53" s="369"/>
      <c r="F53" s="369"/>
      <c r="G53" s="370"/>
      <c r="H53" s="389"/>
      <c r="I53" s="390"/>
      <c r="J53" s="391"/>
      <c r="K53" s="409"/>
      <c r="L53" s="410"/>
      <c r="M53" s="411"/>
      <c r="N53" s="389"/>
      <c r="O53" s="390"/>
      <c r="P53" s="391"/>
      <c r="Q53" s="389"/>
      <c r="R53" s="390"/>
      <c r="S53" s="391"/>
      <c r="T53" s="398"/>
      <c r="U53" s="399"/>
      <c r="V53" s="399"/>
      <c r="W53" s="389"/>
      <c r="X53" s="390"/>
      <c r="Y53" s="390"/>
      <c r="Z53" s="389"/>
      <c r="AA53" s="390"/>
      <c r="AB53" s="391"/>
    </row>
    <row r="54" spans="1:28" ht="18" customHeight="1" thickBot="1">
      <c r="A54" s="371"/>
      <c r="B54" s="372"/>
      <c r="C54" s="372"/>
      <c r="D54" s="372"/>
      <c r="E54" s="372"/>
      <c r="F54" s="372"/>
      <c r="G54" s="373"/>
      <c r="H54" s="98" t="s">
        <v>212</v>
      </c>
      <c r="I54" s="99" t="s">
        <v>121</v>
      </c>
      <c r="J54" s="100" t="s">
        <v>214</v>
      </c>
      <c r="K54" s="98" t="s">
        <v>212</v>
      </c>
      <c r="L54" s="99" t="s">
        <v>121</v>
      </c>
      <c r="M54" s="100" t="s">
        <v>214</v>
      </c>
      <c r="N54" s="98" t="s">
        <v>212</v>
      </c>
      <c r="O54" s="99" t="s">
        <v>121</v>
      </c>
      <c r="P54" s="100" t="s">
        <v>214</v>
      </c>
      <c r="Q54" s="98" t="s">
        <v>212</v>
      </c>
      <c r="R54" s="99" t="s">
        <v>121</v>
      </c>
      <c r="S54" s="100" t="s">
        <v>214</v>
      </c>
      <c r="T54" s="98" t="s">
        <v>212</v>
      </c>
      <c r="U54" s="99" t="s">
        <v>121</v>
      </c>
      <c r="V54" s="100" t="s">
        <v>214</v>
      </c>
      <c r="W54" s="98" t="s">
        <v>212</v>
      </c>
      <c r="X54" s="99" t="s">
        <v>121</v>
      </c>
      <c r="Y54" s="100" t="s">
        <v>214</v>
      </c>
      <c r="Z54" s="98" t="s">
        <v>212</v>
      </c>
      <c r="AA54" s="99" t="s">
        <v>121</v>
      </c>
      <c r="AB54" s="101" t="s">
        <v>214</v>
      </c>
    </row>
    <row r="55" spans="1:28" ht="18" customHeight="1">
      <c r="A55" s="383" t="s">
        <v>91</v>
      </c>
      <c r="B55" s="384"/>
      <c r="C55" s="384"/>
      <c r="D55" s="384"/>
      <c r="E55" s="384"/>
      <c r="F55" s="384"/>
      <c r="G55" s="385"/>
      <c r="H55" s="246">
        <v>45</v>
      </c>
      <c r="I55" s="247">
        <v>46</v>
      </c>
      <c r="J55" s="247">
        <v>12221</v>
      </c>
      <c r="K55" s="246">
        <v>46</v>
      </c>
      <c r="L55" s="247">
        <v>47</v>
      </c>
      <c r="M55" s="247">
        <v>12221</v>
      </c>
      <c r="N55" s="246"/>
      <c r="O55" s="247"/>
      <c r="P55" s="247">
        <v>2092</v>
      </c>
      <c r="Q55" s="246">
        <v>46</v>
      </c>
      <c r="R55" s="247">
        <v>47</v>
      </c>
      <c r="S55" s="247">
        <v>14313</v>
      </c>
      <c r="T55" s="246"/>
      <c r="U55" s="247"/>
      <c r="V55" s="247"/>
      <c r="W55" s="246"/>
      <c r="X55" s="247"/>
      <c r="Y55" s="247"/>
      <c r="Z55" s="246">
        <v>46</v>
      </c>
      <c r="AA55" s="247">
        <v>47</v>
      </c>
      <c r="AB55" s="248">
        <v>14313</v>
      </c>
    </row>
    <row r="56" spans="1:28" ht="18" customHeight="1">
      <c r="A56" s="377" t="s">
        <v>11</v>
      </c>
      <c r="B56" s="378"/>
      <c r="C56" s="378"/>
      <c r="D56" s="378"/>
      <c r="E56" s="378"/>
      <c r="F56" s="378"/>
      <c r="G56" s="379"/>
      <c r="H56" s="246">
        <v>56</v>
      </c>
      <c r="I56" s="247">
        <v>56</v>
      </c>
      <c r="J56" s="247">
        <v>7383</v>
      </c>
      <c r="K56" s="246">
        <v>52</v>
      </c>
      <c r="L56" s="247">
        <v>52</v>
      </c>
      <c r="M56" s="247">
        <v>7383</v>
      </c>
      <c r="N56" s="246"/>
      <c r="O56" s="247"/>
      <c r="P56" s="247">
        <v>485</v>
      </c>
      <c r="Q56" s="246">
        <v>52</v>
      </c>
      <c r="R56" s="247">
        <v>52</v>
      </c>
      <c r="S56" s="247">
        <v>7868</v>
      </c>
      <c r="T56" s="246"/>
      <c r="U56" s="247"/>
      <c r="V56" s="247"/>
      <c r="W56" s="246"/>
      <c r="X56" s="247"/>
      <c r="Y56" s="247"/>
      <c r="Z56" s="246">
        <v>52</v>
      </c>
      <c r="AA56" s="247">
        <v>52</v>
      </c>
      <c r="AB56" s="248">
        <v>7868</v>
      </c>
    </row>
    <row r="57" spans="1:28" ht="18" customHeight="1">
      <c r="A57" s="377" t="s">
        <v>12</v>
      </c>
      <c r="B57" s="378"/>
      <c r="C57" s="378"/>
      <c r="D57" s="378"/>
      <c r="E57" s="378"/>
      <c r="F57" s="378"/>
      <c r="G57" s="379"/>
      <c r="H57" s="246">
        <v>58</v>
      </c>
      <c r="I57" s="247">
        <v>64</v>
      </c>
      <c r="J57" s="247">
        <v>11402</v>
      </c>
      <c r="K57" s="246">
        <v>56</v>
      </c>
      <c r="L57" s="247">
        <v>56</v>
      </c>
      <c r="M57" s="247">
        <v>11402</v>
      </c>
      <c r="N57" s="246"/>
      <c r="O57" s="247"/>
      <c r="P57" s="247">
        <v>818</v>
      </c>
      <c r="Q57" s="246">
        <v>56</v>
      </c>
      <c r="R57" s="247">
        <v>56</v>
      </c>
      <c r="S57" s="247">
        <v>12220</v>
      </c>
      <c r="T57" s="246"/>
      <c r="U57" s="247"/>
      <c r="V57" s="247"/>
      <c r="W57" s="246"/>
      <c r="X57" s="247"/>
      <c r="Y57" s="247"/>
      <c r="Z57" s="246">
        <v>56</v>
      </c>
      <c r="AA57" s="247">
        <v>56</v>
      </c>
      <c r="AB57" s="248">
        <v>12220</v>
      </c>
    </row>
    <row r="58" spans="1:28" ht="18" customHeight="1">
      <c r="A58" s="377" t="s">
        <v>92</v>
      </c>
      <c r="B58" s="378"/>
      <c r="C58" s="378"/>
      <c r="D58" s="378"/>
      <c r="E58" s="378"/>
      <c r="F58" s="378"/>
      <c r="G58" s="379"/>
      <c r="H58" s="249">
        <v>397</v>
      </c>
      <c r="I58" s="250">
        <v>398</v>
      </c>
      <c r="J58" s="250">
        <v>66826</v>
      </c>
      <c r="K58" s="249">
        <v>388</v>
      </c>
      <c r="L58" s="250">
        <v>389</v>
      </c>
      <c r="M58" s="250">
        <v>66826</v>
      </c>
      <c r="N58" s="249"/>
      <c r="O58" s="250"/>
      <c r="P58" s="250">
        <v>4578</v>
      </c>
      <c r="Q58" s="249">
        <v>388</v>
      </c>
      <c r="R58" s="250">
        <v>389</v>
      </c>
      <c r="S58" s="250">
        <v>71404</v>
      </c>
      <c r="T58" s="249"/>
      <c r="U58" s="250"/>
      <c r="V58" s="250"/>
      <c r="W58" s="249"/>
      <c r="X58" s="250"/>
      <c r="Y58" s="250"/>
      <c r="Z58" s="249">
        <v>388</v>
      </c>
      <c r="AA58" s="250">
        <v>389</v>
      </c>
      <c r="AB58" s="251">
        <v>71404</v>
      </c>
    </row>
    <row r="59" spans="1:28" ht="18" customHeight="1">
      <c r="A59" s="374" t="s">
        <v>122</v>
      </c>
      <c r="B59" s="375"/>
      <c r="C59" s="375"/>
      <c r="D59" s="375"/>
      <c r="E59" s="375"/>
      <c r="F59" s="375"/>
      <c r="G59" s="376"/>
      <c r="H59" s="174">
        <v>556</v>
      </c>
      <c r="I59" s="104">
        <v>564</v>
      </c>
      <c r="J59" s="245">
        <v>97832</v>
      </c>
      <c r="K59" s="252">
        <v>542</v>
      </c>
      <c r="L59" s="253">
        <v>544</v>
      </c>
      <c r="M59" s="245">
        <v>97832</v>
      </c>
      <c r="N59" s="252">
        <v>0</v>
      </c>
      <c r="O59" s="253">
        <v>0</v>
      </c>
      <c r="P59" s="245">
        <v>7973</v>
      </c>
      <c r="Q59" s="252">
        <v>542</v>
      </c>
      <c r="R59" s="253">
        <v>544</v>
      </c>
      <c r="S59" s="245">
        <v>105805</v>
      </c>
      <c r="T59" s="252">
        <v>0</v>
      </c>
      <c r="U59" s="253">
        <v>0</v>
      </c>
      <c r="V59" s="245">
        <v>0</v>
      </c>
      <c r="W59" s="252">
        <v>0</v>
      </c>
      <c r="X59" s="253">
        <v>0</v>
      </c>
      <c r="Y59" s="245">
        <v>0</v>
      </c>
      <c r="Z59" s="252">
        <v>542</v>
      </c>
      <c r="AA59" s="253">
        <v>544</v>
      </c>
      <c r="AB59" s="254">
        <v>105805</v>
      </c>
    </row>
    <row r="60" spans="1:28" ht="18" customHeight="1">
      <c r="A60" s="400" t="s">
        <v>192</v>
      </c>
      <c r="B60" s="401"/>
      <c r="C60" s="401"/>
      <c r="D60" s="401"/>
      <c r="E60" s="401"/>
      <c r="F60" s="401"/>
      <c r="G60" s="402"/>
      <c r="H60" s="351"/>
      <c r="I60" s="349">
        <v>97</v>
      </c>
      <c r="J60" s="353"/>
      <c r="K60" s="351"/>
      <c r="L60" s="349">
        <v>97</v>
      </c>
      <c r="M60" s="353"/>
      <c r="N60" s="351"/>
      <c r="O60" s="349"/>
      <c r="P60" s="353"/>
      <c r="Q60" s="351"/>
      <c r="R60" s="349">
        <v>97</v>
      </c>
      <c r="S60" s="353"/>
      <c r="T60" s="351"/>
      <c r="U60" s="349"/>
      <c r="V60" s="353"/>
      <c r="W60" s="351"/>
      <c r="X60" s="349"/>
      <c r="Y60" s="349"/>
      <c r="Z60" s="351"/>
      <c r="AA60" s="349">
        <v>97</v>
      </c>
      <c r="AB60" s="353"/>
    </row>
    <row r="61" spans="1:28" ht="18" customHeight="1">
      <c r="A61" s="403"/>
      <c r="B61" s="404"/>
      <c r="C61" s="404"/>
      <c r="D61" s="404"/>
      <c r="E61" s="404"/>
      <c r="F61" s="404"/>
      <c r="G61" s="405"/>
      <c r="H61" s="352"/>
      <c r="I61" s="350"/>
      <c r="J61" s="354"/>
      <c r="K61" s="352"/>
      <c r="L61" s="350"/>
      <c r="M61" s="354"/>
      <c r="N61" s="352"/>
      <c r="O61" s="350"/>
      <c r="P61" s="354"/>
      <c r="Q61" s="352"/>
      <c r="R61" s="350"/>
      <c r="S61" s="354"/>
      <c r="T61" s="352"/>
      <c r="U61" s="350"/>
      <c r="V61" s="354"/>
      <c r="W61" s="352"/>
      <c r="X61" s="350"/>
      <c r="Y61" s="350"/>
      <c r="Z61" s="352"/>
      <c r="AA61" s="350"/>
      <c r="AB61" s="354"/>
    </row>
    <row r="62" spans="1:28" ht="18" customHeight="1">
      <c r="A62" s="329" t="s">
        <v>195</v>
      </c>
      <c r="B62" s="330"/>
      <c r="C62" s="330"/>
      <c r="D62" s="330"/>
      <c r="E62" s="330"/>
      <c r="F62" s="330"/>
      <c r="G62" s="331"/>
      <c r="H62" s="102"/>
      <c r="I62" s="247">
        <v>661</v>
      </c>
      <c r="J62" s="247"/>
      <c r="K62" s="246"/>
      <c r="L62" s="247">
        <v>641</v>
      </c>
      <c r="M62" s="247"/>
      <c r="N62" s="246"/>
      <c r="O62" s="247">
        <v>0</v>
      </c>
      <c r="P62" s="247"/>
      <c r="Q62" s="246"/>
      <c r="R62" s="247">
        <v>641</v>
      </c>
      <c r="S62" s="247"/>
      <c r="T62" s="246"/>
      <c r="U62" s="247">
        <v>0</v>
      </c>
      <c r="V62" s="247"/>
      <c r="W62" s="246"/>
      <c r="X62" s="247">
        <v>0</v>
      </c>
      <c r="Y62" s="247"/>
      <c r="Z62" s="246"/>
      <c r="AA62" s="247">
        <v>641</v>
      </c>
      <c r="AB62" s="248"/>
    </row>
    <row r="63" spans="1:28" ht="18" customHeight="1">
      <c r="A63" s="301"/>
      <c r="B63" s="302"/>
      <c r="C63" s="303"/>
      <c r="D63" s="303"/>
      <c r="E63" s="303"/>
      <c r="F63" s="303"/>
      <c r="G63" s="303"/>
      <c r="H63" s="304"/>
      <c r="I63" s="305"/>
      <c r="J63" s="305"/>
      <c r="K63" s="305"/>
      <c r="L63" s="305"/>
      <c r="M63" s="305"/>
      <c r="N63" s="305"/>
      <c r="O63" s="305"/>
      <c r="P63" s="305"/>
      <c r="Q63" s="305"/>
      <c r="R63" s="305"/>
      <c r="S63" s="305"/>
      <c r="T63" s="305"/>
      <c r="U63" s="305"/>
      <c r="V63" s="305"/>
      <c r="W63" s="305"/>
      <c r="X63" s="305"/>
      <c r="Y63" s="305"/>
      <c r="Z63" s="305"/>
      <c r="AA63" s="305"/>
      <c r="AB63" s="305"/>
    </row>
    <row r="64" spans="1:28" ht="18" customHeight="1">
      <c r="A64" s="329" t="s">
        <v>239</v>
      </c>
      <c r="B64" s="330"/>
      <c r="C64" s="330"/>
      <c r="D64" s="330"/>
      <c r="E64" s="330"/>
      <c r="F64" s="330"/>
      <c r="G64" s="331"/>
      <c r="H64" s="249"/>
      <c r="I64" s="250">
        <v>239</v>
      </c>
      <c r="J64" s="250">
        <v>39000</v>
      </c>
      <c r="K64" s="249"/>
      <c r="L64" s="250">
        <v>239</v>
      </c>
      <c r="M64" s="250">
        <v>39000</v>
      </c>
      <c r="N64" s="249"/>
      <c r="O64" s="250"/>
      <c r="P64" s="250"/>
      <c r="Q64" s="249"/>
      <c r="R64" s="250">
        <v>120</v>
      </c>
      <c r="S64" s="250">
        <v>19500</v>
      </c>
      <c r="T64" s="249"/>
      <c r="U64" s="250"/>
      <c r="V64" s="250"/>
      <c r="W64" s="249"/>
      <c r="X64" s="250"/>
      <c r="Y64" s="250"/>
      <c r="Z64" s="249"/>
      <c r="AA64" s="250">
        <v>120</v>
      </c>
      <c r="AB64" s="251">
        <v>19500</v>
      </c>
    </row>
    <row r="65" spans="3:6" ht="18" customHeight="1">
      <c r="C65" s="8"/>
      <c r="D65" s="8"/>
      <c r="E65" s="8"/>
      <c r="F65" s="8"/>
    </row>
    <row r="66" ht="18" customHeight="1">
      <c r="A66" s="5" t="s">
        <v>242</v>
      </c>
    </row>
    <row r="67" spans="1:6" ht="18" customHeight="1">
      <c r="A67" s="5" t="s">
        <v>243</v>
      </c>
      <c r="C67" s="8"/>
      <c r="D67" s="8"/>
      <c r="E67" s="8"/>
      <c r="F67" s="8"/>
    </row>
    <row r="69" spans="1:28" ht="22.5">
      <c r="A69" s="337" t="s">
        <v>200</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row>
    <row r="70" spans="1:28" ht="23.25">
      <c r="A70" s="332" t="s">
        <v>91</v>
      </c>
      <c r="B70" s="333"/>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row>
    <row r="71" spans="1:28" ht="23.25">
      <c r="A71" s="332" t="s">
        <v>189</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row>
    <row r="72" spans="1:28" ht="23.25">
      <c r="A72" s="71"/>
      <c r="B72" s="7"/>
      <c r="C72" s="7"/>
      <c r="D72" s="7"/>
      <c r="E72" s="7"/>
      <c r="F72" s="7"/>
      <c r="G72" s="7"/>
      <c r="H72" s="13"/>
      <c r="I72" s="13"/>
      <c r="J72" s="13"/>
      <c r="K72" s="13"/>
      <c r="L72" s="13"/>
      <c r="M72" s="13"/>
      <c r="N72" s="13"/>
      <c r="O72" s="13"/>
      <c r="P72" s="13"/>
      <c r="Q72" s="13"/>
      <c r="R72" s="13"/>
      <c r="S72" s="13"/>
      <c r="T72" s="13"/>
      <c r="U72" s="13"/>
      <c r="V72" s="13"/>
      <c r="W72" s="13"/>
      <c r="X72" s="13"/>
      <c r="Y72" s="13"/>
      <c r="Z72" s="13"/>
      <c r="AA72" s="13"/>
      <c r="AB72" s="13"/>
    </row>
    <row r="73" spans="1:28" ht="23.25">
      <c r="A73" s="71"/>
      <c r="B73" s="7"/>
      <c r="C73" s="7"/>
      <c r="D73" s="7"/>
      <c r="E73" s="7"/>
      <c r="F73" s="7"/>
      <c r="G73" s="7"/>
      <c r="H73" s="13"/>
      <c r="I73" s="13"/>
      <c r="J73" s="13"/>
      <c r="K73" s="13"/>
      <c r="L73" s="13"/>
      <c r="M73" s="13"/>
      <c r="N73" s="13"/>
      <c r="O73" s="13"/>
      <c r="P73" s="13"/>
      <c r="Q73" s="13"/>
      <c r="R73" s="13"/>
      <c r="S73" s="13"/>
      <c r="T73" s="13"/>
      <c r="U73" s="13"/>
      <c r="V73" s="13"/>
      <c r="W73" s="13"/>
      <c r="X73" s="13"/>
      <c r="Y73" s="13"/>
      <c r="Z73" s="13"/>
      <c r="AA73" s="13"/>
      <c r="AB73" s="13"/>
    </row>
    <row r="74" spans="1:28" ht="23.25">
      <c r="A74" s="71"/>
      <c r="B74" s="7"/>
      <c r="C74" s="7"/>
      <c r="D74" s="7"/>
      <c r="E74" s="7"/>
      <c r="F74" s="7"/>
      <c r="G74" s="7"/>
      <c r="H74" s="13"/>
      <c r="I74" s="13"/>
      <c r="J74" s="13"/>
      <c r="K74" s="13"/>
      <c r="L74" s="13"/>
      <c r="M74" s="13"/>
      <c r="N74" s="13"/>
      <c r="O74" s="13"/>
      <c r="P74" s="13"/>
      <c r="Q74" s="13"/>
      <c r="R74" s="13"/>
      <c r="S74" s="13"/>
      <c r="T74" s="13"/>
      <c r="U74" s="13"/>
      <c r="V74" s="13"/>
      <c r="W74" s="13"/>
      <c r="X74" s="13"/>
      <c r="Y74" s="13"/>
      <c r="Z74" s="13"/>
      <c r="AA74" s="13"/>
      <c r="AB74" s="13"/>
    </row>
    <row r="75" spans="1:28" ht="15.75">
      <c r="A75" s="42"/>
      <c r="B75" s="7"/>
      <c r="C75" s="7"/>
      <c r="D75" s="7"/>
      <c r="E75" s="7"/>
      <c r="F75" s="7"/>
      <c r="G75" s="7"/>
      <c r="H75" s="13"/>
      <c r="I75" s="13"/>
      <c r="J75" s="13"/>
      <c r="K75" s="13"/>
      <c r="L75" s="13"/>
      <c r="M75" s="13"/>
      <c r="N75" s="13"/>
      <c r="O75" s="13"/>
      <c r="P75" s="13"/>
      <c r="Q75" s="13"/>
      <c r="R75" s="13"/>
      <c r="S75" s="13"/>
      <c r="T75" s="13"/>
      <c r="U75" s="13"/>
      <c r="V75" s="13"/>
      <c r="W75" s="13"/>
      <c r="X75" s="13"/>
      <c r="Y75" s="13"/>
      <c r="Z75" s="311" t="s">
        <v>184</v>
      </c>
      <c r="AA75" s="312"/>
      <c r="AB75" s="313"/>
    </row>
    <row r="76" spans="1:28" ht="15.75">
      <c r="A76" s="9"/>
      <c r="B76" s="9"/>
      <c r="C76" s="9"/>
      <c r="D76" s="9"/>
      <c r="E76" s="9"/>
      <c r="F76" s="9"/>
      <c r="G76" s="9"/>
      <c r="H76" s="126"/>
      <c r="I76" s="126"/>
      <c r="J76" s="126"/>
      <c r="K76" s="126"/>
      <c r="L76" s="126"/>
      <c r="M76" s="126"/>
      <c r="N76" s="126"/>
      <c r="O76" s="126"/>
      <c r="P76" s="126"/>
      <c r="Q76" s="126"/>
      <c r="R76" s="126"/>
      <c r="S76" s="126"/>
      <c r="T76" s="126"/>
      <c r="U76" s="126"/>
      <c r="V76" s="126"/>
      <c r="W76" s="126"/>
      <c r="X76" s="126"/>
      <c r="Y76" s="64"/>
      <c r="Z76" s="395" t="s">
        <v>41</v>
      </c>
      <c r="AA76" s="394" t="s">
        <v>121</v>
      </c>
      <c r="AB76" s="392" t="s">
        <v>214</v>
      </c>
    </row>
    <row r="77" spans="1:28" ht="16.5" thickBot="1">
      <c r="A77" s="132"/>
      <c r="B77" s="68"/>
      <c r="C77" s="68"/>
      <c r="D77" s="68"/>
      <c r="E77" s="68"/>
      <c r="F77" s="68"/>
      <c r="G77" s="68"/>
      <c r="H77" s="69"/>
      <c r="I77" s="69"/>
      <c r="J77" s="69"/>
      <c r="K77" s="69"/>
      <c r="L77" s="69"/>
      <c r="M77" s="69"/>
      <c r="N77" s="69"/>
      <c r="O77" s="69"/>
      <c r="P77" s="69"/>
      <c r="Q77" s="69"/>
      <c r="R77" s="69"/>
      <c r="S77" s="69"/>
      <c r="T77" s="69"/>
      <c r="U77" s="69"/>
      <c r="V77" s="69"/>
      <c r="W77" s="69"/>
      <c r="X77" s="69"/>
      <c r="Y77" s="69"/>
      <c r="Z77" s="396"/>
      <c r="AA77" s="393"/>
      <c r="AB77" s="393"/>
    </row>
    <row r="78" spans="1:28" ht="15.75">
      <c r="A78" s="335" t="s">
        <v>62</v>
      </c>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166">
        <v>45</v>
      </c>
      <c r="AA78" s="166">
        <v>46</v>
      </c>
      <c r="AB78" s="166">
        <v>12221</v>
      </c>
    </row>
    <row r="79" spans="1:28" ht="15.75">
      <c r="A79" s="359" t="s">
        <v>241</v>
      </c>
      <c r="B79" s="360"/>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170">
        <v>46</v>
      </c>
      <c r="AA79" s="170">
        <v>47</v>
      </c>
      <c r="AB79" s="170">
        <v>12221</v>
      </c>
    </row>
    <row r="80" spans="1:28" ht="15.75">
      <c r="A80" s="321" t="s">
        <v>20</v>
      </c>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167"/>
      <c r="AA80" s="167"/>
      <c r="AB80" s="168"/>
    </row>
    <row r="81" spans="1:28" ht="15.75">
      <c r="A81" s="325" t="s">
        <v>116</v>
      </c>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167"/>
      <c r="AA81" s="167"/>
      <c r="AB81" s="168"/>
    </row>
    <row r="82" spans="1:28" ht="15.75">
      <c r="A82" s="322" t="s">
        <v>225</v>
      </c>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167"/>
      <c r="AA82" s="167"/>
      <c r="AB82" s="168">
        <v>173</v>
      </c>
    </row>
    <row r="83" spans="1:28" ht="15.75">
      <c r="A83" s="363" t="s">
        <v>226</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167"/>
      <c r="AA83" s="167"/>
      <c r="AB83" s="168">
        <v>82</v>
      </c>
    </row>
    <row r="84" spans="1:28" ht="15.75">
      <c r="A84" s="324" t="s">
        <v>227</v>
      </c>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167"/>
      <c r="AA84" s="167"/>
      <c r="AB84" s="168">
        <v>7</v>
      </c>
    </row>
    <row r="85" spans="1:28" ht="15.75">
      <c r="A85" s="324" t="s">
        <v>177</v>
      </c>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167"/>
      <c r="AA85" s="167"/>
      <c r="AB85" s="168">
        <v>10</v>
      </c>
    </row>
    <row r="86" spans="1:28" ht="15.75">
      <c r="A86" s="324" t="s">
        <v>228</v>
      </c>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167"/>
      <c r="AA86" s="167"/>
      <c r="AB86" s="168">
        <v>22</v>
      </c>
    </row>
    <row r="87" spans="1:28" ht="15.75">
      <c r="A87" s="324" t="s">
        <v>178</v>
      </c>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167"/>
      <c r="AA87" s="167"/>
      <c r="AB87" s="168">
        <v>311</v>
      </c>
    </row>
    <row r="88" spans="1:28" ht="15.75">
      <c r="A88" s="324" t="s">
        <v>179</v>
      </c>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167"/>
      <c r="AA88" s="167"/>
      <c r="AB88" s="168">
        <v>1</v>
      </c>
    </row>
    <row r="89" spans="1:28" ht="15.75">
      <c r="A89" s="324" t="s">
        <v>229</v>
      </c>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167"/>
      <c r="AA89" s="167"/>
      <c r="AB89" s="168">
        <v>1517</v>
      </c>
    </row>
    <row r="90" spans="1:28" ht="15.75">
      <c r="A90" s="324" t="s">
        <v>180</v>
      </c>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167"/>
      <c r="AA90" s="167"/>
      <c r="AB90" s="168">
        <v>0</v>
      </c>
    </row>
    <row r="91" spans="1:28" ht="15.75">
      <c r="A91" s="324" t="s">
        <v>181</v>
      </c>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167"/>
      <c r="AA91" s="167"/>
      <c r="AB91" s="168">
        <v>0</v>
      </c>
    </row>
    <row r="92" spans="1:28" ht="18.75" customHeight="1">
      <c r="A92" s="324" t="s">
        <v>230</v>
      </c>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167"/>
      <c r="AA92" s="167"/>
      <c r="AB92" s="168">
        <v>0</v>
      </c>
    </row>
    <row r="93" spans="1:28" ht="18.75" customHeight="1">
      <c r="A93" s="324" t="s">
        <v>204</v>
      </c>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167">
        <v>0</v>
      </c>
      <c r="AA93" s="167">
        <v>0</v>
      </c>
      <c r="AB93" s="167">
        <v>2123</v>
      </c>
    </row>
    <row r="94" spans="1:28" ht="15.75">
      <c r="A94" s="325" t="s">
        <v>117</v>
      </c>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167"/>
      <c r="AA94" s="167"/>
      <c r="AB94" s="168"/>
    </row>
    <row r="95" spans="1:28" ht="15.75">
      <c r="A95" s="361" t="s">
        <v>231</v>
      </c>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167"/>
      <c r="AA95" s="167"/>
      <c r="AB95" s="168">
        <v>-31</v>
      </c>
    </row>
    <row r="96" spans="1:28" ht="15.75">
      <c r="A96" s="324" t="s">
        <v>205</v>
      </c>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167">
        <v>0</v>
      </c>
      <c r="AA96" s="167">
        <v>0</v>
      </c>
      <c r="AB96" s="167">
        <v>-31</v>
      </c>
    </row>
    <row r="97" spans="1:28" ht="15.75">
      <c r="A97" s="320" t="s">
        <v>90</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167">
        <v>0</v>
      </c>
      <c r="AA97" s="167">
        <v>0</v>
      </c>
      <c r="AB97" s="167">
        <v>2092</v>
      </c>
    </row>
    <row r="98" spans="1:28" ht="15.75">
      <c r="A98" s="320" t="s">
        <v>89</v>
      </c>
      <c r="B98" s="316"/>
      <c r="C98" s="316"/>
      <c r="D98" s="316"/>
      <c r="E98" s="316"/>
      <c r="F98" s="316"/>
      <c r="G98" s="316"/>
      <c r="H98" s="316"/>
      <c r="I98" s="316"/>
      <c r="J98" s="316"/>
      <c r="K98" s="316"/>
      <c r="L98" s="316"/>
      <c r="M98" s="316"/>
      <c r="N98" s="316"/>
      <c r="O98" s="316"/>
      <c r="P98" s="316"/>
      <c r="Q98" s="316"/>
      <c r="R98" s="316"/>
      <c r="S98" s="316"/>
      <c r="T98" s="316"/>
      <c r="U98" s="316"/>
      <c r="V98" s="316"/>
      <c r="W98" s="316"/>
      <c r="X98" s="316"/>
      <c r="Y98" s="316"/>
      <c r="Z98" s="167">
        <v>0</v>
      </c>
      <c r="AA98" s="167">
        <v>0</v>
      </c>
      <c r="AB98" s="167">
        <v>2092</v>
      </c>
    </row>
    <row r="99" spans="1:28" ht="15.75">
      <c r="A99" s="144" t="s">
        <v>64</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286">
        <v>46</v>
      </c>
      <c r="AA99" s="286">
        <v>47</v>
      </c>
      <c r="AB99" s="286">
        <v>14313</v>
      </c>
    </row>
    <row r="100" spans="1:28" ht="15.75">
      <c r="A100" s="319" t="s">
        <v>65</v>
      </c>
      <c r="B100" s="318"/>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172">
        <v>46</v>
      </c>
      <c r="AA100" s="172">
        <v>47</v>
      </c>
      <c r="AB100" s="173">
        <v>14313</v>
      </c>
    </row>
    <row r="101" spans="1:28" ht="15.75">
      <c r="A101" s="317" t="s">
        <v>66</v>
      </c>
      <c r="B101" s="318"/>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171">
        <v>0</v>
      </c>
      <c r="AA101" s="171">
        <v>0</v>
      </c>
      <c r="AB101" s="171">
        <v>2092</v>
      </c>
    </row>
    <row r="103" spans="1:15" ht="15.75">
      <c r="A103" s="5" t="s">
        <v>242</v>
      </c>
      <c r="O103" s="147" t="s">
        <v>18</v>
      </c>
    </row>
    <row r="105" spans="1:28" ht="22.5">
      <c r="A105" s="337" t="s">
        <v>200</v>
      </c>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row>
    <row r="106" spans="1:28" ht="23.25">
      <c r="A106" s="332" t="s">
        <v>91</v>
      </c>
      <c r="B106" s="333"/>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row>
    <row r="107" spans="1:28" ht="23.25">
      <c r="A107" s="332" t="s">
        <v>189</v>
      </c>
      <c r="B107" s="333"/>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row>
    <row r="111" ht="18" customHeight="1"/>
    <row r="112" spans="1:28" ht="18" customHeight="1">
      <c r="A112" s="119"/>
      <c r="B112" s="119"/>
      <c r="C112" s="119"/>
      <c r="D112" s="119"/>
      <c r="E112" s="119"/>
      <c r="F112" s="119"/>
      <c r="G112" s="119"/>
      <c r="H112" s="120"/>
      <c r="I112" s="120"/>
      <c r="J112" s="120"/>
      <c r="K112" s="120"/>
      <c r="L112" s="120"/>
      <c r="M112" s="120"/>
      <c r="N112" s="120"/>
      <c r="O112" s="120"/>
      <c r="P112" s="120"/>
      <c r="Q112" s="120"/>
      <c r="R112" s="120"/>
      <c r="S112" s="120"/>
      <c r="T112" s="120"/>
      <c r="U112" s="120"/>
      <c r="V112" s="120"/>
      <c r="W112" s="120"/>
      <c r="X112" s="120"/>
      <c r="Y112" s="120"/>
      <c r="Z112" s="120"/>
      <c r="AA112" s="120"/>
      <c r="AB112" s="120"/>
    </row>
    <row r="113" spans="1:28" ht="18" customHeight="1">
      <c r="A113" s="365" t="s">
        <v>211</v>
      </c>
      <c r="B113" s="366"/>
      <c r="C113" s="366"/>
      <c r="D113" s="366"/>
      <c r="E113" s="366"/>
      <c r="F113" s="366"/>
      <c r="G113" s="367"/>
      <c r="H113" s="386" t="s">
        <v>42</v>
      </c>
      <c r="I113" s="387"/>
      <c r="J113" s="388"/>
      <c r="K113" s="406" t="s">
        <v>240</v>
      </c>
      <c r="L113" s="407"/>
      <c r="M113" s="408"/>
      <c r="N113" s="386" t="s">
        <v>43</v>
      </c>
      <c r="O113" s="387"/>
      <c r="P113" s="388"/>
      <c r="Q113" s="386" t="s">
        <v>64</v>
      </c>
      <c r="R113" s="387"/>
      <c r="S113" s="388"/>
      <c r="T113" s="386" t="s">
        <v>44</v>
      </c>
      <c r="U113" s="397"/>
      <c r="V113" s="397"/>
      <c r="W113" s="386" t="s">
        <v>45</v>
      </c>
      <c r="X113" s="387"/>
      <c r="Y113" s="387"/>
      <c r="Z113" s="386" t="s">
        <v>72</v>
      </c>
      <c r="AA113" s="387"/>
      <c r="AB113" s="388"/>
    </row>
    <row r="114" spans="1:28" ht="28.5" customHeight="1">
      <c r="A114" s="368"/>
      <c r="B114" s="369"/>
      <c r="C114" s="369"/>
      <c r="D114" s="369"/>
      <c r="E114" s="369"/>
      <c r="F114" s="369"/>
      <c r="G114" s="370"/>
      <c r="H114" s="389"/>
      <c r="I114" s="390"/>
      <c r="J114" s="391"/>
      <c r="K114" s="409"/>
      <c r="L114" s="410"/>
      <c r="M114" s="411"/>
      <c r="N114" s="389"/>
      <c r="O114" s="390"/>
      <c r="P114" s="391"/>
      <c r="Q114" s="389"/>
      <c r="R114" s="390"/>
      <c r="S114" s="391"/>
      <c r="T114" s="398"/>
      <c r="U114" s="399"/>
      <c r="V114" s="399"/>
      <c r="W114" s="389"/>
      <c r="X114" s="390"/>
      <c r="Y114" s="390"/>
      <c r="Z114" s="389"/>
      <c r="AA114" s="390"/>
      <c r="AB114" s="391"/>
    </row>
    <row r="115" spans="1:28" ht="18" customHeight="1" thickBot="1">
      <c r="A115" s="371"/>
      <c r="B115" s="372"/>
      <c r="C115" s="372"/>
      <c r="D115" s="372"/>
      <c r="E115" s="372"/>
      <c r="F115" s="372"/>
      <c r="G115" s="373"/>
      <c r="H115" s="98" t="s">
        <v>212</v>
      </c>
      <c r="I115" s="99" t="s">
        <v>121</v>
      </c>
      <c r="J115" s="100" t="s">
        <v>214</v>
      </c>
      <c r="K115" s="98" t="s">
        <v>212</v>
      </c>
      <c r="L115" s="99" t="s">
        <v>121</v>
      </c>
      <c r="M115" s="100" t="s">
        <v>214</v>
      </c>
      <c r="N115" s="98" t="s">
        <v>212</v>
      </c>
      <c r="O115" s="99" t="s">
        <v>121</v>
      </c>
      <c r="P115" s="100" t="s">
        <v>214</v>
      </c>
      <c r="Q115" s="98" t="s">
        <v>212</v>
      </c>
      <c r="R115" s="99" t="s">
        <v>121</v>
      </c>
      <c r="S115" s="100" t="s">
        <v>214</v>
      </c>
      <c r="T115" s="98" t="s">
        <v>212</v>
      </c>
      <c r="U115" s="99" t="s">
        <v>121</v>
      </c>
      <c r="V115" s="100" t="s">
        <v>214</v>
      </c>
      <c r="W115" s="98" t="s">
        <v>212</v>
      </c>
      <c r="X115" s="99" t="s">
        <v>121</v>
      </c>
      <c r="Y115" s="100" t="s">
        <v>214</v>
      </c>
      <c r="Z115" s="98" t="s">
        <v>212</v>
      </c>
      <c r="AA115" s="99" t="s">
        <v>121</v>
      </c>
      <c r="AB115" s="101" t="s">
        <v>214</v>
      </c>
    </row>
    <row r="116" spans="1:28" ht="18" customHeight="1">
      <c r="A116" s="383" t="s">
        <v>27</v>
      </c>
      <c r="B116" s="384"/>
      <c r="C116" s="384"/>
      <c r="D116" s="384"/>
      <c r="E116" s="384"/>
      <c r="F116" s="384"/>
      <c r="G116" s="385"/>
      <c r="H116" s="246">
        <v>18</v>
      </c>
      <c r="I116" s="247">
        <v>19</v>
      </c>
      <c r="J116" s="247">
        <v>5260</v>
      </c>
      <c r="K116" s="246">
        <v>18</v>
      </c>
      <c r="L116" s="247">
        <v>19</v>
      </c>
      <c r="M116" s="247">
        <v>5260</v>
      </c>
      <c r="N116" s="246"/>
      <c r="O116" s="247"/>
      <c r="P116" s="247">
        <v>425</v>
      </c>
      <c r="Q116" s="246">
        <v>18</v>
      </c>
      <c r="R116" s="247">
        <v>19</v>
      </c>
      <c r="S116" s="247">
        <v>5685</v>
      </c>
      <c r="T116" s="246"/>
      <c r="U116" s="247"/>
      <c r="V116" s="247"/>
      <c r="W116" s="246"/>
      <c r="X116" s="247"/>
      <c r="Y116" s="247"/>
      <c r="Z116" s="246">
        <v>18</v>
      </c>
      <c r="AA116" s="247">
        <v>19</v>
      </c>
      <c r="AB116" s="248">
        <v>5685</v>
      </c>
    </row>
    <row r="117" spans="1:28" ht="18" customHeight="1">
      <c r="A117" s="377" t="s">
        <v>28</v>
      </c>
      <c r="B117" s="378"/>
      <c r="C117" s="378"/>
      <c r="D117" s="378"/>
      <c r="E117" s="378"/>
      <c r="F117" s="378"/>
      <c r="G117" s="379"/>
      <c r="H117" s="246">
        <v>21</v>
      </c>
      <c r="I117" s="247">
        <v>21</v>
      </c>
      <c r="J117" s="247">
        <v>5194</v>
      </c>
      <c r="K117" s="246">
        <v>20</v>
      </c>
      <c r="L117" s="247">
        <v>20</v>
      </c>
      <c r="M117" s="247">
        <v>4814</v>
      </c>
      <c r="N117" s="246"/>
      <c r="O117" s="247"/>
      <c r="P117" s="247">
        <v>391</v>
      </c>
      <c r="Q117" s="246">
        <v>20</v>
      </c>
      <c r="R117" s="247">
        <v>20</v>
      </c>
      <c r="S117" s="247">
        <v>5205</v>
      </c>
      <c r="T117" s="246"/>
      <c r="U117" s="247"/>
      <c r="V117" s="247"/>
      <c r="W117" s="246"/>
      <c r="X117" s="247"/>
      <c r="Y117" s="247"/>
      <c r="Z117" s="246">
        <v>20</v>
      </c>
      <c r="AA117" s="247">
        <v>20</v>
      </c>
      <c r="AB117" s="248">
        <v>5205</v>
      </c>
    </row>
    <row r="118" spans="1:28" ht="18" customHeight="1">
      <c r="A118" s="377" t="s">
        <v>13</v>
      </c>
      <c r="B118" s="378"/>
      <c r="C118" s="378"/>
      <c r="D118" s="378"/>
      <c r="E118" s="378"/>
      <c r="F118" s="378"/>
      <c r="G118" s="379"/>
      <c r="H118" s="246">
        <v>0</v>
      </c>
      <c r="I118" s="247">
        <v>0</v>
      </c>
      <c r="J118" s="247">
        <v>0</v>
      </c>
      <c r="K118" s="246">
        <v>2</v>
      </c>
      <c r="L118" s="247">
        <v>2</v>
      </c>
      <c r="M118" s="247">
        <v>380</v>
      </c>
      <c r="N118" s="246"/>
      <c r="O118" s="247"/>
      <c r="P118" s="247">
        <v>1131</v>
      </c>
      <c r="Q118" s="246">
        <v>2</v>
      </c>
      <c r="R118" s="247">
        <v>2</v>
      </c>
      <c r="S118" s="247">
        <v>1511</v>
      </c>
      <c r="T118" s="246"/>
      <c r="U118" s="247"/>
      <c r="V118" s="247"/>
      <c r="W118" s="246"/>
      <c r="X118" s="247"/>
      <c r="Y118" s="247"/>
      <c r="Z118" s="246">
        <v>2</v>
      </c>
      <c r="AA118" s="247">
        <v>2</v>
      </c>
      <c r="AB118" s="248">
        <v>1511</v>
      </c>
    </row>
    <row r="119" spans="1:28" ht="18" customHeight="1">
      <c r="A119" s="377" t="s">
        <v>29</v>
      </c>
      <c r="B119" s="378"/>
      <c r="C119" s="378"/>
      <c r="D119" s="378"/>
      <c r="E119" s="378"/>
      <c r="F119" s="378"/>
      <c r="G119" s="379"/>
      <c r="H119" s="246">
        <v>6</v>
      </c>
      <c r="I119" s="247">
        <v>6</v>
      </c>
      <c r="J119" s="247">
        <v>1767</v>
      </c>
      <c r="K119" s="246">
        <v>6</v>
      </c>
      <c r="L119" s="247">
        <v>6</v>
      </c>
      <c r="M119" s="247">
        <v>1767</v>
      </c>
      <c r="N119" s="246"/>
      <c r="O119" s="247"/>
      <c r="P119" s="247">
        <v>145</v>
      </c>
      <c r="Q119" s="246">
        <v>6</v>
      </c>
      <c r="R119" s="247">
        <v>6</v>
      </c>
      <c r="S119" s="247">
        <v>1912</v>
      </c>
      <c r="T119" s="246"/>
      <c r="U119" s="247"/>
      <c r="V119" s="247"/>
      <c r="W119" s="246"/>
      <c r="X119" s="247"/>
      <c r="Y119" s="247"/>
      <c r="Z119" s="246">
        <v>6</v>
      </c>
      <c r="AA119" s="247">
        <v>6</v>
      </c>
      <c r="AB119" s="248">
        <v>1912</v>
      </c>
    </row>
    <row r="120" spans="1:28" ht="18" customHeight="1">
      <c r="A120" s="374" t="s">
        <v>122</v>
      </c>
      <c r="B120" s="375"/>
      <c r="C120" s="375"/>
      <c r="D120" s="375"/>
      <c r="E120" s="375"/>
      <c r="F120" s="375"/>
      <c r="G120" s="376"/>
      <c r="H120" s="174">
        <v>45</v>
      </c>
      <c r="I120" s="104">
        <v>46</v>
      </c>
      <c r="J120" s="245">
        <v>12221</v>
      </c>
      <c r="K120" s="252">
        <v>46</v>
      </c>
      <c r="L120" s="253">
        <v>47</v>
      </c>
      <c r="M120" s="245">
        <v>12221</v>
      </c>
      <c r="N120" s="252">
        <v>0</v>
      </c>
      <c r="O120" s="253">
        <v>0</v>
      </c>
      <c r="P120" s="245">
        <v>2092</v>
      </c>
      <c r="Q120" s="252">
        <v>46</v>
      </c>
      <c r="R120" s="253">
        <v>47</v>
      </c>
      <c r="S120" s="245">
        <v>14313</v>
      </c>
      <c r="T120" s="252">
        <v>0</v>
      </c>
      <c r="U120" s="253">
        <v>0</v>
      </c>
      <c r="V120" s="245">
        <v>0</v>
      </c>
      <c r="W120" s="252">
        <v>0</v>
      </c>
      <c r="X120" s="253">
        <v>0</v>
      </c>
      <c r="Y120" s="245">
        <v>0</v>
      </c>
      <c r="Z120" s="252">
        <v>46</v>
      </c>
      <c r="AA120" s="253">
        <v>47</v>
      </c>
      <c r="AB120" s="254">
        <v>14313</v>
      </c>
    </row>
    <row r="121" spans="1:28" ht="18" customHeight="1">
      <c r="A121" s="400" t="s">
        <v>192</v>
      </c>
      <c r="B121" s="401"/>
      <c r="C121" s="401"/>
      <c r="D121" s="401"/>
      <c r="E121" s="401"/>
      <c r="F121" s="401"/>
      <c r="G121" s="402"/>
      <c r="H121" s="351"/>
      <c r="I121" s="349"/>
      <c r="J121" s="353"/>
      <c r="K121" s="351"/>
      <c r="L121" s="349"/>
      <c r="M121" s="353"/>
      <c r="N121" s="351"/>
      <c r="O121" s="349"/>
      <c r="P121" s="353"/>
      <c r="Q121" s="351"/>
      <c r="R121" s="349">
        <v>0</v>
      </c>
      <c r="S121" s="353"/>
      <c r="T121" s="351"/>
      <c r="U121" s="349"/>
      <c r="V121" s="353"/>
      <c r="W121" s="351"/>
      <c r="X121" s="349"/>
      <c r="Y121" s="349"/>
      <c r="Z121" s="351"/>
      <c r="AA121" s="349">
        <v>0</v>
      </c>
      <c r="AB121" s="353"/>
    </row>
    <row r="122" spans="1:28" ht="18" customHeight="1">
      <c r="A122" s="403"/>
      <c r="B122" s="404"/>
      <c r="C122" s="404"/>
      <c r="D122" s="404"/>
      <c r="E122" s="404"/>
      <c r="F122" s="404"/>
      <c r="G122" s="405"/>
      <c r="H122" s="352"/>
      <c r="I122" s="350"/>
      <c r="J122" s="354"/>
      <c r="K122" s="352"/>
      <c r="L122" s="350"/>
      <c r="M122" s="354"/>
      <c r="N122" s="352"/>
      <c r="O122" s="350"/>
      <c r="P122" s="354"/>
      <c r="Q122" s="352"/>
      <c r="R122" s="350"/>
      <c r="S122" s="354"/>
      <c r="T122" s="352"/>
      <c r="U122" s="350"/>
      <c r="V122" s="354"/>
      <c r="W122" s="352"/>
      <c r="X122" s="350"/>
      <c r="Y122" s="350"/>
      <c r="Z122" s="352"/>
      <c r="AA122" s="350"/>
      <c r="AB122" s="354"/>
    </row>
    <row r="123" spans="1:28" ht="18" customHeight="1">
      <c r="A123" s="412" t="s">
        <v>195</v>
      </c>
      <c r="B123" s="413"/>
      <c r="C123" s="413"/>
      <c r="D123" s="413"/>
      <c r="E123" s="413"/>
      <c r="F123" s="413"/>
      <c r="G123" s="414"/>
      <c r="H123" s="102"/>
      <c r="I123" s="247">
        <v>46</v>
      </c>
      <c r="J123" s="247"/>
      <c r="K123" s="246"/>
      <c r="L123" s="247">
        <v>47</v>
      </c>
      <c r="M123" s="247"/>
      <c r="N123" s="246"/>
      <c r="O123" s="247">
        <v>0</v>
      </c>
      <c r="P123" s="247"/>
      <c r="Q123" s="246"/>
      <c r="R123" s="247">
        <v>47</v>
      </c>
      <c r="S123" s="247"/>
      <c r="T123" s="246"/>
      <c r="U123" s="247">
        <v>0</v>
      </c>
      <c r="V123" s="247"/>
      <c r="W123" s="246"/>
      <c r="X123" s="247">
        <v>0</v>
      </c>
      <c r="Y123" s="247"/>
      <c r="Z123" s="246"/>
      <c r="AA123" s="247">
        <v>47</v>
      </c>
      <c r="AB123" s="248"/>
    </row>
    <row r="124" spans="1:28" ht="18" customHeight="1">
      <c r="A124" s="415" t="s">
        <v>193</v>
      </c>
      <c r="B124" s="416"/>
      <c r="C124" s="416"/>
      <c r="D124" s="416"/>
      <c r="E124" s="416"/>
      <c r="F124" s="416"/>
      <c r="G124" s="417"/>
      <c r="H124" s="355"/>
      <c r="I124" s="343"/>
      <c r="J124" s="347"/>
      <c r="K124" s="345"/>
      <c r="L124" s="343"/>
      <c r="M124" s="347"/>
      <c r="N124" s="345"/>
      <c r="O124" s="343"/>
      <c r="P124" s="347"/>
      <c r="Q124" s="345"/>
      <c r="R124" s="343"/>
      <c r="S124" s="347"/>
      <c r="T124" s="345"/>
      <c r="U124" s="343"/>
      <c r="V124" s="347"/>
      <c r="W124" s="345"/>
      <c r="X124" s="343"/>
      <c r="Y124" s="343"/>
      <c r="Z124" s="345"/>
      <c r="AA124" s="343"/>
      <c r="AB124" s="347"/>
    </row>
    <row r="125" spans="1:28" ht="18" customHeight="1">
      <c r="A125" s="380"/>
      <c r="B125" s="381"/>
      <c r="C125" s="381"/>
      <c r="D125" s="381"/>
      <c r="E125" s="381"/>
      <c r="F125" s="381"/>
      <c r="G125" s="382"/>
      <c r="H125" s="356"/>
      <c r="I125" s="344"/>
      <c r="J125" s="348"/>
      <c r="K125" s="346"/>
      <c r="L125" s="344"/>
      <c r="M125" s="348"/>
      <c r="N125" s="346"/>
      <c r="O125" s="344"/>
      <c r="P125" s="348"/>
      <c r="Q125" s="346"/>
      <c r="R125" s="344"/>
      <c r="S125" s="348"/>
      <c r="T125" s="346"/>
      <c r="U125" s="344"/>
      <c r="V125" s="348"/>
      <c r="W125" s="346"/>
      <c r="X125" s="344"/>
      <c r="Y125" s="344"/>
      <c r="Z125" s="346"/>
      <c r="AA125" s="344"/>
      <c r="AB125" s="348"/>
    </row>
    <row r="126" spans="1:28" ht="18" customHeight="1">
      <c r="A126" s="357" t="s">
        <v>127</v>
      </c>
      <c r="B126" s="323"/>
      <c r="C126" s="323"/>
      <c r="D126" s="323"/>
      <c r="E126" s="323"/>
      <c r="F126" s="323"/>
      <c r="G126" s="358"/>
      <c r="H126" s="102"/>
      <c r="I126" s="247"/>
      <c r="J126" s="247"/>
      <c r="K126" s="246"/>
      <c r="L126" s="247"/>
      <c r="M126" s="247"/>
      <c r="N126" s="246"/>
      <c r="O126" s="247"/>
      <c r="P126" s="247"/>
      <c r="Q126" s="246"/>
      <c r="R126" s="247"/>
      <c r="S126" s="247"/>
      <c r="T126" s="246"/>
      <c r="U126" s="247"/>
      <c r="V126" s="247"/>
      <c r="W126" s="246"/>
      <c r="X126" s="247"/>
      <c r="Y126" s="247"/>
      <c r="Z126" s="246"/>
      <c r="AA126" s="247"/>
      <c r="AB126" s="248"/>
    </row>
    <row r="127" spans="1:28" ht="18" customHeight="1">
      <c r="A127" s="326" t="s">
        <v>154</v>
      </c>
      <c r="B127" s="327"/>
      <c r="C127" s="327"/>
      <c r="D127" s="327"/>
      <c r="E127" s="327"/>
      <c r="F127" s="327"/>
      <c r="G127" s="328"/>
      <c r="H127" s="103"/>
      <c r="I127" s="250"/>
      <c r="J127" s="250"/>
      <c r="K127" s="249"/>
      <c r="L127" s="250"/>
      <c r="M127" s="250"/>
      <c r="N127" s="249"/>
      <c r="O127" s="250"/>
      <c r="P127" s="250"/>
      <c r="Q127" s="249"/>
      <c r="R127" s="250"/>
      <c r="S127" s="250"/>
      <c r="T127" s="249"/>
      <c r="U127" s="250"/>
      <c r="V127" s="250"/>
      <c r="W127" s="249"/>
      <c r="X127" s="250"/>
      <c r="Y127" s="250"/>
      <c r="Z127" s="249"/>
      <c r="AA127" s="250"/>
      <c r="AB127" s="251"/>
    </row>
    <row r="128" spans="1:28" ht="18" customHeight="1">
      <c r="A128" s="329" t="s">
        <v>194</v>
      </c>
      <c r="B128" s="330"/>
      <c r="C128" s="330"/>
      <c r="D128" s="330"/>
      <c r="E128" s="330"/>
      <c r="F128" s="330"/>
      <c r="G128" s="331"/>
      <c r="H128" s="103"/>
      <c r="I128" s="250">
        <v>46</v>
      </c>
      <c r="J128" s="250"/>
      <c r="K128" s="249"/>
      <c r="L128" s="250">
        <v>47</v>
      </c>
      <c r="M128" s="250"/>
      <c r="N128" s="249"/>
      <c r="O128" s="250">
        <v>0</v>
      </c>
      <c r="P128" s="250"/>
      <c r="Q128" s="249"/>
      <c r="R128" s="250">
        <v>47</v>
      </c>
      <c r="S128" s="250"/>
      <c r="T128" s="249"/>
      <c r="U128" s="250">
        <v>0</v>
      </c>
      <c r="V128" s="250"/>
      <c r="W128" s="249"/>
      <c r="X128" s="250">
        <v>0</v>
      </c>
      <c r="Y128" s="250"/>
      <c r="Z128" s="249"/>
      <c r="AA128" s="250">
        <v>47</v>
      </c>
      <c r="AB128" s="251"/>
    </row>
    <row r="130" ht="15.75">
      <c r="A130" s="5" t="s">
        <v>242</v>
      </c>
    </row>
    <row r="133" spans="1:28" ht="22.5">
      <c r="A133" s="337" t="s">
        <v>200</v>
      </c>
      <c r="B133" s="338"/>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row>
    <row r="134" spans="1:28" ht="23.25">
      <c r="A134" s="332" t="s">
        <v>6</v>
      </c>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row>
    <row r="135" spans="1:28" ht="23.25">
      <c r="A135" s="332" t="s">
        <v>189</v>
      </c>
      <c r="B135" s="333"/>
      <c r="C135" s="333"/>
      <c r="D135" s="333"/>
      <c r="E135" s="333"/>
      <c r="F135" s="333"/>
      <c r="G135" s="333"/>
      <c r="H135" s="333"/>
      <c r="I135" s="333"/>
      <c r="J135" s="333"/>
      <c r="K135" s="333"/>
      <c r="L135" s="333"/>
      <c r="M135" s="333"/>
      <c r="N135" s="333"/>
      <c r="O135" s="333"/>
      <c r="P135" s="333"/>
      <c r="Q135" s="333"/>
      <c r="R135" s="333"/>
      <c r="S135" s="333"/>
      <c r="T135" s="333"/>
      <c r="U135" s="333"/>
      <c r="V135" s="333"/>
      <c r="W135" s="333"/>
      <c r="X135" s="333"/>
      <c r="Y135" s="333"/>
      <c r="Z135" s="333"/>
      <c r="AA135" s="333"/>
      <c r="AB135" s="333"/>
    </row>
    <row r="136" spans="1:28" ht="23.25">
      <c r="A136" s="71"/>
      <c r="B136" s="7"/>
      <c r="C136" s="7"/>
      <c r="D136" s="7"/>
      <c r="E136" s="7"/>
      <c r="F136" s="7"/>
      <c r="G136" s="7"/>
      <c r="H136" s="13"/>
      <c r="I136" s="13"/>
      <c r="J136" s="13"/>
      <c r="K136" s="13"/>
      <c r="L136" s="13"/>
      <c r="M136" s="13"/>
      <c r="N136" s="13"/>
      <c r="O136" s="13"/>
      <c r="P136" s="13"/>
      <c r="Q136" s="13"/>
      <c r="R136" s="13"/>
      <c r="S136" s="13"/>
      <c r="T136" s="13"/>
      <c r="U136" s="13"/>
      <c r="V136" s="13"/>
      <c r="W136" s="13"/>
      <c r="X136" s="13"/>
      <c r="Y136" s="13"/>
      <c r="Z136" s="13"/>
      <c r="AA136" s="13"/>
      <c r="AB136" s="13"/>
    </row>
    <row r="137" spans="1:28" ht="23.25">
      <c r="A137" s="71"/>
      <c r="B137" s="7"/>
      <c r="C137" s="7"/>
      <c r="D137" s="7"/>
      <c r="E137" s="7"/>
      <c r="F137" s="7"/>
      <c r="G137" s="7"/>
      <c r="H137" s="13"/>
      <c r="I137" s="13"/>
      <c r="J137" s="13"/>
      <c r="K137" s="13"/>
      <c r="L137" s="13"/>
      <c r="M137" s="13"/>
      <c r="N137" s="13"/>
      <c r="O137" s="13"/>
      <c r="P137" s="13"/>
      <c r="Q137" s="13"/>
      <c r="R137" s="13"/>
      <c r="S137" s="13"/>
      <c r="T137" s="13"/>
      <c r="U137" s="13"/>
      <c r="V137" s="13"/>
      <c r="W137" s="13"/>
      <c r="X137" s="13"/>
      <c r="Y137" s="13"/>
      <c r="Z137" s="13"/>
      <c r="AA137" s="13"/>
      <c r="AB137" s="13"/>
    </row>
    <row r="138" spans="1:28" ht="23.25">
      <c r="A138" s="71"/>
      <c r="B138" s="7"/>
      <c r="C138" s="7"/>
      <c r="D138" s="7"/>
      <c r="E138" s="7"/>
      <c r="F138" s="7"/>
      <c r="G138" s="7"/>
      <c r="H138" s="13"/>
      <c r="I138" s="13"/>
      <c r="J138" s="13"/>
      <c r="K138" s="13"/>
      <c r="L138" s="13"/>
      <c r="M138" s="13"/>
      <c r="N138" s="13"/>
      <c r="O138" s="13"/>
      <c r="P138" s="13"/>
      <c r="Q138" s="13"/>
      <c r="R138" s="13"/>
      <c r="S138" s="13"/>
      <c r="T138" s="13"/>
      <c r="U138" s="13"/>
      <c r="V138" s="13"/>
      <c r="W138" s="13"/>
      <c r="X138" s="13"/>
      <c r="Y138" s="13"/>
      <c r="Z138" s="13"/>
      <c r="AA138" s="13"/>
      <c r="AB138" s="13"/>
    </row>
    <row r="139" spans="1:28" ht="15.75">
      <c r="A139" s="42"/>
      <c r="B139" s="7"/>
      <c r="C139" s="7"/>
      <c r="D139" s="7"/>
      <c r="E139" s="7"/>
      <c r="F139" s="7"/>
      <c r="G139" s="7"/>
      <c r="H139" s="13"/>
      <c r="I139" s="13"/>
      <c r="J139" s="13"/>
      <c r="K139" s="13"/>
      <c r="L139" s="13"/>
      <c r="M139" s="13"/>
      <c r="N139" s="13"/>
      <c r="O139" s="13"/>
      <c r="P139" s="13"/>
      <c r="Q139" s="13"/>
      <c r="R139" s="13"/>
      <c r="S139" s="13"/>
      <c r="T139" s="13"/>
      <c r="U139" s="13"/>
      <c r="V139" s="13"/>
      <c r="W139" s="13"/>
      <c r="X139" s="13"/>
      <c r="Y139" s="13"/>
      <c r="Z139" s="311" t="s">
        <v>184</v>
      </c>
      <c r="AA139" s="312"/>
      <c r="AB139" s="313"/>
    </row>
    <row r="140" spans="1:28" ht="15.75">
      <c r="A140" s="9"/>
      <c r="B140" s="9"/>
      <c r="C140" s="9"/>
      <c r="D140" s="9"/>
      <c r="E140" s="9"/>
      <c r="F140" s="9"/>
      <c r="G140" s="9"/>
      <c r="H140" s="126"/>
      <c r="I140" s="126"/>
      <c r="J140" s="126"/>
      <c r="K140" s="126"/>
      <c r="L140" s="126"/>
      <c r="M140" s="126"/>
      <c r="N140" s="126"/>
      <c r="O140" s="126"/>
      <c r="P140" s="126"/>
      <c r="Q140" s="126"/>
      <c r="R140" s="126"/>
      <c r="S140" s="126"/>
      <c r="T140" s="126"/>
      <c r="U140" s="126"/>
      <c r="V140" s="126"/>
      <c r="W140" s="126"/>
      <c r="X140" s="126"/>
      <c r="Y140" s="64"/>
      <c r="Z140" s="395" t="s">
        <v>41</v>
      </c>
      <c r="AA140" s="394" t="s">
        <v>121</v>
      </c>
      <c r="AB140" s="392" t="s">
        <v>214</v>
      </c>
    </row>
    <row r="141" spans="1:28" ht="16.5" thickBot="1">
      <c r="A141" s="132"/>
      <c r="B141" s="68"/>
      <c r="C141" s="68"/>
      <c r="D141" s="68"/>
      <c r="E141" s="68"/>
      <c r="F141" s="68"/>
      <c r="G141" s="68"/>
      <c r="H141" s="69"/>
      <c r="I141" s="69"/>
      <c r="J141" s="69"/>
      <c r="K141" s="69"/>
      <c r="L141" s="69"/>
      <c r="M141" s="69"/>
      <c r="N141" s="69"/>
      <c r="O141" s="69"/>
      <c r="P141" s="69"/>
      <c r="Q141" s="69"/>
      <c r="R141" s="69"/>
      <c r="S141" s="69"/>
      <c r="T141" s="69"/>
      <c r="U141" s="69"/>
      <c r="V141" s="69"/>
      <c r="W141" s="69"/>
      <c r="X141" s="69"/>
      <c r="Y141" s="69"/>
      <c r="Z141" s="396"/>
      <c r="AA141" s="393"/>
      <c r="AB141" s="393"/>
    </row>
    <row r="142" spans="1:28" ht="15.75">
      <c r="A142" s="335" t="s">
        <v>62</v>
      </c>
      <c r="B142" s="336"/>
      <c r="C142" s="336"/>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336"/>
      <c r="Z142" s="166">
        <v>56</v>
      </c>
      <c r="AA142" s="166">
        <v>56</v>
      </c>
      <c r="AB142" s="166">
        <v>7383</v>
      </c>
    </row>
    <row r="143" spans="1:28" ht="15.75">
      <c r="A143" s="359" t="s">
        <v>241</v>
      </c>
      <c r="B143" s="360"/>
      <c r="C143" s="360"/>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169">
        <v>52</v>
      </c>
      <c r="AA143" s="169">
        <v>52</v>
      </c>
      <c r="AB143" s="169">
        <v>7383</v>
      </c>
    </row>
    <row r="144" spans="1:28" ht="15.75" hidden="1">
      <c r="A144" s="314" t="s">
        <v>155</v>
      </c>
      <c r="B144" s="310"/>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167"/>
      <c r="AA144" s="167"/>
      <c r="AB144" s="168"/>
    </row>
    <row r="145" spans="1:28" ht="15.75" hidden="1">
      <c r="A145" s="66"/>
      <c r="B145" s="285"/>
      <c r="C145" s="285" t="s">
        <v>182</v>
      </c>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167"/>
      <c r="AA145" s="167"/>
      <c r="AB145" s="168">
        <v>0</v>
      </c>
    </row>
    <row r="146" spans="1:28" ht="15.75" hidden="1">
      <c r="A146" s="361" t="s">
        <v>63</v>
      </c>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167"/>
      <c r="AA146" s="167"/>
      <c r="AB146" s="168"/>
    </row>
    <row r="147" spans="1:28" ht="15.75">
      <c r="A147" s="321" t="s">
        <v>20</v>
      </c>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167"/>
      <c r="AA147" s="167"/>
      <c r="AB147" s="168"/>
    </row>
    <row r="148" spans="1:28" ht="15.75">
      <c r="A148" s="325" t="s">
        <v>116</v>
      </c>
      <c r="B148" s="316"/>
      <c r="C148" s="316"/>
      <c r="D148" s="316"/>
      <c r="E148" s="316"/>
      <c r="F148" s="316"/>
      <c r="G148" s="316"/>
      <c r="H148" s="316"/>
      <c r="I148" s="316"/>
      <c r="J148" s="316"/>
      <c r="K148" s="316"/>
      <c r="L148" s="316"/>
      <c r="M148" s="316"/>
      <c r="N148" s="316"/>
      <c r="O148" s="316"/>
      <c r="P148" s="316"/>
      <c r="Q148" s="316"/>
      <c r="R148" s="316"/>
      <c r="S148" s="316"/>
      <c r="T148" s="316"/>
      <c r="U148" s="316"/>
      <c r="V148" s="316"/>
      <c r="W148" s="316"/>
      <c r="X148" s="316"/>
      <c r="Y148" s="316"/>
      <c r="Z148" s="167"/>
      <c r="AA148" s="167"/>
      <c r="AB148" s="168"/>
    </row>
    <row r="149" spans="1:28" ht="15.75">
      <c r="A149" s="322" t="s">
        <v>225</v>
      </c>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167"/>
      <c r="AA149" s="167"/>
      <c r="AB149" s="168">
        <v>105</v>
      </c>
    </row>
    <row r="150" spans="1:28" ht="15.75">
      <c r="A150" s="363" t="s">
        <v>226</v>
      </c>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167"/>
      <c r="AA150" s="167"/>
      <c r="AB150" s="168">
        <v>50</v>
      </c>
    </row>
    <row r="151" spans="1:28" ht="15.75">
      <c r="A151" s="324" t="s">
        <v>227</v>
      </c>
      <c r="B151" s="323"/>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167"/>
      <c r="AA151" s="167"/>
      <c r="AB151" s="168">
        <v>4</v>
      </c>
    </row>
    <row r="152" spans="1:28" ht="15.75">
      <c r="A152" s="324" t="s">
        <v>177</v>
      </c>
      <c r="B152" s="323"/>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167"/>
      <c r="AA152" s="167"/>
      <c r="AB152" s="168">
        <v>6</v>
      </c>
    </row>
    <row r="153" spans="1:28" ht="15.75">
      <c r="A153" s="324" t="s">
        <v>228</v>
      </c>
      <c r="B153" s="323"/>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167"/>
      <c r="AA153" s="167"/>
      <c r="AB153" s="168">
        <v>13</v>
      </c>
    </row>
    <row r="154" spans="1:28" ht="15.75">
      <c r="A154" s="324" t="s">
        <v>178</v>
      </c>
      <c r="B154" s="323"/>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167"/>
      <c r="AA154" s="167"/>
      <c r="AB154" s="168">
        <v>78</v>
      </c>
    </row>
    <row r="155" spans="1:28" ht="15.75">
      <c r="A155" s="324" t="s">
        <v>179</v>
      </c>
      <c r="B155" s="323"/>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167"/>
      <c r="AA155" s="167"/>
      <c r="AB155" s="168"/>
    </row>
    <row r="156" spans="1:28" ht="15.75">
      <c r="A156" s="324" t="s">
        <v>229</v>
      </c>
      <c r="B156" s="323"/>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167"/>
      <c r="AA156" s="167"/>
      <c r="AB156" s="168">
        <v>248</v>
      </c>
    </row>
    <row r="157" spans="1:28" ht="15.75">
      <c r="A157" s="324" t="s">
        <v>180</v>
      </c>
      <c r="B157" s="323"/>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167"/>
      <c r="AA157" s="167"/>
      <c r="AB157" s="168"/>
    </row>
    <row r="158" spans="1:28" ht="15.75">
      <c r="A158" s="324" t="s">
        <v>181</v>
      </c>
      <c r="B158" s="323"/>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167"/>
      <c r="AA158" s="167"/>
      <c r="AB158" s="168"/>
    </row>
    <row r="159" spans="1:28" ht="15.75">
      <c r="A159" s="324" t="s">
        <v>230</v>
      </c>
      <c r="B159" s="323"/>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167"/>
      <c r="AA159" s="167"/>
      <c r="AB159" s="168"/>
    </row>
    <row r="160" spans="1:28" ht="15.75">
      <c r="A160" s="324" t="s">
        <v>204</v>
      </c>
      <c r="B160" s="323"/>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167">
        <v>0</v>
      </c>
      <c r="AA160" s="167">
        <v>0</v>
      </c>
      <c r="AB160" s="167">
        <v>504</v>
      </c>
    </row>
    <row r="161" spans="1:28" ht="15.75">
      <c r="A161" s="325" t="s">
        <v>117</v>
      </c>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167"/>
      <c r="AA161" s="167"/>
      <c r="AB161" s="168"/>
    </row>
    <row r="162" spans="1:28" ht="15.75">
      <c r="A162" s="361" t="s">
        <v>231</v>
      </c>
      <c r="B162" s="323"/>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167"/>
      <c r="AA162" s="167"/>
      <c r="AB162" s="168">
        <v>-19</v>
      </c>
    </row>
    <row r="163" spans="1:28" ht="15.75">
      <c r="A163" s="324" t="s">
        <v>205</v>
      </c>
      <c r="B163" s="323"/>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167">
        <v>0</v>
      </c>
      <c r="AA163" s="167">
        <v>0</v>
      </c>
      <c r="AB163" s="167">
        <v>-19</v>
      </c>
    </row>
    <row r="164" spans="1:28" ht="15.75">
      <c r="A164" s="320" t="s">
        <v>90</v>
      </c>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167">
        <v>0</v>
      </c>
      <c r="AA164" s="167">
        <v>0</v>
      </c>
      <c r="AB164" s="167">
        <v>485</v>
      </c>
    </row>
    <row r="165" spans="1:28" ht="15.75">
      <c r="A165" s="320" t="s">
        <v>89</v>
      </c>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167">
        <v>0</v>
      </c>
      <c r="AA165" s="167">
        <v>0</v>
      </c>
      <c r="AB165" s="167">
        <v>485</v>
      </c>
    </row>
    <row r="166" spans="1:28" ht="15.75">
      <c r="A166" s="144" t="s">
        <v>64</v>
      </c>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286">
        <v>52</v>
      </c>
      <c r="AA166" s="286">
        <v>52</v>
      </c>
      <c r="AB166" s="286">
        <v>7868</v>
      </c>
    </row>
    <row r="167" spans="1:28" ht="15.75">
      <c r="A167" s="319" t="s">
        <v>65</v>
      </c>
      <c r="B167" s="318"/>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172">
        <v>52</v>
      </c>
      <c r="AA167" s="172">
        <v>52</v>
      </c>
      <c r="AB167" s="173">
        <v>7868</v>
      </c>
    </row>
    <row r="168" spans="1:28" ht="15.75">
      <c r="A168" s="317" t="s">
        <v>66</v>
      </c>
      <c r="B168" s="318"/>
      <c r="C168" s="318"/>
      <c r="D168" s="318"/>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171">
        <v>0</v>
      </c>
      <c r="AA168" s="171">
        <v>0</v>
      </c>
      <c r="AB168" s="171">
        <v>485</v>
      </c>
    </row>
    <row r="170" spans="1:15" ht="15.75">
      <c r="A170" s="5" t="s">
        <v>242</v>
      </c>
      <c r="O170" s="147" t="s">
        <v>18</v>
      </c>
    </row>
    <row r="172" spans="1:28" ht="22.5">
      <c r="A172" s="337" t="s">
        <v>200</v>
      </c>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row>
    <row r="173" spans="1:28" ht="23.25">
      <c r="A173" s="332" t="s">
        <v>6</v>
      </c>
      <c r="B173" s="333"/>
      <c r="C173" s="333"/>
      <c r="D173" s="333"/>
      <c r="E173" s="333"/>
      <c r="F173" s="333"/>
      <c r="G173" s="333"/>
      <c r="H173" s="333"/>
      <c r="I173" s="333"/>
      <c r="J173" s="333"/>
      <c r="K173" s="333"/>
      <c r="L173" s="333"/>
      <c r="M173" s="333"/>
      <c r="N173" s="333"/>
      <c r="O173" s="333"/>
      <c r="P173" s="333"/>
      <c r="Q173" s="333"/>
      <c r="R173" s="333"/>
      <c r="S173" s="333"/>
      <c r="T173" s="333"/>
      <c r="U173" s="333"/>
      <c r="V173" s="333"/>
      <c r="W173" s="333"/>
      <c r="X173" s="333"/>
      <c r="Y173" s="333"/>
      <c r="Z173" s="333"/>
      <c r="AA173" s="333"/>
      <c r="AB173" s="333"/>
    </row>
    <row r="174" spans="1:28" ht="23.25">
      <c r="A174" s="332" t="s">
        <v>189</v>
      </c>
      <c r="B174" s="333"/>
      <c r="C174" s="333"/>
      <c r="D174" s="333"/>
      <c r="E174" s="333"/>
      <c r="F174" s="333"/>
      <c r="G174" s="333"/>
      <c r="H174" s="333"/>
      <c r="I174" s="333"/>
      <c r="J174" s="333"/>
      <c r="K174" s="333"/>
      <c r="L174" s="333"/>
      <c r="M174" s="333"/>
      <c r="N174" s="333"/>
      <c r="O174" s="333"/>
      <c r="P174" s="333"/>
      <c r="Q174" s="333"/>
      <c r="R174" s="333"/>
      <c r="S174" s="333"/>
      <c r="T174" s="333"/>
      <c r="U174" s="333"/>
      <c r="V174" s="333"/>
      <c r="W174" s="333"/>
      <c r="X174" s="333"/>
      <c r="Y174" s="333"/>
      <c r="Z174" s="333"/>
      <c r="AA174" s="333"/>
      <c r="AB174" s="333"/>
    </row>
    <row r="178" ht="18" customHeight="1"/>
    <row r="179" spans="1:28" ht="18" customHeight="1">
      <c r="A179" s="119"/>
      <c r="B179" s="119"/>
      <c r="C179" s="119"/>
      <c r="D179" s="119"/>
      <c r="E179" s="119"/>
      <c r="F179" s="119"/>
      <c r="G179" s="119"/>
      <c r="H179" s="120"/>
      <c r="I179" s="120"/>
      <c r="J179" s="120"/>
      <c r="K179" s="120"/>
      <c r="L179" s="120"/>
      <c r="M179" s="120"/>
      <c r="N179" s="120"/>
      <c r="O179" s="120"/>
      <c r="P179" s="120"/>
      <c r="Q179" s="120"/>
      <c r="R179" s="120"/>
      <c r="S179" s="120"/>
      <c r="T179" s="120"/>
      <c r="U179" s="120"/>
      <c r="V179" s="120"/>
      <c r="W179" s="120"/>
      <c r="X179" s="120"/>
      <c r="Y179" s="120"/>
      <c r="Z179" s="120"/>
      <c r="AA179" s="120"/>
      <c r="AB179" s="120"/>
    </row>
    <row r="180" spans="1:28" ht="18" customHeight="1">
      <c r="A180" s="365" t="s">
        <v>211</v>
      </c>
      <c r="B180" s="366"/>
      <c r="C180" s="366"/>
      <c r="D180" s="366"/>
      <c r="E180" s="366"/>
      <c r="F180" s="366"/>
      <c r="G180" s="367"/>
      <c r="H180" s="386" t="s">
        <v>42</v>
      </c>
      <c r="I180" s="387"/>
      <c r="J180" s="388"/>
      <c r="K180" s="406" t="s">
        <v>240</v>
      </c>
      <c r="L180" s="407"/>
      <c r="M180" s="408"/>
      <c r="N180" s="386" t="s">
        <v>43</v>
      </c>
      <c r="O180" s="387"/>
      <c r="P180" s="388"/>
      <c r="Q180" s="386" t="s">
        <v>64</v>
      </c>
      <c r="R180" s="387"/>
      <c r="S180" s="388"/>
      <c r="T180" s="386" t="s">
        <v>44</v>
      </c>
      <c r="U180" s="397"/>
      <c r="V180" s="397"/>
      <c r="W180" s="386" t="s">
        <v>45</v>
      </c>
      <c r="X180" s="387"/>
      <c r="Y180" s="387"/>
      <c r="Z180" s="386" t="s">
        <v>72</v>
      </c>
      <c r="AA180" s="387"/>
      <c r="AB180" s="388"/>
    </row>
    <row r="181" spans="1:28" ht="28.5" customHeight="1">
      <c r="A181" s="368"/>
      <c r="B181" s="369"/>
      <c r="C181" s="369"/>
      <c r="D181" s="369"/>
      <c r="E181" s="369"/>
      <c r="F181" s="369"/>
      <c r="G181" s="370"/>
      <c r="H181" s="389"/>
      <c r="I181" s="390"/>
      <c r="J181" s="391"/>
      <c r="K181" s="409"/>
      <c r="L181" s="410"/>
      <c r="M181" s="411"/>
      <c r="N181" s="389"/>
      <c r="O181" s="390"/>
      <c r="P181" s="391"/>
      <c r="Q181" s="389"/>
      <c r="R181" s="390"/>
      <c r="S181" s="391"/>
      <c r="T181" s="398"/>
      <c r="U181" s="399"/>
      <c r="V181" s="399"/>
      <c r="W181" s="389"/>
      <c r="X181" s="390"/>
      <c r="Y181" s="390"/>
      <c r="Z181" s="389"/>
      <c r="AA181" s="390"/>
      <c r="AB181" s="391"/>
    </row>
    <row r="182" spans="1:28" ht="18" customHeight="1" thickBot="1">
      <c r="A182" s="371"/>
      <c r="B182" s="372"/>
      <c r="C182" s="372"/>
      <c r="D182" s="372"/>
      <c r="E182" s="372"/>
      <c r="F182" s="372"/>
      <c r="G182" s="373"/>
      <c r="H182" s="98" t="s">
        <v>212</v>
      </c>
      <c r="I182" s="99" t="s">
        <v>121</v>
      </c>
      <c r="J182" s="100" t="s">
        <v>214</v>
      </c>
      <c r="K182" s="98" t="s">
        <v>212</v>
      </c>
      <c r="L182" s="99" t="s">
        <v>121</v>
      </c>
      <c r="M182" s="100" t="s">
        <v>214</v>
      </c>
      <c r="N182" s="98" t="s">
        <v>212</v>
      </c>
      <c r="O182" s="99" t="s">
        <v>121</v>
      </c>
      <c r="P182" s="100" t="s">
        <v>214</v>
      </c>
      <c r="Q182" s="98" t="s">
        <v>212</v>
      </c>
      <c r="R182" s="99" t="s">
        <v>121</v>
      </c>
      <c r="S182" s="100" t="s">
        <v>214</v>
      </c>
      <c r="T182" s="98" t="s">
        <v>212</v>
      </c>
      <c r="U182" s="99" t="s">
        <v>121</v>
      </c>
      <c r="V182" s="100" t="s">
        <v>214</v>
      </c>
      <c r="W182" s="98" t="s">
        <v>212</v>
      </c>
      <c r="X182" s="99" t="s">
        <v>121</v>
      </c>
      <c r="Y182" s="100" t="s">
        <v>214</v>
      </c>
      <c r="Z182" s="98" t="s">
        <v>212</v>
      </c>
      <c r="AA182" s="99" t="s">
        <v>121</v>
      </c>
      <c r="AB182" s="101" t="s">
        <v>214</v>
      </c>
    </row>
    <row r="183" spans="1:28" ht="18" customHeight="1">
      <c r="A183" s="377" t="s">
        <v>31</v>
      </c>
      <c r="B183" s="418"/>
      <c r="C183" s="418"/>
      <c r="D183" s="418"/>
      <c r="E183" s="418"/>
      <c r="F183" s="418"/>
      <c r="G183" s="419"/>
      <c r="H183" s="246">
        <v>22</v>
      </c>
      <c r="I183" s="247">
        <v>22</v>
      </c>
      <c r="J183" s="247">
        <v>2858</v>
      </c>
      <c r="K183" s="246">
        <v>22</v>
      </c>
      <c r="L183" s="247">
        <v>22</v>
      </c>
      <c r="M183" s="247">
        <v>2858</v>
      </c>
      <c r="N183" s="246"/>
      <c r="O183" s="247"/>
      <c r="P183" s="247">
        <v>187</v>
      </c>
      <c r="Q183" s="246">
        <v>22</v>
      </c>
      <c r="R183" s="247">
        <v>22</v>
      </c>
      <c r="S183" s="247">
        <v>3045</v>
      </c>
      <c r="T183" s="246"/>
      <c r="U183" s="247"/>
      <c r="V183" s="247"/>
      <c r="W183" s="246"/>
      <c r="X183" s="247"/>
      <c r="Y183" s="247"/>
      <c r="Z183" s="246">
        <v>22</v>
      </c>
      <c r="AA183" s="247">
        <v>22</v>
      </c>
      <c r="AB183" s="248">
        <v>3045</v>
      </c>
    </row>
    <row r="184" spans="1:28" ht="18" customHeight="1">
      <c r="A184" s="377" t="s">
        <v>32</v>
      </c>
      <c r="B184" s="418"/>
      <c r="C184" s="418"/>
      <c r="D184" s="418"/>
      <c r="E184" s="418"/>
      <c r="F184" s="418"/>
      <c r="G184" s="419"/>
      <c r="H184" s="246">
        <v>28</v>
      </c>
      <c r="I184" s="247">
        <v>28</v>
      </c>
      <c r="J184" s="247">
        <v>3598</v>
      </c>
      <c r="K184" s="246">
        <v>24</v>
      </c>
      <c r="L184" s="247">
        <v>24</v>
      </c>
      <c r="M184" s="247">
        <v>3598</v>
      </c>
      <c r="N184" s="246"/>
      <c r="O184" s="247"/>
      <c r="P184" s="247">
        <v>235</v>
      </c>
      <c r="Q184" s="246">
        <v>24</v>
      </c>
      <c r="R184" s="247">
        <v>24</v>
      </c>
      <c r="S184" s="247">
        <v>3833</v>
      </c>
      <c r="T184" s="246"/>
      <c r="U184" s="247"/>
      <c r="V184" s="247"/>
      <c r="W184" s="246"/>
      <c r="X184" s="247"/>
      <c r="Y184" s="247"/>
      <c r="Z184" s="246">
        <v>24</v>
      </c>
      <c r="AA184" s="247">
        <v>24</v>
      </c>
      <c r="AB184" s="248">
        <v>3833</v>
      </c>
    </row>
    <row r="185" spans="1:28" ht="18" customHeight="1">
      <c r="A185" s="377" t="s">
        <v>34</v>
      </c>
      <c r="B185" s="418"/>
      <c r="C185" s="418"/>
      <c r="D185" s="418"/>
      <c r="E185" s="418"/>
      <c r="F185" s="418"/>
      <c r="G185" s="419"/>
      <c r="H185" s="249">
        <v>6</v>
      </c>
      <c r="I185" s="250">
        <v>6</v>
      </c>
      <c r="J185" s="250">
        <v>927</v>
      </c>
      <c r="K185" s="249">
        <v>6</v>
      </c>
      <c r="L185" s="250">
        <v>6</v>
      </c>
      <c r="M185" s="250">
        <v>927</v>
      </c>
      <c r="N185" s="249"/>
      <c r="O185" s="250"/>
      <c r="P185" s="250">
        <v>63</v>
      </c>
      <c r="Q185" s="249">
        <v>6</v>
      </c>
      <c r="R185" s="250">
        <v>6</v>
      </c>
      <c r="S185" s="250">
        <v>990</v>
      </c>
      <c r="T185" s="249"/>
      <c r="U185" s="250"/>
      <c r="V185" s="250"/>
      <c r="W185" s="249"/>
      <c r="X185" s="250"/>
      <c r="Y185" s="250"/>
      <c r="Z185" s="249">
        <v>6</v>
      </c>
      <c r="AA185" s="250">
        <v>6</v>
      </c>
      <c r="AB185" s="251">
        <v>990</v>
      </c>
    </row>
    <row r="186" spans="1:28" ht="18" customHeight="1">
      <c r="A186" s="374" t="s">
        <v>122</v>
      </c>
      <c r="B186" s="375"/>
      <c r="C186" s="375"/>
      <c r="D186" s="375"/>
      <c r="E186" s="375"/>
      <c r="F186" s="375"/>
      <c r="G186" s="376"/>
      <c r="H186" s="174">
        <v>56</v>
      </c>
      <c r="I186" s="104">
        <v>56</v>
      </c>
      <c r="J186" s="245">
        <v>7383</v>
      </c>
      <c r="K186" s="252">
        <v>52</v>
      </c>
      <c r="L186" s="253">
        <v>52</v>
      </c>
      <c r="M186" s="245">
        <v>7383</v>
      </c>
      <c r="N186" s="252">
        <v>0</v>
      </c>
      <c r="O186" s="253">
        <v>0</v>
      </c>
      <c r="P186" s="245">
        <v>485</v>
      </c>
      <c r="Q186" s="252">
        <v>52</v>
      </c>
      <c r="R186" s="253">
        <v>52</v>
      </c>
      <c r="S186" s="245">
        <v>7868</v>
      </c>
      <c r="T186" s="252">
        <v>0</v>
      </c>
      <c r="U186" s="253">
        <v>0</v>
      </c>
      <c r="V186" s="245">
        <v>0</v>
      </c>
      <c r="W186" s="252">
        <v>0</v>
      </c>
      <c r="X186" s="253">
        <v>0</v>
      </c>
      <c r="Y186" s="245">
        <v>0</v>
      </c>
      <c r="Z186" s="252">
        <v>52</v>
      </c>
      <c r="AA186" s="253">
        <v>52</v>
      </c>
      <c r="AB186" s="254">
        <v>7868</v>
      </c>
    </row>
    <row r="187" spans="1:28" ht="18" customHeight="1">
      <c r="A187" s="400" t="s">
        <v>192</v>
      </c>
      <c r="B187" s="401"/>
      <c r="C187" s="401"/>
      <c r="D187" s="401"/>
      <c r="E187" s="401"/>
      <c r="F187" s="401"/>
      <c r="G187" s="402"/>
      <c r="H187" s="351"/>
      <c r="I187" s="420">
        <v>25</v>
      </c>
      <c r="J187" s="422"/>
      <c r="K187" s="424"/>
      <c r="L187" s="420">
        <v>25</v>
      </c>
      <c r="M187" s="353"/>
      <c r="N187" s="351"/>
      <c r="O187" s="349"/>
      <c r="P187" s="353"/>
      <c r="Q187" s="351"/>
      <c r="R187" s="349">
        <v>25</v>
      </c>
      <c r="S187" s="353"/>
      <c r="T187" s="351"/>
      <c r="U187" s="349"/>
      <c r="V187" s="353"/>
      <c r="W187" s="351"/>
      <c r="X187" s="349"/>
      <c r="Y187" s="349"/>
      <c r="Z187" s="351"/>
      <c r="AA187" s="349">
        <v>25</v>
      </c>
      <c r="AB187" s="353"/>
    </row>
    <row r="188" spans="1:28" ht="18" customHeight="1">
      <c r="A188" s="403"/>
      <c r="B188" s="404"/>
      <c r="C188" s="404"/>
      <c r="D188" s="404"/>
      <c r="E188" s="404"/>
      <c r="F188" s="404"/>
      <c r="G188" s="405"/>
      <c r="H188" s="352"/>
      <c r="I188" s="421"/>
      <c r="J188" s="423"/>
      <c r="K188" s="425"/>
      <c r="L188" s="421"/>
      <c r="M188" s="354"/>
      <c r="N188" s="352"/>
      <c r="O188" s="350"/>
      <c r="P188" s="354"/>
      <c r="Q188" s="352"/>
      <c r="R188" s="350"/>
      <c r="S188" s="354"/>
      <c r="T188" s="352"/>
      <c r="U188" s="350"/>
      <c r="V188" s="354"/>
      <c r="W188" s="352"/>
      <c r="X188" s="350"/>
      <c r="Y188" s="350"/>
      <c r="Z188" s="352"/>
      <c r="AA188" s="350"/>
      <c r="AB188" s="354"/>
    </row>
    <row r="189" spans="1:28" ht="18" customHeight="1">
      <c r="A189" s="412" t="s">
        <v>195</v>
      </c>
      <c r="B189" s="413"/>
      <c r="C189" s="413"/>
      <c r="D189" s="413"/>
      <c r="E189" s="413"/>
      <c r="F189" s="413"/>
      <c r="G189" s="414"/>
      <c r="H189" s="102"/>
      <c r="I189" s="247">
        <v>81</v>
      </c>
      <c r="J189" s="247"/>
      <c r="K189" s="246"/>
      <c r="L189" s="247">
        <v>77</v>
      </c>
      <c r="M189" s="247"/>
      <c r="N189" s="246"/>
      <c r="O189" s="247">
        <v>0</v>
      </c>
      <c r="P189" s="247"/>
      <c r="Q189" s="246"/>
      <c r="R189" s="247">
        <v>77</v>
      </c>
      <c r="S189" s="247"/>
      <c r="T189" s="246"/>
      <c r="U189" s="247">
        <v>0</v>
      </c>
      <c r="V189" s="247"/>
      <c r="W189" s="246"/>
      <c r="X189" s="247">
        <v>0</v>
      </c>
      <c r="Y189" s="247"/>
      <c r="Z189" s="246"/>
      <c r="AA189" s="247">
        <v>77</v>
      </c>
      <c r="AB189" s="248"/>
    </row>
    <row r="190" spans="1:28" ht="18" customHeight="1">
      <c r="A190" s="415" t="s">
        <v>193</v>
      </c>
      <c r="B190" s="416"/>
      <c r="C190" s="416"/>
      <c r="D190" s="416"/>
      <c r="E190" s="416"/>
      <c r="F190" s="416"/>
      <c r="G190" s="417"/>
      <c r="H190" s="355"/>
      <c r="I190" s="343"/>
      <c r="J190" s="347"/>
      <c r="K190" s="345"/>
      <c r="L190" s="343"/>
      <c r="M190" s="347"/>
      <c r="N190" s="345"/>
      <c r="O190" s="343"/>
      <c r="P190" s="347"/>
      <c r="Q190" s="345"/>
      <c r="R190" s="343"/>
      <c r="S190" s="347"/>
      <c r="T190" s="345"/>
      <c r="U190" s="343"/>
      <c r="V190" s="347"/>
      <c r="W190" s="345"/>
      <c r="X190" s="343"/>
      <c r="Y190" s="343"/>
      <c r="Z190" s="345"/>
      <c r="AA190" s="343"/>
      <c r="AB190" s="347"/>
    </row>
    <row r="191" spans="1:28" ht="18" customHeight="1">
      <c r="A191" s="380"/>
      <c r="B191" s="381"/>
      <c r="C191" s="381"/>
      <c r="D191" s="381"/>
      <c r="E191" s="381"/>
      <c r="F191" s="381"/>
      <c r="G191" s="382"/>
      <c r="H191" s="356"/>
      <c r="I191" s="344"/>
      <c r="J191" s="348"/>
      <c r="K191" s="346"/>
      <c r="L191" s="344"/>
      <c r="M191" s="348"/>
      <c r="N191" s="346"/>
      <c r="O191" s="344"/>
      <c r="P191" s="348"/>
      <c r="Q191" s="346"/>
      <c r="R191" s="344"/>
      <c r="S191" s="348"/>
      <c r="T191" s="346"/>
      <c r="U191" s="344"/>
      <c r="V191" s="348"/>
      <c r="W191" s="346"/>
      <c r="X191" s="344"/>
      <c r="Y191" s="344"/>
      <c r="Z191" s="346"/>
      <c r="AA191" s="344"/>
      <c r="AB191" s="348"/>
    </row>
    <row r="192" spans="1:28" ht="18" customHeight="1">
      <c r="A192" s="357" t="s">
        <v>127</v>
      </c>
      <c r="B192" s="323"/>
      <c r="C192" s="323"/>
      <c r="D192" s="323"/>
      <c r="E192" s="323"/>
      <c r="F192" s="323"/>
      <c r="G192" s="358"/>
      <c r="H192" s="102"/>
      <c r="I192" s="247"/>
      <c r="J192" s="247"/>
      <c r="K192" s="246"/>
      <c r="L192" s="247"/>
      <c r="M192" s="247"/>
      <c r="N192" s="246"/>
      <c r="O192" s="247"/>
      <c r="P192" s="247"/>
      <c r="Q192" s="246"/>
      <c r="R192" s="247"/>
      <c r="S192" s="247"/>
      <c r="T192" s="246"/>
      <c r="U192" s="247"/>
      <c r="V192" s="247"/>
      <c r="W192" s="246"/>
      <c r="X192" s="247"/>
      <c r="Y192" s="247"/>
      <c r="Z192" s="246"/>
      <c r="AA192" s="247"/>
      <c r="AB192" s="248"/>
    </row>
    <row r="193" spans="1:28" ht="18" customHeight="1">
      <c r="A193" s="326" t="s">
        <v>154</v>
      </c>
      <c r="B193" s="327"/>
      <c r="C193" s="327"/>
      <c r="D193" s="327"/>
      <c r="E193" s="327"/>
      <c r="F193" s="327"/>
      <c r="G193" s="328"/>
      <c r="H193" s="103"/>
      <c r="I193" s="250"/>
      <c r="J193" s="250"/>
      <c r="K193" s="249"/>
      <c r="L193" s="250"/>
      <c r="M193" s="250"/>
      <c r="N193" s="249"/>
      <c r="O193" s="250"/>
      <c r="P193" s="250"/>
      <c r="Q193" s="249"/>
      <c r="R193" s="250"/>
      <c r="S193" s="250"/>
      <c r="T193" s="249"/>
      <c r="U193" s="250"/>
      <c r="V193" s="250"/>
      <c r="W193" s="249"/>
      <c r="X193" s="250"/>
      <c r="Y193" s="250"/>
      <c r="Z193" s="249"/>
      <c r="AA193" s="250"/>
      <c r="AB193" s="251"/>
    </row>
    <row r="194" spans="1:28" ht="18" customHeight="1">
      <c r="A194" s="329" t="s">
        <v>194</v>
      </c>
      <c r="B194" s="330"/>
      <c r="C194" s="330"/>
      <c r="D194" s="330"/>
      <c r="E194" s="330"/>
      <c r="F194" s="330"/>
      <c r="G194" s="331"/>
      <c r="H194" s="103"/>
      <c r="I194" s="250">
        <v>81</v>
      </c>
      <c r="J194" s="250"/>
      <c r="K194" s="249"/>
      <c r="L194" s="250">
        <v>77</v>
      </c>
      <c r="M194" s="250"/>
      <c r="N194" s="249"/>
      <c r="O194" s="250">
        <v>0</v>
      </c>
      <c r="P194" s="250"/>
      <c r="Q194" s="249"/>
      <c r="R194" s="250">
        <v>77</v>
      </c>
      <c r="S194" s="250"/>
      <c r="T194" s="249"/>
      <c r="U194" s="250">
        <v>0</v>
      </c>
      <c r="V194" s="250"/>
      <c r="W194" s="249"/>
      <c r="X194" s="250">
        <v>0</v>
      </c>
      <c r="Y194" s="250"/>
      <c r="Z194" s="249"/>
      <c r="AA194" s="250">
        <v>77</v>
      </c>
      <c r="AB194" s="251"/>
    </row>
    <row r="196" ht="15.75">
      <c r="A196" s="5" t="s">
        <v>242</v>
      </c>
    </row>
    <row r="200" spans="1:28" ht="22.5">
      <c r="A200" s="337" t="s">
        <v>200</v>
      </c>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row>
    <row r="201" spans="1:28" ht="23.25">
      <c r="A201" s="332" t="s">
        <v>113</v>
      </c>
      <c r="B201" s="333"/>
      <c r="C201" s="333"/>
      <c r="D201" s="333"/>
      <c r="E201" s="333"/>
      <c r="F201" s="333"/>
      <c r="G201" s="333"/>
      <c r="H201" s="333"/>
      <c r="I201" s="333"/>
      <c r="J201" s="333"/>
      <c r="K201" s="333"/>
      <c r="L201" s="333"/>
      <c r="M201" s="333"/>
      <c r="N201" s="333"/>
      <c r="O201" s="333"/>
      <c r="P201" s="333"/>
      <c r="Q201" s="333"/>
      <c r="R201" s="333"/>
      <c r="S201" s="333"/>
      <c r="T201" s="333"/>
      <c r="U201" s="333"/>
      <c r="V201" s="333"/>
      <c r="W201" s="333"/>
      <c r="X201" s="333"/>
      <c r="Y201" s="333"/>
      <c r="Z201" s="333"/>
      <c r="AA201" s="333"/>
      <c r="AB201" s="333"/>
    </row>
    <row r="202" spans="1:28" ht="23.25">
      <c r="A202" s="332" t="s">
        <v>189</v>
      </c>
      <c r="B202" s="333"/>
      <c r="C202" s="333"/>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row>
    <row r="203" spans="1:28" ht="23.25">
      <c r="A203" s="71"/>
      <c r="B203" s="7"/>
      <c r="C203" s="7"/>
      <c r="D203" s="7"/>
      <c r="E203" s="7"/>
      <c r="F203" s="7"/>
      <c r="G203" s="7"/>
      <c r="H203" s="13"/>
      <c r="I203" s="13"/>
      <c r="J203" s="13"/>
      <c r="K203" s="13"/>
      <c r="L203" s="13"/>
      <c r="M203" s="13"/>
      <c r="N203" s="13"/>
      <c r="O203" s="13"/>
      <c r="P203" s="13"/>
      <c r="Q203" s="13"/>
      <c r="R203" s="13"/>
      <c r="S203" s="13"/>
      <c r="T203" s="13"/>
      <c r="U203" s="13"/>
      <c r="V203" s="13"/>
      <c r="W203" s="13"/>
      <c r="X203" s="13"/>
      <c r="Y203" s="13"/>
      <c r="Z203" s="13"/>
      <c r="AA203" s="13"/>
      <c r="AB203" s="13"/>
    </row>
    <row r="204" spans="1:28" ht="15.75">
      <c r="A204" s="42"/>
      <c r="B204" s="7"/>
      <c r="C204" s="7"/>
      <c r="D204" s="7"/>
      <c r="E204" s="7"/>
      <c r="F204" s="7"/>
      <c r="G204" s="7"/>
      <c r="H204" s="13"/>
      <c r="I204" s="13"/>
      <c r="J204" s="13"/>
      <c r="K204" s="13"/>
      <c r="L204" s="13"/>
      <c r="M204" s="13"/>
      <c r="N204" s="13"/>
      <c r="O204" s="13"/>
      <c r="P204" s="13"/>
      <c r="Q204" s="13"/>
      <c r="R204" s="13"/>
      <c r="S204" s="13"/>
      <c r="T204" s="13"/>
      <c r="U204" s="13"/>
      <c r="V204" s="13"/>
      <c r="W204" s="13"/>
      <c r="X204" s="13"/>
      <c r="Y204" s="13"/>
      <c r="Z204" s="311" t="s">
        <v>184</v>
      </c>
      <c r="AA204" s="312"/>
      <c r="AB204" s="313"/>
    </row>
    <row r="205" spans="1:28" ht="15.75">
      <c r="A205" s="9"/>
      <c r="B205" s="9"/>
      <c r="C205" s="9"/>
      <c r="D205" s="9"/>
      <c r="E205" s="9"/>
      <c r="F205" s="9"/>
      <c r="G205" s="9"/>
      <c r="H205" s="126"/>
      <c r="I205" s="126"/>
      <c r="J205" s="126"/>
      <c r="K205" s="126"/>
      <c r="L205" s="126"/>
      <c r="M205" s="126"/>
      <c r="N205" s="126"/>
      <c r="O205" s="126"/>
      <c r="P205" s="126"/>
      <c r="Q205" s="126"/>
      <c r="R205" s="126"/>
      <c r="S205" s="126"/>
      <c r="T205" s="126"/>
      <c r="U205" s="126"/>
      <c r="V205" s="126"/>
      <c r="W205" s="126"/>
      <c r="X205" s="126"/>
      <c r="Y205" s="64"/>
      <c r="Z205" s="395" t="s">
        <v>41</v>
      </c>
      <c r="AA205" s="394" t="s">
        <v>121</v>
      </c>
      <c r="AB205" s="392" t="s">
        <v>214</v>
      </c>
    </row>
    <row r="206" spans="1:28" ht="16.5" thickBot="1">
      <c r="A206" s="132"/>
      <c r="B206" s="68"/>
      <c r="C206" s="68"/>
      <c r="D206" s="68"/>
      <c r="E206" s="68"/>
      <c r="F206" s="68"/>
      <c r="G206" s="68"/>
      <c r="H206" s="69"/>
      <c r="I206" s="69"/>
      <c r="J206" s="69"/>
      <c r="K206" s="69"/>
      <c r="L206" s="69"/>
      <c r="M206" s="69"/>
      <c r="N206" s="69"/>
      <c r="O206" s="69"/>
      <c r="P206" s="69"/>
      <c r="Q206" s="69"/>
      <c r="R206" s="69"/>
      <c r="S206" s="69"/>
      <c r="T206" s="69"/>
      <c r="U206" s="69"/>
      <c r="V206" s="69"/>
      <c r="W206" s="69"/>
      <c r="X206" s="69"/>
      <c r="Y206" s="69"/>
      <c r="Z206" s="396"/>
      <c r="AA206" s="393"/>
      <c r="AB206" s="393"/>
    </row>
    <row r="207" spans="1:28" ht="15.75">
      <c r="A207" s="335" t="s">
        <v>62</v>
      </c>
      <c r="B207" s="336"/>
      <c r="C207" s="336"/>
      <c r="D207" s="336"/>
      <c r="E207" s="336"/>
      <c r="F207" s="336"/>
      <c r="G207" s="336"/>
      <c r="H207" s="336"/>
      <c r="I207" s="336"/>
      <c r="J207" s="336"/>
      <c r="K207" s="336"/>
      <c r="L207" s="336"/>
      <c r="M207" s="336"/>
      <c r="N207" s="336"/>
      <c r="O207" s="336"/>
      <c r="P207" s="336"/>
      <c r="Q207" s="336"/>
      <c r="R207" s="336"/>
      <c r="S207" s="336"/>
      <c r="T207" s="336"/>
      <c r="U207" s="336"/>
      <c r="V207" s="336"/>
      <c r="W207" s="336"/>
      <c r="X207" s="336"/>
      <c r="Y207" s="336"/>
      <c r="Z207" s="166">
        <v>58</v>
      </c>
      <c r="AA207" s="166">
        <v>64</v>
      </c>
      <c r="AB207" s="166">
        <v>11402</v>
      </c>
    </row>
    <row r="208" spans="1:28" ht="15.75">
      <c r="A208" s="359" t="s">
        <v>241</v>
      </c>
      <c r="B208" s="360"/>
      <c r="C208" s="360"/>
      <c r="D208" s="360"/>
      <c r="E208" s="360"/>
      <c r="F208" s="360"/>
      <c r="G208" s="360"/>
      <c r="H208" s="360"/>
      <c r="I208" s="360"/>
      <c r="J208" s="360"/>
      <c r="K208" s="360"/>
      <c r="L208" s="360"/>
      <c r="M208" s="360"/>
      <c r="N208" s="360"/>
      <c r="O208" s="360"/>
      <c r="P208" s="360"/>
      <c r="Q208" s="360"/>
      <c r="R208" s="360"/>
      <c r="S208" s="360"/>
      <c r="T208" s="360"/>
      <c r="U208" s="360"/>
      <c r="V208" s="360"/>
      <c r="W208" s="360"/>
      <c r="X208" s="360"/>
      <c r="Y208" s="360"/>
      <c r="Z208" s="169">
        <v>56</v>
      </c>
      <c r="AA208" s="169">
        <v>56</v>
      </c>
      <c r="AB208" s="169">
        <v>11402</v>
      </c>
    </row>
    <row r="209" spans="1:28" ht="15.75">
      <c r="A209" s="321" t="s">
        <v>20</v>
      </c>
      <c r="B209" s="315"/>
      <c r="C209" s="315"/>
      <c r="D209" s="315"/>
      <c r="E209" s="315"/>
      <c r="F209" s="315"/>
      <c r="G209" s="315"/>
      <c r="H209" s="315"/>
      <c r="I209" s="315"/>
      <c r="J209" s="315"/>
      <c r="K209" s="315"/>
      <c r="L209" s="315"/>
      <c r="M209" s="315"/>
      <c r="N209" s="315"/>
      <c r="O209" s="315"/>
      <c r="P209" s="315"/>
      <c r="Q209" s="315"/>
      <c r="R209" s="315"/>
      <c r="S209" s="315"/>
      <c r="T209" s="315"/>
      <c r="U209" s="315"/>
      <c r="V209" s="315"/>
      <c r="W209" s="315"/>
      <c r="X209" s="315"/>
      <c r="Y209" s="315"/>
      <c r="Z209" s="167"/>
      <c r="AA209" s="167"/>
      <c r="AB209" s="168"/>
    </row>
    <row r="210" spans="1:28" ht="15.75">
      <c r="A210" s="325" t="s">
        <v>116</v>
      </c>
      <c r="B210" s="316"/>
      <c r="C210" s="316"/>
      <c r="D210" s="316"/>
      <c r="E210" s="316"/>
      <c r="F210" s="316"/>
      <c r="G210" s="316"/>
      <c r="H210" s="316"/>
      <c r="I210" s="316"/>
      <c r="J210" s="316"/>
      <c r="K210" s="316"/>
      <c r="L210" s="316"/>
      <c r="M210" s="316"/>
      <c r="N210" s="316"/>
      <c r="O210" s="316"/>
      <c r="P210" s="316"/>
      <c r="Q210" s="316"/>
      <c r="R210" s="316"/>
      <c r="S210" s="316"/>
      <c r="T210" s="316"/>
      <c r="U210" s="316"/>
      <c r="V210" s="316"/>
      <c r="W210" s="316"/>
      <c r="X210" s="316"/>
      <c r="Y210" s="316"/>
      <c r="Z210" s="167"/>
      <c r="AA210" s="167"/>
      <c r="AB210" s="168"/>
    </row>
    <row r="211" spans="1:28" ht="15.75">
      <c r="A211" s="322" t="s">
        <v>232</v>
      </c>
      <c r="B211" s="323"/>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167"/>
      <c r="AA211" s="167"/>
      <c r="AB211" s="168">
        <v>161</v>
      </c>
    </row>
    <row r="212" spans="1:28" ht="15.75">
      <c r="A212" s="363" t="s">
        <v>226</v>
      </c>
      <c r="B212" s="364"/>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167"/>
      <c r="AA212" s="167"/>
      <c r="AB212" s="168">
        <v>76</v>
      </c>
    </row>
    <row r="213" spans="1:28" ht="15.75">
      <c r="A213" s="324" t="s">
        <v>227</v>
      </c>
      <c r="B213" s="323"/>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167"/>
      <c r="AA213" s="167"/>
      <c r="AB213" s="168">
        <v>6</v>
      </c>
    </row>
    <row r="214" spans="1:28" ht="15.75">
      <c r="A214" s="324" t="s">
        <v>177</v>
      </c>
      <c r="B214" s="323"/>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167"/>
      <c r="AA214" s="167"/>
      <c r="AB214" s="168">
        <v>10</v>
      </c>
    </row>
    <row r="215" spans="1:28" ht="15.75">
      <c r="A215" s="324" t="s">
        <v>228</v>
      </c>
      <c r="B215" s="323"/>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167"/>
      <c r="AA215" s="167"/>
      <c r="AB215" s="168">
        <v>21</v>
      </c>
    </row>
    <row r="216" spans="1:28" ht="15.75">
      <c r="A216" s="324" t="s">
        <v>178</v>
      </c>
      <c r="B216" s="323"/>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167"/>
      <c r="AA216" s="167"/>
      <c r="AB216" s="168">
        <v>185</v>
      </c>
    </row>
    <row r="217" spans="1:28" ht="15.75">
      <c r="A217" s="324" t="s">
        <v>179</v>
      </c>
      <c r="B217" s="323"/>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167"/>
      <c r="AA217" s="167"/>
      <c r="AB217" s="168">
        <v>1</v>
      </c>
    </row>
    <row r="218" spans="1:28" ht="15.75">
      <c r="A218" s="324" t="s">
        <v>229</v>
      </c>
      <c r="B218" s="323"/>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167"/>
      <c r="AA218" s="167"/>
      <c r="AB218" s="168">
        <v>386</v>
      </c>
    </row>
    <row r="219" spans="1:28" ht="15.75">
      <c r="A219" s="324" t="s">
        <v>180</v>
      </c>
      <c r="B219" s="323"/>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167"/>
      <c r="AA219" s="167"/>
      <c r="AB219" s="168">
        <v>0</v>
      </c>
    </row>
    <row r="220" spans="1:28" ht="15.75">
      <c r="A220" s="324" t="s">
        <v>181</v>
      </c>
      <c r="B220" s="323"/>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167"/>
      <c r="AA220" s="167"/>
      <c r="AB220" s="168">
        <v>0</v>
      </c>
    </row>
    <row r="221" spans="1:28" ht="15.75">
      <c r="A221" s="324" t="s">
        <v>230</v>
      </c>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167"/>
      <c r="AA221" s="167"/>
      <c r="AB221" s="168">
        <v>0</v>
      </c>
    </row>
    <row r="222" spans="1:28" ht="15.75">
      <c r="A222" s="324" t="s">
        <v>204</v>
      </c>
      <c r="B222" s="323"/>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167">
        <v>0</v>
      </c>
      <c r="AA222" s="167">
        <v>0</v>
      </c>
      <c r="AB222" s="167">
        <v>846</v>
      </c>
    </row>
    <row r="223" spans="1:28" ht="15.75">
      <c r="A223" s="325" t="s">
        <v>117</v>
      </c>
      <c r="B223" s="316"/>
      <c r="C223" s="316"/>
      <c r="D223" s="316"/>
      <c r="E223" s="316"/>
      <c r="F223" s="316"/>
      <c r="G223" s="316"/>
      <c r="H223" s="316"/>
      <c r="I223" s="316"/>
      <c r="J223" s="316"/>
      <c r="K223" s="316"/>
      <c r="L223" s="316"/>
      <c r="M223" s="316"/>
      <c r="N223" s="316"/>
      <c r="O223" s="316"/>
      <c r="P223" s="316"/>
      <c r="Q223" s="316"/>
      <c r="R223" s="316"/>
      <c r="S223" s="316"/>
      <c r="T223" s="316"/>
      <c r="U223" s="316"/>
      <c r="V223" s="316"/>
      <c r="W223" s="316"/>
      <c r="X223" s="316"/>
      <c r="Y223" s="316"/>
      <c r="Z223" s="167"/>
      <c r="AA223" s="167"/>
      <c r="AB223" s="168"/>
    </row>
    <row r="224" spans="1:28" ht="15.75">
      <c r="A224" s="361" t="s">
        <v>231</v>
      </c>
      <c r="B224" s="323"/>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167"/>
      <c r="AA224" s="167"/>
      <c r="AB224" s="168">
        <v>-28</v>
      </c>
    </row>
    <row r="225" spans="1:28" ht="15.75">
      <c r="A225" s="324" t="s">
        <v>205</v>
      </c>
      <c r="B225" s="323"/>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167">
        <v>0</v>
      </c>
      <c r="AA225" s="167">
        <v>0</v>
      </c>
      <c r="AB225" s="167">
        <v>-28</v>
      </c>
    </row>
    <row r="226" spans="1:28" ht="15.75">
      <c r="A226" s="320" t="s">
        <v>90</v>
      </c>
      <c r="B226" s="316"/>
      <c r="C226" s="316"/>
      <c r="D226" s="316"/>
      <c r="E226" s="316"/>
      <c r="F226" s="316"/>
      <c r="G226" s="316"/>
      <c r="H226" s="316"/>
      <c r="I226" s="316"/>
      <c r="J226" s="316"/>
      <c r="K226" s="316"/>
      <c r="L226" s="316"/>
      <c r="M226" s="316"/>
      <c r="N226" s="316"/>
      <c r="O226" s="316"/>
      <c r="P226" s="316"/>
      <c r="Q226" s="316"/>
      <c r="R226" s="316"/>
      <c r="S226" s="316"/>
      <c r="T226" s="316"/>
      <c r="U226" s="316"/>
      <c r="V226" s="316"/>
      <c r="W226" s="316"/>
      <c r="X226" s="316"/>
      <c r="Y226" s="316"/>
      <c r="Z226" s="167">
        <v>0</v>
      </c>
      <c r="AA226" s="167">
        <v>0</v>
      </c>
      <c r="AB226" s="167">
        <v>818</v>
      </c>
    </row>
    <row r="227" spans="1:28" ht="15.75">
      <c r="A227" s="320" t="s">
        <v>89</v>
      </c>
      <c r="B227" s="316"/>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167">
        <v>0</v>
      </c>
      <c r="AA227" s="167">
        <v>0</v>
      </c>
      <c r="AB227" s="167">
        <v>818</v>
      </c>
    </row>
    <row r="228" spans="1:28" ht="15.75">
      <c r="A228" s="144" t="s">
        <v>64</v>
      </c>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286">
        <v>56</v>
      </c>
      <c r="AA228" s="286">
        <v>56</v>
      </c>
      <c r="AB228" s="286">
        <v>12220</v>
      </c>
    </row>
    <row r="229" spans="1:28" ht="15.75">
      <c r="A229" s="319" t="s">
        <v>65</v>
      </c>
      <c r="B229" s="318"/>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172">
        <v>56</v>
      </c>
      <c r="AA229" s="172">
        <v>56</v>
      </c>
      <c r="AB229" s="173">
        <v>12220</v>
      </c>
    </row>
    <row r="230" spans="1:28" ht="15.75">
      <c r="A230" s="317" t="s">
        <v>66</v>
      </c>
      <c r="B230" s="318"/>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171">
        <v>0</v>
      </c>
      <c r="AA230" s="171">
        <v>0</v>
      </c>
      <c r="AB230" s="171">
        <v>818</v>
      </c>
    </row>
    <row r="232" spans="1:15" ht="15.75">
      <c r="A232" s="5" t="s">
        <v>242</v>
      </c>
      <c r="O232" s="147" t="s">
        <v>18</v>
      </c>
    </row>
    <row r="234" spans="1:28" ht="22.5">
      <c r="A234" s="337" t="s">
        <v>200</v>
      </c>
      <c r="B234" s="338"/>
      <c r="C234" s="338"/>
      <c r="D234" s="338"/>
      <c r="E234" s="338"/>
      <c r="F234" s="338"/>
      <c r="G234" s="338"/>
      <c r="H234" s="338"/>
      <c r="I234" s="338"/>
      <c r="J234" s="338"/>
      <c r="K234" s="338"/>
      <c r="L234" s="338"/>
      <c r="M234" s="338"/>
      <c r="N234" s="338"/>
      <c r="O234" s="338"/>
      <c r="P234" s="338"/>
      <c r="Q234" s="338"/>
      <c r="R234" s="338"/>
      <c r="S234" s="338"/>
      <c r="T234" s="338"/>
      <c r="U234" s="338"/>
      <c r="V234" s="338"/>
      <c r="W234" s="338"/>
      <c r="X234" s="338"/>
      <c r="Y234" s="338"/>
      <c r="Z234" s="338"/>
      <c r="AA234" s="338"/>
      <c r="AB234" s="338"/>
    </row>
    <row r="235" spans="1:28" ht="23.25">
      <c r="A235" s="332" t="s">
        <v>113</v>
      </c>
      <c r="B235" s="333"/>
      <c r="C235" s="333"/>
      <c r="D235" s="333"/>
      <c r="E235" s="333"/>
      <c r="F235" s="333"/>
      <c r="G235" s="333"/>
      <c r="H235" s="333"/>
      <c r="I235" s="333"/>
      <c r="J235" s="333"/>
      <c r="K235" s="333"/>
      <c r="L235" s="333"/>
      <c r="M235" s="333"/>
      <c r="N235" s="333"/>
      <c r="O235" s="333"/>
      <c r="P235" s="333"/>
      <c r="Q235" s="333"/>
      <c r="R235" s="333"/>
      <c r="S235" s="333"/>
      <c r="T235" s="333"/>
      <c r="U235" s="333"/>
      <c r="V235" s="333"/>
      <c r="W235" s="333"/>
      <c r="X235" s="333"/>
      <c r="Y235" s="333"/>
      <c r="Z235" s="333"/>
      <c r="AA235" s="333"/>
      <c r="AB235" s="333"/>
    </row>
    <row r="236" spans="1:28" ht="23.25">
      <c r="A236" s="332" t="s">
        <v>189</v>
      </c>
      <c r="B236" s="333"/>
      <c r="C236" s="333"/>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row>
    <row r="240" ht="18" customHeight="1"/>
    <row r="241" spans="1:28" ht="18" customHeight="1">
      <c r="A241" s="119"/>
      <c r="B241" s="119"/>
      <c r="C241" s="119"/>
      <c r="D241" s="119"/>
      <c r="E241" s="119"/>
      <c r="F241" s="119"/>
      <c r="G241" s="119"/>
      <c r="H241" s="120"/>
      <c r="I241" s="120"/>
      <c r="J241" s="120"/>
      <c r="K241" s="120"/>
      <c r="L241" s="120"/>
      <c r="M241" s="120"/>
      <c r="N241" s="120"/>
      <c r="O241" s="120"/>
      <c r="P241" s="120"/>
      <c r="Q241" s="120"/>
      <c r="R241" s="120"/>
      <c r="S241" s="120"/>
      <c r="T241" s="120"/>
      <c r="U241" s="120"/>
      <c r="V241" s="120"/>
      <c r="W241" s="120"/>
      <c r="X241" s="120"/>
      <c r="Y241" s="120"/>
      <c r="Z241" s="120"/>
      <c r="AA241" s="120"/>
      <c r="AB241" s="120"/>
    </row>
    <row r="242" spans="1:28" ht="18" customHeight="1">
      <c r="A242" s="365" t="s">
        <v>211</v>
      </c>
      <c r="B242" s="366"/>
      <c r="C242" s="366"/>
      <c r="D242" s="366"/>
      <c r="E242" s="366"/>
      <c r="F242" s="366"/>
      <c r="G242" s="367"/>
      <c r="H242" s="386" t="s">
        <v>42</v>
      </c>
      <c r="I242" s="387"/>
      <c r="J242" s="388"/>
      <c r="K242" s="406" t="s">
        <v>240</v>
      </c>
      <c r="L242" s="407"/>
      <c r="M242" s="408"/>
      <c r="N242" s="386" t="s">
        <v>43</v>
      </c>
      <c r="O242" s="387"/>
      <c r="P242" s="388"/>
      <c r="Q242" s="386" t="s">
        <v>64</v>
      </c>
      <c r="R242" s="387"/>
      <c r="S242" s="388"/>
      <c r="T242" s="386" t="s">
        <v>44</v>
      </c>
      <c r="U242" s="397"/>
      <c r="V242" s="397"/>
      <c r="W242" s="386" t="s">
        <v>45</v>
      </c>
      <c r="X242" s="387"/>
      <c r="Y242" s="387"/>
      <c r="Z242" s="386" t="s">
        <v>72</v>
      </c>
      <c r="AA242" s="387"/>
      <c r="AB242" s="388"/>
    </row>
    <row r="243" spans="1:28" ht="28.5" customHeight="1">
      <c r="A243" s="368"/>
      <c r="B243" s="369"/>
      <c r="C243" s="369"/>
      <c r="D243" s="369"/>
      <c r="E243" s="369"/>
      <c r="F243" s="369"/>
      <c r="G243" s="370"/>
      <c r="H243" s="389"/>
      <c r="I243" s="390"/>
      <c r="J243" s="391"/>
      <c r="K243" s="409"/>
      <c r="L243" s="410"/>
      <c r="M243" s="411"/>
      <c r="N243" s="389"/>
      <c r="O243" s="390"/>
      <c r="P243" s="391"/>
      <c r="Q243" s="389"/>
      <c r="R243" s="390"/>
      <c r="S243" s="391"/>
      <c r="T243" s="398"/>
      <c r="U243" s="399"/>
      <c r="V243" s="399"/>
      <c r="W243" s="389"/>
      <c r="X243" s="390"/>
      <c r="Y243" s="390"/>
      <c r="Z243" s="389"/>
      <c r="AA243" s="390"/>
      <c r="AB243" s="391"/>
    </row>
    <row r="244" spans="1:28" ht="18" customHeight="1" thickBot="1">
      <c r="A244" s="371"/>
      <c r="B244" s="372"/>
      <c r="C244" s="372"/>
      <c r="D244" s="372"/>
      <c r="E244" s="372"/>
      <c r="F244" s="372"/>
      <c r="G244" s="373"/>
      <c r="H244" s="98" t="s">
        <v>212</v>
      </c>
      <c r="I244" s="99" t="s">
        <v>121</v>
      </c>
      <c r="J244" s="100" t="s">
        <v>214</v>
      </c>
      <c r="K244" s="98" t="s">
        <v>212</v>
      </c>
      <c r="L244" s="99" t="s">
        <v>121</v>
      </c>
      <c r="M244" s="100" t="s">
        <v>214</v>
      </c>
      <c r="N244" s="98" t="s">
        <v>212</v>
      </c>
      <c r="O244" s="99" t="s">
        <v>121</v>
      </c>
      <c r="P244" s="100" t="s">
        <v>214</v>
      </c>
      <c r="Q244" s="98" t="s">
        <v>212</v>
      </c>
      <c r="R244" s="99" t="s">
        <v>121</v>
      </c>
      <c r="S244" s="100" t="s">
        <v>214</v>
      </c>
      <c r="T244" s="98" t="s">
        <v>212</v>
      </c>
      <c r="U244" s="99" t="s">
        <v>121</v>
      </c>
      <c r="V244" s="100" t="s">
        <v>214</v>
      </c>
      <c r="W244" s="98" t="s">
        <v>212</v>
      </c>
      <c r="X244" s="99" t="s">
        <v>121</v>
      </c>
      <c r="Y244" s="100" t="s">
        <v>214</v>
      </c>
      <c r="Z244" s="98" t="s">
        <v>212</v>
      </c>
      <c r="AA244" s="99" t="s">
        <v>121</v>
      </c>
      <c r="AB244" s="101" t="s">
        <v>214</v>
      </c>
    </row>
    <row r="245" spans="1:28" ht="18" customHeight="1">
      <c r="A245" s="377" t="s">
        <v>30</v>
      </c>
      <c r="B245" s="418"/>
      <c r="C245" s="418"/>
      <c r="D245" s="418"/>
      <c r="E245" s="418"/>
      <c r="F245" s="418"/>
      <c r="G245" s="419"/>
      <c r="H245" s="246">
        <v>29</v>
      </c>
      <c r="I245" s="247">
        <v>35</v>
      </c>
      <c r="J245" s="247">
        <v>5601</v>
      </c>
      <c r="K245" s="246">
        <v>27</v>
      </c>
      <c r="L245" s="247">
        <v>27</v>
      </c>
      <c r="M245" s="247">
        <v>5601</v>
      </c>
      <c r="N245" s="246"/>
      <c r="O245" s="247"/>
      <c r="P245" s="247">
        <v>401</v>
      </c>
      <c r="Q245" s="246">
        <v>27</v>
      </c>
      <c r="R245" s="247">
        <v>27</v>
      </c>
      <c r="S245" s="247">
        <v>6002</v>
      </c>
      <c r="T245" s="246"/>
      <c r="U245" s="247"/>
      <c r="V245" s="247"/>
      <c r="W245" s="246"/>
      <c r="X245" s="247"/>
      <c r="Y245" s="247"/>
      <c r="Z245" s="246">
        <v>27</v>
      </c>
      <c r="AA245" s="247">
        <v>27</v>
      </c>
      <c r="AB245" s="248">
        <v>6002</v>
      </c>
    </row>
    <row r="246" spans="1:28" ht="18" customHeight="1">
      <c r="A246" s="377" t="s">
        <v>33</v>
      </c>
      <c r="B246" s="418"/>
      <c r="C246" s="418"/>
      <c r="D246" s="418"/>
      <c r="E246" s="418"/>
      <c r="F246" s="418"/>
      <c r="G246" s="419"/>
      <c r="H246" s="249">
        <v>29</v>
      </c>
      <c r="I246" s="250">
        <v>29</v>
      </c>
      <c r="J246" s="250">
        <v>5801</v>
      </c>
      <c r="K246" s="249">
        <v>29</v>
      </c>
      <c r="L246" s="250">
        <v>29</v>
      </c>
      <c r="M246" s="250">
        <v>5801</v>
      </c>
      <c r="N246" s="249"/>
      <c r="O246" s="250"/>
      <c r="P246" s="250">
        <v>417</v>
      </c>
      <c r="Q246" s="249">
        <v>29</v>
      </c>
      <c r="R246" s="250">
        <v>29</v>
      </c>
      <c r="S246" s="250">
        <v>6218</v>
      </c>
      <c r="T246" s="249"/>
      <c r="U246" s="250"/>
      <c r="V246" s="250"/>
      <c r="W246" s="249"/>
      <c r="X246" s="250"/>
      <c r="Y246" s="250"/>
      <c r="Z246" s="249">
        <v>29</v>
      </c>
      <c r="AA246" s="250">
        <v>29</v>
      </c>
      <c r="AB246" s="251">
        <v>6218</v>
      </c>
    </row>
    <row r="247" spans="1:28" ht="18" customHeight="1">
      <c r="A247" s="374" t="s">
        <v>122</v>
      </c>
      <c r="B247" s="375"/>
      <c r="C247" s="375"/>
      <c r="D247" s="375"/>
      <c r="E247" s="375"/>
      <c r="F247" s="375"/>
      <c r="G247" s="376"/>
      <c r="H247" s="174">
        <v>58</v>
      </c>
      <c r="I247" s="104">
        <v>64</v>
      </c>
      <c r="J247" s="245">
        <v>11402</v>
      </c>
      <c r="K247" s="252">
        <v>56</v>
      </c>
      <c r="L247" s="253">
        <v>56</v>
      </c>
      <c r="M247" s="245">
        <v>11402</v>
      </c>
      <c r="N247" s="252">
        <v>0</v>
      </c>
      <c r="O247" s="253">
        <v>0</v>
      </c>
      <c r="P247" s="245">
        <v>818</v>
      </c>
      <c r="Q247" s="252">
        <v>56</v>
      </c>
      <c r="R247" s="253">
        <v>56</v>
      </c>
      <c r="S247" s="245">
        <v>12220</v>
      </c>
      <c r="T247" s="252">
        <v>0</v>
      </c>
      <c r="U247" s="253">
        <v>0</v>
      </c>
      <c r="V247" s="245">
        <v>0</v>
      </c>
      <c r="W247" s="252">
        <v>0</v>
      </c>
      <c r="X247" s="253">
        <v>0</v>
      </c>
      <c r="Y247" s="245">
        <v>0</v>
      </c>
      <c r="Z247" s="252">
        <v>56</v>
      </c>
      <c r="AA247" s="253">
        <v>56</v>
      </c>
      <c r="AB247" s="254">
        <v>12220</v>
      </c>
    </row>
    <row r="248" spans="1:28" ht="18" customHeight="1">
      <c r="A248" s="400" t="s">
        <v>192</v>
      </c>
      <c r="B248" s="401"/>
      <c r="C248" s="401"/>
      <c r="D248" s="401"/>
      <c r="E248" s="401"/>
      <c r="F248" s="401"/>
      <c r="G248" s="402"/>
      <c r="H248" s="351"/>
      <c r="I248" s="420">
        <v>38</v>
      </c>
      <c r="J248" s="422"/>
      <c r="K248" s="424"/>
      <c r="L248" s="420">
        <v>38</v>
      </c>
      <c r="M248" s="422"/>
      <c r="N248" s="424"/>
      <c r="O248" s="349"/>
      <c r="P248" s="353"/>
      <c r="Q248" s="351"/>
      <c r="R248" s="349">
        <v>38</v>
      </c>
      <c r="S248" s="353"/>
      <c r="T248" s="351"/>
      <c r="U248" s="349"/>
      <c r="V248" s="353"/>
      <c r="W248" s="351"/>
      <c r="X248" s="349"/>
      <c r="Y248" s="349"/>
      <c r="Z248" s="351"/>
      <c r="AA248" s="349">
        <v>38</v>
      </c>
      <c r="AB248" s="353"/>
    </row>
    <row r="249" spans="1:28" ht="18" customHeight="1">
      <c r="A249" s="403"/>
      <c r="B249" s="404"/>
      <c r="C249" s="404"/>
      <c r="D249" s="404"/>
      <c r="E249" s="404"/>
      <c r="F249" s="404"/>
      <c r="G249" s="405"/>
      <c r="H249" s="352"/>
      <c r="I249" s="421"/>
      <c r="J249" s="423"/>
      <c r="K249" s="425"/>
      <c r="L249" s="421"/>
      <c r="M249" s="423"/>
      <c r="N249" s="425"/>
      <c r="O249" s="350"/>
      <c r="P249" s="354"/>
      <c r="Q249" s="352"/>
      <c r="R249" s="350"/>
      <c r="S249" s="354"/>
      <c r="T249" s="352"/>
      <c r="U249" s="350"/>
      <c r="V249" s="354"/>
      <c r="W249" s="352"/>
      <c r="X249" s="350"/>
      <c r="Y249" s="350"/>
      <c r="Z249" s="352"/>
      <c r="AA249" s="350"/>
      <c r="AB249" s="354"/>
    </row>
    <row r="250" spans="1:28" ht="18" customHeight="1">
      <c r="A250" s="412" t="s">
        <v>195</v>
      </c>
      <c r="B250" s="413"/>
      <c r="C250" s="413"/>
      <c r="D250" s="413"/>
      <c r="E250" s="413"/>
      <c r="F250" s="413"/>
      <c r="G250" s="414"/>
      <c r="H250" s="102"/>
      <c r="I250" s="247">
        <v>102</v>
      </c>
      <c r="J250" s="247"/>
      <c r="K250" s="246"/>
      <c r="L250" s="247">
        <v>94</v>
      </c>
      <c r="M250" s="247"/>
      <c r="N250" s="246"/>
      <c r="O250" s="247">
        <v>0</v>
      </c>
      <c r="P250" s="247"/>
      <c r="Q250" s="246"/>
      <c r="R250" s="247">
        <v>94</v>
      </c>
      <c r="S250" s="247"/>
      <c r="T250" s="246"/>
      <c r="U250" s="247">
        <v>0</v>
      </c>
      <c r="V250" s="247"/>
      <c r="W250" s="246"/>
      <c r="X250" s="247">
        <v>0</v>
      </c>
      <c r="Y250" s="247"/>
      <c r="Z250" s="246"/>
      <c r="AA250" s="247">
        <v>94</v>
      </c>
      <c r="AB250" s="248"/>
    </row>
    <row r="251" spans="1:28" ht="18" customHeight="1">
      <c r="A251" s="415" t="s">
        <v>193</v>
      </c>
      <c r="B251" s="416"/>
      <c r="C251" s="416"/>
      <c r="D251" s="416"/>
      <c r="E251" s="416"/>
      <c r="F251" s="416"/>
      <c r="G251" s="417"/>
      <c r="H251" s="355"/>
      <c r="I251" s="343"/>
      <c r="J251" s="347"/>
      <c r="K251" s="345"/>
      <c r="L251" s="343"/>
      <c r="M251" s="347"/>
      <c r="N251" s="345"/>
      <c r="O251" s="343"/>
      <c r="P251" s="347"/>
      <c r="Q251" s="345"/>
      <c r="R251" s="343"/>
      <c r="S251" s="347"/>
      <c r="T251" s="345"/>
      <c r="U251" s="343"/>
      <c r="V251" s="347"/>
      <c r="W251" s="345"/>
      <c r="X251" s="343"/>
      <c r="Y251" s="343"/>
      <c r="Z251" s="345"/>
      <c r="AA251" s="343"/>
      <c r="AB251" s="347"/>
    </row>
    <row r="252" spans="1:28" ht="18" customHeight="1">
      <c r="A252" s="380"/>
      <c r="B252" s="381"/>
      <c r="C252" s="381"/>
      <c r="D252" s="381"/>
      <c r="E252" s="381"/>
      <c r="F252" s="381"/>
      <c r="G252" s="382"/>
      <c r="H252" s="356"/>
      <c r="I252" s="344"/>
      <c r="J252" s="348"/>
      <c r="K252" s="346"/>
      <c r="L252" s="344"/>
      <c r="M252" s="348"/>
      <c r="N252" s="346"/>
      <c r="O252" s="344"/>
      <c r="P252" s="348"/>
      <c r="Q252" s="346"/>
      <c r="R252" s="344"/>
      <c r="S252" s="348"/>
      <c r="T252" s="346"/>
      <c r="U252" s="344"/>
      <c r="V252" s="348"/>
      <c r="W252" s="346"/>
      <c r="X252" s="344"/>
      <c r="Y252" s="344"/>
      <c r="Z252" s="346"/>
      <c r="AA252" s="344"/>
      <c r="AB252" s="348"/>
    </row>
    <row r="253" spans="1:28" ht="18" customHeight="1">
      <c r="A253" s="357" t="s">
        <v>127</v>
      </c>
      <c r="B253" s="323"/>
      <c r="C253" s="323"/>
      <c r="D253" s="323"/>
      <c r="E253" s="323"/>
      <c r="F253" s="323"/>
      <c r="G253" s="358"/>
      <c r="H253" s="102"/>
      <c r="I253" s="247"/>
      <c r="J253" s="247"/>
      <c r="K253" s="246"/>
      <c r="L253" s="247"/>
      <c r="M253" s="247"/>
      <c r="N253" s="246"/>
      <c r="O253" s="247"/>
      <c r="P253" s="247"/>
      <c r="Q253" s="246"/>
      <c r="R253" s="247"/>
      <c r="S253" s="247"/>
      <c r="T253" s="246"/>
      <c r="U253" s="247"/>
      <c r="V253" s="247"/>
      <c r="W253" s="246"/>
      <c r="X253" s="247"/>
      <c r="Y253" s="247"/>
      <c r="Z253" s="246"/>
      <c r="AA253" s="247"/>
      <c r="AB253" s="248"/>
    </row>
    <row r="254" spans="1:28" ht="18" customHeight="1">
      <c r="A254" s="326" t="s">
        <v>154</v>
      </c>
      <c r="B254" s="327"/>
      <c r="C254" s="327"/>
      <c r="D254" s="327"/>
      <c r="E254" s="327"/>
      <c r="F254" s="327"/>
      <c r="G254" s="328"/>
      <c r="H254" s="103"/>
      <c r="I254" s="250"/>
      <c r="J254" s="250"/>
      <c r="K254" s="249"/>
      <c r="L254" s="250"/>
      <c r="M254" s="250"/>
      <c r="N254" s="249"/>
      <c r="O254" s="250"/>
      <c r="P254" s="250"/>
      <c r="Q254" s="249"/>
      <c r="R254" s="250"/>
      <c r="S254" s="250"/>
      <c r="T254" s="249"/>
      <c r="U254" s="250"/>
      <c r="V254" s="250"/>
      <c r="W254" s="249"/>
      <c r="X254" s="250"/>
      <c r="Y254" s="250"/>
      <c r="Z254" s="249"/>
      <c r="AA254" s="250"/>
      <c r="AB254" s="251"/>
    </row>
    <row r="255" spans="1:28" ht="18" customHeight="1">
      <c r="A255" s="329" t="s">
        <v>194</v>
      </c>
      <c r="B255" s="330"/>
      <c r="C255" s="330"/>
      <c r="D255" s="330"/>
      <c r="E255" s="330"/>
      <c r="F255" s="330"/>
      <c r="G255" s="331"/>
      <c r="H255" s="103"/>
      <c r="I255" s="250">
        <v>102</v>
      </c>
      <c r="J255" s="250"/>
      <c r="K255" s="249"/>
      <c r="L255" s="250">
        <v>94</v>
      </c>
      <c r="M255" s="250"/>
      <c r="N255" s="249"/>
      <c r="O255" s="250">
        <v>0</v>
      </c>
      <c r="P255" s="250"/>
      <c r="Q255" s="249"/>
      <c r="R255" s="250">
        <v>94</v>
      </c>
      <c r="S255" s="250"/>
      <c r="T255" s="249"/>
      <c r="U255" s="250">
        <v>0</v>
      </c>
      <c r="V255" s="250"/>
      <c r="W255" s="249"/>
      <c r="X255" s="250">
        <v>0</v>
      </c>
      <c r="Y255" s="250"/>
      <c r="Z255" s="249"/>
      <c r="AA255" s="250">
        <v>94</v>
      </c>
      <c r="AB255" s="251"/>
    </row>
    <row r="258" ht="15.75">
      <c r="A258" s="5" t="s">
        <v>242</v>
      </c>
    </row>
    <row r="262" spans="1:28" ht="22.5">
      <c r="A262" s="337" t="s">
        <v>200</v>
      </c>
      <c r="B262" s="338"/>
      <c r="C262" s="338"/>
      <c r="D262" s="338"/>
      <c r="E262" s="338"/>
      <c r="F262" s="338"/>
      <c r="G262" s="338"/>
      <c r="H262" s="338"/>
      <c r="I262" s="338"/>
      <c r="J262" s="338"/>
      <c r="K262" s="338"/>
      <c r="L262" s="338"/>
      <c r="M262" s="338"/>
      <c r="N262" s="338"/>
      <c r="O262" s="338"/>
      <c r="P262" s="338"/>
      <c r="Q262" s="338"/>
      <c r="R262" s="338"/>
      <c r="S262" s="338"/>
      <c r="T262" s="338"/>
      <c r="U262" s="338"/>
      <c r="V262" s="338"/>
      <c r="W262" s="338"/>
      <c r="X262" s="338"/>
      <c r="Y262" s="338"/>
      <c r="Z262" s="338"/>
      <c r="AA262" s="338"/>
      <c r="AB262" s="338"/>
    </row>
    <row r="263" spans="1:28" ht="23.25">
      <c r="A263" s="332" t="s">
        <v>92</v>
      </c>
      <c r="B263" s="333"/>
      <c r="C263" s="333"/>
      <c r="D263" s="333"/>
      <c r="E263" s="333"/>
      <c r="F263" s="333"/>
      <c r="G263" s="333"/>
      <c r="H263" s="333"/>
      <c r="I263" s="333"/>
      <c r="J263" s="333"/>
      <c r="K263" s="333"/>
      <c r="L263" s="333"/>
      <c r="M263" s="333"/>
      <c r="N263" s="333"/>
      <c r="O263" s="333"/>
      <c r="P263" s="333"/>
      <c r="Q263" s="333"/>
      <c r="R263" s="333"/>
      <c r="S263" s="333"/>
      <c r="T263" s="333"/>
      <c r="U263" s="333"/>
      <c r="V263" s="333"/>
      <c r="W263" s="333"/>
      <c r="X263" s="333"/>
      <c r="Y263" s="333"/>
      <c r="Z263" s="333"/>
      <c r="AA263" s="333"/>
      <c r="AB263" s="333"/>
    </row>
    <row r="264" spans="1:28" ht="23.25">
      <c r="A264" s="332" t="s">
        <v>189</v>
      </c>
      <c r="B264" s="333"/>
      <c r="C264" s="333"/>
      <c r="D264" s="333"/>
      <c r="E264" s="333"/>
      <c r="F264" s="333"/>
      <c r="G264" s="333"/>
      <c r="H264" s="333"/>
      <c r="I264" s="333"/>
      <c r="J264" s="333"/>
      <c r="K264" s="333"/>
      <c r="L264" s="333"/>
      <c r="M264" s="333"/>
      <c r="N264" s="333"/>
      <c r="O264" s="333"/>
      <c r="P264" s="333"/>
      <c r="Q264" s="333"/>
      <c r="R264" s="333"/>
      <c r="S264" s="333"/>
      <c r="T264" s="333"/>
      <c r="U264" s="333"/>
      <c r="V264" s="333"/>
      <c r="W264" s="333"/>
      <c r="X264" s="333"/>
      <c r="Y264" s="333"/>
      <c r="Z264" s="333"/>
      <c r="AA264" s="333"/>
      <c r="AB264" s="333"/>
    </row>
    <row r="265" spans="1:28" ht="23.25">
      <c r="A265" s="71"/>
      <c r="B265" s="7"/>
      <c r="C265" s="7"/>
      <c r="D265" s="7"/>
      <c r="E265" s="7"/>
      <c r="F265" s="7"/>
      <c r="G265" s="7"/>
      <c r="H265" s="13"/>
      <c r="I265" s="13"/>
      <c r="J265" s="13"/>
      <c r="K265" s="13"/>
      <c r="L265" s="13"/>
      <c r="M265" s="13"/>
      <c r="N265" s="13"/>
      <c r="O265" s="13"/>
      <c r="P265" s="13"/>
      <c r="Q265" s="13"/>
      <c r="R265" s="13"/>
      <c r="S265" s="13"/>
      <c r="T265" s="13"/>
      <c r="U265" s="13"/>
      <c r="V265" s="13"/>
      <c r="W265" s="13"/>
      <c r="X265" s="13"/>
      <c r="Y265" s="13"/>
      <c r="Z265" s="13"/>
      <c r="AA265" s="13"/>
      <c r="AB265" s="13"/>
    </row>
    <row r="266" spans="1:28" ht="15.75">
      <c r="A266" s="42"/>
      <c r="B266" s="7"/>
      <c r="C266" s="7"/>
      <c r="D266" s="7"/>
      <c r="E266" s="7"/>
      <c r="F266" s="7"/>
      <c r="G266" s="7"/>
      <c r="H266" s="13"/>
      <c r="I266" s="13"/>
      <c r="J266" s="13"/>
      <c r="K266" s="13"/>
      <c r="L266" s="13"/>
      <c r="M266" s="13"/>
      <c r="N266" s="13"/>
      <c r="O266" s="13"/>
      <c r="P266" s="13"/>
      <c r="Q266" s="13"/>
      <c r="R266" s="13"/>
      <c r="S266" s="13"/>
      <c r="T266" s="13"/>
      <c r="U266" s="13"/>
      <c r="V266" s="13"/>
      <c r="W266" s="13"/>
      <c r="X266" s="13"/>
      <c r="Y266" s="13"/>
      <c r="Z266" s="311" t="s">
        <v>184</v>
      </c>
      <c r="AA266" s="312"/>
      <c r="AB266" s="313"/>
    </row>
    <row r="267" spans="1:28" ht="15.75">
      <c r="A267" s="9"/>
      <c r="B267" s="9"/>
      <c r="C267" s="9"/>
      <c r="D267" s="9"/>
      <c r="E267" s="9"/>
      <c r="F267" s="9"/>
      <c r="G267" s="9"/>
      <c r="H267" s="126"/>
      <c r="I267" s="126"/>
      <c r="J267" s="126"/>
      <c r="K267" s="126"/>
      <c r="L267" s="126"/>
      <c r="M267" s="126"/>
      <c r="N267" s="126"/>
      <c r="O267" s="126"/>
      <c r="P267" s="126"/>
      <c r="Q267" s="126"/>
      <c r="R267" s="126"/>
      <c r="S267" s="126"/>
      <c r="T267" s="126"/>
      <c r="U267" s="126"/>
      <c r="V267" s="126"/>
      <c r="W267" s="126"/>
      <c r="X267" s="126"/>
      <c r="Y267" s="64"/>
      <c r="Z267" s="395" t="s">
        <v>41</v>
      </c>
      <c r="AA267" s="394" t="s">
        <v>121</v>
      </c>
      <c r="AB267" s="392" t="s">
        <v>214</v>
      </c>
    </row>
    <row r="268" spans="1:28" ht="16.5" thickBot="1">
      <c r="A268" s="132"/>
      <c r="B268" s="68"/>
      <c r="C268" s="68"/>
      <c r="D268" s="68"/>
      <c r="E268" s="68"/>
      <c r="F268" s="68"/>
      <c r="G268" s="68"/>
      <c r="H268" s="69"/>
      <c r="I268" s="69"/>
      <c r="J268" s="69"/>
      <c r="K268" s="69"/>
      <c r="L268" s="69"/>
      <c r="M268" s="69"/>
      <c r="N268" s="69"/>
      <c r="O268" s="69"/>
      <c r="P268" s="69"/>
      <c r="Q268" s="69"/>
      <c r="R268" s="69"/>
      <c r="S268" s="69"/>
      <c r="T268" s="69"/>
      <c r="U268" s="69"/>
      <c r="V268" s="69"/>
      <c r="W268" s="69"/>
      <c r="X268" s="69"/>
      <c r="Y268" s="69"/>
      <c r="Z268" s="396"/>
      <c r="AA268" s="393"/>
      <c r="AB268" s="393"/>
    </row>
    <row r="269" spans="1:28" ht="15.75">
      <c r="A269" s="335" t="s">
        <v>62</v>
      </c>
      <c r="B269" s="336"/>
      <c r="C269" s="336"/>
      <c r="D269" s="336"/>
      <c r="E269" s="336"/>
      <c r="F269" s="336"/>
      <c r="G269" s="336"/>
      <c r="H269" s="336"/>
      <c r="I269" s="336"/>
      <c r="J269" s="336"/>
      <c r="K269" s="336"/>
      <c r="L269" s="336"/>
      <c r="M269" s="336"/>
      <c r="N269" s="336"/>
      <c r="O269" s="336"/>
      <c r="P269" s="336"/>
      <c r="Q269" s="336"/>
      <c r="R269" s="336"/>
      <c r="S269" s="336"/>
      <c r="T269" s="336"/>
      <c r="U269" s="336"/>
      <c r="V269" s="336"/>
      <c r="W269" s="336"/>
      <c r="X269" s="336"/>
      <c r="Y269" s="336"/>
      <c r="Z269" s="166">
        <v>397</v>
      </c>
      <c r="AA269" s="166">
        <v>398</v>
      </c>
      <c r="AB269" s="166">
        <v>66826</v>
      </c>
    </row>
    <row r="270" spans="1:28" ht="15.75">
      <c r="A270" s="359" t="s">
        <v>241</v>
      </c>
      <c r="B270" s="360"/>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170">
        <v>388</v>
      </c>
      <c r="AA270" s="170">
        <v>389</v>
      </c>
      <c r="AB270" s="170">
        <v>66826</v>
      </c>
    </row>
    <row r="271" spans="1:28" ht="15.75">
      <c r="A271" s="321" t="s">
        <v>20</v>
      </c>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167"/>
      <c r="AA271" s="167"/>
      <c r="AB271" s="168"/>
    </row>
    <row r="272" spans="1:28" ht="15.75">
      <c r="A272" s="325" t="s">
        <v>116</v>
      </c>
      <c r="B272" s="316"/>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167"/>
      <c r="AA272" s="167"/>
      <c r="AB272" s="168"/>
    </row>
    <row r="273" spans="1:28" ht="15.75">
      <c r="A273" s="322" t="s">
        <v>225</v>
      </c>
      <c r="B273" s="323"/>
      <c r="C273" s="323"/>
      <c r="D273" s="323"/>
      <c r="E273" s="323"/>
      <c r="F273" s="323"/>
      <c r="G273" s="323"/>
      <c r="H273" s="323"/>
      <c r="I273" s="323"/>
      <c r="J273" s="323"/>
      <c r="K273" s="323"/>
      <c r="L273" s="323"/>
      <c r="M273" s="323"/>
      <c r="N273" s="323"/>
      <c r="O273" s="323"/>
      <c r="P273" s="323"/>
      <c r="Q273" s="323"/>
      <c r="R273" s="323"/>
      <c r="S273" s="323"/>
      <c r="T273" s="323"/>
      <c r="U273" s="323"/>
      <c r="V273" s="323"/>
      <c r="W273" s="323"/>
      <c r="X273" s="323"/>
      <c r="Y273" s="323"/>
      <c r="Z273" s="167"/>
      <c r="AA273" s="167"/>
      <c r="AB273" s="168">
        <v>947</v>
      </c>
    </row>
    <row r="274" spans="1:28" ht="15.75">
      <c r="A274" s="363" t="s">
        <v>226</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167"/>
      <c r="AA274" s="167"/>
      <c r="AB274" s="168">
        <v>450</v>
      </c>
    </row>
    <row r="275" spans="1:28" ht="15.75">
      <c r="A275" s="324" t="s">
        <v>227</v>
      </c>
      <c r="B275" s="323"/>
      <c r="C275" s="323"/>
      <c r="D275" s="323"/>
      <c r="E275" s="323"/>
      <c r="F275" s="323"/>
      <c r="G275" s="323"/>
      <c r="H275" s="323"/>
      <c r="I275" s="323"/>
      <c r="J275" s="323"/>
      <c r="K275" s="323"/>
      <c r="L275" s="323"/>
      <c r="M275" s="323"/>
      <c r="N275" s="323"/>
      <c r="O275" s="323"/>
      <c r="P275" s="323"/>
      <c r="Q275" s="323"/>
      <c r="R275" s="323"/>
      <c r="S275" s="323"/>
      <c r="T275" s="323"/>
      <c r="U275" s="323"/>
      <c r="V275" s="323"/>
      <c r="W275" s="323"/>
      <c r="X275" s="323"/>
      <c r="Y275" s="323"/>
      <c r="Z275" s="167"/>
      <c r="AA275" s="167"/>
      <c r="AB275" s="168">
        <v>36</v>
      </c>
    </row>
    <row r="276" spans="1:28" ht="15.75">
      <c r="A276" s="324" t="s">
        <v>177</v>
      </c>
      <c r="B276" s="323"/>
      <c r="C276" s="323"/>
      <c r="D276" s="323"/>
      <c r="E276" s="323"/>
      <c r="F276" s="323"/>
      <c r="G276" s="323"/>
      <c r="H276" s="323"/>
      <c r="I276" s="323"/>
      <c r="J276" s="323"/>
      <c r="K276" s="323"/>
      <c r="L276" s="323"/>
      <c r="M276" s="323"/>
      <c r="N276" s="323"/>
      <c r="O276" s="323"/>
      <c r="P276" s="323"/>
      <c r="Q276" s="323"/>
      <c r="R276" s="323"/>
      <c r="S276" s="323"/>
      <c r="T276" s="323"/>
      <c r="U276" s="323"/>
      <c r="V276" s="323"/>
      <c r="W276" s="323"/>
      <c r="X276" s="323"/>
      <c r="Y276" s="323"/>
      <c r="Z276" s="167"/>
      <c r="AA276" s="167"/>
      <c r="AB276" s="168">
        <v>58</v>
      </c>
    </row>
    <row r="277" spans="1:28" ht="15.75">
      <c r="A277" s="324" t="s">
        <v>228</v>
      </c>
      <c r="B277" s="323"/>
      <c r="C277" s="323"/>
      <c r="D277" s="323"/>
      <c r="E277" s="323"/>
      <c r="F277" s="323"/>
      <c r="G277" s="323"/>
      <c r="H277" s="323"/>
      <c r="I277" s="323"/>
      <c r="J277" s="323"/>
      <c r="K277" s="323"/>
      <c r="L277" s="323"/>
      <c r="M277" s="323"/>
      <c r="N277" s="323"/>
      <c r="O277" s="323"/>
      <c r="P277" s="323"/>
      <c r="Q277" s="323"/>
      <c r="R277" s="323"/>
      <c r="S277" s="323"/>
      <c r="T277" s="323"/>
      <c r="U277" s="323"/>
      <c r="V277" s="323"/>
      <c r="W277" s="323"/>
      <c r="X277" s="323"/>
      <c r="Y277" s="323"/>
      <c r="Z277" s="167"/>
      <c r="AA277" s="167"/>
      <c r="AB277" s="168">
        <v>120</v>
      </c>
    </row>
    <row r="278" spans="1:28" ht="15.75">
      <c r="A278" s="324" t="s">
        <v>178</v>
      </c>
      <c r="B278" s="323"/>
      <c r="C278" s="323"/>
      <c r="D278" s="323"/>
      <c r="E278" s="323"/>
      <c r="F278" s="323"/>
      <c r="G278" s="323"/>
      <c r="H278" s="323"/>
      <c r="I278" s="323"/>
      <c r="J278" s="323"/>
      <c r="K278" s="323"/>
      <c r="L278" s="323"/>
      <c r="M278" s="323"/>
      <c r="N278" s="323"/>
      <c r="O278" s="323"/>
      <c r="P278" s="323"/>
      <c r="Q278" s="323"/>
      <c r="R278" s="323"/>
      <c r="S278" s="323"/>
      <c r="T278" s="323"/>
      <c r="U278" s="323"/>
      <c r="V278" s="323"/>
      <c r="W278" s="323"/>
      <c r="X278" s="323"/>
      <c r="Y278" s="323"/>
      <c r="Z278" s="167"/>
      <c r="AA278" s="167"/>
      <c r="AB278" s="168">
        <v>840</v>
      </c>
    </row>
    <row r="279" spans="1:28" ht="15.75">
      <c r="A279" s="324" t="s">
        <v>179</v>
      </c>
      <c r="B279" s="323"/>
      <c r="C279" s="323"/>
      <c r="D279" s="323"/>
      <c r="E279" s="323"/>
      <c r="F279" s="323"/>
      <c r="G279" s="323"/>
      <c r="H279" s="323"/>
      <c r="I279" s="323"/>
      <c r="J279" s="323"/>
      <c r="K279" s="323"/>
      <c r="L279" s="323"/>
      <c r="M279" s="323"/>
      <c r="N279" s="323"/>
      <c r="O279" s="323"/>
      <c r="P279" s="323"/>
      <c r="Q279" s="323"/>
      <c r="R279" s="323"/>
      <c r="S279" s="323"/>
      <c r="T279" s="323"/>
      <c r="U279" s="323"/>
      <c r="V279" s="323"/>
      <c r="W279" s="323"/>
      <c r="X279" s="323"/>
      <c r="Y279" s="323"/>
      <c r="Z279" s="167"/>
      <c r="AA279" s="167"/>
      <c r="AB279" s="168">
        <v>4</v>
      </c>
    </row>
    <row r="280" spans="1:28" ht="15.75">
      <c r="A280" s="324" t="s">
        <v>229</v>
      </c>
      <c r="B280" s="323"/>
      <c r="C280" s="323"/>
      <c r="D280" s="323"/>
      <c r="E280" s="323"/>
      <c r="F280" s="323"/>
      <c r="G280" s="323"/>
      <c r="H280" s="323"/>
      <c r="I280" s="323"/>
      <c r="J280" s="323"/>
      <c r="K280" s="323"/>
      <c r="L280" s="323"/>
      <c r="M280" s="323"/>
      <c r="N280" s="323"/>
      <c r="O280" s="323"/>
      <c r="P280" s="323"/>
      <c r="Q280" s="323"/>
      <c r="R280" s="323"/>
      <c r="S280" s="323"/>
      <c r="T280" s="323"/>
      <c r="U280" s="323"/>
      <c r="V280" s="323"/>
      <c r="W280" s="323"/>
      <c r="X280" s="323"/>
      <c r="Y280" s="323"/>
      <c r="Z280" s="167"/>
      <c r="AA280" s="167"/>
      <c r="AB280" s="168">
        <v>1189</v>
      </c>
    </row>
    <row r="281" spans="1:28" ht="15.75">
      <c r="A281" s="324" t="s">
        <v>180</v>
      </c>
      <c r="B281" s="323"/>
      <c r="C281" s="323"/>
      <c r="D281" s="323"/>
      <c r="E281" s="323"/>
      <c r="F281" s="323"/>
      <c r="G281" s="323"/>
      <c r="H281" s="323"/>
      <c r="I281" s="323"/>
      <c r="J281" s="323"/>
      <c r="K281" s="323"/>
      <c r="L281" s="323"/>
      <c r="M281" s="323"/>
      <c r="N281" s="323"/>
      <c r="O281" s="323"/>
      <c r="P281" s="323"/>
      <c r="Q281" s="323"/>
      <c r="R281" s="323"/>
      <c r="S281" s="323"/>
      <c r="T281" s="323"/>
      <c r="U281" s="323"/>
      <c r="V281" s="323"/>
      <c r="W281" s="323"/>
      <c r="X281" s="323"/>
      <c r="Y281" s="323"/>
      <c r="Z281" s="167"/>
      <c r="AA281" s="167"/>
      <c r="AB281" s="168">
        <v>1</v>
      </c>
    </row>
    <row r="282" spans="1:28" ht="15.75">
      <c r="A282" s="324" t="s">
        <v>181</v>
      </c>
      <c r="B282" s="323"/>
      <c r="C282" s="323"/>
      <c r="D282" s="323"/>
      <c r="E282" s="323"/>
      <c r="F282" s="323"/>
      <c r="G282" s="323"/>
      <c r="H282" s="323"/>
      <c r="I282" s="323"/>
      <c r="J282" s="323"/>
      <c r="K282" s="323"/>
      <c r="L282" s="323"/>
      <c r="M282" s="323"/>
      <c r="N282" s="323"/>
      <c r="O282" s="323"/>
      <c r="P282" s="323"/>
      <c r="Q282" s="323"/>
      <c r="R282" s="323"/>
      <c r="S282" s="323"/>
      <c r="T282" s="323"/>
      <c r="U282" s="323"/>
      <c r="V282" s="323"/>
      <c r="W282" s="323"/>
      <c r="X282" s="323"/>
      <c r="Y282" s="323"/>
      <c r="Z282" s="167"/>
      <c r="AA282" s="167"/>
      <c r="AB282" s="168">
        <v>1</v>
      </c>
    </row>
    <row r="283" spans="1:28" ht="15.75">
      <c r="A283" s="324" t="s">
        <v>230</v>
      </c>
      <c r="B283" s="323"/>
      <c r="C283" s="323"/>
      <c r="D283" s="323"/>
      <c r="E283" s="323"/>
      <c r="F283" s="323"/>
      <c r="G283" s="323"/>
      <c r="H283" s="323"/>
      <c r="I283" s="323"/>
      <c r="J283" s="323"/>
      <c r="K283" s="323"/>
      <c r="L283" s="323"/>
      <c r="M283" s="323"/>
      <c r="N283" s="323"/>
      <c r="O283" s="323"/>
      <c r="P283" s="323"/>
      <c r="Q283" s="323"/>
      <c r="R283" s="323"/>
      <c r="S283" s="323"/>
      <c r="T283" s="323"/>
      <c r="U283" s="323"/>
      <c r="V283" s="323"/>
      <c r="W283" s="323"/>
      <c r="X283" s="323"/>
      <c r="Y283" s="323"/>
      <c r="Z283" s="167"/>
      <c r="AA283" s="167"/>
      <c r="AB283" s="168">
        <v>1100</v>
      </c>
    </row>
    <row r="284" spans="1:28" ht="15.75">
      <c r="A284" s="324" t="s">
        <v>204</v>
      </c>
      <c r="B284" s="323"/>
      <c r="C284" s="323"/>
      <c r="D284" s="323"/>
      <c r="E284" s="323"/>
      <c r="F284" s="323"/>
      <c r="G284" s="323"/>
      <c r="H284" s="323"/>
      <c r="I284" s="323"/>
      <c r="J284" s="323"/>
      <c r="K284" s="323"/>
      <c r="L284" s="323"/>
      <c r="M284" s="323"/>
      <c r="N284" s="323"/>
      <c r="O284" s="323"/>
      <c r="P284" s="323"/>
      <c r="Q284" s="323"/>
      <c r="R284" s="323"/>
      <c r="S284" s="323"/>
      <c r="T284" s="323"/>
      <c r="U284" s="323"/>
      <c r="V284" s="323"/>
      <c r="W284" s="323"/>
      <c r="X284" s="323"/>
      <c r="Y284" s="323"/>
      <c r="Z284" s="167">
        <v>0</v>
      </c>
      <c r="AA284" s="167">
        <v>0</v>
      </c>
      <c r="AB284" s="167">
        <v>4746</v>
      </c>
    </row>
    <row r="285" spans="1:28" ht="15.75">
      <c r="A285" s="325" t="s">
        <v>117</v>
      </c>
      <c r="B285" s="316"/>
      <c r="C285" s="316"/>
      <c r="D285" s="316"/>
      <c r="E285" s="316"/>
      <c r="F285" s="316"/>
      <c r="G285" s="316"/>
      <c r="H285" s="316"/>
      <c r="I285" s="316"/>
      <c r="J285" s="316"/>
      <c r="K285" s="316"/>
      <c r="L285" s="316"/>
      <c r="M285" s="316"/>
      <c r="N285" s="316"/>
      <c r="O285" s="316"/>
      <c r="P285" s="316"/>
      <c r="Q285" s="316"/>
      <c r="R285" s="316"/>
      <c r="S285" s="316"/>
      <c r="T285" s="316"/>
      <c r="U285" s="316"/>
      <c r="V285" s="316"/>
      <c r="W285" s="316"/>
      <c r="X285" s="316"/>
      <c r="Y285" s="316"/>
      <c r="Z285" s="167"/>
      <c r="AA285" s="167"/>
      <c r="AB285" s="168"/>
    </row>
    <row r="286" spans="1:28" ht="15.75">
      <c r="A286" s="361" t="s">
        <v>231</v>
      </c>
      <c r="B286" s="323"/>
      <c r="C286" s="323"/>
      <c r="D286" s="323"/>
      <c r="E286" s="323"/>
      <c r="F286" s="323"/>
      <c r="G286" s="323"/>
      <c r="H286" s="323"/>
      <c r="I286" s="323"/>
      <c r="J286" s="323"/>
      <c r="K286" s="323"/>
      <c r="L286" s="323"/>
      <c r="M286" s="323"/>
      <c r="N286" s="323"/>
      <c r="O286" s="323"/>
      <c r="P286" s="323"/>
      <c r="Q286" s="323"/>
      <c r="R286" s="323"/>
      <c r="S286" s="323"/>
      <c r="T286" s="323"/>
      <c r="U286" s="323"/>
      <c r="V286" s="323"/>
      <c r="W286" s="323"/>
      <c r="X286" s="323"/>
      <c r="Y286" s="323"/>
      <c r="Z286" s="167"/>
      <c r="AA286" s="167"/>
      <c r="AB286" s="168">
        <v>-168</v>
      </c>
    </row>
    <row r="287" spans="1:28" ht="15.75">
      <c r="A287" s="324" t="s">
        <v>205</v>
      </c>
      <c r="B287" s="323"/>
      <c r="C287" s="323"/>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167">
        <v>0</v>
      </c>
      <c r="AA287" s="167">
        <v>0</v>
      </c>
      <c r="AB287" s="167">
        <v>-168</v>
      </c>
    </row>
    <row r="288" spans="1:28" ht="15.75">
      <c r="A288" s="320" t="s">
        <v>90</v>
      </c>
      <c r="B288" s="316"/>
      <c r="C288" s="316"/>
      <c r="D288" s="316"/>
      <c r="E288" s="316"/>
      <c r="F288" s="316"/>
      <c r="G288" s="316"/>
      <c r="H288" s="316"/>
      <c r="I288" s="316"/>
      <c r="J288" s="316"/>
      <c r="K288" s="316"/>
      <c r="L288" s="316"/>
      <c r="M288" s="316"/>
      <c r="N288" s="316"/>
      <c r="O288" s="316"/>
      <c r="P288" s="316"/>
      <c r="Q288" s="316"/>
      <c r="R288" s="316"/>
      <c r="S288" s="316"/>
      <c r="T288" s="316"/>
      <c r="U288" s="316"/>
      <c r="V288" s="316"/>
      <c r="W288" s="316"/>
      <c r="X288" s="316"/>
      <c r="Y288" s="316"/>
      <c r="Z288" s="167">
        <v>0</v>
      </c>
      <c r="AA288" s="167">
        <v>0</v>
      </c>
      <c r="AB288" s="167">
        <v>4578</v>
      </c>
    </row>
    <row r="289" spans="1:28" ht="15.75">
      <c r="A289" s="320" t="s">
        <v>89</v>
      </c>
      <c r="B289" s="316"/>
      <c r="C289" s="316"/>
      <c r="D289" s="316"/>
      <c r="E289" s="316"/>
      <c r="F289" s="316"/>
      <c r="G289" s="316"/>
      <c r="H289" s="316"/>
      <c r="I289" s="316"/>
      <c r="J289" s="316"/>
      <c r="K289" s="316"/>
      <c r="L289" s="316"/>
      <c r="M289" s="316"/>
      <c r="N289" s="316"/>
      <c r="O289" s="316"/>
      <c r="P289" s="316"/>
      <c r="Q289" s="316"/>
      <c r="R289" s="316"/>
      <c r="S289" s="316"/>
      <c r="T289" s="316"/>
      <c r="U289" s="316"/>
      <c r="V289" s="316"/>
      <c r="W289" s="316"/>
      <c r="X289" s="316"/>
      <c r="Y289" s="316"/>
      <c r="Z289" s="167">
        <v>0</v>
      </c>
      <c r="AA289" s="167">
        <v>0</v>
      </c>
      <c r="AB289" s="167">
        <v>4578</v>
      </c>
    </row>
    <row r="290" spans="1:28" ht="15.75">
      <c r="A290" s="144" t="s">
        <v>64</v>
      </c>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286">
        <v>388</v>
      </c>
      <c r="AA290" s="286">
        <v>389</v>
      </c>
      <c r="AB290" s="286">
        <v>71404</v>
      </c>
    </row>
    <row r="291" spans="1:28" ht="15.75">
      <c r="A291" s="319" t="s">
        <v>65</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172">
        <v>388</v>
      </c>
      <c r="AA291" s="172">
        <v>389</v>
      </c>
      <c r="AB291" s="173">
        <v>71404</v>
      </c>
    </row>
    <row r="292" spans="1:28" ht="15.75">
      <c r="A292" s="317" t="s">
        <v>66</v>
      </c>
      <c r="B292" s="318"/>
      <c r="C292" s="318"/>
      <c r="D292" s="318"/>
      <c r="E292" s="318"/>
      <c r="F292" s="318"/>
      <c r="G292" s="318"/>
      <c r="H292" s="318"/>
      <c r="I292" s="318"/>
      <c r="J292" s="318"/>
      <c r="K292" s="318"/>
      <c r="L292" s="318"/>
      <c r="M292" s="318"/>
      <c r="N292" s="318"/>
      <c r="O292" s="318"/>
      <c r="P292" s="318"/>
      <c r="Q292" s="318"/>
      <c r="R292" s="318"/>
      <c r="S292" s="318"/>
      <c r="T292" s="318"/>
      <c r="U292" s="318"/>
      <c r="V292" s="318"/>
      <c r="W292" s="318"/>
      <c r="X292" s="318"/>
      <c r="Y292" s="318"/>
      <c r="Z292" s="171">
        <v>0</v>
      </c>
      <c r="AA292" s="171">
        <v>0</v>
      </c>
      <c r="AB292" s="171">
        <v>4578</v>
      </c>
    </row>
    <row r="294" spans="1:15" ht="15.75">
      <c r="A294" s="5" t="s">
        <v>242</v>
      </c>
      <c r="O294" s="147" t="s">
        <v>18</v>
      </c>
    </row>
    <row r="296" spans="1:28" ht="22.5">
      <c r="A296" s="337" t="s">
        <v>200</v>
      </c>
      <c r="B296" s="338"/>
      <c r="C296" s="338"/>
      <c r="D296" s="338"/>
      <c r="E296" s="338"/>
      <c r="F296" s="338"/>
      <c r="G296" s="338"/>
      <c r="H296" s="338"/>
      <c r="I296" s="338"/>
      <c r="J296" s="338"/>
      <c r="K296" s="338"/>
      <c r="L296" s="338"/>
      <c r="M296" s="338"/>
      <c r="N296" s="338"/>
      <c r="O296" s="338"/>
      <c r="P296" s="338"/>
      <c r="Q296" s="338"/>
      <c r="R296" s="338"/>
      <c r="S296" s="338"/>
      <c r="T296" s="338"/>
      <c r="U296" s="338"/>
      <c r="V296" s="338"/>
      <c r="W296" s="338"/>
      <c r="X296" s="338"/>
      <c r="Y296" s="338"/>
      <c r="Z296" s="338"/>
      <c r="AA296" s="338"/>
      <c r="AB296" s="338"/>
    </row>
    <row r="297" spans="1:28" ht="23.25">
      <c r="A297" s="332" t="s">
        <v>92</v>
      </c>
      <c r="B297" s="333"/>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c r="AA297" s="333"/>
      <c r="AB297" s="333"/>
    </row>
    <row r="298" spans="1:28" ht="23.25">
      <c r="A298" s="332" t="s">
        <v>189</v>
      </c>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row>
    <row r="302" ht="18" customHeight="1"/>
    <row r="303" spans="1:28" ht="18" customHeight="1">
      <c r="A303" s="119"/>
      <c r="B303" s="119"/>
      <c r="C303" s="119"/>
      <c r="D303" s="119"/>
      <c r="E303" s="119"/>
      <c r="F303" s="119"/>
      <c r="G303" s="119"/>
      <c r="H303" s="120"/>
      <c r="I303" s="120"/>
      <c r="J303" s="120"/>
      <c r="K303" s="120"/>
      <c r="L303" s="120"/>
      <c r="M303" s="120"/>
      <c r="N303" s="120"/>
      <c r="O303" s="120"/>
      <c r="P303" s="120"/>
      <c r="Q303" s="120"/>
      <c r="R303" s="120"/>
      <c r="S303" s="120"/>
      <c r="T303" s="120"/>
      <c r="U303" s="120"/>
      <c r="V303" s="120"/>
      <c r="W303" s="120"/>
      <c r="X303" s="120"/>
      <c r="Y303" s="120"/>
      <c r="Z303" s="120"/>
      <c r="AA303" s="120"/>
      <c r="AB303" s="120"/>
    </row>
    <row r="304" spans="1:28" ht="18" customHeight="1">
      <c r="A304" s="365" t="s">
        <v>211</v>
      </c>
      <c r="B304" s="366"/>
      <c r="C304" s="366"/>
      <c r="D304" s="366"/>
      <c r="E304" s="366"/>
      <c r="F304" s="366"/>
      <c r="G304" s="367"/>
      <c r="H304" s="386" t="s">
        <v>42</v>
      </c>
      <c r="I304" s="387"/>
      <c r="J304" s="388"/>
      <c r="K304" s="406" t="s">
        <v>240</v>
      </c>
      <c r="L304" s="407"/>
      <c r="M304" s="408"/>
      <c r="N304" s="386" t="s">
        <v>43</v>
      </c>
      <c r="O304" s="387"/>
      <c r="P304" s="388"/>
      <c r="Q304" s="386" t="s">
        <v>64</v>
      </c>
      <c r="R304" s="387"/>
      <c r="S304" s="388"/>
      <c r="T304" s="386" t="s">
        <v>44</v>
      </c>
      <c r="U304" s="397"/>
      <c r="V304" s="397"/>
      <c r="W304" s="386" t="s">
        <v>45</v>
      </c>
      <c r="X304" s="387"/>
      <c r="Y304" s="387"/>
      <c r="Z304" s="386" t="s">
        <v>72</v>
      </c>
      <c r="AA304" s="387"/>
      <c r="AB304" s="388"/>
    </row>
    <row r="305" spans="1:28" ht="28.5" customHeight="1">
      <c r="A305" s="368"/>
      <c r="B305" s="369"/>
      <c r="C305" s="369"/>
      <c r="D305" s="369"/>
      <c r="E305" s="369"/>
      <c r="F305" s="369"/>
      <c r="G305" s="370"/>
      <c r="H305" s="389"/>
      <c r="I305" s="390"/>
      <c r="J305" s="391"/>
      <c r="K305" s="409"/>
      <c r="L305" s="410"/>
      <c r="M305" s="411"/>
      <c r="N305" s="389"/>
      <c r="O305" s="390"/>
      <c r="P305" s="391"/>
      <c r="Q305" s="389"/>
      <c r="R305" s="390"/>
      <c r="S305" s="391"/>
      <c r="T305" s="398"/>
      <c r="U305" s="399"/>
      <c r="V305" s="399"/>
      <c r="W305" s="389"/>
      <c r="X305" s="390"/>
      <c r="Y305" s="390"/>
      <c r="Z305" s="389"/>
      <c r="AA305" s="390"/>
      <c r="AB305" s="391"/>
    </row>
    <row r="306" spans="1:28" ht="18" customHeight="1" thickBot="1">
      <c r="A306" s="371"/>
      <c r="B306" s="372"/>
      <c r="C306" s="372"/>
      <c r="D306" s="372"/>
      <c r="E306" s="372"/>
      <c r="F306" s="372"/>
      <c r="G306" s="373"/>
      <c r="H306" s="98" t="s">
        <v>212</v>
      </c>
      <c r="I306" s="99" t="s">
        <v>121</v>
      </c>
      <c r="J306" s="100" t="s">
        <v>214</v>
      </c>
      <c r="K306" s="98" t="s">
        <v>212</v>
      </c>
      <c r="L306" s="99" t="s">
        <v>121</v>
      </c>
      <c r="M306" s="100" t="s">
        <v>214</v>
      </c>
      <c r="N306" s="98" t="s">
        <v>212</v>
      </c>
      <c r="O306" s="99" t="s">
        <v>121</v>
      </c>
      <c r="P306" s="100" t="s">
        <v>214</v>
      </c>
      <c r="Q306" s="98" t="s">
        <v>212</v>
      </c>
      <c r="R306" s="99" t="s">
        <v>121</v>
      </c>
      <c r="S306" s="100" t="s">
        <v>214</v>
      </c>
      <c r="T306" s="98" t="s">
        <v>212</v>
      </c>
      <c r="U306" s="99" t="s">
        <v>121</v>
      </c>
      <c r="V306" s="100" t="s">
        <v>214</v>
      </c>
      <c r="W306" s="98" t="s">
        <v>212</v>
      </c>
      <c r="X306" s="99" t="s">
        <v>121</v>
      </c>
      <c r="Y306" s="100" t="s">
        <v>214</v>
      </c>
      <c r="Z306" s="98" t="s">
        <v>212</v>
      </c>
      <c r="AA306" s="99" t="s">
        <v>121</v>
      </c>
      <c r="AB306" s="101" t="s">
        <v>214</v>
      </c>
    </row>
    <row r="307" spans="1:28" ht="18" customHeight="1">
      <c r="A307" s="383" t="s">
        <v>92</v>
      </c>
      <c r="B307" s="384"/>
      <c r="C307" s="384"/>
      <c r="D307" s="384"/>
      <c r="E307" s="384"/>
      <c r="F307" s="384"/>
      <c r="G307" s="385"/>
      <c r="H307" s="246">
        <v>397</v>
      </c>
      <c r="I307" s="247">
        <v>398</v>
      </c>
      <c r="J307" s="247">
        <v>66826</v>
      </c>
      <c r="K307" s="246">
        <v>388</v>
      </c>
      <c r="L307" s="247">
        <v>389</v>
      </c>
      <c r="M307" s="247">
        <v>66826</v>
      </c>
      <c r="N307" s="246"/>
      <c r="O307" s="247"/>
      <c r="P307" s="247">
        <v>4578</v>
      </c>
      <c r="Q307" s="246">
        <v>388</v>
      </c>
      <c r="R307" s="247">
        <v>389</v>
      </c>
      <c r="S307" s="247">
        <v>71404</v>
      </c>
      <c r="T307" s="246"/>
      <c r="U307" s="247"/>
      <c r="V307" s="247"/>
      <c r="W307" s="246"/>
      <c r="X307" s="247"/>
      <c r="Y307" s="247"/>
      <c r="Z307" s="246">
        <v>388</v>
      </c>
      <c r="AA307" s="247">
        <v>389</v>
      </c>
      <c r="AB307" s="248">
        <v>71404</v>
      </c>
    </row>
    <row r="308" spans="1:28" ht="18" customHeight="1">
      <c r="A308" s="374" t="s">
        <v>122</v>
      </c>
      <c r="B308" s="375"/>
      <c r="C308" s="375"/>
      <c r="D308" s="375"/>
      <c r="E308" s="375"/>
      <c r="F308" s="375"/>
      <c r="G308" s="376"/>
      <c r="H308" s="174">
        <v>397</v>
      </c>
      <c r="I308" s="104">
        <v>398</v>
      </c>
      <c r="J308" s="245">
        <v>66826</v>
      </c>
      <c r="K308" s="252">
        <v>388</v>
      </c>
      <c r="L308" s="300">
        <v>389</v>
      </c>
      <c r="M308" s="245">
        <v>66826</v>
      </c>
      <c r="N308" s="252">
        <v>0</v>
      </c>
      <c r="O308" s="253">
        <v>0</v>
      </c>
      <c r="P308" s="245">
        <v>4578</v>
      </c>
      <c r="Q308" s="252">
        <v>388</v>
      </c>
      <c r="R308" s="253">
        <v>389</v>
      </c>
      <c r="S308" s="245">
        <v>71404</v>
      </c>
      <c r="T308" s="252">
        <v>0</v>
      </c>
      <c r="U308" s="253">
        <v>0</v>
      </c>
      <c r="V308" s="245">
        <v>0</v>
      </c>
      <c r="W308" s="252">
        <v>0</v>
      </c>
      <c r="X308" s="253">
        <v>0</v>
      </c>
      <c r="Y308" s="245">
        <v>0</v>
      </c>
      <c r="Z308" s="252">
        <v>388</v>
      </c>
      <c r="AA308" s="253">
        <v>389</v>
      </c>
      <c r="AB308" s="254">
        <v>71404</v>
      </c>
    </row>
    <row r="309" spans="1:28" ht="18" customHeight="1">
      <c r="A309" s="400" t="s">
        <v>192</v>
      </c>
      <c r="B309" s="401"/>
      <c r="C309" s="401"/>
      <c r="D309" s="401"/>
      <c r="E309" s="401"/>
      <c r="F309" s="401"/>
      <c r="G309" s="402"/>
      <c r="H309" s="351"/>
      <c r="I309" s="349">
        <v>34</v>
      </c>
      <c r="J309" s="353"/>
      <c r="K309" s="351"/>
      <c r="L309" s="349">
        <v>34</v>
      </c>
      <c r="M309" s="353"/>
      <c r="N309" s="351"/>
      <c r="O309" s="349"/>
      <c r="P309" s="353"/>
      <c r="Q309" s="351"/>
      <c r="R309" s="349">
        <v>34</v>
      </c>
      <c r="S309" s="353"/>
      <c r="T309" s="351"/>
      <c r="U309" s="349"/>
      <c r="V309" s="353"/>
      <c r="W309" s="351"/>
      <c r="X309" s="349"/>
      <c r="Y309" s="349"/>
      <c r="Z309" s="351"/>
      <c r="AA309" s="349">
        <v>34</v>
      </c>
      <c r="AB309" s="353"/>
    </row>
    <row r="310" spans="1:28" ht="18" customHeight="1">
      <c r="A310" s="403"/>
      <c r="B310" s="404"/>
      <c r="C310" s="404"/>
      <c r="D310" s="404"/>
      <c r="E310" s="404"/>
      <c r="F310" s="404"/>
      <c r="G310" s="405"/>
      <c r="H310" s="352"/>
      <c r="I310" s="350"/>
      <c r="J310" s="354"/>
      <c r="K310" s="352"/>
      <c r="L310" s="350"/>
      <c r="M310" s="354"/>
      <c r="N310" s="352"/>
      <c r="O310" s="350"/>
      <c r="P310" s="354"/>
      <c r="Q310" s="352"/>
      <c r="R310" s="350"/>
      <c r="S310" s="354"/>
      <c r="T310" s="352"/>
      <c r="U310" s="350"/>
      <c r="V310" s="354"/>
      <c r="W310" s="352"/>
      <c r="X310" s="350"/>
      <c r="Y310" s="350"/>
      <c r="Z310" s="352"/>
      <c r="AA310" s="350"/>
      <c r="AB310" s="354"/>
    </row>
    <row r="311" spans="1:28" ht="18" customHeight="1">
      <c r="A311" s="412" t="s">
        <v>195</v>
      </c>
      <c r="B311" s="413"/>
      <c r="C311" s="413"/>
      <c r="D311" s="413"/>
      <c r="E311" s="413"/>
      <c r="F311" s="413"/>
      <c r="G311" s="414"/>
      <c r="H311" s="102"/>
      <c r="I311" s="247">
        <v>432</v>
      </c>
      <c r="J311" s="247"/>
      <c r="K311" s="246"/>
      <c r="L311" s="247">
        <v>423</v>
      </c>
      <c r="M311" s="247"/>
      <c r="N311" s="246"/>
      <c r="O311" s="247">
        <v>0</v>
      </c>
      <c r="P311" s="247"/>
      <c r="Q311" s="246"/>
      <c r="R311" s="247">
        <v>423</v>
      </c>
      <c r="S311" s="247"/>
      <c r="T311" s="246"/>
      <c r="U311" s="247">
        <v>0</v>
      </c>
      <c r="V311" s="247"/>
      <c r="W311" s="246"/>
      <c r="X311" s="247">
        <v>0</v>
      </c>
      <c r="Y311" s="247"/>
      <c r="Z311" s="246"/>
      <c r="AA311" s="247">
        <v>423</v>
      </c>
      <c r="AB311" s="248"/>
    </row>
    <row r="312" spans="1:28" ht="18" customHeight="1">
      <c r="A312" s="415" t="s">
        <v>193</v>
      </c>
      <c r="B312" s="416"/>
      <c r="C312" s="416"/>
      <c r="D312" s="416"/>
      <c r="E312" s="416"/>
      <c r="F312" s="416"/>
      <c r="G312" s="417"/>
      <c r="H312" s="355"/>
      <c r="I312" s="343"/>
      <c r="J312" s="347"/>
      <c r="K312" s="345"/>
      <c r="L312" s="343"/>
      <c r="M312" s="347"/>
      <c r="N312" s="345"/>
      <c r="O312" s="343"/>
      <c r="P312" s="347"/>
      <c r="Q312" s="345"/>
      <c r="R312" s="343"/>
      <c r="S312" s="347"/>
      <c r="T312" s="345"/>
      <c r="U312" s="343"/>
      <c r="V312" s="347"/>
      <c r="W312" s="345"/>
      <c r="X312" s="343"/>
      <c r="Y312" s="343"/>
      <c r="Z312" s="345"/>
      <c r="AA312" s="343"/>
      <c r="AB312" s="347"/>
    </row>
    <row r="313" spans="1:28" ht="18" customHeight="1">
      <c r="A313" s="380"/>
      <c r="B313" s="381"/>
      <c r="C313" s="381"/>
      <c r="D313" s="381"/>
      <c r="E313" s="381"/>
      <c r="F313" s="381"/>
      <c r="G313" s="382"/>
      <c r="H313" s="356"/>
      <c r="I313" s="344"/>
      <c r="J313" s="348"/>
      <c r="K313" s="346"/>
      <c r="L313" s="344"/>
      <c r="M313" s="348"/>
      <c r="N313" s="346"/>
      <c r="O313" s="344"/>
      <c r="P313" s="348"/>
      <c r="Q313" s="346"/>
      <c r="R313" s="344"/>
      <c r="S313" s="348"/>
      <c r="T313" s="346"/>
      <c r="U313" s="344"/>
      <c r="V313" s="348"/>
      <c r="W313" s="346"/>
      <c r="X313" s="344"/>
      <c r="Y313" s="344"/>
      <c r="Z313" s="346"/>
      <c r="AA313" s="344"/>
      <c r="AB313" s="348"/>
    </row>
    <row r="314" spans="1:28" ht="18" customHeight="1">
      <c r="A314" s="357" t="s">
        <v>127</v>
      </c>
      <c r="B314" s="323"/>
      <c r="C314" s="323"/>
      <c r="D314" s="323"/>
      <c r="E314" s="323"/>
      <c r="F314" s="323"/>
      <c r="G314" s="358"/>
      <c r="H314" s="102"/>
      <c r="I314" s="247"/>
      <c r="J314" s="247"/>
      <c r="K314" s="246"/>
      <c r="L314" s="247"/>
      <c r="M314" s="247"/>
      <c r="N314" s="246"/>
      <c r="O314" s="247"/>
      <c r="P314" s="247"/>
      <c r="Q314" s="246"/>
      <c r="R314" s="247"/>
      <c r="S314" s="247"/>
      <c r="T314" s="246"/>
      <c r="U314" s="247"/>
      <c r="V314" s="247"/>
      <c r="W314" s="246"/>
      <c r="X314" s="247"/>
      <c r="Y314" s="247"/>
      <c r="Z314" s="246"/>
      <c r="AA314" s="247"/>
      <c r="AB314" s="248"/>
    </row>
    <row r="315" spans="1:28" ht="18" customHeight="1">
      <c r="A315" s="326" t="s">
        <v>154</v>
      </c>
      <c r="B315" s="327"/>
      <c r="C315" s="327"/>
      <c r="D315" s="327"/>
      <c r="E315" s="327"/>
      <c r="F315" s="327"/>
      <c r="G315" s="328"/>
      <c r="H315" s="103"/>
      <c r="I315" s="250"/>
      <c r="J315" s="250"/>
      <c r="K315" s="249"/>
      <c r="L315" s="250"/>
      <c r="M315" s="250"/>
      <c r="N315" s="249"/>
      <c r="O315" s="250"/>
      <c r="P315" s="250"/>
      <c r="Q315" s="249"/>
      <c r="R315" s="250"/>
      <c r="S315" s="250"/>
      <c r="T315" s="249"/>
      <c r="U315" s="250"/>
      <c r="V315" s="250"/>
      <c r="W315" s="249"/>
      <c r="X315" s="250"/>
      <c r="Y315" s="250"/>
      <c r="Z315" s="249"/>
      <c r="AA315" s="250"/>
      <c r="AB315" s="251"/>
    </row>
    <row r="316" spans="1:28" ht="18" customHeight="1">
      <c r="A316" s="329" t="s">
        <v>194</v>
      </c>
      <c r="B316" s="330"/>
      <c r="C316" s="330"/>
      <c r="D316" s="330"/>
      <c r="E316" s="330"/>
      <c r="F316" s="330"/>
      <c r="G316" s="331"/>
      <c r="H316" s="103"/>
      <c r="I316" s="250">
        <v>432</v>
      </c>
      <c r="J316" s="250"/>
      <c r="K316" s="249"/>
      <c r="L316" s="250">
        <v>423</v>
      </c>
      <c r="M316" s="250"/>
      <c r="N316" s="249"/>
      <c r="O316" s="250">
        <v>0</v>
      </c>
      <c r="P316" s="250"/>
      <c r="Q316" s="249"/>
      <c r="R316" s="250">
        <v>423</v>
      </c>
      <c r="S316" s="250"/>
      <c r="T316" s="249"/>
      <c r="U316" s="250">
        <v>0</v>
      </c>
      <c r="V316" s="250"/>
      <c r="W316" s="249"/>
      <c r="X316" s="250">
        <v>0</v>
      </c>
      <c r="Y316" s="250"/>
      <c r="Z316" s="249"/>
      <c r="AA316" s="250">
        <v>423</v>
      </c>
      <c r="AB316" s="251"/>
    </row>
    <row r="318" ht="15.75">
      <c r="A318" s="5" t="s">
        <v>242</v>
      </c>
    </row>
  </sheetData>
  <mergeCells count="447">
    <mergeCell ref="A255:G255"/>
    <mergeCell ref="AA251:AA252"/>
    <mergeCell ref="AB251:AB252"/>
    <mergeCell ref="A253:G253"/>
    <mergeCell ref="A254:G254"/>
    <mergeCell ref="W251:W252"/>
    <mergeCell ref="X251:X252"/>
    <mergeCell ref="Y251:Y252"/>
    <mergeCell ref="Z251:Z252"/>
    <mergeCell ref="S251:S252"/>
    <mergeCell ref="T251:T252"/>
    <mergeCell ref="U251:U252"/>
    <mergeCell ref="V251:V252"/>
    <mergeCell ref="O251:O252"/>
    <mergeCell ref="P251:P252"/>
    <mergeCell ref="Q251:Q252"/>
    <mergeCell ref="R251:R252"/>
    <mergeCell ref="K251:K252"/>
    <mergeCell ref="L251:L252"/>
    <mergeCell ref="M251:M252"/>
    <mergeCell ref="N251:N252"/>
    <mergeCell ref="A251:G252"/>
    <mergeCell ref="H251:H252"/>
    <mergeCell ref="I251:I252"/>
    <mergeCell ref="J251:J252"/>
    <mergeCell ref="Z248:Z249"/>
    <mergeCell ref="AA248:AA249"/>
    <mergeCell ref="AB248:AB249"/>
    <mergeCell ref="A250:G250"/>
    <mergeCell ref="V248:V249"/>
    <mergeCell ref="W248:W249"/>
    <mergeCell ref="X248:X249"/>
    <mergeCell ref="Y248:Y249"/>
    <mergeCell ref="R248:R249"/>
    <mergeCell ref="S248:S249"/>
    <mergeCell ref="T248:T249"/>
    <mergeCell ref="U248:U249"/>
    <mergeCell ref="N248:N249"/>
    <mergeCell ref="O248:O249"/>
    <mergeCell ref="P248:P249"/>
    <mergeCell ref="Q248:Q249"/>
    <mergeCell ref="J248:J249"/>
    <mergeCell ref="K248:K249"/>
    <mergeCell ref="L248:L249"/>
    <mergeCell ref="M248:M249"/>
    <mergeCell ref="A247:G247"/>
    <mergeCell ref="A248:G249"/>
    <mergeCell ref="H248:H249"/>
    <mergeCell ref="I248:I249"/>
    <mergeCell ref="Z242:AB243"/>
    <mergeCell ref="A245:G245"/>
    <mergeCell ref="A246:G246"/>
    <mergeCell ref="A234:AB234"/>
    <mergeCell ref="A235:AB235"/>
    <mergeCell ref="A236:AB236"/>
    <mergeCell ref="A242:G244"/>
    <mergeCell ref="H242:J243"/>
    <mergeCell ref="K242:M243"/>
    <mergeCell ref="N242:P243"/>
    <mergeCell ref="Q242:S243"/>
    <mergeCell ref="T242:V243"/>
    <mergeCell ref="W242:Y243"/>
    <mergeCell ref="A229:Y229"/>
    <mergeCell ref="A230:Y230"/>
    <mergeCell ref="A225:Y225"/>
    <mergeCell ref="A226:Y226"/>
    <mergeCell ref="A227:Y227"/>
    <mergeCell ref="A222:Y222"/>
    <mergeCell ref="A223:Y223"/>
    <mergeCell ref="A224:Y224"/>
    <mergeCell ref="A217:Y217"/>
    <mergeCell ref="A219:Y219"/>
    <mergeCell ref="A220:Y220"/>
    <mergeCell ref="A221:Y221"/>
    <mergeCell ref="A218:Y218"/>
    <mergeCell ref="A213:Y213"/>
    <mergeCell ref="A214:Y214"/>
    <mergeCell ref="A215:Y215"/>
    <mergeCell ref="A216:Y216"/>
    <mergeCell ref="A209:Y209"/>
    <mergeCell ref="A210:Y210"/>
    <mergeCell ref="A211:Y211"/>
    <mergeCell ref="A212:Y212"/>
    <mergeCell ref="A208:Y208"/>
    <mergeCell ref="A207:Y207"/>
    <mergeCell ref="Z205:Z206"/>
    <mergeCell ref="AA205:AA206"/>
    <mergeCell ref="AB205:AB206"/>
    <mergeCell ref="A200:AB200"/>
    <mergeCell ref="A201:AB201"/>
    <mergeCell ref="A202:AB202"/>
    <mergeCell ref="Z204:AB204"/>
    <mergeCell ref="A316:G316"/>
    <mergeCell ref="AA312:AA313"/>
    <mergeCell ref="AB312:AB313"/>
    <mergeCell ref="A314:G314"/>
    <mergeCell ref="A315:G315"/>
    <mergeCell ref="W312:W313"/>
    <mergeCell ref="X312:X313"/>
    <mergeCell ref="Y312:Y313"/>
    <mergeCell ref="Z312:Z313"/>
    <mergeCell ref="S312:S313"/>
    <mergeCell ref="T312:T313"/>
    <mergeCell ref="U312:U313"/>
    <mergeCell ref="V312:V313"/>
    <mergeCell ref="O312:O313"/>
    <mergeCell ref="P312:P313"/>
    <mergeCell ref="Q312:Q313"/>
    <mergeCell ref="R312:R313"/>
    <mergeCell ref="K312:K313"/>
    <mergeCell ref="L312:L313"/>
    <mergeCell ref="M312:M313"/>
    <mergeCell ref="N312:N313"/>
    <mergeCell ref="A312:G313"/>
    <mergeCell ref="H312:H313"/>
    <mergeCell ref="I312:I313"/>
    <mergeCell ref="J312:J313"/>
    <mergeCell ref="Z309:Z310"/>
    <mergeCell ref="AA309:AA310"/>
    <mergeCell ref="AB309:AB310"/>
    <mergeCell ref="A311:G311"/>
    <mergeCell ref="V309:V310"/>
    <mergeCell ref="W309:W310"/>
    <mergeCell ref="X309:X310"/>
    <mergeCell ref="Y309:Y310"/>
    <mergeCell ref="R309:R310"/>
    <mergeCell ref="S309:S310"/>
    <mergeCell ref="M309:M310"/>
    <mergeCell ref="T309:T310"/>
    <mergeCell ref="U309:U310"/>
    <mergeCell ref="N309:N310"/>
    <mergeCell ref="O309:O310"/>
    <mergeCell ref="P309:P310"/>
    <mergeCell ref="Q309:Q310"/>
    <mergeCell ref="I309:I310"/>
    <mergeCell ref="J309:J310"/>
    <mergeCell ref="K309:K310"/>
    <mergeCell ref="L309:L310"/>
    <mergeCell ref="A307:G307"/>
    <mergeCell ref="A308:G308"/>
    <mergeCell ref="A309:G310"/>
    <mergeCell ref="H309:H310"/>
    <mergeCell ref="Q304:S305"/>
    <mergeCell ref="T304:V305"/>
    <mergeCell ref="W304:Y305"/>
    <mergeCell ref="Z304:AB305"/>
    <mergeCell ref="A304:G306"/>
    <mergeCell ref="H304:J305"/>
    <mergeCell ref="K304:M305"/>
    <mergeCell ref="N304:P305"/>
    <mergeCell ref="A296:AB296"/>
    <mergeCell ref="A297:AB297"/>
    <mergeCell ref="A298:AB298"/>
    <mergeCell ref="A291:Y291"/>
    <mergeCell ref="A292:Y292"/>
    <mergeCell ref="A287:Y287"/>
    <mergeCell ref="A288:Y288"/>
    <mergeCell ref="A289:Y289"/>
    <mergeCell ref="A284:Y284"/>
    <mergeCell ref="A285:Y285"/>
    <mergeCell ref="A286:Y286"/>
    <mergeCell ref="A279:Y279"/>
    <mergeCell ref="A281:Y281"/>
    <mergeCell ref="A282:Y282"/>
    <mergeCell ref="A283:Y283"/>
    <mergeCell ref="A280:Y280"/>
    <mergeCell ref="A275:Y275"/>
    <mergeCell ref="A276:Y276"/>
    <mergeCell ref="A277:Y277"/>
    <mergeCell ref="A278:Y278"/>
    <mergeCell ref="A271:Y271"/>
    <mergeCell ref="A272:Y272"/>
    <mergeCell ref="A273:Y273"/>
    <mergeCell ref="A274:Y274"/>
    <mergeCell ref="A270:Y270"/>
    <mergeCell ref="A269:Y269"/>
    <mergeCell ref="A264:AB264"/>
    <mergeCell ref="Z266:AB266"/>
    <mergeCell ref="Z267:Z268"/>
    <mergeCell ref="AA267:AA268"/>
    <mergeCell ref="AB267:AB268"/>
    <mergeCell ref="A194:G194"/>
    <mergeCell ref="A262:AB262"/>
    <mergeCell ref="A263:AB263"/>
    <mergeCell ref="AA190:AA191"/>
    <mergeCell ref="AB190:AB191"/>
    <mergeCell ref="A192:G192"/>
    <mergeCell ref="A193:G193"/>
    <mergeCell ref="W190:W191"/>
    <mergeCell ref="X190:X191"/>
    <mergeCell ref="Y190:Y191"/>
    <mergeCell ref="Z190:Z191"/>
    <mergeCell ref="S190:S191"/>
    <mergeCell ref="T190:T191"/>
    <mergeCell ref="U190:U191"/>
    <mergeCell ref="V190:V191"/>
    <mergeCell ref="O190:O191"/>
    <mergeCell ref="P190:P191"/>
    <mergeCell ref="Q190:Q191"/>
    <mergeCell ref="R190:R191"/>
    <mergeCell ref="K190:K191"/>
    <mergeCell ref="L190:L191"/>
    <mergeCell ref="M190:M191"/>
    <mergeCell ref="N190:N191"/>
    <mergeCell ref="A190:G191"/>
    <mergeCell ref="H190:H191"/>
    <mergeCell ref="I190:I191"/>
    <mergeCell ref="J190:J191"/>
    <mergeCell ref="Z187:Z188"/>
    <mergeCell ref="AA187:AA188"/>
    <mergeCell ref="AB187:AB188"/>
    <mergeCell ref="A189:G189"/>
    <mergeCell ref="V187:V188"/>
    <mergeCell ref="W187:W188"/>
    <mergeCell ref="X187:X188"/>
    <mergeCell ref="Y187:Y188"/>
    <mergeCell ref="R187:R188"/>
    <mergeCell ref="S187:S188"/>
    <mergeCell ref="T187:T188"/>
    <mergeCell ref="U187:U188"/>
    <mergeCell ref="N187:N188"/>
    <mergeCell ref="O187:O188"/>
    <mergeCell ref="P187:P188"/>
    <mergeCell ref="Q187:Q188"/>
    <mergeCell ref="J187:J188"/>
    <mergeCell ref="K187:K188"/>
    <mergeCell ref="L187:L188"/>
    <mergeCell ref="M187:M188"/>
    <mergeCell ref="A186:G186"/>
    <mergeCell ref="A187:G188"/>
    <mergeCell ref="H187:H188"/>
    <mergeCell ref="I187:I188"/>
    <mergeCell ref="A183:G183"/>
    <mergeCell ref="A185:G185"/>
    <mergeCell ref="A184:G184"/>
    <mergeCell ref="Q180:S181"/>
    <mergeCell ref="T180:V181"/>
    <mergeCell ref="W180:Y181"/>
    <mergeCell ref="Z180:AB181"/>
    <mergeCell ref="A180:G182"/>
    <mergeCell ref="H180:J181"/>
    <mergeCell ref="K180:M181"/>
    <mergeCell ref="N180:P181"/>
    <mergeCell ref="A172:AB172"/>
    <mergeCell ref="A173:AB173"/>
    <mergeCell ref="A174:AB174"/>
    <mergeCell ref="A167:Y167"/>
    <mergeCell ref="A168:Y168"/>
    <mergeCell ref="A163:Y163"/>
    <mergeCell ref="A164:Y164"/>
    <mergeCell ref="A165:Y165"/>
    <mergeCell ref="A160:Y160"/>
    <mergeCell ref="A161:Y161"/>
    <mergeCell ref="A162:Y162"/>
    <mergeCell ref="A155:Y155"/>
    <mergeCell ref="A157:Y157"/>
    <mergeCell ref="A158:Y158"/>
    <mergeCell ref="A159:Y159"/>
    <mergeCell ref="A156:Y156"/>
    <mergeCell ref="A151:Y151"/>
    <mergeCell ref="A152:Y152"/>
    <mergeCell ref="A153:Y153"/>
    <mergeCell ref="A154:Y154"/>
    <mergeCell ref="A147:Y147"/>
    <mergeCell ref="A148:Y148"/>
    <mergeCell ref="A149:Y149"/>
    <mergeCell ref="A150:Y150"/>
    <mergeCell ref="A143:Y143"/>
    <mergeCell ref="A144:Y144"/>
    <mergeCell ref="A146:Y146"/>
    <mergeCell ref="A142:Y142"/>
    <mergeCell ref="A135:AB135"/>
    <mergeCell ref="Z139:AB139"/>
    <mergeCell ref="Z140:Z141"/>
    <mergeCell ref="AA140:AA141"/>
    <mergeCell ref="AB140:AB141"/>
    <mergeCell ref="A128:G128"/>
    <mergeCell ref="A133:AB133"/>
    <mergeCell ref="A134:AB134"/>
    <mergeCell ref="AA124:AA125"/>
    <mergeCell ref="AB124:AB125"/>
    <mergeCell ref="A126:G126"/>
    <mergeCell ref="A127:G127"/>
    <mergeCell ref="W124:W125"/>
    <mergeCell ref="X124:X125"/>
    <mergeCell ref="Y124:Y125"/>
    <mergeCell ref="Z124:Z125"/>
    <mergeCell ref="S124:S125"/>
    <mergeCell ref="T124:T125"/>
    <mergeCell ref="U124:U125"/>
    <mergeCell ref="V124:V125"/>
    <mergeCell ref="O124:O125"/>
    <mergeCell ref="P124:P125"/>
    <mergeCell ref="Q124:Q125"/>
    <mergeCell ref="R124:R125"/>
    <mergeCell ref="K124:K125"/>
    <mergeCell ref="L124:L125"/>
    <mergeCell ref="M124:M125"/>
    <mergeCell ref="N124:N125"/>
    <mergeCell ref="A124:G125"/>
    <mergeCell ref="H124:H125"/>
    <mergeCell ref="I124:I125"/>
    <mergeCell ref="J124:J125"/>
    <mergeCell ref="Z121:Z122"/>
    <mergeCell ref="AA121:AA122"/>
    <mergeCell ref="AB121:AB122"/>
    <mergeCell ref="A123:G123"/>
    <mergeCell ref="V121:V122"/>
    <mergeCell ref="W121:W122"/>
    <mergeCell ref="X121:X122"/>
    <mergeCell ref="Y121:Y122"/>
    <mergeCell ref="R121:R122"/>
    <mergeCell ref="S121:S122"/>
    <mergeCell ref="T121:T122"/>
    <mergeCell ref="U121:U122"/>
    <mergeCell ref="N121:N122"/>
    <mergeCell ref="O121:O122"/>
    <mergeCell ref="P121:P122"/>
    <mergeCell ref="Q121:Q122"/>
    <mergeCell ref="J121:J122"/>
    <mergeCell ref="K121:K122"/>
    <mergeCell ref="L121:L122"/>
    <mergeCell ref="M121:M122"/>
    <mergeCell ref="A120:G120"/>
    <mergeCell ref="A121:G122"/>
    <mergeCell ref="H121:H122"/>
    <mergeCell ref="I121:I122"/>
    <mergeCell ref="A116:G116"/>
    <mergeCell ref="A117:G117"/>
    <mergeCell ref="A119:G119"/>
    <mergeCell ref="A118:G118"/>
    <mergeCell ref="Q113:S114"/>
    <mergeCell ref="T113:V114"/>
    <mergeCell ref="W113:Y114"/>
    <mergeCell ref="Z113:AB114"/>
    <mergeCell ref="A113:G115"/>
    <mergeCell ref="H113:J114"/>
    <mergeCell ref="K113:M114"/>
    <mergeCell ref="N113:P114"/>
    <mergeCell ref="A105:AB105"/>
    <mergeCell ref="A106:AB106"/>
    <mergeCell ref="A107:AB107"/>
    <mergeCell ref="A100:Y100"/>
    <mergeCell ref="A101:Y101"/>
    <mergeCell ref="A96:Y96"/>
    <mergeCell ref="A97:Y97"/>
    <mergeCell ref="A98:Y98"/>
    <mergeCell ref="A93:Y93"/>
    <mergeCell ref="A94:Y94"/>
    <mergeCell ref="A95:Y95"/>
    <mergeCell ref="A88:Y88"/>
    <mergeCell ref="A90:Y90"/>
    <mergeCell ref="A91:Y91"/>
    <mergeCell ref="A92:Y92"/>
    <mergeCell ref="A89:Y89"/>
    <mergeCell ref="A84:Y84"/>
    <mergeCell ref="A85:Y85"/>
    <mergeCell ref="A86:Y86"/>
    <mergeCell ref="A87:Y87"/>
    <mergeCell ref="A80:Y80"/>
    <mergeCell ref="A81:Y81"/>
    <mergeCell ref="A82:Y82"/>
    <mergeCell ref="A83:Y83"/>
    <mergeCell ref="A79:Y79"/>
    <mergeCell ref="A78:Y78"/>
    <mergeCell ref="Z75:AB75"/>
    <mergeCell ref="Z76:Z77"/>
    <mergeCell ref="AA76:AA77"/>
    <mergeCell ref="AB76:AB77"/>
    <mergeCell ref="A69:AB69"/>
    <mergeCell ref="A70:AB70"/>
    <mergeCell ref="A71:AB71"/>
    <mergeCell ref="T52:V53"/>
    <mergeCell ref="W52:Y53"/>
    <mergeCell ref="Z52:AB53"/>
    <mergeCell ref="A60:G61"/>
    <mergeCell ref="H52:J53"/>
    <mergeCell ref="K52:M53"/>
    <mergeCell ref="N52:P53"/>
    <mergeCell ref="Q52:S53"/>
    <mergeCell ref="A58:G58"/>
    <mergeCell ref="K60:K61"/>
    <mergeCell ref="AB12:AB13"/>
    <mergeCell ref="AA12:AA13"/>
    <mergeCell ref="Z12:Z13"/>
    <mergeCell ref="A24:Y24"/>
    <mergeCell ref="A31:Y31"/>
    <mergeCell ref="A52:G54"/>
    <mergeCell ref="A59:G59"/>
    <mergeCell ref="A62:G62"/>
    <mergeCell ref="A55:G55"/>
    <mergeCell ref="A56:G56"/>
    <mergeCell ref="A57:G57"/>
    <mergeCell ref="A32:Y32"/>
    <mergeCell ref="A33:Y33"/>
    <mergeCell ref="A25:Y25"/>
    <mergeCell ref="A26:Y26"/>
    <mergeCell ref="A28:Y28"/>
    <mergeCell ref="A29:Y29"/>
    <mergeCell ref="A30:Y30"/>
    <mergeCell ref="A27:Y27"/>
    <mergeCell ref="H60:H61"/>
    <mergeCell ref="J60:J61"/>
    <mergeCell ref="I60:I61"/>
    <mergeCell ref="A15:Y15"/>
    <mergeCell ref="A16:Y16"/>
    <mergeCell ref="A17:Y17"/>
    <mergeCell ref="A21:Y21"/>
    <mergeCell ref="A22:Y22"/>
    <mergeCell ref="A23:Y23"/>
    <mergeCell ref="A18:Y18"/>
    <mergeCell ref="A64:G64"/>
    <mergeCell ref="Z11:AB11"/>
    <mergeCell ref="A19:Y19"/>
    <mergeCell ref="A20:Y20"/>
    <mergeCell ref="A34:Y34"/>
    <mergeCell ref="A39:Y39"/>
    <mergeCell ref="A38:Y38"/>
    <mergeCell ref="A35:Y35"/>
    <mergeCell ref="A36:Y36"/>
    <mergeCell ref="A43:AB43"/>
    <mergeCell ref="A44:AB44"/>
    <mergeCell ref="A45:AB45"/>
    <mergeCell ref="A46:AB46"/>
    <mergeCell ref="L60:L61"/>
    <mergeCell ref="A1:AB1"/>
    <mergeCell ref="A14:Y14"/>
    <mergeCell ref="A4:AB4"/>
    <mergeCell ref="A5:AB5"/>
    <mergeCell ref="A6:AB6"/>
    <mergeCell ref="A7:AB7"/>
    <mergeCell ref="M60:M61"/>
    <mergeCell ref="O60:O61"/>
    <mergeCell ref="P60:P61"/>
    <mergeCell ref="N60:N61"/>
    <mergeCell ref="Q60:Q61"/>
    <mergeCell ref="R60:R61"/>
    <mergeCell ref="S60:S61"/>
    <mergeCell ref="T60:T61"/>
    <mergeCell ref="U60:U61"/>
    <mergeCell ref="V60:V61"/>
    <mergeCell ref="W60:W61"/>
    <mergeCell ref="X60:X61"/>
    <mergeCell ref="Y60:Y61"/>
    <mergeCell ref="Z60:Z61"/>
    <mergeCell ref="AA60:AA61"/>
    <mergeCell ref="AB60:AB61"/>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rowBreaks count="9" manualBreakCount="9">
    <brk id="41" max="33" man="1"/>
    <brk id="67" max="33" man="1"/>
    <brk id="103" max="33" man="1"/>
    <brk id="130" max="33" man="1"/>
    <brk id="170" max="33" man="1"/>
    <brk id="196" max="33" man="1"/>
    <brk id="232" max="33" man="1"/>
    <brk id="258" max="33" man="1"/>
    <brk id="294" max="33" man="1"/>
  </rowBreaks>
</worksheet>
</file>

<file path=xl/worksheets/sheet3.xml><?xml version="1.0" encoding="utf-8"?>
<worksheet xmlns="http://schemas.openxmlformats.org/spreadsheetml/2006/main" xmlns:r="http://schemas.openxmlformats.org/officeDocument/2006/relationships">
  <sheetPr codeName="Sheet9"/>
  <dimension ref="A1:T16"/>
  <sheetViews>
    <sheetView zoomScale="75" zoomScaleNormal="75" zoomScaleSheetLayoutView="75" workbookViewId="0" topLeftCell="A1">
      <selection activeCell="A26" sqref="A26"/>
    </sheetView>
  </sheetViews>
  <sheetFormatPr defaultColWidth="8.88671875" defaultRowHeight="15"/>
  <cols>
    <col min="1" max="1" width="49.5546875" style="33" customWidth="1"/>
    <col min="2" max="2" width="1.2265625" style="33" customWidth="1"/>
    <col min="3" max="3" width="10.77734375" style="33" customWidth="1"/>
    <col min="4" max="4" width="10.99609375" style="33" customWidth="1"/>
    <col min="5" max="5" width="1.2265625" style="33" customWidth="1"/>
    <col min="6" max="7" width="11.21484375" style="33" customWidth="1"/>
    <col min="8" max="8" width="1.2265625" style="33" customWidth="1"/>
    <col min="9" max="9" width="7.21484375" style="33" customWidth="1"/>
    <col min="10" max="10" width="7.99609375" style="33" customWidth="1"/>
    <col min="11" max="11" width="6.77734375" style="33" customWidth="1"/>
    <col min="12" max="12" width="7.21484375" style="33" customWidth="1"/>
    <col min="13" max="13" width="6.77734375" style="33" customWidth="1"/>
    <col min="14" max="14" width="7.21484375" style="33" customWidth="1"/>
    <col min="15" max="15" width="6.3359375" style="33" customWidth="1"/>
    <col min="16" max="16" width="8.3359375" style="33" customWidth="1"/>
    <col min="17" max="17" width="1.88671875" style="33" customWidth="1"/>
    <col min="18" max="16384" width="7.21484375" style="33" customWidth="1"/>
  </cols>
  <sheetData>
    <row r="1" spans="1:19" ht="20.25">
      <c r="A1" s="429" t="s">
        <v>57</v>
      </c>
      <c r="B1" s="430"/>
      <c r="C1" s="430"/>
      <c r="D1" s="430"/>
      <c r="E1" s="430"/>
      <c r="F1" s="430"/>
      <c r="G1" s="430"/>
      <c r="H1" s="430"/>
      <c r="I1" s="430"/>
      <c r="J1" s="430"/>
      <c r="K1" s="430"/>
      <c r="L1" s="430"/>
      <c r="M1" s="430"/>
      <c r="N1" s="430"/>
      <c r="O1" s="430"/>
      <c r="P1" s="431"/>
      <c r="Q1" s="148" t="s">
        <v>7</v>
      </c>
      <c r="R1" s="150"/>
      <c r="S1" s="150"/>
    </row>
    <row r="2" spans="1:20" ht="18.75" customHeight="1">
      <c r="A2" s="35"/>
      <c r="Q2" s="148" t="s">
        <v>7</v>
      </c>
      <c r="T2" s="148"/>
    </row>
    <row r="3" spans="1:20" ht="15.75">
      <c r="A3" s="432" t="s">
        <v>19</v>
      </c>
      <c r="B3" s="333"/>
      <c r="C3" s="333"/>
      <c r="D3" s="333"/>
      <c r="E3" s="333"/>
      <c r="F3" s="333"/>
      <c r="G3" s="333"/>
      <c r="H3" s="333"/>
      <c r="I3" s="333"/>
      <c r="J3" s="333"/>
      <c r="K3" s="333"/>
      <c r="L3" s="333"/>
      <c r="M3" s="333"/>
      <c r="N3" s="333"/>
      <c r="O3" s="333"/>
      <c r="P3" s="433"/>
      <c r="Q3" s="148" t="s">
        <v>7</v>
      </c>
      <c r="R3" s="116"/>
      <c r="S3" s="116"/>
      <c r="T3" s="148"/>
    </row>
    <row r="4" spans="1:19" ht="15.75">
      <c r="A4" s="434" t="str">
        <f>+'B. Summary of Requirements '!A44</f>
        <v>General Administration</v>
      </c>
      <c r="B4" s="333"/>
      <c r="C4" s="333"/>
      <c r="D4" s="333"/>
      <c r="E4" s="333"/>
      <c r="F4" s="333"/>
      <c r="G4" s="333"/>
      <c r="H4" s="333"/>
      <c r="I4" s="333"/>
      <c r="J4" s="333"/>
      <c r="K4" s="333"/>
      <c r="L4" s="333"/>
      <c r="M4" s="333"/>
      <c r="N4" s="333"/>
      <c r="O4" s="333"/>
      <c r="P4" s="333"/>
      <c r="Q4" s="148" t="s">
        <v>7</v>
      </c>
      <c r="R4" s="105"/>
      <c r="S4" s="105"/>
    </row>
    <row r="5" spans="1:20" ht="15">
      <c r="A5" s="435" t="s">
        <v>189</v>
      </c>
      <c r="B5" s="333"/>
      <c r="C5" s="333"/>
      <c r="D5" s="333"/>
      <c r="E5" s="333"/>
      <c r="F5" s="333"/>
      <c r="G5" s="333"/>
      <c r="H5" s="333"/>
      <c r="I5" s="333"/>
      <c r="J5" s="333"/>
      <c r="K5" s="333"/>
      <c r="L5" s="333"/>
      <c r="M5" s="333"/>
      <c r="N5" s="333"/>
      <c r="O5" s="333"/>
      <c r="P5" s="433"/>
      <c r="Q5" s="148" t="s">
        <v>7</v>
      </c>
      <c r="R5" s="116"/>
      <c r="S5" s="116"/>
      <c r="T5" s="148"/>
    </row>
    <row r="6" spans="17:20" ht="12.75">
      <c r="Q6" s="148" t="s">
        <v>7</v>
      </c>
      <c r="T6" s="148"/>
    </row>
    <row r="7" spans="17:20" ht="13.5" thickBot="1">
      <c r="Q7" s="148" t="s">
        <v>7</v>
      </c>
      <c r="T7" s="148"/>
    </row>
    <row r="8" spans="1:20" ht="37.5" customHeight="1">
      <c r="A8" s="121"/>
      <c r="B8" s="36"/>
      <c r="C8" s="442" t="str">
        <f>+'B. Summary of Requirements '!H52</f>
        <v>2007 Appropriation Enacted w/Rescissions and Supplementals</v>
      </c>
      <c r="D8" s="441"/>
      <c r="E8" s="149"/>
      <c r="F8" s="442" t="s">
        <v>176</v>
      </c>
      <c r="G8" s="441"/>
      <c r="H8" s="149"/>
      <c r="I8" s="440" t="str">
        <f>+'B. Summary of Requirements '!Q52</f>
        <v>2009 Current Services</v>
      </c>
      <c r="J8" s="441"/>
      <c r="K8" s="444">
        <v>2009</v>
      </c>
      <c r="L8" s="445"/>
      <c r="M8" s="445"/>
      <c r="N8" s="446"/>
      <c r="O8" s="440" t="str">
        <f>+'B. Summary of Requirements '!Z52</f>
        <v>2009 Request</v>
      </c>
      <c r="P8" s="441"/>
      <c r="Q8" s="148" t="s">
        <v>7</v>
      </c>
      <c r="R8" s="127"/>
      <c r="S8" s="128"/>
      <c r="T8" s="148"/>
    </row>
    <row r="9" spans="1:20" ht="14.25" customHeight="1">
      <c r="A9" s="36"/>
      <c r="B9" s="36"/>
      <c r="C9" s="398"/>
      <c r="D9" s="443"/>
      <c r="E9" s="149"/>
      <c r="F9" s="389"/>
      <c r="G9" s="391"/>
      <c r="H9" s="149"/>
      <c r="I9" s="389"/>
      <c r="J9" s="391"/>
      <c r="K9" s="448" t="s">
        <v>215</v>
      </c>
      <c r="L9" s="449"/>
      <c r="M9" s="447" t="s">
        <v>221</v>
      </c>
      <c r="N9" s="427"/>
      <c r="O9" s="389"/>
      <c r="P9" s="391"/>
      <c r="Q9" s="148" t="s">
        <v>7</v>
      </c>
      <c r="R9" s="128"/>
      <c r="S9" s="128"/>
      <c r="T9" s="148"/>
    </row>
    <row r="10" spans="1:20" ht="12.75" hidden="1">
      <c r="A10" s="436" t="s">
        <v>170</v>
      </c>
      <c r="B10" s="36"/>
      <c r="C10" s="96"/>
      <c r="D10" s="97"/>
      <c r="E10" s="95"/>
      <c r="F10" s="96"/>
      <c r="G10" s="97"/>
      <c r="H10" s="95"/>
      <c r="I10" s="96"/>
      <c r="J10" s="97"/>
      <c r="K10" s="96"/>
      <c r="L10" s="97"/>
      <c r="M10" s="123"/>
      <c r="N10" s="97"/>
      <c r="O10" s="96"/>
      <c r="P10" s="97"/>
      <c r="Q10" s="148" t="s">
        <v>7</v>
      </c>
      <c r="R10" s="123"/>
      <c r="S10" s="123"/>
      <c r="T10" s="148"/>
    </row>
    <row r="11" spans="1:20" ht="51">
      <c r="A11" s="437"/>
      <c r="B11" s="36"/>
      <c r="C11" s="134" t="s">
        <v>22</v>
      </c>
      <c r="D11" s="135" t="s">
        <v>23</v>
      </c>
      <c r="E11" s="95"/>
      <c r="F11" s="134" t="s">
        <v>22</v>
      </c>
      <c r="G11" s="135" t="s">
        <v>23</v>
      </c>
      <c r="H11" s="95"/>
      <c r="I11" s="134" t="s">
        <v>22</v>
      </c>
      <c r="J11" s="135" t="s">
        <v>23</v>
      </c>
      <c r="K11" s="134" t="s">
        <v>22</v>
      </c>
      <c r="L11" s="135" t="s">
        <v>23</v>
      </c>
      <c r="M11" s="134" t="s">
        <v>22</v>
      </c>
      <c r="N11" s="135" t="s">
        <v>23</v>
      </c>
      <c r="O11" s="134" t="s">
        <v>22</v>
      </c>
      <c r="P11" s="135" t="s">
        <v>23</v>
      </c>
      <c r="Q11" s="148" t="s">
        <v>7</v>
      </c>
      <c r="R11" s="129"/>
      <c r="S11" s="129"/>
      <c r="T11" s="148"/>
    </row>
    <row r="12" spans="1:20" ht="12.75">
      <c r="A12" s="37"/>
      <c r="B12" s="36"/>
      <c r="C12" s="176"/>
      <c r="D12" s="177"/>
      <c r="E12" s="36"/>
      <c r="F12" s="176"/>
      <c r="G12" s="177"/>
      <c r="H12" s="36"/>
      <c r="I12" s="176"/>
      <c r="J12" s="177"/>
      <c r="K12" s="176"/>
      <c r="L12" s="178"/>
      <c r="M12" s="176"/>
      <c r="N12" s="177"/>
      <c r="O12" s="176"/>
      <c r="P12" s="177"/>
      <c r="Q12" s="148" t="s">
        <v>7</v>
      </c>
      <c r="R12" s="124"/>
      <c r="S12" s="124"/>
      <c r="T12" s="148"/>
    </row>
    <row r="13" spans="1:20" ht="25.5">
      <c r="A13" s="287" t="s">
        <v>95</v>
      </c>
      <c r="B13" s="36"/>
      <c r="C13" s="288">
        <v>661</v>
      </c>
      <c r="D13" s="289">
        <v>97832</v>
      </c>
      <c r="E13" s="175"/>
      <c r="F13" s="288">
        <v>641</v>
      </c>
      <c r="G13" s="289">
        <v>97832</v>
      </c>
      <c r="H13" s="175"/>
      <c r="I13" s="288">
        <v>641</v>
      </c>
      <c r="J13" s="289">
        <v>105805</v>
      </c>
      <c r="K13" s="288">
        <v>0</v>
      </c>
      <c r="L13" s="289">
        <v>0</v>
      </c>
      <c r="M13" s="288">
        <v>0</v>
      </c>
      <c r="N13" s="289">
        <v>0</v>
      </c>
      <c r="O13" s="288">
        <v>641</v>
      </c>
      <c r="P13" s="289">
        <v>105805</v>
      </c>
      <c r="Q13" s="148" t="s">
        <v>7</v>
      </c>
      <c r="R13" s="124"/>
      <c r="S13" s="124"/>
      <c r="T13" s="148"/>
    </row>
    <row r="14" spans="1:20" ht="13.5" thickBot="1">
      <c r="A14" s="36"/>
      <c r="B14" s="36"/>
      <c r="C14" s="36"/>
      <c r="D14" s="36"/>
      <c r="E14" s="36"/>
      <c r="F14" s="36"/>
      <c r="G14" s="36"/>
      <c r="H14" s="36"/>
      <c r="I14" s="36"/>
      <c r="J14" s="36"/>
      <c r="K14" s="255"/>
      <c r="L14" s="255"/>
      <c r="M14" s="290"/>
      <c r="N14" s="36"/>
      <c r="O14" s="36"/>
      <c r="P14" s="36"/>
      <c r="Q14" s="148" t="s">
        <v>7</v>
      </c>
      <c r="R14" s="124"/>
      <c r="S14" s="124"/>
      <c r="T14" s="148"/>
    </row>
    <row r="15" spans="1:20" s="34" customFormat="1" ht="13.5" thickBot="1">
      <c r="A15" s="88" t="s">
        <v>21</v>
      </c>
      <c r="B15" s="89"/>
      <c r="C15" s="179">
        <f>C13</f>
        <v>661</v>
      </c>
      <c r="D15" s="151">
        <f>D13</f>
        <v>97832</v>
      </c>
      <c r="E15" s="89"/>
      <c r="F15" s="179">
        <f>F13</f>
        <v>641</v>
      </c>
      <c r="G15" s="151">
        <v>97832</v>
      </c>
      <c r="H15" s="89"/>
      <c r="I15" s="179">
        <f aca="true" t="shared" si="0" ref="I15:P15">I13</f>
        <v>641</v>
      </c>
      <c r="J15" s="151">
        <f t="shared" si="0"/>
        <v>105805</v>
      </c>
      <c r="K15" s="179">
        <f t="shared" si="0"/>
        <v>0</v>
      </c>
      <c r="L15" s="151">
        <f t="shared" si="0"/>
        <v>0</v>
      </c>
      <c r="M15" s="179">
        <f t="shared" si="0"/>
        <v>0</v>
      </c>
      <c r="N15" s="151">
        <f t="shared" si="0"/>
        <v>0</v>
      </c>
      <c r="O15" s="179">
        <f t="shared" si="0"/>
        <v>641</v>
      </c>
      <c r="P15" s="151">
        <f t="shared" si="0"/>
        <v>105805</v>
      </c>
      <c r="Q15" s="148" t="s">
        <v>49</v>
      </c>
      <c r="R15" s="38"/>
      <c r="S15" s="39"/>
      <c r="T15" s="148"/>
    </row>
    <row r="16" spans="1:20" s="34" customFormat="1" ht="15">
      <c r="A16" s="438"/>
      <c r="B16" s="439"/>
      <c r="C16" s="439"/>
      <c r="D16" s="439"/>
      <c r="E16" s="439"/>
      <c r="F16" s="439"/>
      <c r="G16" s="439"/>
      <c r="H16" s="439"/>
      <c r="I16" s="439"/>
      <c r="J16" s="439"/>
      <c r="K16" s="439"/>
      <c r="L16" s="439"/>
      <c r="M16" s="439"/>
      <c r="N16" s="439"/>
      <c r="O16" s="439"/>
      <c r="P16" s="439"/>
      <c r="Q16" s="153"/>
      <c r="R16" s="130"/>
      <c r="S16" s="130"/>
      <c r="T16" s="148"/>
    </row>
  </sheetData>
  <mergeCells count="13">
    <mergeCell ref="I8:J9"/>
    <mergeCell ref="O8:P9"/>
    <mergeCell ref="F8:G9"/>
    <mergeCell ref="C8:D9"/>
    <mergeCell ref="K8:N8"/>
    <mergeCell ref="M9:N9"/>
    <mergeCell ref="K9:L9"/>
    <mergeCell ref="A10:A11"/>
    <mergeCell ref="A16:P16"/>
    <mergeCell ref="A1:P1"/>
    <mergeCell ref="A3:P3"/>
    <mergeCell ref="A4:P4"/>
    <mergeCell ref="A5:P5"/>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0"/>
  <dimension ref="A1:AA30"/>
  <sheetViews>
    <sheetView zoomScale="75" zoomScaleNormal="75" zoomScaleSheetLayoutView="75" workbookViewId="0" topLeftCell="A1">
      <selection activeCell="G45" sqref="G45"/>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154" customWidth="1"/>
  </cols>
  <sheetData>
    <row r="1" spans="1:14" ht="20.25">
      <c r="A1" s="429" t="s">
        <v>56</v>
      </c>
      <c r="B1" s="450"/>
      <c r="C1" s="450"/>
      <c r="D1" s="450"/>
      <c r="E1" s="450"/>
      <c r="F1" s="450"/>
      <c r="G1" s="450"/>
      <c r="H1" s="450"/>
      <c r="I1" s="450"/>
      <c r="J1" s="450"/>
      <c r="K1" s="450"/>
      <c r="L1" s="450"/>
      <c r="M1" s="451"/>
      <c r="N1" s="154" t="s">
        <v>7</v>
      </c>
    </row>
    <row r="2" spans="1:14" ht="15.75">
      <c r="A2" s="133" t="s">
        <v>213</v>
      </c>
      <c r="N2" s="154" t="s">
        <v>7</v>
      </c>
    </row>
    <row r="3" spans="1:27" ht="15" customHeight="1">
      <c r="A3" s="432" t="s">
        <v>187</v>
      </c>
      <c r="B3" s="333"/>
      <c r="C3" s="333"/>
      <c r="D3" s="333"/>
      <c r="E3" s="333"/>
      <c r="F3" s="333"/>
      <c r="G3" s="333"/>
      <c r="H3" s="333"/>
      <c r="I3" s="333"/>
      <c r="J3" s="333"/>
      <c r="K3" s="333"/>
      <c r="L3" s="333"/>
      <c r="M3" s="333"/>
      <c r="N3" s="154" t="s">
        <v>7</v>
      </c>
      <c r="O3" s="105"/>
      <c r="P3" s="105"/>
      <c r="Q3" s="105"/>
      <c r="R3" s="105"/>
      <c r="S3" s="105"/>
      <c r="T3" s="105"/>
      <c r="U3" s="105"/>
      <c r="V3" s="105"/>
      <c r="W3" s="105"/>
      <c r="X3" s="105"/>
      <c r="Y3" s="105"/>
      <c r="Z3" s="105"/>
      <c r="AA3" s="106"/>
    </row>
    <row r="4" spans="1:27" ht="15.75">
      <c r="A4" s="434" t="str">
        <f>+'B. Summary of Requirements '!A5</f>
        <v>General Administration</v>
      </c>
      <c r="B4" s="333"/>
      <c r="C4" s="333"/>
      <c r="D4" s="333"/>
      <c r="E4" s="333"/>
      <c r="F4" s="333"/>
      <c r="G4" s="333"/>
      <c r="H4" s="333"/>
      <c r="I4" s="333"/>
      <c r="J4" s="333"/>
      <c r="K4" s="333"/>
      <c r="L4" s="333"/>
      <c r="M4" s="433"/>
      <c r="N4" s="154" t="s">
        <v>7</v>
      </c>
      <c r="O4" s="116"/>
      <c r="P4" s="105"/>
      <c r="Q4" s="105"/>
      <c r="R4" s="105"/>
      <c r="S4" s="105"/>
      <c r="T4" s="105"/>
      <c r="U4" s="105"/>
      <c r="V4" s="105"/>
      <c r="W4" s="105"/>
      <c r="X4" s="105"/>
      <c r="Y4" s="105"/>
      <c r="Z4" s="105"/>
      <c r="AA4" s="106"/>
    </row>
    <row r="5" spans="1:27" ht="15">
      <c r="A5" s="109"/>
      <c r="B5" s="110"/>
      <c r="C5" s="110"/>
      <c r="D5" s="110"/>
      <c r="E5" s="110"/>
      <c r="F5" s="110"/>
      <c r="G5" s="110"/>
      <c r="H5" s="110"/>
      <c r="I5" s="110"/>
      <c r="J5" s="110"/>
      <c r="K5" s="110"/>
      <c r="L5" s="110"/>
      <c r="M5" s="110"/>
      <c r="N5" s="154" t="s">
        <v>7</v>
      </c>
      <c r="O5" s="110"/>
      <c r="P5" s="107"/>
      <c r="Q5" s="107"/>
      <c r="R5" s="107"/>
      <c r="S5" s="107"/>
      <c r="T5" s="107"/>
      <c r="U5" s="107"/>
      <c r="V5" s="107"/>
      <c r="W5" s="107"/>
      <c r="X5" s="107"/>
      <c r="Y5" s="107"/>
      <c r="Z5" s="107"/>
      <c r="AA5" s="108"/>
    </row>
    <row r="6" spans="1:15" ht="15">
      <c r="A6" s="467" t="s">
        <v>215</v>
      </c>
      <c r="B6" s="468"/>
      <c r="C6" s="468"/>
      <c r="D6" s="468"/>
      <c r="E6" s="468"/>
      <c r="F6" s="468"/>
      <c r="G6" s="468"/>
      <c r="H6" s="468"/>
      <c r="I6" s="468"/>
      <c r="J6" s="468"/>
      <c r="K6" s="468"/>
      <c r="L6" s="468"/>
      <c r="M6" s="468"/>
      <c r="N6" s="154" t="s">
        <v>7</v>
      </c>
      <c r="O6" s="111"/>
    </row>
    <row r="7" spans="1:15" ht="15">
      <c r="A7" s="43"/>
      <c r="B7" s="43"/>
      <c r="C7" s="43"/>
      <c r="D7" s="43"/>
      <c r="E7" s="43"/>
      <c r="F7" s="43"/>
      <c r="G7" s="43"/>
      <c r="H7" s="43"/>
      <c r="I7" s="43"/>
      <c r="J7" s="43"/>
      <c r="K7" s="43"/>
      <c r="L7" s="43"/>
      <c r="M7" s="43"/>
      <c r="N7" s="154" t="s">
        <v>7</v>
      </c>
      <c r="O7" s="43"/>
    </row>
    <row r="8" spans="1:15" ht="36.75" customHeight="1">
      <c r="A8" s="455" t="s">
        <v>233</v>
      </c>
      <c r="B8" s="456"/>
      <c r="C8" s="456"/>
      <c r="D8" s="456"/>
      <c r="E8" s="456"/>
      <c r="F8" s="456"/>
      <c r="G8" s="456"/>
      <c r="H8" s="456"/>
      <c r="I8" s="456"/>
      <c r="J8" s="456"/>
      <c r="K8" s="456"/>
      <c r="L8" s="456"/>
      <c r="M8" s="456"/>
      <c r="N8" s="154" t="s">
        <v>7</v>
      </c>
      <c r="O8" s="113"/>
    </row>
    <row r="9" spans="1:15" ht="15">
      <c r="A9" s="43"/>
      <c r="B9" s="43"/>
      <c r="C9" s="43"/>
      <c r="D9" s="43"/>
      <c r="E9" s="43"/>
      <c r="F9" s="43"/>
      <c r="G9" s="43"/>
      <c r="H9" s="43"/>
      <c r="I9" s="43"/>
      <c r="J9" s="43"/>
      <c r="K9" s="43"/>
      <c r="L9" s="43"/>
      <c r="M9" s="43"/>
      <c r="N9" s="154" t="s">
        <v>7</v>
      </c>
      <c r="O9" s="43"/>
    </row>
    <row r="10" spans="1:15" ht="35.25" customHeight="1">
      <c r="A10" s="452" t="s">
        <v>35</v>
      </c>
      <c r="B10" s="457"/>
      <c r="C10" s="457"/>
      <c r="D10" s="457"/>
      <c r="E10" s="457"/>
      <c r="F10" s="457"/>
      <c r="G10" s="457"/>
      <c r="H10" s="457"/>
      <c r="I10" s="457"/>
      <c r="J10" s="457"/>
      <c r="K10" s="457"/>
      <c r="L10" s="457"/>
      <c r="M10" s="457"/>
      <c r="N10" s="154" t="s">
        <v>7</v>
      </c>
      <c r="O10" s="115"/>
    </row>
    <row r="11" spans="1:15" ht="13.5" customHeight="1">
      <c r="A11" s="117"/>
      <c r="B11" s="114"/>
      <c r="C11" s="114"/>
      <c r="D11" s="114"/>
      <c r="E11" s="114"/>
      <c r="F11" s="114"/>
      <c r="G11" s="114"/>
      <c r="H11" s="114"/>
      <c r="I11" s="114"/>
      <c r="J11" s="114"/>
      <c r="K11" s="114"/>
      <c r="L11" s="114"/>
      <c r="M11" s="114"/>
      <c r="N11" s="154" t="s">
        <v>7</v>
      </c>
      <c r="O11" s="115"/>
    </row>
    <row r="12" spans="1:15" ht="38.25" customHeight="1">
      <c r="A12" s="455" t="s">
        <v>36</v>
      </c>
      <c r="B12" s="456"/>
      <c r="C12" s="456"/>
      <c r="D12" s="456"/>
      <c r="E12" s="456"/>
      <c r="F12" s="456"/>
      <c r="G12" s="456"/>
      <c r="H12" s="456"/>
      <c r="I12" s="456"/>
      <c r="J12" s="456"/>
      <c r="K12" s="456"/>
      <c r="L12" s="461"/>
      <c r="M12" s="43"/>
      <c r="N12" s="154" t="s">
        <v>7</v>
      </c>
      <c r="O12" s="43"/>
    </row>
    <row r="13" spans="1:15" ht="15">
      <c r="A13" s="117"/>
      <c r="B13" s="114"/>
      <c r="C13" s="114"/>
      <c r="D13" s="114"/>
      <c r="E13" s="161"/>
      <c r="F13" s="161"/>
      <c r="G13" s="161"/>
      <c r="H13" s="114"/>
      <c r="I13" s="114"/>
      <c r="J13" s="114"/>
      <c r="K13" s="114"/>
      <c r="L13" s="115"/>
      <c r="M13" s="43"/>
      <c r="O13" s="43"/>
    </row>
    <row r="14" spans="1:15" ht="26.25" customHeight="1">
      <c r="A14" s="464" t="s">
        <v>234</v>
      </c>
      <c r="B14" s="465"/>
      <c r="C14" s="465"/>
      <c r="D14" s="465"/>
      <c r="E14" s="465"/>
      <c r="F14" s="465"/>
      <c r="G14" s="465"/>
      <c r="H14" s="465"/>
      <c r="I14" s="465"/>
      <c r="J14" s="465"/>
      <c r="K14" s="465"/>
      <c r="L14" s="465"/>
      <c r="M14" s="466"/>
      <c r="O14" s="43"/>
    </row>
    <row r="15" spans="1:15" ht="15">
      <c r="A15" s="43"/>
      <c r="B15" s="43"/>
      <c r="C15" s="43"/>
      <c r="D15" s="43"/>
      <c r="E15" s="146"/>
      <c r="F15" s="146"/>
      <c r="G15" s="146"/>
      <c r="J15" s="43"/>
      <c r="K15" s="43"/>
      <c r="L15" s="43"/>
      <c r="M15" s="43"/>
      <c r="N15" s="154" t="s">
        <v>7</v>
      </c>
      <c r="O15" s="43"/>
    </row>
    <row r="16" spans="1:15" ht="30.75" customHeight="1">
      <c r="A16" s="455" t="s">
        <v>235</v>
      </c>
      <c r="B16" s="462"/>
      <c r="C16" s="462"/>
      <c r="D16" s="462"/>
      <c r="E16" s="462"/>
      <c r="F16" s="462"/>
      <c r="G16" s="462"/>
      <c r="H16" s="462"/>
      <c r="I16" s="462"/>
      <c r="J16" s="462"/>
      <c r="K16" s="462"/>
      <c r="L16" s="463"/>
      <c r="M16" s="43"/>
      <c r="N16" s="154" t="s">
        <v>7</v>
      </c>
      <c r="O16" s="43"/>
    </row>
    <row r="17" spans="1:15" ht="15">
      <c r="A17" s="43"/>
      <c r="B17" s="43"/>
      <c r="C17" s="43"/>
      <c r="D17" s="43"/>
      <c r="E17" s="43"/>
      <c r="F17" s="43"/>
      <c r="G17" s="43"/>
      <c r="H17" s="43"/>
      <c r="I17" s="43"/>
      <c r="J17" s="43"/>
      <c r="K17" s="43"/>
      <c r="L17" s="43"/>
      <c r="M17" s="43"/>
      <c r="N17" s="154" t="s">
        <v>7</v>
      </c>
      <c r="O17" s="43"/>
    </row>
    <row r="18" spans="1:15" ht="65.25" customHeight="1">
      <c r="A18" s="452" t="s">
        <v>37</v>
      </c>
      <c r="B18" s="458"/>
      <c r="C18" s="458"/>
      <c r="D18" s="458"/>
      <c r="E18" s="458"/>
      <c r="F18" s="458"/>
      <c r="G18" s="458"/>
      <c r="H18" s="458"/>
      <c r="I18" s="458"/>
      <c r="J18" s="458"/>
      <c r="K18" s="458"/>
      <c r="L18" s="458"/>
      <c r="M18" s="459"/>
      <c r="N18" s="154" t="s">
        <v>7</v>
      </c>
      <c r="O18" s="43"/>
    </row>
    <row r="19" spans="1:15" ht="13.5" customHeight="1">
      <c r="A19" s="117"/>
      <c r="B19" s="114"/>
      <c r="C19" s="114"/>
      <c r="D19" s="114"/>
      <c r="E19" s="114"/>
      <c r="F19" s="114"/>
      <c r="G19" s="114"/>
      <c r="H19" s="114"/>
      <c r="I19" s="114"/>
      <c r="J19" s="114"/>
      <c r="K19" s="114"/>
      <c r="L19" s="114"/>
      <c r="M19" s="115"/>
      <c r="N19" s="154" t="s">
        <v>7</v>
      </c>
      <c r="O19" s="43"/>
    </row>
    <row r="20" spans="1:15" ht="49.5" customHeight="1">
      <c r="A20" s="452" t="s">
        <v>38</v>
      </c>
      <c r="B20" s="457"/>
      <c r="C20" s="457"/>
      <c r="D20" s="457"/>
      <c r="E20" s="457"/>
      <c r="F20" s="457"/>
      <c r="G20" s="457"/>
      <c r="H20" s="457"/>
      <c r="I20" s="457"/>
      <c r="J20" s="457"/>
      <c r="K20" s="457"/>
      <c r="L20" s="457"/>
      <c r="M20" s="460"/>
      <c r="N20" s="154" t="s">
        <v>7</v>
      </c>
      <c r="O20" s="43"/>
    </row>
    <row r="21" spans="1:15" ht="12.75" customHeight="1">
      <c r="A21" s="117"/>
      <c r="B21" s="114"/>
      <c r="C21" s="114"/>
      <c r="D21" s="114"/>
      <c r="E21" s="114"/>
      <c r="F21" s="114"/>
      <c r="G21" s="114"/>
      <c r="H21" s="114"/>
      <c r="I21" s="114"/>
      <c r="J21" s="114"/>
      <c r="K21" s="114"/>
      <c r="L21" s="114"/>
      <c r="M21" s="115"/>
      <c r="N21" s="154" t="s">
        <v>7</v>
      </c>
      <c r="O21" s="43"/>
    </row>
    <row r="22" spans="1:15" ht="56.25" customHeight="1">
      <c r="A22" s="452" t="s">
        <v>0</v>
      </c>
      <c r="B22" s="453"/>
      <c r="C22" s="453"/>
      <c r="D22" s="453"/>
      <c r="E22" s="453"/>
      <c r="F22" s="453"/>
      <c r="G22" s="453"/>
      <c r="H22" s="453"/>
      <c r="I22" s="453"/>
      <c r="J22" s="453"/>
      <c r="K22" s="453"/>
      <c r="L22" s="453"/>
      <c r="M22" s="454"/>
      <c r="N22" s="154" t="s">
        <v>7</v>
      </c>
      <c r="O22" s="43"/>
    </row>
    <row r="23" spans="1:15" ht="15">
      <c r="A23" s="293"/>
      <c r="B23" s="294"/>
      <c r="C23" s="294"/>
      <c r="D23" s="294"/>
      <c r="E23" s="294"/>
      <c r="F23" s="294"/>
      <c r="G23" s="294"/>
      <c r="H23" s="294"/>
      <c r="I23" s="294"/>
      <c r="J23" s="294"/>
      <c r="K23" s="294"/>
      <c r="L23" s="294"/>
      <c r="M23" s="295"/>
      <c r="O23" s="43"/>
    </row>
    <row r="24" spans="1:15" ht="30.75" customHeight="1">
      <c r="A24" s="452" t="s">
        <v>1</v>
      </c>
      <c r="B24" s="453"/>
      <c r="C24" s="453"/>
      <c r="D24" s="453"/>
      <c r="E24" s="453"/>
      <c r="F24" s="453"/>
      <c r="G24" s="453"/>
      <c r="H24" s="453"/>
      <c r="I24" s="453"/>
      <c r="J24" s="453"/>
      <c r="K24" s="453"/>
      <c r="L24" s="453"/>
      <c r="M24" s="454"/>
      <c r="N24" s="154" t="s">
        <v>7</v>
      </c>
      <c r="O24" s="43"/>
    </row>
    <row r="25" spans="1:15" ht="13.5" customHeight="1">
      <c r="A25" s="117"/>
      <c r="B25" s="112"/>
      <c r="C25" s="112"/>
      <c r="D25" s="112"/>
      <c r="E25" s="112"/>
      <c r="F25" s="112"/>
      <c r="G25" s="112"/>
      <c r="H25" s="112"/>
      <c r="I25" s="112"/>
      <c r="J25" s="112"/>
      <c r="K25" s="112"/>
      <c r="L25" s="112"/>
      <c r="M25" s="113"/>
      <c r="N25" s="154" t="s">
        <v>7</v>
      </c>
      <c r="O25" s="43"/>
    </row>
    <row r="26" spans="1:15" ht="13.5" customHeight="1">
      <c r="A26" s="117"/>
      <c r="B26" s="112"/>
      <c r="C26" s="112"/>
      <c r="D26" s="112"/>
      <c r="E26" s="112"/>
      <c r="F26" s="112"/>
      <c r="G26" s="112"/>
      <c r="H26" s="112"/>
      <c r="I26" s="112"/>
      <c r="J26" s="112"/>
      <c r="K26" s="112"/>
      <c r="L26" s="112"/>
      <c r="M26" s="113"/>
      <c r="N26" s="154" t="s">
        <v>7</v>
      </c>
      <c r="O26" s="43"/>
    </row>
    <row r="27" spans="1:15" ht="57.75" customHeight="1">
      <c r="A27" s="469" t="s">
        <v>39</v>
      </c>
      <c r="B27" s="470"/>
      <c r="C27" s="470"/>
      <c r="D27" s="470"/>
      <c r="E27" s="470"/>
      <c r="F27" s="470"/>
      <c r="G27" s="470"/>
      <c r="H27" s="470"/>
      <c r="I27" s="470"/>
      <c r="J27" s="470"/>
      <c r="K27" s="470"/>
      <c r="L27" s="470"/>
      <c r="M27" s="471"/>
      <c r="N27" s="154" t="s">
        <v>7</v>
      </c>
      <c r="O27" s="43"/>
    </row>
    <row r="28" spans="1:15" ht="15">
      <c r="A28" s="467" t="s">
        <v>188</v>
      </c>
      <c r="B28" s="468"/>
      <c r="C28" s="468"/>
      <c r="D28" s="468"/>
      <c r="E28" s="468"/>
      <c r="F28" s="468"/>
      <c r="G28" s="468"/>
      <c r="H28" s="468"/>
      <c r="I28" s="468"/>
      <c r="J28" s="468"/>
      <c r="K28" s="468"/>
      <c r="L28" s="468"/>
      <c r="M28" s="472"/>
      <c r="N28" s="154" t="s">
        <v>7</v>
      </c>
      <c r="O28" s="43"/>
    </row>
    <row r="29" spans="1:15" ht="45" customHeight="1">
      <c r="A29" s="452" t="s">
        <v>2</v>
      </c>
      <c r="B29" s="458"/>
      <c r="C29" s="458"/>
      <c r="D29" s="458"/>
      <c r="E29" s="458"/>
      <c r="F29" s="458"/>
      <c r="G29" s="458"/>
      <c r="H29" s="458"/>
      <c r="I29" s="458"/>
      <c r="J29" s="458"/>
      <c r="K29" s="458"/>
      <c r="L29" s="459"/>
      <c r="M29" s="162"/>
      <c r="N29" s="154" t="s">
        <v>49</v>
      </c>
      <c r="O29" s="43"/>
    </row>
    <row r="30" spans="1:15" ht="12.75" customHeight="1">
      <c r="A30" s="43"/>
      <c r="B30" s="43"/>
      <c r="C30" s="43"/>
      <c r="D30" s="43"/>
      <c r="E30" s="43"/>
      <c r="F30" s="43"/>
      <c r="G30" s="43"/>
      <c r="H30" s="43"/>
      <c r="I30" s="43"/>
      <c r="J30" s="43"/>
      <c r="K30" s="43"/>
      <c r="L30" s="43"/>
      <c r="M30" s="43"/>
      <c r="N30" s="160"/>
      <c r="O30" s="43"/>
    </row>
  </sheetData>
  <mergeCells count="16">
    <mergeCell ref="A28:M28"/>
    <mergeCell ref="A29:L29"/>
    <mergeCell ref="A4:M4"/>
    <mergeCell ref="A6:M6"/>
    <mergeCell ref="A27:M27"/>
    <mergeCell ref="A22:M22"/>
    <mergeCell ref="A1:M1"/>
    <mergeCell ref="A24:M24"/>
    <mergeCell ref="A8:M8"/>
    <mergeCell ref="A10:M10"/>
    <mergeCell ref="A18:M18"/>
    <mergeCell ref="A20:M20"/>
    <mergeCell ref="A12:L12"/>
    <mergeCell ref="A16:L16"/>
    <mergeCell ref="A14:M14"/>
    <mergeCell ref="A3:M3"/>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H27"/>
  <sheetViews>
    <sheetView showGridLines="0" showOutlineSymbols="0" zoomScale="75" zoomScaleNormal="75" workbookViewId="0" topLeftCell="A1">
      <selection activeCell="W20" sqref="W20"/>
    </sheetView>
  </sheetViews>
  <sheetFormatPr defaultColWidth="8.88671875" defaultRowHeight="15"/>
  <cols>
    <col min="1" max="1" width="3.77734375" style="16" customWidth="1"/>
    <col min="2" max="2" width="23.88671875" style="16" customWidth="1"/>
    <col min="3" max="3" width="5.6640625" style="16" customWidth="1"/>
    <col min="4" max="4" width="6.77734375" style="16" customWidth="1"/>
    <col min="5" max="5" width="8.99609375" style="16" customWidth="1"/>
    <col min="6" max="6" width="5.77734375" style="16" customWidth="1"/>
    <col min="7" max="7" width="5.6640625" style="16" customWidth="1"/>
    <col min="8" max="8" width="7.77734375" style="16" customWidth="1"/>
    <col min="9" max="10" width="5.6640625" style="16" customWidth="1"/>
    <col min="11" max="11" width="7.77734375" style="16" customWidth="1"/>
    <col min="12" max="12" width="5.5546875" style="16" customWidth="1"/>
    <col min="13" max="13" width="5.6640625" style="16" customWidth="1"/>
    <col min="14" max="14" width="7.77734375" style="16" customWidth="1"/>
    <col min="15" max="16" width="5.6640625" style="16" customWidth="1"/>
    <col min="17" max="17" width="8.77734375" style="16" customWidth="1"/>
    <col min="18" max="18" width="5.6640625" style="16" customWidth="1"/>
    <col min="19" max="19" width="6.77734375" style="16" customWidth="1"/>
    <col min="20" max="20" width="9.4453125" style="16" customWidth="1"/>
    <col min="21" max="21" width="0.9921875" style="159" customWidth="1"/>
    <col min="22" max="16384" width="9.6640625" style="16" customWidth="1"/>
  </cols>
  <sheetData>
    <row r="1" spans="1:21" ht="20.25">
      <c r="A1" s="339" t="s">
        <v>67</v>
      </c>
      <c r="B1" s="334"/>
      <c r="C1" s="334"/>
      <c r="D1" s="334"/>
      <c r="E1" s="334"/>
      <c r="F1" s="334"/>
      <c r="G1" s="334"/>
      <c r="H1" s="334"/>
      <c r="I1" s="334"/>
      <c r="J1" s="334"/>
      <c r="K1" s="334"/>
      <c r="L1" s="334"/>
      <c r="M1" s="334"/>
      <c r="N1" s="334"/>
      <c r="O1" s="334"/>
      <c r="P1" s="334"/>
      <c r="Q1" s="334"/>
      <c r="R1" s="334"/>
      <c r="S1" s="334"/>
      <c r="T1" s="334"/>
      <c r="U1" s="158" t="s">
        <v>7</v>
      </c>
    </row>
    <row r="2" spans="1:21" ht="15.75">
      <c r="A2" s="1"/>
      <c r="B2" s="1"/>
      <c r="C2" s="1"/>
      <c r="D2" s="1"/>
      <c r="E2" s="1"/>
      <c r="F2" s="1"/>
      <c r="G2" s="1"/>
      <c r="H2" s="1"/>
      <c r="I2" s="1"/>
      <c r="J2" s="1"/>
      <c r="K2" s="1"/>
      <c r="L2" s="1"/>
      <c r="M2" s="1"/>
      <c r="N2" s="1"/>
      <c r="O2" s="1"/>
      <c r="P2" s="1"/>
      <c r="Q2" s="1"/>
      <c r="R2" s="1"/>
      <c r="S2" s="1"/>
      <c r="T2" s="1"/>
      <c r="U2" s="158" t="s">
        <v>7</v>
      </c>
    </row>
    <row r="3" spans="1:21" ht="18.75">
      <c r="A3" s="475" t="s">
        <v>68</v>
      </c>
      <c r="B3" s="338"/>
      <c r="C3" s="338"/>
      <c r="D3" s="338"/>
      <c r="E3" s="338"/>
      <c r="F3" s="338"/>
      <c r="G3" s="338"/>
      <c r="H3" s="338"/>
      <c r="I3" s="338"/>
      <c r="J3" s="338"/>
      <c r="K3" s="338"/>
      <c r="L3" s="338"/>
      <c r="M3" s="338"/>
      <c r="N3" s="338"/>
      <c r="O3" s="338"/>
      <c r="P3" s="338"/>
      <c r="Q3" s="338"/>
      <c r="R3" s="338"/>
      <c r="S3" s="338"/>
      <c r="T3" s="338"/>
      <c r="U3" s="158" t="s">
        <v>7</v>
      </c>
    </row>
    <row r="4" spans="1:21" ht="16.5">
      <c r="A4" s="476" t="str">
        <f>+'B. Summary of Requirements '!A5</f>
        <v>General Administration</v>
      </c>
      <c r="B4" s="333"/>
      <c r="C4" s="333"/>
      <c r="D4" s="333"/>
      <c r="E4" s="333"/>
      <c r="F4" s="333"/>
      <c r="G4" s="333"/>
      <c r="H4" s="333"/>
      <c r="I4" s="333"/>
      <c r="J4" s="333"/>
      <c r="K4" s="333"/>
      <c r="L4" s="333"/>
      <c r="M4" s="333"/>
      <c r="N4" s="333"/>
      <c r="O4" s="333"/>
      <c r="P4" s="333"/>
      <c r="Q4" s="333"/>
      <c r="R4" s="333"/>
      <c r="S4" s="333"/>
      <c r="T4" s="333"/>
      <c r="U4" s="158" t="s">
        <v>7</v>
      </c>
    </row>
    <row r="5" spans="1:21" ht="16.5">
      <c r="A5" s="476" t="str">
        <f>+'B. Summary of Requirements '!A6</f>
        <v>Salaries and Expenses</v>
      </c>
      <c r="B5" s="338"/>
      <c r="C5" s="338"/>
      <c r="D5" s="338"/>
      <c r="E5" s="338"/>
      <c r="F5" s="338"/>
      <c r="G5" s="338"/>
      <c r="H5" s="338"/>
      <c r="I5" s="338"/>
      <c r="J5" s="338"/>
      <c r="K5" s="338"/>
      <c r="L5" s="338"/>
      <c r="M5" s="338"/>
      <c r="N5" s="338"/>
      <c r="O5" s="338"/>
      <c r="P5" s="338"/>
      <c r="Q5" s="338"/>
      <c r="R5" s="338"/>
      <c r="S5" s="338"/>
      <c r="T5" s="338"/>
      <c r="U5" s="158" t="s">
        <v>7</v>
      </c>
    </row>
    <row r="6" spans="1:21" ht="15.75">
      <c r="A6" s="473" t="s">
        <v>189</v>
      </c>
      <c r="B6" s="333"/>
      <c r="C6" s="333"/>
      <c r="D6" s="333"/>
      <c r="E6" s="333"/>
      <c r="F6" s="333"/>
      <c r="G6" s="333"/>
      <c r="H6" s="333"/>
      <c r="I6" s="333"/>
      <c r="J6" s="333"/>
      <c r="K6" s="333"/>
      <c r="L6" s="333"/>
      <c r="M6" s="333"/>
      <c r="N6" s="333"/>
      <c r="O6" s="333"/>
      <c r="P6" s="333"/>
      <c r="Q6" s="333"/>
      <c r="R6" s="333"/>
      <c r="S6" s="333"/>
      <c r="T6" s="333"/>
      <c r="U6" s="158" t="s">
        <v>7</v>
      </c>
    </row>
    <row r="7" spans="1:21" ht="15.75">
      <c r="A7" s="1"/>
      <c r="B7" s="1"/>
      <c r="C7" s="1"/>
      <c r="D7" s="1"/>
      <c r="E7" s="1"/>
      <c r="F7" s="17"/>
      <c r="G7" s="17"/>
      <c r="H7" s="17"/>
      <c r="I7" s="17"/>
      <c r="J7" s="17"/>
      <c r="K7" s="17"/>
      <c r="L7" s="17"/>
      <c r="M7" s="17"/>
      <c r="N7" s="17"/>
      <c r="O7" s="1"/>
      <c r="P7" s="1"/>
      <c r="Q7" s="1"/>
      <c r="R7" s="1"/>
      <c r="S7" s="1"/>
      <c r="T7" s="1"/>
      <c r="U7" s="158" t="s">
        <v>7</v>
      </c>
    </row>
    <row r="8" spans="1:21" ht="15.75">
      <c r="A8" s="1"/>
      <c r="B8" s="1"/>
      <c r="C8" s="17"/>
      <c r="D8" s="17"/>
      <c r="E8" s="17"/>
      <c r="F8" s="17"/>
      <c r="G8" s="17"/>
      <c r="H8" s="17"/>
      <c r="I8" s="17"/>
      <c r="J8" s="17"/>
      <c r="K8" s="17"/>
      <c r="L8" s="17"/>
      <c r="M8" s="17"/>
      <c r="N8" s="17"/>
      <c r="O8" s="1"/>
      <c r="P8" s="1"/>
      <c r="Q8" s="1"/>
      <c r="R8" s="18"/>
      <c r="S8" s="17"/>
      <c r="T8" s="17"/>
      <c r="U8" s="158" t="s">
        <v>7</v>
      </c>
    </row>
    <row r="9" spans="1:21" ht="15.75">
      <c r="A9" s="54"/>
      <c r="B9" s="55"/>
      <c r="C9" s="489" t="s">
        <v>46</v>
      </c>
      <c r="D9" s="490"/>
      <c r="E9" s="491"/>
      <c r="F9" s="481" t="s">
        <v>202</v>
      </c>
      <c r="G9" s="366"/>
      <c r="H9" s="367"/>
      <c r="I9" s="481" t="s">
        <v>203</v>
      </c>
      <c r="J9" s="366"/>
      <c r="K9" s="367"/>
      <c r="L9" s="489" t="s">
        <v>47</v>
      </c>
      <c r="M9" s="490"/>
      <c r="N9" s="491"/>
      <c r="O9" s="489" t="s">
        <v>48</v>
      </c>
      <c r="P9" s="490"/>
      <c r="Q9" s="491"/>
      <c r="R9" s="489" t="s">
        <v>69</v>
      </c>
      <c r="S9" s="490"/>
      <c r="T9" s="491"/>
      <c r="U9" s="158" t="s">
        <v>7</v>
      </c>
    </row>
    <row r="10" spans="1:21" ht="15.75">
      <c r="A10" s="51"/>
      <c r="B10" s="2"/>
      <c r="C10" s="492"/>
      <c r="D10" s="493"/>
      <c r="E10" s="494"/>
      <c r="F10" s="368"/>
      <c r="G10" s="369"/>
      <c r="H10" s="370"/>
      <c r="I10" s="368"/>
      <c r="J10" s="369"/>
      <c r="K10" s="370"/>
      <c r="L10" s="492"/>
      <c r="M10" s="493"/>
      <c r="N10" s="494"/>
      <c r="O10" s="492"/>
      <c r="P10" s="493"/>
      <c r="Q10" s="494"/>
      <c r="R10" s="492"/>
      <c r="S10" s="493"/>
      <c r="T10" s="494"/>
      <c r="U10" s="158" t="s">
        <v>7</v>
      </c>
    </row>
    <row r="11" spans="1:21" ht="3" customHeight="1">
      <c r="A11" s="51"/>
      <c r="B11" s="1"/>
      <c r="C11" s="51"/>
      <c r="D11" s="1"/>
      <c r="E11" s="1"/>
      <c r="F11" s="51"/>
      <c r="G11" s="1"/>
      <c r="H11" s="1"/>
      <c r="I11" s="51"/>
      <c r="J11" s="1"/>
      <c r="K11" s="1"/>
      <c r="L11" s="51"/>
      <c r="M11" s="1"/>
      <c r="N11" s="1"/>
      <c r="O11" s="51"/>
      <c r="P11" s="1"/>
      <c r="Q11" s="1"/>
      <c r="R11" s="51"/>
      <c r="S11" s="1"/>
      <c r="T11" s="45"/>
      <c r="U11" s="158" t="s">
        <v>7</v>
      </c>
    </row>
    <row r="12" spans="1:21" ht="16.5" thickBot="1">
      <c r="A12" s="57" t="s">
        <v>119</v>
      </c>
      <c r="B12" s="90"/>
      <c r="C12" s="76" t="s">
        <v>212</v>
      </c>
      <c r="D12" s="56" t="s">
        <v>121</v>
      </c>
      <c r="E12" s="56" t="s">
        <v>214</v>
      </c>
      <c r="F12" s="76" t="s">
        <v>212</v>
      </c>
      <c r="G12" s="56" t="s">
        <v>121</v>
      </c>
      <c r="H12" s="56" t="s">
        <v>214</v>
      </c>
      <c r="I12" s="76" t="s">
        <v>212</v>
      </c>
      <c r="J12" s="56" t="s">
        <v>121</v>
      </c>
      <c r="K12" s="56" t="s">
        <v>214</v>
      </c>
      <c r="L12" s="76" t="s">
        <v>212</v>
      </c>
      <c r="M12" s="56" t="s">
        <v>121</v>
      </c>
      <c r="N12" s="56" t="s">
        <v>214</v>
      </c>
      <c r="O12" s="76" t="s">
        <v>212</v>
      </c>
      <c r="P12" s="56" t="s">
        <v>121</v>
      </c>
      <c r="Q12" s="56" t="s">
        <v>214</v>
      </c>
      <c r="R12" s="76" t="s">
        <v>212</v>
      </c>
      <c r="S12" s="56" t="s">
        <v>121</v>
      </c>
      <c r="T12" s="77" t="s">
        <v>214</v>
      </c>
      <c r="U12" s="158" t="s">
        <v>7</v>
      </c>
    </row>
    <row r="13" spans="1:21" ht="15.75">
      <c r="A13" s="495" t="s">
        <v>91</v>
      </c>
      <c r="B13" s="496"/>
      <c r="C13" s="180">
        <v>45</v>
      </c>
      <c r="D13" s="181">
        <v>46</v>
      </c>
      <c r="E13" s="181">
        <v>12221</v>
      </c>
      <c r="F13" s="180"/>
      <c r="G13" s="181"/>
      <c r="H13" s="181"/>
      <c r="I13" s="180"/>
      <c r="J13" s="181"/>
      <c r="K13" s="181"/>
      <c r="L13" s="180"/>
      <c r="M13" s="181"/>
      <c r="N13" s="181"/>
      <c r="O13" s="180"/>
      <c r="P13" s="181"/>
      <c r="Q13" s="181"/>
      <c r="R13" s="180">
        <f aca="true" t="shared" si="0" ref="R13:T17">C13+F13+I13+L13+O13</f>
        <v>45</v>
      </c>
      <c r="S13" s="181">
        <f t="shared" si="0"/>
        <v>46</v>
      </c>
      <c r="T13" s="182">
        <f t="shared" si="0"/>
        <v>12221</v>
      </c>
      <c r="U13" s="158" t="s">
        <v>7</v>
      </c>
    </row>
    <row r="14" spans="1:21" ht="15.75">
      <c r="A14" s="497" t="s">
        <v>11</v>
      </c>
      <c r="B14" s="498"/>
      <c r="C14" s="180">
        <v>56</v>
      </c>
      <c r="D14" s="181">
        <v>56</v>
      </c>
      <c r="E14" s="181">
        <v>7383</v>
      </c>
      <c r="F14" s="180"/>
      <c r="G14" s="181"/>
      <c r="H14" s="181"/>
      <c r="I14" s="180"/>
      <c r="J14" s="181"/>
      <c r="K14" s="181"/>
      <c r="L14" s="180"/>
      <c r="M14" s="181"/>
      <c r="N14" s="181"/>
      <c r="O14" s="180"/>
      <c r="P14" s="181"/>
      <c r="Q14" s="181"/>
      <c r="R14" s="180">
        <f t="shared" si="0"/>
        <v>56</v>
      </c>
      <c r="S14" s="181">
        <f t="shared" si="0"/>
        <v>56</v>
      </c>
      <c r="T14" s="182">
        <f t="shared" si="0"/>
        <v>7383</v>
      </c>
      <c r="U14" s="158" t="s">
        <v>7</v>
      </c>
    </row>
    <row r="15" spans="1:21" ht="15.75">
      <c r="A15" s="291" t="s">
        <v>5</v>
      </c>
      <c r="B15" s="292"/>
      <c r="C15" s="180">
        <v>58</v>
      </c>
      <c r="D15" s="181">
        <v>64</v>
      </c>
      <c r="E15" s="181">
        <v>11402</v>
      </c>
      <c r="F15" s="180"/>
      <c r="G15" s="181"/>
      <c r="H15" s="181"/>
      <c r="I15" s="180"/>
      <c r="J15" s="181"/>
      <c r="K15" s="181"/>
      <c r="L15" s="180"/>
      <c r="M15" s="181"/>
      <c r="N15" s="181"/>
      <c r="O15" s="180"/>
      <c r="P15" s="181"/>
      <c r="Q15" s="181"/>
      <c r="R15" s="180">
        <f t="shared" si="0"/>
        <v>58</v>
      </c>
      <c r="S15" s="181">
        <f t="shared" si="0"/>
        <v>64</v>
      </c>
      <c r="T15" s="182">
        <f t="shared" si="0"/>
        <v>11402</v>
      </c>
      <c r="U15" s="158"/>
    </row>
    <row r="16" spans="1:21" ht="15.75">
      <c r="A16" s="497" t="s">
        <v>92</v>
      </c>
      <c r="B16" s="498"/>
      <c r="C16" s="180">
        <v>397</v>
      </c>
      <c r="D16" s="181">
        <v>398</v>
      </c>
      <c r="E16" s="181">
        <v>66826</v>
      </c>
      <c r="F16" s="180"/>
      <c r="G16" s="181"/>
      <c r="H16" s="181"/>
      <c r="I16" s="180"/>
      <c r="J16" s="181"/>
      <c r="K16" s="181"/>
      <c r="L16" s="180"/>
      <c r="M16" s="181"/>
      <c r="N16" s="181"/>
      <c r="O16" s="180"/>
      <c r="P16" s="181"/>
      <c r="Q16" s="181"/>
      <c r="R16" s="180">
        <f t="shared" si="0"/>
        <v>397</v>
      </c>
      <c r="S16" s="181">
        <f t="shared" si="0"/>
        <v>398</v>
      </c>
      <c r="T16" s="182">
        <f t="shared" si="0"/>
        <v>66826</v>
      </c>
      <c r="U16" s="158" t="s">
        <v>7</v>
      </c>
    </row>
    <row r="17" spans="1:21" ht="15.75">
      <c r="A17" s="63" t="s">
        <v>93</v>
      </c>
      <c r="B17" s="28"/>
      <c r="C17" s="183"/>
      <c r="D17" s="184"/>
      <c r="E17" s="184"/>
      <c r="F17" s="183"/>
      <c r="G17" s="184"/>
      <c r="H17" s="184"/>
      <c r="I17" s="183"/>
      <c r="J17" s="184"/>
      <c r="K17" s="184"/>
      <c r="L17" s="183"/>
      <c r="M17" s="184">
        <v>239</v>
      </c>
      <c r="N17" s="184">
        <v>39000</v>
      </c>
      <c r="O17" s="183"/>
      <c r="P17" s="184"/>
      <c r="Q17" s="184"/>
      <c r="R17" s="183">
        <f t="shared" si="0"/>
        <v>0</v>
      </c>
      <c r="S17" s="184">
        <f t="shared" si="0"/>
        <v>239</v>
      </c>
      <c r="T17" s="185">
        <f t="shared" si="0"/>
        <v>39000</v>
      </c>
      <c r="U17" s="158" t="s">
        <v>7</v>
      </c>
    </row>
    <row r="18" spans="1:21" ht="9" customHeight="1" hidden="1">
      <c r="A18" s="51"/>
      <c r="B18" s="1" t="s">
        <v>213</v>
      </c>
      <c r="C18" s="51"/>
      <c r="D18" s="2"/>
      <c r="E18" s="2"/>
      <c r="F18" s="51"/>
      <c r="G18" s="2"/>
      <c r="H18" s="2"/>
      <c r="I18" s="51"/>
      <c r="J18" s="2"/>
      <c r="K18" s="2"/>
      <c r="L18" s="51"/>
      <c r="M18" s="2"/>
      <c r="N18" s="2"/>
      <c r="O18" s="51"/>
      <c r="P18" s="2"/>
      <c r="Q18" s="2"/>
      <c r="R18" s="51"/>
      <c r="S18" s="2"/>
      <c r="T18" s="45"/>
      <c r="U18" s="158" t="s">
        <v>7</v>
      </c>
    </row>
    <row r="19" spans="1:21" ht="15.75">
      <c r="A19" s="499" t="s">
        <v>222</v>
      </c>
      <c r="B19" s="500"/>
      <c r="C19" s="186">
        <f aca="true" t="shared" si="1" ref="C19:T19">SUM(C13:C17)</f>
        <v>556</v>
      </c>
      <c r="D19" s="187">
        <f t="shared" si="1"/>
        <v>564</v>
      </c>
      <c r="E19" s="49">
        <f>SUM(E13:E17)</f>
        <v>97832</v>
      </c>
      <c r="F19" s="186">
        <f t="shared" si="1"/>
        <v>0</v>
      </c>
      <c r="G19" s="187">
        <f t="shared" si="1"/>
        <v>0</v>
      </c>
      <c r="H19" s="139">
        <f t="shared" si="1"/>
        <v>0</v>
      </c>
      <c r="I19" s="186">
        <f t="shared" si="1"/>
        <v>0</v>
      </c>
      <c r="J19" s="187">
        <f>SUM(J13:J17)</f>
        <v>0</v>
      </c>
      <c r="K19" s="49">
        <f t="shared" si="1"/>
        <v>0</v>
      </c>
      <c r="L19" s="186">
        <f t="shared" si="1"/>
        <v>0</v>
      </c>
      <c r="M19" s="187">
        <f t="shared" si="1"/>
        <v>239</v>
      </c>
      <c r="N19" s="49">
        <f t="shared" si="1"/>
        <v>39000</v>
      </c>
      <c r="O19" s="186">
        <f t="shared" si="1"/>
        <v>0</v>
      </c>
      <c r="P19" s="187">
        <f t="shared" si="1"/>
        <v>0</v>
      </c>
      <c r="Q19" s="49">
        <f t="shared" si="1"/>
        <v>0</v>
      </c>
      <c r="R19" s="186">
        <f t="shared" si="1"/>
        <v>556</v>
      </c>
      <c r="S19" s="187">
        <f t="shared" si="1"/>
        <v>803</v>
      </c>
      <c r="T19" s="50">
        <f t="shared" si="1"/>
        <v>136832</v>
      </c>
      <c r="U19" s="158" t="s">
        <v>7</v>
      </c>
    </row>
    <row r="20" spans="1:34" ht="15.75">
      <c r="A20" s="477" t="s">
        <v>196</v>
      </c>
      <c r="B20" s="478"/>
      <c r="C20" s="188" t="s">
        <v>213</v>
      </c>
      <c r="D20" s="189">
        <v>97</v>
      </c>
      <c r="E20" s="189"/>
      <c r="F20" s="188"/>
      <c r="G20" s="189"/>
      <c r="H20" s="189"/>
      <c r="I20" s="188"/>
      <c r="J20" s="189"/>
      <c r="K20" s="189"/>
      <c r="L20" s="188"/>
      <c r="M20" s="189"/>
      <c r="N20" s="189"/>
      <c r="O20" s="188"/>
      <c r="P20" s="189"/>
      <c r="Q20" s="189"/>
      <c r="R20" s="188"/>
      <c r="S20" s="189">
        <f>D20+G20+J20+M20+P20</f>
        <v>97</v>
      </c>
      <c r="T20" s="190"/>
      <c r="U20" s="158" t="s">
        <v>7</v>
      </c>
      <c r="V20" s="20"/>
      <c r="W20" s="20"/>
      <c r="X20" s="20"/>
      <c r="Y20" s="20"/>
      <c r="Z20" s="20"/>
      <c r="AA20" s="20"/>
      <c r="AB20" s="20"/>
      <c r="AC20" s="20"/>
      <c r="AD20" s="20"/>
      <c r="AE20" s="20"/>
      <c r="AF20" s="20"/>
      <c r="AG20" s="20"/>
      <c r="AH20" s="20"/>
    </row>
    <row r="21" spans="1:21" ht="15.75">
      <c r="A21" s="477" t="s">
        <v>195</v>
      </c>
      <c r="B21" s="478"/>
      <c r="C21" s="191"/>
      <c r="D21" s="192">
        <f>SUM(D19:D20)</f>
        <v>661</v>
      </c>
      <c r="E21" s="192"/>
      <c r="F21" s="191"/>
      <c r="G21" s="192">
        <f>+G19+G20</f>
        <v>0</v>
      </c>
      <c r="H21" s="192"/>
      <c r="I21" s="191"/>
      <c r="J21" s="192">
        <f>+J19+J20</f>
        <v>0</v>
      </c>
      <c r="K21" s="192"/>
      <c r="L21" s="191"/>
      <c r="M21" s="192">
        <f>+M19+M20</f>
        <v>239</v>
      </c>
      <c r="N21" s="192"/>
      <c r="O21" s="191"/>
      <c r="P21" s="192">
        <f>+P19+P20</f>
        <v>0</v>
      </c>
      <c r="Q21" s="192"/>
      <c r="R21" s="191"/>
      <c r="S21" s="192">
        <f>SUM(S19:S20)</f>
        <v>900</v>
      </c>
      <c r="T21" s="193"/>
      <c r="U21" s="158" t="s">
        <v>7</v>
      </c>
    </row>
    <row r="22" spans="1:21" ht="15.75">
      <c r="A22" s="479" t="s">
        <v>197</v>
      </c>
      <c r="B22" s="480"/>
      <c r="C22" s="180"/>
      <c r="D22" s="181"/>
      <c r="E22" s="181"/>
      <c r="F22" s="180"/>
      <c r="G22" s="181"/>
      <c r="H22" s="181"/>
      <c r="I22" s="180"/>
      <c r="J22" s="181"/>
      <c r="K22" s="181"/>
      <c r="L22" s="180"/>
      <c r="M22" s="181"/>
      <c r="N22" s="181"/>
      <c r="O22" s="180"/>
      <c r="P22" s="181"/>
      <c r="Q22" s="181"/>
      <c r="R22" s="180"/>
      <c r="S22" s="181"/>
      <c r="T22" s="182"/>
      <c r="U22" s="158" t="s">
        <v>7</v>
      </c>
    </row>
    <row r="23" spans="1:21" ht="15.75">
      <c r="A23" s="482" t="s">
        <v>127</v>
      </c>
      <c r="B23" s="483"/>
      <c r="C23" s="180"/>
      <c r="D23" s="181"/>
      <c r="E23" s="181"/>
      <c r="F23" s="180"/>
      <c r="G23" s="181"/>
      <c r="H23" s="181"/>
      <c r="I23" s="180"/>
      <c r="J23" s="181"/>
      <c r="K23" s="181"/>
      <c r="L23" s="180"/>
      <c r="M23" s="181"/>
      <c r="N23" s="181"/>
      <c r="O23" s="180"/>
      <c r="P23" s="181"/>
      <c r="Q23" s="181"/>
      <c r="R23" s="180"/>
      <c r="S23" s="181">
        <f>D23+G23+J23+M23+P23</f>
        <v>0</v>
      </c>
      <c r="T23" s="182"/>
      <c r="U23" s="158" t="s">
        <v>7</v>
      </c>
    </row>
    <row r="24" spans="1:21" ht="15.75">
      <c r="A24" s="486" t="s">
        <v>154</v>
      </c>
      <c r="B24" s="487"/>
      <c r="C24" s="188"/>
      <c r="D24" s="189">
        <v>9</v>
      </c>
      <c r="E24" s="189"/>
      <c r="F24" s="188"/>
      <c r="G24" s="189"/>
      <c r="H24" s="189"/>
      <c r="I24" s="188"/>
      <c r="J24" s="189"/>
      <c r="K24" s="189"/>
      <c r="L24" s="188"/>
      <c r="M24" s="189"/>
      <c r="N24" s="189"/>
      <c r="O24" s="188"/>
      <c r="P24" s="189"/>
      <c r="Q24" s="189"/>
      <c r="R24" s="188"/>
      <c r="S24" s="189">
        <f>D24+G24+J24+M24+P24</f>
        <v>9</v>
      </c>
      <c r="T24" s="190"/>
      <c r="U24" s="158" t="s">
        <v>7</v>
      </c>
    </row>
    <row r="25" spans="1:21" ht="15.75">
      <c r="A25" s="488" t="s">
        <v>198</v>
      </c>
      <c r="B25" s="478"/>
      <c r="C25" s="188"/>
      <c r="D25" s="189">
        <f>D24+D23+D21</f>
        <v>670</v>
      </c>
      <c r="E25" s="194"/>
      <c r="F25" s="188"/>
      <c r="G25" s="189">
        <f>G24+G23+G21</f>
        <v>0</v>
      </c>
      <c r="H25" s="194"/>
      <c r="I25" s="188"/>
      <c r="J25" s="189">
        <f>J24+J23+J21</f>
        <v>0</v>
      </c>
      <c r="K25" s="194"/>
      <c r="L25" s="188"/>
      <c r="M25" s="189">
        <f>M24+M23+M21</f>
        <v>239</v>
      </c>
      <c r="N25" s="194"/>
      <c r="O25" s="188"/>
      <c r="P25" s="189">
        <f>P24+P23+P21</f>
        <v>0</v>
      </c>
      <c r="Q25" s="194"/>
      <c r="R25" s="188"/>
      <c r="S25" s="189">
        <f>S24+S23+S21</f>
        <v>909</v>
      </c>
      <c r="T25" s="195"/>
      <c r="U25" s="158" t="s">
        <v>7</v>
      </c>
    </row>
    <row r="26" spans="2:21" ht="15.75">
      <c r="B26" s="1"/>
      <c r="C26" s="1"/>
      <c r="D26" s="1"/>
      <c r="E26" s="1"/>
      <c r="F26" s="1"/>
      <c r="G26" s="1"/>
      <c r="H26" s="1"/>
      <c r="I26" s="1"/>
      <c r="J26" s="1"/>
      <c r="K26" s="1"/>
      <c r="L26" s="1"/>
      <c r="M26" s="1"/>
      <c r="N26" s="1"/>
      <c r="O26" s="1"/>
      <c r="P26" s="1"/>
      <c r="Q26" s="1"/>
      <c r="R26" s="1"/>
      <c r="S26" s="1"/>
      <c r="T26" s="1"/>
      <c r="U26" s="158" t="s">
        <v>7</v>
      </c>
    </row>
    <row r="27" spans="1:21" ht="39.75" customHeight="1">
      <c r="A27" s="484" t="s">
        <v>3</v>
      </c>
      <c r="B27" s="485"/>
      <c r="C27" s="485"/>
      <c r="D27" s="485"/>
      <c r="E27" s="485"/>
      <c r="F27" s="485"/>
      <c r="G27" s="485"/>
      <c r="H27" s="485"/>
      <c r="I27" s="485"/>
      <c r="J27" s="485"/>
      <c r="K27" s="485"/>
      <c r="L27" s="485"/>
      <c r="M27" s="485"/>
      <c r="N27" s="485"/>
      <c r="O27" s="485"/>
      <c r="P27" s="485"/>
      <c r="Q27" s="485"/>
      <c r="R27" s="1"/>
      <c r="S27" s="1"/>
      <c r="T27" s="1"/>
      <c r="U27" s="158" t="s">
        <v>7</v>
      </c>
    </row>
  </sheetData>
  <mergeCells count="22">
    <mergeCell ref="I9:K10"/>
    <mergeCell ref="L9:N10"/>
    <mergeCell ref="O9:Q10"/>
    <mergeCell ref="R9:T10"/>
    <mergeCell ref="A24:B24"/>
    <mergeCell ref="A25:B25"/>
    <mergeCell ref="C9:E10"/>
    <mergeCell ref="A13:B13"/>
    <mergeCell ref="A14:B14"/>
    <mergeCell ref="A16:B16"/>
    <mergeCell ref="A20:B20"/>
    <mergeCell ref="A19:B19"/>
    <mergeCell ref="A27:Q27"/>
    <mergeCell ref="A6:T6"/>
    <mergeCell ref="A1:T1"/>
    <mergeCell ref="A3:T3"/>
    <mergeCell ref="A4:T4"/>
    <mergeCell ref="A5:T5"/>
    <mergeCell ref="A21:B21"/>
    <mergeCell ref="A22:B22"/>
    <mergeCell ref="F9:H10"/>
    <mergeCell ref="A23:B23"/>
  </mergeCells>
  <printOptions horizontalCentered="1"/>
  <pageMargins left="0.5" right="0.5" top="0.5" bottom="0.55" header="0" footer="0"/>
  <pageSetup firstPageNumber="2" useFirstPageNumber="1" fitToHeight="1" fitToWidth="1" horizontalDpi="300" verticalDpi="300" orientation="landscape" scale="71"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H32"/>
  <sheetViews>
    <sheetView zoomScale="75" zoomScaleNormal="75" workbookViewId="0" topLeftCell="A1">
      <selection activeCell="V35" sqref="V35"/>
    </sheetView>
  </sheetViews>
  <sheetFormatPr defaultColWidth="8.88671875" defaultRowHeight="15"/>
  <cols>
    <col min="2" max="2" width="12.10546875" style="0" customWidth="1"/>
    <col min="4" max="4" width="8.77734375" style="0" customWidth="1"/>
    <col min="5" max="5" width="10.3359375" style="140" customWidth="1"/>
  </cols>
  <sheetData>
    <row r="1" spans="1:21" ht="20.25">
      <c r="A1" s="501" t="s">
        <v>70</v>
      </c>
      <c r="B1" s="502"/>
      <c r="C1" s="502"/>
      <c r="D1" s="503"/>
      <c r="E1" s="131"/>
      <c r="F1" s="131"/>
      <c r="G1" s="131"/>
      <c r="H1" s="131"/>
      <c r="I1" s="131"/>
      <c r="J1" s="131"/>
      <c r="K1" s="131"/>
      <c r="L1" s="131"/>
      <c r="M1" s="131"/>
      <c r="N1" s="131"/>
      <c r="O1" s="131"/>
      <c r="P1" s="131"/>
      <c r="Q1" s="131"/>
      <c r="R1" s="131"/>
      <c r="S1" s="131"/>
      <c r="T1" s="260"/>
      <c r="U1" s="160" t="s">
        <v>7</v>
      </c>
    </row>
    <row r="2" spans="1:21" ht="15.75">
      <c r="A2" s="131"/>
      <c r="B2" s="131"/>
      <c r="C2" s="131"/>
      <c r="D2" s="131"/>
      <c r="E2" s="131"/>
      <c r="F2" s="131"/>
      <c r="G2" s="131"/>
      <c r="H2" s="131"/>
      <c r="I2" s="131"/>
      <c r="J2" s="131"/>
      <c r="K2" s="131"/>
      <c r="L2" s="131"/>
      <c r="M2" s="131"/>
      <c r="N2" s="131"/>
      <c r="O2" s="131"/>
      <c r="P2" s="131"/>
      <c r="Q2" s="131"/>
      <c r="R2" s="131"/>
      <c r="S2" s="131"/>
      <c r="T2" s="260"/>
      <c r="U2" s="160" t="s">
        <v>7</v>
      </c>
    </row>
    <row r="3" spans="1:21" s="16" customFormat="1" ht="18.75">
      <c r="A3" s="504" t="s">
        <v>16</v>
      </c>
      <c r="B3" s="505"/>
      <c r="C3" s="505"/>
      <c r="D3" s="505"/>
      <c r="E3" s="505"/>
      <c r="F3" s="505"/>
      <c r="G3" s="505"/>
      <c r="H3" s="505"/>
      <c r="I3" s="505"/>
      <c r="J3" s="505"/>
      <c r="K3" s="505"/>
      <c r="L3" s="505"/>
      <c r="M3" s="505"/>
      <c r="N3" s="505"/>
      <c r="O3" s="505"/>
      <c r="P3" s="505"/>
      <c r="Q3" s="505"/>
      <c r="R3" s="505"/>
      <c r="S3" s="505"/>
      <c r="T3" s="505"/>
      <c r="U3" s="158" t="s">
        <v>7</v>
      </c>
    </row>
    <row r="4" spans="1:21" s="16" customFormat="1" ht="15.75">
      <c r="A4" s="506" t="str">
        <f>+'B. Summary of Requirements '!A5</f>
        <v>General Administration</v>
      </c>
      <c r="B4" s="507"/>
      <c r="C4" s="507"/>
      <c r="D4" s="507"/>
      <c r="E4" s="507"/>
      <c r="F4" s="507"/>
      <c r="G4" s="507"/>
      <c r="H4" s="507"/>
      <c r="I4" s="507"/>
      <c r="J4" s="507"/>
      <c r="K4" s="507"/>
      <c r="L4" s="507"/>
      <c r="M4" s="507"/>
      <c r="N4" s="507"/>
      <c r="O4" s="507"/>
      <c r="P4" s="507"/>
      <c r="Q4" s="507"/>
      <c r="R4" s="507"/>
      <c r="S4" s="507"/>
      <c r="T4" s="507"/>
      <c r="U4" s="158" t="s">
        <v>7</v>
      </c>
    </row>
    <row r="5" spans="1:21" s="16" customFormat="1" ht="15.75">
      <c r="A5" s="506" t="str">
        <f>+'B. Summary of Requirements '!A6</f>
        <v>Salaries and Expenses</v>
      </c>
      <c r="B5" s="508"/>
      <c r="C5" s="508"/>
      <c r="D5" s="508"/>
      <c r="E5" s="508"/>
      <c r="F5" s="508"/>
      <c r="G5" s="508"/>
      <c r="H5" s="508"/>
      <c r="I5" s="508"/>
      <c r="J5" s="508"/>
      <c r="K5" s="508"/>
      <c r="L5" s="508"/>
      <c r="M5" s="508"/>
      <c r="N5" s="508"/>
      <c r="O5" s="508"/>
      <c r="P5" s="508"/>
      <c r="Q5" s="508"/>
      <c r="R5" s="508"/>
      <c r="S5" s="508"/>
      <c r="T5" s="508"/>
      <c r="U5" s="158" t="s">
        <v>7</v>
      </c>
    </row>
    <row r="6" spans="1:21" s="16" customFormat="1" ht="15.75">
      <c r="A6" s="509" t="s">
        <v>189</v>
      </c>
      <c r="B6" s="510"/>
      <c r="C6" s="510"/>
      <c r="D6" s="510"/>
      <c r="E6" s="510"/>
      <c r="F6" s="510"/>
      <c r="G6" s="510"/>
      <c r="H6" s="510"/>
      <c r="I6" s="510"/>
      <c r="J6" s="510"/>
      <c r="K6" s="510"/>
      <c r="L6" s="510"/>
      <c r="M6" s="510"/>
      <c r="N6" s="510"/>
      <c r="O6" s="510"/>
      <c r="P6" s="510"/>
      <c r="Q6" s="510"/>
      <c r="R6" s="510"/>
      <c r="S6" s="510"/>
      <c r="T6" s="510"/>
      <c r="U6" s="158" t="s">
        <v>7</v>
      </c>
    </row>
    <row r="7" spans="1:21" s="16" customFormat="1" ht="15.75">
      <c r="A7" s="11"/>
      <c r="B7" s="11"/>
      <c r="C7" s="11"/>
      <c r="D7" s="11"/>
      <c r="E7" s="11"/>
      <c r="F7" s="13"/>
      <c r="G7" s="13"/>
      <c r="H7" s="13"/>
      <c r="I7" s="13"/>
      <c r="J7" s="13"/>
      <c r="K7" s="13"/>
      <c r="L7" s="13"/>
      <c r="M7" s="13"/>
      <c r="N7" s="13"/>
      <c r="O7" s="11"/>
      <c r="P7" s="11"/>
      <c r="Q7" s="11"/>
      <c r="R7" s="11"/>
      <c r="S7" s="11"/>
      <c r="T7" s="11"/>
      <c r="U7" s="158" t="s">
        <v>7</v>
      </c>
    </row>
    <row r="8" spans="1:21" s="16" customFormat="1" ht="15.75">
      <c r="A8" s="11"/>
      <c r="B8" s="11"/>
      <c r="C8" s="13"/>
      <c r="D8" s="13"/>
      <c r="E8" s="13"/>
      <c r="F8" s="13"/>
      <c r="G8" s="13"/>
      <c r="H8" s="13"/>
      <c r="I8" s="13"/>
      <c r="J8" s="13"/>
      <c r="K8" s="13"/>
      <c r="L8" s="13"/>
      <c r="M8" s="13"/>
      <c r="N8" s="13"/>
      <c r="O8" s="11"/>
      <c r="P8" s="11"/>
      <c r="Q8" s="11"/>
      <c r="R8" s="11"/>
      <c r="S8" s="13"/>
      <c r="T8" s="13"/>
      <c r="U8" s="158" t="s">
        <v>7</v>
      </c>
    </row>
    <row r="9" spans="1:21" s="164" customFormat="1" ht="16.5" customHeight="1">
      <c r="A9" s="261"/>
      <c r="B9" s="262"/>
      <c r="C9" s="511" t="s">
        <v>183</v>
      </c>
      <c r="D9" s="512"/>
      <c r="E9" s="513"/>
      <c r="F9" s="517" t="s">
        <v>236</v>
      </c>
      <c r="G9" s="518"/>
      <c r="H9" s="519"/>
      <c r="I9" s="517" t="s">
        <v>203</v>
      </c>
      <c r="J9" s="518"/>
      <c r="K9" s="519"/>
      <c r="L9" s="511" t="s">
        <v>237</v>
      </c>
      <c r="M9" s="512"/>
      <c r="N9" s="513"/>
      <c r="O9" s="511" t="s">
        <v>48</v>
      </c>
      <c r="P9" s="512"/>
      <c r="Q9" s="513"/>
      <c r="R9" s="511" t="s">
        <v>17</v>
      </c>
      <c r="S9" s="512"/>
      <c r="T9" s="513"/>
      <c r="U9" s="163" t="s">
        <v>7</v>
      </c>
    </row>
    <row r="10" spans="1:21" s="164" customFormat="1" ht="15.75">
      <c r="A10" s="263"/>
      <c r="B10" s="264"/>
      <c r="C10" s="514"/>
      <c r="D10" s="515"/>
      <c r="E10" s="516"/>
      <c r="F10" s="520"/>
      <c r="G10" s="521"/>
      <c r="H10" s="522"/>
      <c r="I10" s="520"/>
      <c r="J10" s="521"/>
      <c r="K10" s="522"/>
      <c r="L10" s="514"/>
      <c r="M10" s="515"/>
      <c r="N10" s="516"/>
      <c r="O10" s="514"/>
      <c r="P10" s="515"/>
      <c r="Q10" s="516"/>
      <c r="R10" s="514"/>
      <c r="S10" s="515"/>
      <c r="T10" s="516"/>
      <c r="U10" s="163" t="s">
        <v>7</v>
      </c>
    </row>
    <row r="11" spans="1:21" s="164" customFormat="1" ht="15" customHeight="1">
      <c r="A11" s="263"/>
      <c r="C11" s="263"/>
      <c r="F11" s="263"/>
      <c r="I11" s="263"/>
      <c r="L11" s="263"/>
      <c r="O11" s="263"/>
      <c r="R11" s="263"/>
      <c r="T11" s="125"/>
      <c r="U11" s="163" t="s">
        <v>7</v>
      </c>
    </row>
    <row r="12" spans="1:21" s="164" customFormat="1" ht="16.5" thickBot="1">
      <c r="A12" s="265" t="s">
        <v>119</v>
      </c>
      <c r="B12" s="266"/>
      <c r="C12" s="267" t="s">
        <v>212</v>
      </c>
      <c r="D12" s="268" t="s">
        <v>121</v>
      </c>
      <c r="E12" s="268" t="s">
        <v>214</v>
      </c>
      <c r="F12" s="267" t="s">
        <v>212</v>
      </c>
      <c r="G12" s="268" t="s">
        <v>121</v>
      </c>
      <c r="H12" s="268" t="s">
        <v>214</v>
      </c>
      <c r="I12" s="267" t="s">
        <v>212</v>
      </c>
      <c r="J12" s="268" t="s">
        <v>121</v>
      </c>
      <c r="K12" s="268" t="s">
        <v>214</v>
      </c>
      <c r="L12" s="267" t="s">
        <v>212</v>
      </c>
      <c r="M12" s="268" t="s">
        <v>121</v>
      </c>
      <c r="N12" s="268" t="s">
        <v>214</v>
      </c>
      <c r="O12" s="267" t="s">
        <v>212</v>
      </c>
      <c r="P12" s="268" t="s">
        <v>121</v>
      </c>
      <c r="Q12" s="268" t="s">
        <v>214</v>
      </c>
      <c r="R12" s="267" t="s">
        <v>212</v>
      </c>
      <c r="S12" s="268" t="s">
        <v>121</v>
      </c>
      <c r="T12" s="70" t="s">
        <v>214</v>
      </c>
      <c r="U12" s="163" t="s">
        <v>7</v>
      </c>
    </row>
    <row r="13" spans="1:21" s="16" customFormat="1" ht="15.75">
      <c r="A13" s="523" t="s">
        <v>91</v>
      </c>
      <c r="B13" s="524"/>
      <c r="C13" s="66">
        <v>46</v>
      </c>
      <c r="D13" s="67">
        <v>47</v>
      </c>
      <c r="E13" s="67">
        <v>12221</v>
      </c>
      <c r="F13" s="66"/>
      <c r="G13" s="67"/>
      <c r="H13" s="67"/>
      <c r="I13" s="66"/>
      <c r="J13" s="67"/>
      <c r="K13" s="67"/>
      <c r="L13" s="66"/>
      <c r="M13" s="67"/>
      <c r="N13" s="67"/>
      <c r="O13" s="66"/>
      <c r="P13" s="67"/>
      <c r="Q13" s="67"/>
      <c r="R13" s="66">
        <f aca="true" t="shared" si="0" ref="R13:T17">C13+F13+I13+L13+O13</f>
        <v>46</v>
      </c>
      <c r="S13" s="67">
        <f t="shared" si="0"/>
        <v>47</v>
      </c>
      <c r="T13" s="269">
        <f t="shared" si="0"/>
        <v>12221</v>
      </c>
      <c r="U13" s="158" t="s">
        <v>7</v>
      </c>
    </row>
    <row r="14" spans="1:21" s="16" customFormat="1" ht="15.75">
      <c r="A14" s="497" t="s">
        <v>11</v>
      </c>
      <c r="B14" s="498"/>
      <c r="C14" s="66">
        <v>52</v>
      </c>
      <c r="D14" s="67">
        <v>52</v>
      </c>
      <c r="E14" s="67">
        <v>7383</v>
      </c>
      <c r="F14" s="66"/>
      <c r="G14" s="67"/>
      <c r="H14" s="67"/>
      <c r="I14" s="66"/>
      <c r="J14" s="67"/>
      <c r="K14" s="67"/>
      <c r="L14" s="66"/>
      <c r="M14" s="67"/>
      <c r="N14" s="67"/>
      <c r="O14" s="66"/>
      <c r="P14" s="67"/>
      <c r="Q14" s="67"/>
      <c r="R14" s="66">
        <f t="shared" si="0"/>
        <v>52</v>
      </c>
      <c r="S14" s="67">
        <f t="shared" si="0"/>
        <v>52</v>
      </c>
      <c r="T14" s="269">
        <f t="shared" si="0"/>
        <v>7383</v>
      </c>
      <c r="U14" s="158" t="s">
        <v>7</v>
      </c>
    </row>
    <row r="15" spans="1:21" s="16" customFormat="1" ht="15.75">
      <c r="A15" s="291" t="s">
        <v>5</v>
      </c>
      <c r="B15" s="292"/>
      <c r="C15" s="66">
        <v>56</v>
      </c>
      <c r="D15" s="67">
        <v>56</v>
      </c>
      <c r="E15" s="67">
        <v>11402</v>
      </c>
      <c r="F15" s="66"/>
      <c r="G15" s="67"/>
      <c r="H15" s="67"/>
      <c r="I15" s="66"/>
      <c r="J15" s="67"/>
      <c r="K15" s="67"/>
      <c r="L15" s="66"/>
      <c r="M15" s="67"/>
      <c r="N15" s="67"/>
      <c r="O15" s="66"/>
      <c r="P15" s="67"/>
      <c r="Q15" s="67"/>
      <c r="R15" s="66">
        <f t="shared" si="0"/>
        <v>56</v>
      </c>
      <c r="S15" s="67">
        <f t="shared" si="0"/>
        <v>56</v>
      </c>
      <c r="T15" s="269">
        <f t="shared" si="0"/>
        <v>11402</v>
      </c>
      <c r="U15" s="158"/>
    </row>
    <row r="16" spans="1:21" s="16" customFormat="1" ht="15.75">
      <c r="A16" s="525" t="s">
        <v>94</v>
      </c>
      <c r="B16" s="526"/>
      <c r="C16" s="66">
        <v>388</v>
      </c>
      <c r="D16" s="67">
        <v>389</v>
      </c>
      <c r="E16" s="67">
        <v>66826</v>
      </c>
      <c r="F16" s="66"/>
      <c r="G16" s="67"/>
      <c r="H16" s="67"/>
      <c r="I16" s="66"/>
      <c r="J16" s="67"/>
      <c r="K16" s="67"/>
      <c r="L16" s="66"/>
      <c r="M16" s="67"/>
      <c r="N16" s="67"/>
      <c r="O16" s="66"/>
      <c r="P16" s="67"/>
      <c r="Q16" s="67"/>
      <c r="R16" s="66">
        <f t="shared" si="0"/>
        <v>388</v>
      </c>
      <c r="S16" s="67">
        <f t="shared" si="0"/>
        <v>389</v>
      </c>
      <c r="T16" s="269">
        <f t="shared" si="0"/>
        <v>66826</v>
      </c>
      <c r="U16" s="158" t="s">
        <v>7</v>
      </c>
    </row>
    <row r="17" spans="1:21" s="16" customFormat="1" ht="15.75">
      <c r="A17" s="270" t="s">
        <v>93</v>
      </c>
      <c r="B17" s="271"/>
      <c r="C17" s="272"/>
      <c r="D17" s="273"/>
      <c r="E17" s="273"/>
      <c r="F17" s="272"/>
      <c r="G17" s="273"/>
      <c r="H17" s="273"/>
      <c r="I17" s="272"/>
      <c r="J17" s="273"/>
      <c r="K17" s="273"/>
      <c r="L17" s="272"/>
      <c r="M17" s="273">
        <v>239</v>
      </c>
      <c r="N17" s="273">
        <v>39000</v>
      </c>
      <c r="O17" s="272"/>
      <c r="P17" s="273"/>
      <c r="Q17" s="273"/>
      <c r="R17" s="272">
        <f t="shared" si="0"/>
        <v>0</v>
      </c>
      <c r="S17" s="273">
        <f t="shared" si="0"/>
        <v>239</v>
      </c>
      <c r="T17" s="274">
        <f t="shared" si="0"/>
        <v>39000</v>
      </c>
      <c r="U17" s="158" t="s">
        <v>7</v>
      </c>
    </row>
    <row r="18" spans="1:21" s="16" customFormat="1" ht="18" customHeight="1">
      <c r="A18" s="275"/>
      <c r="B18" s="11" t="s">
        <v>213</v>
      </c>
      <c r="C18" s="65"/>
      <c r="D18" s="9"/>
      <c r="E18" s="9"/>
      <c r="F18" s="65"/>
      <c r="G18" s="9"/>
      <c r="H18" s="9"/>
      <c r="I18" s="65"/>
      <c r="J18" s="9"/>
      <c r="K18" s="9"/>
      <c r="L18" s="65"/>
      <c r="M18" s="9"/>
      <c r="N18" s="9"/>
      <c r="O18" s="65"/>
      <c r="P18" s="9"/>
      <c r="Q18" s="9"/>
      <c r="R18" s="65"/>
      <c r="S18" s="9"/>
      <c r="T18" s="276"/>
      <c r="U18" s="158" t="s">
        <v>7</v>
      </c>
    </row>
    <row r="19" spans="1:21" s="164" customFormat="1" ht="15.75">
      <c r="A19" s="527" t="s">
        <v>222</v>
      </c>
      <c r="B19" s="528"/>
      <c r="C19" s="277">
        <f aca="true" t="shared" si="1" ref="C19:T19">SUM(C13:C17)</f>
        <v>542</v>
      </c>
      <c r="D19" s="278">
        <f t="shared" si="1"/>
        <v>544</v>
      </c>
      <c r="E19" s="278">
        <f t="shared" si="1"/>
        <v>97832</v>
      </c>
      <c r="F19" s="277">
        <f t="shared" si="1"/>
        <v>0</v>
      </c>
      <c r="G19" s="278">
        <f t="shared" si="1"/>
        <v>0</v>
      </c>
      <c r="H19" s="309">
        <f t="shared" si="1"/>
        <v>0</v>
      </c>
      <c r="I19" s="277">
        <f t="shared" si="1"/>
        <v>0</v>
      </c>
      <c r="J19" s="278">
        <f t="shared" si="1"/>
        <v>0</v>
      </c>
      <c r="K19" s="278">
        <f t="shared" si="1"/>
        <v>0</v>
      </c>
      <c r="L19" s="277">
        <f t="shared" si="1"/>
        <v>0</v>
      </c>
      <c r="M19" s="278">
        <f t="shared" si="1"/>
        <v>239</v>
      </c>
      <c r="N19" s="278">
        <f t="shared" si="1"/>
        <v>39000</v>
      </c>
      <c r="O19" s="277">
        <f t="shared" si="1"/>
        <v>0</v>
      </c>
      <c r="P19" s="278">
        <f t="shared" si="1"/>
        <v>0</v>
      </c>
      <c r="Q19" s="278">
        <f t="shared" si="1"/>
        <v>0</v>
      </c>
      <c r="R19" s="277">
        <f t="shared" si="1"/>
        <v>542</v>
      </c>
      <c r="S19" s="278">
        <f t="shared" si="1"/>
        <v>783</v>
      </c>
      <c r="T19" s="72">
        <f t="shared" si="1"/>
        <v>136832</v>
      </c>
      <c r="U19" s="163" t="s">
        <v>7</v>
      </c>
    </row>
    <row r="20" spans="1:34" s="16" customFormat="1" ht="15.75">
      <c r="A20" s="529" t="s">
        <v>196</v>
      </c>
      <c r="B20" s="530"/>
      <c r="C20" s="279"/>
      <c r="D20" s="280">
        <v>97</v>
      </c>
      <c r="E20" s="280"/>
      <c r="F20" s="279"/>
      <c r="G20" s="280"/>
      <c r="H20" s="280"/>
      <c r="I20" s="279"/>
      <c r="J20" s="280"/>
      <c r="K20" s="280"/>
      <c r="L20" s="279"/>
      <c r="M20" s="280"/>
      <c r="N20" s="280"/>
      <c r="O20" s="279"/>
      <c r="P20" s="280"/>
      <c r="Q20" s="280"/>
      <c r="R20" s="279"/>
      <c r="S20" s="280">
        <f>D20+G20+J20+M20+P20</f>
        <v>97</v>
      </c>
      <c r="T20" s="281"/>
      <c r="U20" s="158" t="s">
        <v>7</v>
      </c>
      <c r="V20" s="20"/>
      <c r="W20" s="20"/>
      <c r="X20" s="20"/>
      <c r="Y20" s="20"/>
      <c r="Z20" s="20"/>
      <c r="AA20" s="20"/>
      <c r="AB20" s="20"/>
      <c r="AC20" s="20"/>
      <c r="AD20" s="20"/>
      <c r="AE20" s="20"/>
      <c r="AF20" s="20"/>
      <c r="AG20" s="20"/>
      <c r="AH20" s="20"/>
    </row>
    <row r="21" spans="1:21" s="16" customFormat="1" ht="15.75">
      <c r="A21" s="529" t="s">
        <v>195</v>
      </c>
      <c r="B21" s="530"/>
      <c r="C21" s="256"/>
      <c r="D21" s="282">
        <f>SUM(D19:D20)</f>
        <v>641</v>
      </c>
      <c r="E21" s="282"/>
      <c r="F21" s="256"/>
      <c r="G21" s="282">
        <f>+G19+G20</f>
        <v>0</v>
      </c>
      <c r="H21" s="282"/>
      <c r="I21" s="256"/>
      <c r="J21" s="282">
        <f>+J19+J20</f>
        <v>0</v>
      </c>
      <c r="K21" s="282"/>
      <c r="L21" s="256"/>
      <c r="M21" s="282">
        <f>+M19+M20</f>
        <v>239</v>
      </c>
      <c r="N21" s="282"/>
      <c r="O21" s="256"/>
      <c r="P21" s="282">
        <f>+P19+P20</f>
        <v>0</v>
      </c>
      <c r="Q21" s="282"/>
      <c r="R21" s="256"/>
      <c r="S21" s="282">
        <f>SUM(S19:S20)</f>
        <v>880</v>
      </c>
      <c r="T21" s="283"/>
      <c r="U21" s="158" t="s">
        <v>7</v>
      </c>
    </row>
    <row r="22" spans="1:21" s="16" customFormat="1" ht="15.75">
      <c r="A22" s="531" t="s">
        <v>197</v>
      </c>
      <c r="B22" s="532"/>
      <c r="C22" s="66"/>
      <c r="D22" s="67"/>
      <c r="E22" s="67"/>
      <c r="F22" s="66"/>
      <c r="G22" s="67"/>
      <c r="H22" s="67"/>
      <c r="I22" s="66"/>
      <c r="J22" s="67"/>
      <c r="K22" s="67"/>
      <c r="L22" s="66"/>
      <c r="M22" s="67"/>
      <c r="N22" s="67"/>
      <c r="O22" s="66"/>
      <c r="P22" s="67"/>
      <c r="Q22" s="67"/>
      <c r="R22" s="66"/>
      <c r="S22" s="67"/>
      <c r="T22" s="269"/>
      <c r="U22" s="158" t="s">
        <v>7</v>
      </c>
    </row>
    <row r="23" spans="1:21" s="16" customFormat="1" ht="15.75">
      <c r="A23" s="533" t="s">
        <v>127</v>
      </c>
      <c r="B23" s="534"/>
      <c r="C23" s="66"/>
      <c r="D23" s="67"/>
      <c r="E23" s="67"/>
      <c r="F23" s="66"/>
      <c r="G23" s="67"/>
      <c r="H23" s="67"/>
      <c r="I23" s="66"/>
      <c r="J23" s="67"/>
      <c r="K23" s="67"/>
      <c r="L23" s="66"/>
      <c r="M23" s="67"/>
      <c r="N23" s="67"/>
      <c r="O23" s="66"/>
      <c r="P23" s="67"/>
      <c r="Q23" s="67"/>
      <c r="R23" s="66"/>
      <c r="S23" s="67">
        <f>D23+G23+J23+M23+P23</f>
        <v>0</v>
      </c>
      <c r="T23" s="269"/>
      <c r="U23" s="158" t="s">
        <v>7</v>
      </c>
    </row>
    <row r="24" spans="1:21" s="16" customFormat="1" ht="15.75">
      <c r="A24" s="535" t="s">
        <v>154</v>
      </c>
      <c r="B24" s="536"/>
      <c r="C24" s="279"/>
      <c r="D24" s="280"/>
      <c r="E24" s="280"/>
      <c r="F24" s="279"/>
      <c r="G24" s="280"/>
      <c r="H24" s="280"/>
      <c r="I24" s="279"/>
      <c r="J24" s="280"/>
      <c r="K24" s="280"/>
      <c r="L24" s="279"/>
      <c r="M24" s="280"/>
      <c r="N24" s="280"/>
      <c r="O24" s="279"/>
      <c r="P24" s="280"/>
      <c r="Q24" s="280"/>
      <c r="R24" s="279"/>
      <c r="S24" s="280">
        <f>D24+G24+J24+M24+P24</f>
        <v>0</v>
      </c>
      <c r="T24" s="281"/>
      <c r="U24" s="158" t="s">
        <v>7</v>
      </c>
    </row>
    <row r="25" spans="1:21" s="16" customFormat="1" ht="15.75">
      <c r="A25" s="529" t="s">
        <v>198</v>
      </c>
      <c r="B25" s="530"/>
      <c r="C25" s="279"/>
      <c r="D25" s="280">
        <f>D24+D23+D21</f>
        <v>641</v>
      </c>
      <c r="E25" s="280"/>
      <c r="F25" s="279"/>
      <c r="G25" s="280">
        <f>G24+G23+G21</f>
        <v>0</v>
      </c>
      <c r="H25" s="280"/>
      <c r="I25" s="279"/>
      <c r="J25" s="280">
        <f>J24+J23+J21</f>
        <v>0</v>
      </c>
      <c r="K25" s="280"/>
      <c r="L25" s="279"/>
      <c r="M25" s="280">
        <f>M24+M23+M21</f>
        <v>239</v>
      </c>
      <c r="N25" s="280"/>
      <c r="O25" s="279"/>
      <c r="P25" s="280">
        <f>P24+P23+P21</f>
        <v>0</v>
      </c>
      <c r="Q25" s="280"/>
      <c r="R25" s="279"/>
      <c r="S25" s="280">
        <f>S24+S23+S21</f>
        <v>880</v>
      </c>
      <c r="T25" s="281"/>
      <c r="U25" s="158" t="s">
        <v>7</v>
      </c>
    </row>
    <row r="26" spans="1:21" s="16" customFormat="1" ht="15.75">
      <c r="A26" s="11"/>
      <c r="B26" s="11"/>
      <c r="C26" s="11"/>
      <c r="D26" s="11"/>
      <c r="E26" s="11"/>
      <c r="F26" s="11"/>
      <c r="G26" s="11"/>
      <c r="H26" s="11"/>
      <c r="I26" s="11"/>
      <c r="J26" s="11"/>
      <c r="K26" s="11"/>
      <c r="L26" s="11"/>
      <c r="M26" s="11"/>
      <c r="N26" s="11"/>
      <c r="O26" s="11"/>
      <c r="P26" s="11"/>
      <c r="Q26" s="11"/>
      <c r="R26" s="11"/>
      <c r="S26" s="11"/>
      <c r="T26" s="11"/>
      <c r="U26" s="158" t="s">
        <v>7</v>
      </c>
    </row>
    <row r="27" spans="1:21" s="16" customFormat="1" ht="15.75">
      <c r="A27" s="5" t="s">
        <v>242</v>
      </c>
      <c r="B27" s="11"/>
      <c r="C27" s="11"/>
      <c r="D27" s="11"/>
      <c r="E27" s="11"/>
      <c r="F27" s="11"/>
      <c r="G27" s="11"/>
      <c r="H27" s="11"/>
      <c r="I27" s="11"/>
      <c r="J27" s="11"/>
      <c r="K27" s="11"/>
      <c r="L27" s="11"/>
      <c r="M27" s="11"/>
      <c r="N27" s="11"/>
      <c r="O27" s="11"/>
      <c r="P27" s="11"/>
      <c r="Q27" s="11"/>
      <c r="R27" s="11"/>
      <c r="S27" s="11"/>
      <c r="T27" s="11"/>
      <c r="U27" s="158"/>
    </row>
    <row r="28" spans="1:21" s="16" customFormat="1" ht="15.75">
      <c r="A28" s="537" t="s">
        <v>238</v>
      </c>
      <c r="B28" s="538"/>
      <c r="C28" s="538"/>
      <c r="D28" s="538"/>
      <c r="E28" s="538"/>
      <c r="F28" s="538"/>
      <c r="G28" s="538"/>
      <c r="H28" s="538"/>
      <c r="I28" s="538"/>
      <c r="J28" s="538"/>
      <c r="K28" s="538"/>
      <c r="L28" s="538"/>
      <c r="M28" s="538"/>
      <c r="N28" s="538"/>
      <c r="O28" s="538"/>
      <c r="P28" s="538"/>
      <c r="Q28" s="538"/>
      <c r="R28" s="11"/>
      <c r="S28" s="11"/>
      <c r="T28" s="11"/>
      <c r="U28" s="158" t="s">
        <v>7</v>
      </c>
    </row>
    <row r="29" spans="1:21" s="16" customFormat="1" ht="14.25" customHeight="1">
      <c r="A29" s="44"/>
      <c r="B29" s="44"/>
      <c r="C29" s="44"/>
      <c r="D29" s="44"/>
      <c r="E29" s="44"/>
      <c r="F29" s="44"/>
      <c r="G29" s="44"/>
      <c r="H29" s="44"/>
      <c r="I29" s="44"/>
      <c r="J29" s="44"/>
      <c r="K29" s="44"/>
      <c r="L29" s="44"/>
      <c r="M29" s="44"/>
      <c r="N29" s="44"/>
      <c r="O29" s="44"/>
      <c r="P29" s="44"/>
      <c r="Q29" s="44"/>
      <c r="R29" s="11"/>
      <c r="S29" s="11"/>
      <c r="T29" s="11"/>
      <c r="U29" s="158" t="s">
        <v>7</v>
      </c>
    </row>
    <row r="30" spans="1:21" s="16" customFormat="1" ht="15.75">
      <c r="A30" s="506"/>
      <c r="B30" s="506"/>
      <c r="C30" s="506"/>
      <c r="D30" s="506"/>
      <c r="E30" s="506"/>
      <c r="F30" s="506"/>
      <c r="G30" s="506"/>
      <c r="H30" s="506"/>
      <c r="I30" s="506"/>
      <c r="J30" s="506"/>
      <c r="K30" s="506"/>
      <c r="L30" s="506"/>
      <c r="M30" s="506"/>
      <c r="N30" s="506"/>
      <c r="O30" s="506"/>
      <c r="P30" s="506"/>
      <c r="Q30" s="506"/>
      <c r="R30" s="506"/>
      <c r="S30" s="506"/>
      <c r="T30" s="506"/>
      <c r="U30" s="158"/>
    </row>
    <row r="31" spans="1:21" s="16" customFormat="1" ht="15.75">
      <c r="A31" s="11"/>
      <c r="B31" s="11"/>
      <c r="C31" s="11"/>
      <c r="D31" s="11"/>
      <c r="E31" s="11"/>
      <c r="F31" s="11"/>
      <c r="G31" s="11"/>
      <c r="H31" s="11"/>
      <c r="I31" s="11"/>
      <c r="J31" s="11"/>
      <c r="K31" s="11"/>
      <c r="L31" s="11"/>
      <c r="M31" s="11"/>
      <c r="N31" s="11"/>
      <c r="O31" s="11"/>
      <c r="P31" s="11"/>
      <c r="Q31" s="11"/>
      <c r="R31" s="11"/>
      <c r="S31" s="11"/>
      <c r="T31" s="11"/>
      <c r="U31" s="159"/>
    </row>
    <row r="32" spans="1:21" s="16" customFormat="1" ht="15.75">
      <c r="A32" s="165"/>
      <c r="B32" s="165"/>
      <c r="C32" s="165"/>
      <c r="D32" s="165"/>
      <c r="E32" s="165"/>
      <c r="F32" s="165"/>
      <c r="G32" s="165"/>
      <c r="H32" s="165"/>
      <c r="I32" s="165"/>
      <c r="J32" s="165"/>
      <c r="K32" s="165"/>
      <c r="L32" s="10"/>
      <c r="M32" s="10"/>
      <c r="N32" s="10"/>
      <c r="O32" s="10"/>
      <c r="P32" s="10"/>
      <c r="Q32" s="10"/>
      <c r="R32" s="10"/>
      <c r="S32" s="10"/>
      <c r="T32" s="10"/>
      <c r="U32" s="159"/>
    </row>
  </sheetData>
  <mergeCells count="23">
    <mergeCell ref="A24:B24"/>
    <mergeCell ref="A25:B25"/>
    <mergeCell ref="A28:Q28"/>
    <mergeCell ref="A30:T30"/>
    <mergeCell ref="A20:B20"/>
    <mergeCell ref="A21:B21"/>
    <mergeCell ref="A22:B22"/>
    <mergeCell ref="A23:B23"/>
    <mergeCell ref="A13:B13"/>
    <mergeCell ref="A14:B14"/>
    <mergeCell ref="A16:B16"/>
    <mergeCell ref="A19:B19"/>
    <mergeCell ref="A6:T6"/>
    <mergeCell ref="C9:E10"/>
    <mergeCell ref="F9:H10"/>
    <mergeCell ref="I9:K10"/>
    <mergeCell ref="L9:N10"/>
    <mergeCell ref="O9:Q10"/>
    <mergeCell ref="R9:T10"/>
    <mergeCell ref="A1:D1"/>
    <mergeCell ref="A3:T3"/>
    <mergeCell ref="A4:T4"/>
    <mergeCell ref="A5:T5"/>
  </mergeCells>
  <printOptions horizontalCentered="1"/>
  <pageMargins left="0.75" right="0.75" top="1" bottom="1" header="0.5" footer="0.5"/>
  <pageSetup fitToHeight="1" fitToWidth="1" horizontalDpi="600" verticalDpi="600" orientation="landscape" scale="55"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G41"/>
  <sheetViews>
    <sheetView showGridLines="0" showOutlineSymbols="0" zoomScale="75" zoomScaleNormal="75" workbookViewId="0" topLeftCell="A10">
      <selection activeCell="B61" sqref="B61"/>
    </sheetView>
  </sheetViews>
  <sheetFormatPr defaultColWidth="8.88671875" defaultRowHeight="15"/>
  <cols>
    <col min="1" max="1" width="4.4453125" style="30" customWidth="1"/>
    <col min="2" max="2" width="29.21484375" style="30" customWidth="1"/>
    <col min="3" max="3" width="24.21484375" style="30" customWidth="1"/>
    <col min="4" max="5" width="5.6640625" style="30" customWidth="1"/>
    <col min="6" max="6" width="7.6640625" style="30" customWidth="1"/>
    <col min="7" max="8" width="5.6640625" style="30" customWidth="1"/>
    <col min="9" max="9" width="7.6640625" style="30" customWidth="1"/>
    <col min="10" max="11" width="5.6640625" style="30" customWidth="1"/>
    <col min="12" max="12" width="7.6640625" style="30" customWidth="1"/>
    <col min="13" max="14" width="5.6640625" style="30" customWidth="1"/>
    <col min="15" max="15" width="7.6640625" style="30" customWidth="1"/>
    <col min="16" max="16" width="1.2265625" style="156" customWidth="1"/>
    <col min="17" max="17" width="27.5546875" style="30" customWidth="1"/>
    <col min="18" max="21" width="7.6640625" style="30" customWidth="1"/>
    <col min="22" max="22" width="3.6640625" style="30" customWidth="1"/>
    <col min="23" max="25" width="7.6640625" style="30" customWidth="1"/>
    <col min="26" max="26" width="3.6640625" style="30" customWidth="1"/>
    <col min="27" max="29" width="7.6640625" style="30" customWidth="1"/>
    <col min="30" max="30" width="3.6640625" style="30" customWidth="1"/>
    <col min="31" max="33" width="7.6640625" style="30" customWidth="1"/>
    <col min="34" max="16384" width="9.6640625" style="30" customWidth="1"/>
  </cols>
  <sheetData>
    <row r="1" spans="1:22" ht="20.25">
      <c r="A1" s="339" t="s">
        <v>55</v>
      </c>
      <c r="B1" s="540"/>
      <c r="C1" s="540"/>
      <c r="D1" s="540"/>
      <c r="E1" s="540"/>
      <c r="F1" s="540"/>
      <c r="G1" s="540"/>
      <c r="H1" s="540"/>
      <c r="I1" s="540"/>
      <c r="J1" s="540"/>
      <c r="K1" s="540"/>
      <c r="L1" s="540"/>
      <c r="M1" s="540"/>
      <c r="N1" s="540"/>
      <c r="O1" s="540"/>
      <c r="P1" s="155" t="s">
        <v>7</v>
      </c>
      <c r="Q1" s="1"/>
      <c r="R1" s="1"/>
      <c r="S1" s="1"/>
      <c r="T1" s="1"/>
      <c r="U1" s="1"/>
      <c r="V1" s="1"/>
    </row>
    <row r="2" spans="1:22" ht="13.5" customHeight="1">
      <c r="A2" s="29"/>
      <c r="B2" s="1"/>
      <c r="C2" s="1"/>
      <c r="D2" s="1"/>
      <c r="E2" s="1"/>
      <c r="F2" s="1"/>
      <c r="G2" s="1"/>
      <c r="H2" s="1"/>
      <c r="I2" s="1"/>
      <c r="J2" s="1"/>
      <c r="K2" s="1"/>
      <c r="L2" s="1"/>
      <c r="M2" s="1"/>
      <c r="N2" s="1"/>
      <c r="O2" s="1"/>
      <c r="P2" s="155" t="s">
        <v>7</v>
      </c>
      <c r="Q2" s="1"/>
      <c r="R2" s="1"/>
      <c r="S2" s="1"/>
      <c r="T2" s="1"/>
      <c r="U2" s="1"/>
      <c r="V2" s="1"/>
    </row>
    <row r="3" spans="1:22" ht="18.75">
      <c r="A3" s="475" t="s">
        <v>152</v>
      </c>
      <c r="B3" s="338"/>
      <c r="C3" s="338"/>
      <c r="D3" s="338"/>
      <c r="E3" s="338"/>
      <c r="F3" s="338"/>
      <c r="G3" s="338"/>
      <c r="H3" s="338"/>
      <c r="I3" s="338"/>
      <c r="J3" s="338"/>
      <c r="K3" s="338"/>
      <c r="L3" s="338"/>
      <c r="M3" s="338"/>
      <c r="N3" s="338"/>
      <c r="O3" s="338"/>
      <c r="P3" s="155" t="s">
        <v>7</v>
      </c>
      <c r="Q3" s="1"/>
      <c r="R3" s="1"/>
      <c r="S3" s="1"/>
      <c r="T3" s="1"/>
      <c r="U3" s="1"/>
      <c r="V3" s="1"/>
    </row>
    <row r="4" spans="1:22" ht="16.5">
      <c r="A4" s="476" t="str">
        <f>+'B. Summary of Requirements '!A5</f>
        <v>General Administration</v>
      </c>
      <c r="B4" s="333"/>
      <c r="C4" s="333"/>
      <c r="D4" s="333"/>
      <c r="E4" s="333"/>
      <c r="F4" s="333"/>
      <c r="G4" s="333"/>
      <c r="H4" s="333"/>
      <c r="I4" s="333"/>
      <c r="J4" s="333"/>
      <c r="K4" s="333"/>
      <c r="L4" s="333"/>
      <c r="M4" s="333"/>
      <c r="N4" s="333"/>
      <c r="O4" s="333"/>
      <c r="P4" s="155" t="s">
        <v>7</v>
      </c>
      <c r="Q4" s="1"/>
      <c r="R4" s="1"/>
      <c r="S4" s="1"/>
      <c r="T4" s="1"/>
      <c r="U4" s="1"/>
      <c r="V4" s="1"/>
    </row>
    <row r="5" spans="1:22" ht="16.5">
      <c r="A5" s="476" t="str">
        <f>+'B. Summary of Requirements '!A6</f>
        <v>Salaries and Expenses</v>
      </c>
      <c r="B5" s="338"/>
      <c r="C5" s="338"/>
      <c r="D5" s="338"/>
      <c r="E5" s="338"/>
      <c r="F5" s="338"/>
      <c r="G5" s="338"/>
      <c r="H5" s="338"/>
      <c r="I5" s="338"/>
      <c r="J5" s="338"/>
      <c r="K5" s="338"/>
      <c r="L5" s="338"/>
      <c r="M5" s="338"/>
      <c r="N5" s="338"/>
      <c r="O5" s="338"/>
      <c r="P5" s="155" t="s">
        <v>7</v>
      </c>
      <c r="Q5" s="1"/>
      <c r="R5" s="1"/>
      <c r="S5" s="1"/>
      <c r="T5" s="1"/>
      <c r="U5" s="1"/>
      <c r="V5" s="1"/>
    </row>
    <row r="6" spans="1:22" ht="15.75">
      <c r="A6" s="509" t="s">
        <v>189</v>
      </c>
      <c r="B6" s="333"/>
      <c r="C6" s="333"/>
      <c r="D6" s="333"/>
      <c r="E6" s="333"/>
      <c r="F6" s="333"/>
      <c r="G6" s="333"/>
      <c r="H6" s="333"/>
      <c r="I6" s="333"/>
      <c r="J6" s="333"/>
      <c r="K6" s="333"/>
      <c r="L6" s="333"/>
      <c r="M6" s="333"/>
      <c r="N6" s="333"/>
      <c r="O6" s="333"/>
      <c r="P6" s="155" t="s">
        <v>7</v>
      </c>
      <c r="Q6" s="1"/>
      <c r="R6" s="1"/>
      <c r="S6" s="1"/>
      <c r="T6" s="1"/>
      <c r="U6" s="1"/>
      <c r="V6" s="1"/>
    </row>
    <row r="7" spans="1:22" ht="15.75">
      <c r="A7" s="1"/>
      <c r="B7" s="1"/>
      <c r="C7" s="1"/>
      <c r="D7" s="1"/>
      <c r="E7" s="1"/>
      <c r="F7" s="1"/>
      <c r="G7" s="17"/>
      <c r="H7" s="17"/>
      <c r="I7" s="17"/>
      <c r="J7" s="1"/>
      <c r="K7" s="1"/>
      <c r="L7" s="1"/>
      <c r="M7" s="1"/>
      <c r="N7" s="1"/>
      <c r="O7" s="1"/>
      <c r="P7" s="155" t="s">
        <v>7</v>
      </c>
      <c r="Q7" s="1"/>
      <c r="R7" s="1"/>
      <c r="S7" s="1"/>
      <c r="T7" s="1"/>
      <c r="U7" s="1"/>
      <c r="V7" s="1"/>
    </row>
    <row r="8" spans="1:22" ht="15.75">
      <c r="A8" s="541" t="s">
        <v>209</v>
      </c>
      <c r="B8" s="366"/>
      <c r="C8" s="367"/>
      <c r="D8" s="542" t="s">
        <v>206</v>
      </c>
      <c r="E8" s="426"/>
      <c r="F8" s="427"/>
      <c r="G8" s="542" t="s">
        <v>71</v>
      </c>
      <c r="H8" s="426"/>
      <c r="I8" s="427"/>
      <c r="J8" s="542" t="s">
        <v>72</v>
      </c>
      <c r="K8" s="426"/>
      <c r="L8" s="427"/>
      <c r="M8" s="542" t="s">
        <v>118</v>
      </c>
      <c r="N8" s="426"/>
      <c r="O8" s="427"/>
      <c r="P8" s="155" t="s">
        <v>7</v>
      </c>
      <c r="Q8" s="1"/>
      <c r="R8" s="1"/>
      <c r="S8" s="1"/>
      <c r="T8" s="1"/>
      <c r="U8" s="1"/>
      <c r="V8" s="1"/>
    </row>
    <row r="9" spans="1:22" ht="16.5" thickBot="1">
      <c r="A9" s="371"/>
      <c r="B9" s="372"/>
      <c r="C9" s="373"/>
      <c r="D9" s="56" t="s">
        <v>212</v>
      </c>
      <c r="E9" s="56" t="s">
        <v>121</v>
      </c>
      <c r="F9" s="56" t="s">
        <v>214</v>
      </c>
      <c r="G9" s="76" t="s">
        <v>212</v>
      </c>
      <c r="H9" s="56" t="s">
        <v>121</v>
      </c>
      <c r="I9" s="56" t="s">
        <v>214</v>
      </c>
      <c r="J9" s="76" t="s">
        <v>212</v>
      </c>
      <c r="K9" s="56" t="s">
        <v>121</v>
      </c>
      <c r="L9" s="56" t="s">
        <v>214</v>
      </c>
      <c r="M9" s="76" t="s">
        <v>212</v>
      </c>
      <c r="N9" s="56" t="s">
        <v>121</v>
      </c>
      <c r="O9" s="77" t="s">
        <v>214</v>
      </c>
      <c r="P9" s="155" t="s">
        <v>7</v>
      </c>
      <c r="Q9" s="1"/>
      <c r="R9" s="1"/>
      <c r="S9" s="1"/>
      <c r="T9" s="1"/>
      <c r="U9" s="1"/>
      <c r="V9" s="1"/>
    </row>
    <row r="10" spans="1:22" ht="15.75">
      <c r="A10" s="60" t="s">
        <v>96</v>
      </c>
      <c r="B10" s="61"/>
      <c r="C10" s="62"/>
      <c r="D10" s="181">
        <v>0</v>
      </c>
      <c r="E10" s="181">
        <v>0</v>
      </c>
      <c r="F10" s="181">
        <v>612</v>
      </c>
      <c r="G10" s="180">
        <v>0</v>
      </c>
      <c r="H10" s="181">
        <v>0</v>
      </c>
      <c r="I10" s="181">
        <v>630</v>
      </c>
      <c r="J10" s="180">
        <v>0</v>
      </c>
      <c r="K10" s="181">
        <v>0</v>
      </c>
      <c r="L10" s="181">
        <v>649</v>
      </c>
      <c r="M10" s="180">
        <f aca="true" t="shared" si="0" ref="M10:O12">J10-G10</f>
        <v>0</v>
      </c>
      <c r="N10" s="181">
        <f t="shared" si="0"/>
        <v>0</v>
      </c>
      <c r="O10" s="182">
        <f t="shared" si="0"/>
        <v>19</v>
      </c>
      <c r="P10" s="155" t="s">
        <v>7</v>
      </c>
      <c r="Q10" s="1"/>
      <c r="R10" s="1"/>
      <c r="S10" s="1"/>
      <c r="T10" s="1"/>
      <c r="U10" s="1"/>
      <c r="V10" s="1"/>
    </row>
    <row r="11" spans="1:22" ht="15.75">
      <c r="A11" s="60" t="s">
        <v>97</v>
      </c>
      <c r="B11" s="61"/>
      <c r="C11" s="62"/>
      <c r="D11" s="181">
        <v>0</v>
      </c>
      <c r="E11" s="181">
        <v>0</v>
      </c>
      <c r="F11" s="181">
        <v>6</v>
      </c>
      <c r="G11" s="180">
        <v>0</v>
      </c>
      <c r="H11" s="181">
        <v>0</v>
      </c>
      <c r="I11" s="181">
        <v>6</v>
      </c>
      <c r="J11" s="180">
        <v>0</v>
      </c>
      <c r="K11" s="181">
        <v>0</v>
      </c>
      <c r="L11" s="181">
        <v>6</v>
      </c>
      <c r="M11" s="180">
        <f t="shared" si="0"/>
        <v>0</v>
      </c>
      <c r="N11" s="181">
        <f t="shared" si="0"/>
        <v>0</v>
      </c>
      <c r="O11" s="182">
        <f t="shared" si="0"/>
        <v>0</v>
      </c>
      <c r="P11" s="155" t="s">
        <v>7</v>
      </c>
      <c r="Q11" s="1"/>
      <c r="R11" s="1"/>
      <c r="S11" s="1"/>
      <c r="T11" s="1"/>
      <c r="U11" s="1"/>
      <c r="V11" s="1"/>
    </row>
    <row r="12" spans="1:22" ht="15.75">
      <c r="A12" s="60" t="s">
        <v>98</v>
      </c>
      <c r="B12" s="61"/>
      <c r="C12" s="62"/>
      <c r="D12" s="181">
        <v>0</v>
      </c>
      <c r="E12" s="181">
        <v>0</v>
      </c>
      <c r="F12" s="181">
        <v>1591</v>
      </c>
      <c r="G12" s="180">
        <v>0</v>
      </c>
      <c r="H12" s="181">
        <v>0</v>
      </c>
      <c r="I12" s="181">
        <v>1639</v>
      </c>
      <c r="J12" s="180">
        <v>0</v>
      </c>
      <c r="K12" s="181">
        <v>0</v>
      </c>
      <c r="L12" s="181">
        <v>1688</v>
      </c>
      <c r="M12" s="180">
        <f t="shared" si="0"/>
        <v>0</v>
      </c>
      <c r="N12" s="181">
        <f t="shared" si="0"/>
        <v>0</v>
      </c>
      <c r="O12" s="182">
        <f t="shared" si="0"/>
        <v>49</v>
      </c>
      <c r="P12" s="155" t="s">
        <v>7</v>
      </c>
      <c r="Q12" s="1"/>
      <c r="R12" s="1"/>
      <c r="S12" s="1"/>
      <c r="T12" s="1"/>
      <c r="U12" s="1"/>
      <c r="V12" s="1"/>
    </row>
    <row r="13" spans="1:22" ht="15.75">
      <c r="A13" s="60" t="s">
        <v>99</v>
      </c>
      <c r="B13" s="61"/>
      <c r="C13" s="62"/>
      <c r="D13" s="181">
        <v>0</v>
      </c>
      <c r="E13" s="181">
        <v>0</v>
      </c>
      <c r="F13" s="181">
        <v>3410</v>
      </c>
      <c r="G13" s="180">
        <v>0</v>
      </c>
      <c r="H13" s="181">
        <v>0</v>
      </c>
      <c r="I13" s="181">
        <v>3512</v>
      </c>
      <c r="J13" s="180">
        <v>0</v>
      </c>
      <c r="K13" s="181">
        <v>0</v>
      </c>
      <c r="L13" s="181">
        <v>3618</v>
      </c>
      <c r="M13" s="180">
        <v>0</v>
      </c>
      <c r="N13" s="181">
        <v>0</v>
      </c>
      <c r="O13" s="182">
        <f aca="true" t="shared" si="1" ref="O13:O27">L13-I13</f>
        <v>106</v>
      </c>
      <c r="P13" s="155"/>
      <c r="Q13" s="1"/>
      <c r="R13" s="1"/>
      <c r="S13" s="1"/>
      <c r="T13" s="1"/>
      <c r="U13" s="1"/>
      <c r="V13" s="1"/>
    </row>
    <row r="14" spans="1:22" ht="15.75">
      <c r="A14" s="60" t="s">
        <v>100</v>
      </c>
      <c r="B14" s="61"/>
      <c r="C14" s="62"/>
      <c r="D14" s="181">
        <v>0</v>
      </c>
      <c r="E14" s="181">
        <v>0</v>
      </c>
      <c r="F14" s="181">
        <v>190</v>
      </c>
      <c r="G14" s="180">
        <v>0</v>
      </c>
      <c r="H14" s="181">
        <v>0</v>
      </c>
      <c r="I14" s="181">
        <v>196</v>
      </c>
      <c r="J14" s="180">
        <v>0</v>
      </c>
      <c r="K14" s="181">
        <v>0</v>
      </c>
      <c r="L14" s="181">
        <v>202</v>
      </c>
      <c r="M14" s="180">
        <v>0</v>
      </c>
      <c r="N14" s="181">
        <v>0</v>
      </c>
      <c r="O14" s="182">
        <f t="shared" si="1"/>
        <v>6</v>
      </c>
      <c r="P14" s="155"/>
      <c r="Q14" s="1"/>
      <c r="R14" s="1"/>
      <c r="S14" s="1"/>
      <c r="T14" s="1"/>
      <c r="U14" s="1"/>
      <c r="V14" s="1"/>
    </row>
    <row r="15" spans="1:22" ht="15.75">
      <c r="A15" s="60" t="s">
        <v>101</v>
      </c>
      <c r="B15" s="61"/>
      <c r="C15" s="62"/>
      <c r="D15" s="181">
        <v>0</v>
      </c>
      <c r="E15" s="181">
        <v>0</v>
      </c>
      <c r="F15" s="181">
        <v>421</v>
      </c>
      <c r="G15" s="180">
        <v>0</v>
      </c>
      <c r="H15" s="181">
        <v>0</v>
      </c>
      <c r="I15" s="181">
        <v>434</v>
      </c>
      <c r="J15" s="180">
        <v>0</v>
      </c>
      <c r="K15" s="181">
        <v>0</v>
      </c>
      <c r="L15" s="181">
        <v>447</v>
      </c>
      <c r="M15" s="180">
        <v>0</v>
      </c>
      <c r="N15" s="181">
        <v>0</v>
      </c>
      <c r="O15" s="182">
        <f t="shared" si="1"/>
        <v>13</v>
      </c>
      <c r="P15" s="155"/>
      <c r="Q15" s="1"/>
      <c r="R15" s="1"/>
      <c r="S15" s="1"/>
      <c r="T15" s="1"/>
      <c r="U15" s="1"/>
      <c r="V15" s="1"/>
    </row>
    <row r="16" spans="1:22" ht="15.75">
      <c r="A16" s="60" t="s">
        <v>102</v>
      </c>
      <c r="B16" s="61"/>
      <c r="C16" s="62"/>
      <c r="D16" s="181">
        <v>0</v>
      </c>
      <c r="E16" s="181">
        <v>0</v>
      </c>
      <c r="F16" s="181">
        <v>539</v>
      </c>
      <c r="G16" s="180">
        <v>0</v>
      </c>
      <c r="H16" s="181">
        <v>0</v>
      </c>
      <c r="I16" s="181">
        <v>555</v>
      </c>
      <c r="J16" s="180">
        <v>0</v>
      </c>
      <c r="K16" s="181">
        <v>0</v>
      </c>
      <c r="L16" s="181">
        <v>572</v>
      </c>
      <c r="M16" s="180">
        <v>0</v>
      </c>
      <c r="N16" s="181">
        <v>0</v>
      </c>
      <c r="O16" s="182">
        <f t="shared" si="1"/>
        <v>17</v>
      </c>
      <c r="P16" s="155"/>
      <c r="Q16" s="1"/>
      <c r="R16" s="1"/>
      <c r="S16" s="1"/>
      <c r="T16" s="1"/>
      <c r="U16" s="1"/>
      <c r="V16" s="1"/>
    </row>
    <row r="17" spans="1:22" ht="15.75">
      <c r="A17" s="60" t="s">
        <v>103</v>
      </c>
      <c r="B17" s="61"/>
      <c r="C17" s="62"/>
      <c r="D17" s="181">
        <v>0</v>
      </c>
      <c r="E17" s="181">
        <v>0</v>
      </c>
      <c r="F17" s="181">
        <v>2321</v>
      </c>
      <c r="G17" s="180">
        <v>0</v>
      </c>
      <c r="H17" s="181">
        <v>0</v>
      </c>
      <c r="I17" s="181">
        <v>2391</v>
      </c>
      <c r="J17" s="180">
        <v>0</v>
      </c>
      <c r="K17" s="181">
        <v>0</v>
      </c>
      <c r="L17" s="181">
        <v>2462</v>
      </c>
      <c r="M17" s="180">
        <v>0</v>
      </c>
      <c r="N17" s="181">
        <v>0</v>
      </c>
      <c r="O17" s="182">
        <f t="shared" si="1"/>
        <v>71</v>
      </c>
      <c r="P17" s="155"/>
      <c r="Q17" s="1"/>
      <c r="R17" s="1"/>
      <c r="S17" s="1"/>
      <c r="T17" s="1"/>
      <c r="U17" s="1"/>
      <c r="V17" s="1"/>
    </row>
    <row r="18" spans="1:22" ht="15.75">
      <c r="A18" s="60" t="s">
        <v>104</v>
      </c>
      <c r="B18" s="61"/>
      <c r="C18" s="62"/>
      <c r="D18" s="181">
        <v>0</v>
      </c>
      <c r="E18" s="181">
        <v>0</v>
      </c>
      <c r="F18" s="181">
        <v>4411</v>
      </c>
      <c r="G18" s="180">
        <v>0</v>
      </c>
      <c r="H18" s="181">
        <v>0</v>
      </c>
      <c r="I18" s="181">
        <v>4543</v>
      </c>
      <c r="J18" s="180">
        <v>0</v>
      </c>
      <c r="K18" s="181">
        <v>0</v>
      </c>
      <c r="L18" s="181">
        <v>4680</v>
      </c>
      <c r="M18" s="180">
        <v>0</v>
      </c>
      <c r="N18" s="181">
        <v>0</v>
      </c>
      <c r="O18" s="182">
        <f t="shared" si="1"/>
        <v>137</v>
      </c>
      <c r="P18" s="155"/>
      <c r="Q18" s="1"/>
      <c r="R18" s="1"/>
      <c r="S18" s="1"/>
      <c r="T18" s="1"/>
      <c r="U18" s="1"/>
      <c r="V18" s="1"/>
    </row>
    <row r="19" spans="1:22" ht="15.75">
      <c r="A19" s="60" t="s">
        <v>105</v>
      </c>
      <c r="B19" s="61"/>
      <c r="C19" s="62"/>
      <c r="D19" s="181">
        <v>0</v>
      </c>
      <c r="E19" s="181">
        <v>0</v>
      </c>
      <c r="F19" s="181">
        <v>973</v>
      </c>
      <c r="G19" s="180">
        <v>0</v>
      </c>
      <c r="H19" s="181">
        <v>0</v>
      </c>
      <c r="I19" s="181">
        <v>1002</v>
      </c>
      <c r="J19" s="180">
        <v>0</v>
      </c>
      <c r="K19" s="181">
        <v>0</v>
      </c>
      <c r="L19" s="181">
        <v>1032</v>
      </c>
      <c r="M19" s="180">
        <v>0</v>
      </c>
      <c r="N19" s="181">
        <v>0</v>
      </c>
      <c r="O19" s="182">
        <f t="shared" si="1"/>
        <v>30</v>
      </c>
      <c r="P19" s="155"/>
      <c r="Q19" s="1"/>
      <c r="R19" s="1"/>
      <c r="S19" s="1"/>
      <c r="T19" s="1"/>
      <c r="U19" s="1"/>
      <c r="V19" s="1"/>
    </row>
    <row r="20" spans="1:22" ht="15.75">
      <c r="A20" s="60" t="s">
        <v>106</v>
      </c>
      <c r="B20" s="61"/>
      <c r="C20" s="62"/>
      <c r="D20" s="181">
        <v>0</v>
      </c>
      <c r="E20" s="181">
        <v>0</v>
      </c>
      <c r="F20" s="181">
        <v>720</v>
      </c>
      <c r="G20" s="180">
        <v>0</v>
      </c>
      <c r="H20" s="181">
        <v>0</v>
      </c>
      <c r="I20" s="181">
        <v>742</v>
      </c>
      <c r="J20" s="180">
        <v>0</v>
      </c>
      <c r="K20" s="181">
        <v>0</v>
      </c>
      <c r="L20" s="181">
        <v>764</v>
      </c>
      <c r="M20" s="180">
        <v>0</v>
      </c>
      <c r="N20" s="181">
        <v>0</v>
      </c>
      <c r="O20" s="182">
        <f t="shared" si="1"/>
        <v>22</v>
      </c>
      <c r="P20" s="155"/>
      <c r="Q20" s="1"/>
      <c r="R20" s="1"/>
      <c r="S20" s="1"/>
      <c r="T20" s="1"/>
      <c r="U20" s="1"/>
      <c r="V20" s="1"/>
    </row>
    <row r="21" spans="1:22" ht="15.75">
      <c r="A21" s="60" t="s">
        <v>107</v>
      </c>
      <c r="B21" s="61"/>
      <c r="C21" s="62"/>
      <c r="D21" s="181">
        <v>0</v>
      </c>
      <c r="E21" s="181">
        <v>0</v>
      </c>
      <c r="F21" s="181">
        <v>46</v>
      </c>
      <c r="G21" s="180">
        <v>0</v>
      </c>
      <c r="H21" s="181">
        <v>0</v>
      </c>
      <c r="I21" s="181">
        <v>47</v>
      </c>
      <c r="J21" s="180">
        <v>0</v>
      </c>
      <c r="K21" s="181">
        <v>0</v>
      </c>
      <c r="L21" s="181">
        <v>49</v>
      </c>
      <c r="M21" s="180">
        <v>0</v>
      </c>
      <c r="N21" s="181">
        <v>0</v>
      </c>
      <c r="O21" s="182">
        <f t="shared" si="1"/>
        <v>2</v>
      </c>
      <c r="P21" s="155"/>
      <c r="Q21" s="1"/>
      <c r="R21" s="1"/>
      <c r="S21" s="1"/>
      <c r="T21" s="1"/>
      <c r="U21" s="1"/>
      <c r="V21" s="1"/>
    </row>
    <row r="22" spans="1:22" ht="15.75">
      <c r="A22" s="60" t="s">
        <v>108</v>
      </c>
      <c r="B22" s="61"/>
      <c r="C22" s="62"/>
      <c r="D22" s="181">
        <v>0</v>
      </c>
      <c r="E22" s="181">
        <v>0</v>
      </c>
      <c r="F22" s="181">
        <v>61</v>
      </c>
      <c r="G22" s="180">
        <v>0</v>
      </c>
      <c r="H22" s="181">
        <v>0</v>
      </c>
      <c r="I22" s="181">
        <v>63</v>
      </c>
      <c r="J22" s="180">
        <v>0</v>
      </c>
      <c r="K22" s="181">
        <v>0</v>
      </c>
      <c r="L22" s="181">
        <v>65</v>
      </c>
      <c r="M22" s="180">
        <v>0</v>
      </c>
      <c r="N22" s="181">
        <v>0</v>
      </c>
      <c r="O22" s="182">
        <f t="shared" si="1"/>
        <v>2</v>
      </c>
      <c r="P22" s="155"/>
      <c r="Q22" s="1"/>
      <c r="R22" s="1"/>
      <c r="S22" s="1"/>
      <c r="T22" s="1"/>
      <c r="U22" s="1"/>
      <c r="V22" s="1"/>
    </row>
    <row r="23" spans="1:22" ht="15.75">
      <c r="A23" s="60" t="s">
        <v>109</v>
      </c>
      <c r="B23" s="61"/>
      <c r="C23" s="62"/>
      <c r="D23" s="181">
        <v>0</v>
      </c>
      <c r="E23" s="181">
        <v>0</v>
      </c>
      <c r="F23" s="181">
        <v>16</v>
      </c>
      <c r="G23" s="180">
        <v>0</v>
      </c>
      <c r="H23" s="181">
        <v>0</v>
      </c>
      <c r="I23" s="181">
        <v>16</v>
      </c>
      <c r="J23" s="180">
        <v>0</v>
      </c>
      <c r="K23" s="181">
        <v>0</v>
      </c>
      <c r="L23" s="181">
        <v>17</v>
      </c>
      <c r="M23" s="180">
        <v>0</v>
      </c>
      <c r="N23" s="181">
        <v>0</v>
      </c>
      <c r="O23" s="182">
        <f t="shared" si="1"/>
        <v>1</v>
      </c>
      <c r="P23" s="155"/>
      <c r="Q23" s="1"/>
      <c r="R23" s="1"/>
      <c r="S23" s="1"/>
      <c r="T23" s="1"/>
      <c r="U23" s="1"/>
      <c r="V23" s="1"/>
    </row>
    <row r="24" spans="1:22" ht="15.75">
      <c r="A24" s="60" t="s">
        <v>110</v>
      </c>
      <c r="B24" s="61"/>
      <c r="C24" s="62"/>
      <c r="D24" s="181">
        <v>0</v>
      </c>
      <c r="E24" s="181">
        <v>0</v>
      </c>
      <c r="F24" s="181">
        <v>10</v>
      </c>
      <c r="G24" s="180">
        <v>0</v>
      </c>
      <c r="H24" s="181">
        <v>0</v>
      </c>
      <c r="I24" s="181">
        <v>10</v>
      </c>
      <c r="J24" s="180">
        <v>0</v>
      </c>
      <c r="K24" s="181">
        <v>0</v>
      </c>
      <c r="L24" s="181">
        <v>11</v>
      </c>
      <c r="M24" s="180">
        <v>0</v>
      </c>
      <c r="N24" s="181">
        <v>0</v>
      </c>
      <c r="O24" s="182">
        <f t="shared" si="1"/>
        <v>1</v>
      </c>
      <c r="P24" s="155"/>
      <c r="Q24" s="1"/>
      <c r="R24" s="1"/>
      <c r="S24" s="1"/>
      <c r="T24" s="1"/>
      <c r="U24" s="1"/>
      <c r="V24" s="1"/>
    </row>
    <row r="25" spans="1:22" ht="15.75">
      <c r="A25" s="60" t="s">
        <v>111</v>
      </c>
      <c r="B25" s="61"/>
      <c r="C25" s="62"/>
      <c r="D25" s="181">
        <v>0</v>
      </c>
      <c r="E25" s="181">
        <v>0</v>
      </c>
      <c r="F25" s="181">
        <v>11</v>
      </c>
      <c r="G25" s="180">
        <v>0</v>
      </c>
      <c r="H25" s="181">
        <v>0</v>
      </c>
      <c r="I25" s="181">
        <v>11</v>
      </c>
      <c r="J25" s="180">
        <v>0</v>
      </c>
      <c r="K25" s="181">
        <v>0</v>
      </c>
      <c r="L25" s="181">
        <v>12</v>
      </c>
      <c r="M25" s="180">
        <v>0</v>
      </c>
      <c r="N25" s="181">
        <v>0</v>
      </c>
      <c r="O25" s="182">
        <f t="shared" si="1"/>
        <v>1</v>
      </c>
      <c r="P25" s="155"/>
      <c r="Q25" s="1"/>
      <c r="R25" s="1"/>
      <c r="S25" s="1"/>
      <c r="T25" s="1"/>
      <c r="U25" s="1"/>
      <c r="V25" s="1"/>
    </row>
    <row r="26" spans="1:22" ht="15.75">
      <c r="A26" s="60" t="s">
        <v>112</v>
      </c>
      <c r="B26" s="61"/>
      <c r="C26" s="62"/>
      <c r="D26" s="181">
        <v>0</v>
      </c>
      <c r="E26" s="181">
        <v>0</v>
      </c>
      <c r="F26" s="181">
        <v>69</v>
      </c>
      <c r="G26" s="180">
        <v>0</v>
      </c>
      <c r="H26" s="181">
        <v>0</v>
      </c>
      <c r="I26" s="181">
        <v>71</v>
      </c>
      <c r="J26" s="180">
        <v>0</v>
      </c>
      <c r="K26" s="181">
        <v>0</v>
      </c>
      <c r="L26" s="181">
        <v>73</v>
      </c>
      <c r="M26" s="180">
        <v>0</v>
      </c>
      <c r="N26" s="181">
        <v>0</v>
      </c>
      <c r="O26" s="182">
        <f t="shared" si="1"/>
        <v>2</v>
      </c>
      <c r="P26" s="155"/>
      <c r="Q26" s="1"/>
      <c r="R26" s="1"/>
      <c r="S26" s="1"/>
      <c r="T26" s="1"/>
      <c r="U26" s="1"/>
      <c r="V26" s="1"/>
    </row>
    <row r="27" spans="1:22" ht="15.75">
      <c r="A27" s="59" t="s">
        <v>4</v>
      </c>
      <c r="B27" s="28"/>
      <c r="C27" s="46"/>
      <c r="D27" s="184">
        <v>0</v>
      </c>
      <c r="E27" s="184">
        <v>0</v>
      </c>
      <c r="F27" s="184">
        <v>136</v>
      </c>
      <c r="G27" s="183">
        <v>0</v>
      </c>
      <c r="H27" s="184">
        <v>0</v>
      </c>
      <c r="I27" s="184">
        <v>140</v>
      </c>
      <c r="J27" s="183">
        <v>0</v>
      </c>
      <c r="K27" s="184">
        <v>0</v>
      </c>
      <c r="L27" s="184">
        <v>144</v>
      </c>
      <c r="M27" s="183">
        <f>J27-G27</f>
        <v>0</v>
      </c>
      <c r="N27" s="184">
        <f>K27-H27</f>
        <v>0</v>
      </c>
      <c r="O27" s="296">
        <f t="shared" si="1"/>
        <v>4</v>
      </c>
      <c r="P27" s="155" t="s">
        <v>7</v>
      </c>
      <c r="Q27" s="19"/>
      <c r="R27" s="19"/>
      <c r="S27" s="1"/>
      <c r="T27" s="1"/>
      <c r="U27" s="1"/>
      <c r="V27" s="1"/>
    </row>
    <row r="28" spans="1:22" ht="15.75">
      <c r="A28" s="51"/>
      <c r="B28" s="1"/>
      <c r="C28" s="45"/>
      <c r="D28" s="19"/>
      <c r="E28" s="19"/>
      <c r="F28" s="19"/>
      <c r="G28" s="52"/>
      <c r="H28" s="19"/>
      <c r="I28" s="19"/>
      <c r="J28" s="52"/>
      <c r="K28" s="19"/>
      <c r="L28" s="19"/>
      <c r="M28" s="52"/>
      <c r="N28" s="19"/>
      <c r="O28" s="297"/>
      <c r="P28" s="155" t="s">
        <v>7</v>
      </c>
      <c r="Q28" s="1"/>
      <c r="R28" s="1"/>
      <c r="S28" s="1"/>
      <c r="T28" s="1"/>
      <c r="U28" s="1"/>
      <c r="V28" s="1"/>
    </row>
    <row r="29" spans="1:22" ht="15.75">
      <c r="A29" s="53"/>
      <c r="B29" s="48" t="s">
        <v>210</v>
      </c>
      <c r="C29" s="58"/>
      <c r="D29" s="187">
        <v>0</v>
      </c>
      <c r="E29" s="187">
        <v>97</v>
      </c>
      <c r="F29" s="49">
        <f aca="true" t="shared" si="2" ref="F29:O29">SUM(F10:F28)</f>
        <v>15543</v>
      </c>
      <c r="G29" s="186">
        <v>0</v>
      </c>
      <c r="H29" s="187">
        <v>97</v>
      </c>
      <c r="I29" s="49">
        <f>SUM(I10:I28)</f>
        <v>16008</v>
      </c>
      <c r="J29" s="186">
        <f t="shared" si="2"/>
        <v>0</v>
      </c>
      <c r="K29" s="187">
        <v>97</v>
      </c>
      <c r="L29" s="49">
        <f t="shared" si="2"/>
        <v>16491</v>
      </c>
      <c r="M29" s="186">
        <f t="shared" si="2"/>
        <v>0</v>
      </c>
      <c r="N29" s="187">
        <f t="shared" si="2"/>
        <v>0</v>
      </c>
      <c r="O29" s="50">
        <f t="shared" si="2"/>
        <v>483</v>
      </c>
      <c r="P29" s="155" t="s">
        <v>49</v>
      </c>
      <c r="Q29" s="1"/>
      <c r="R29" s="1"/>
      <c r="S29" s="1"/>
      <c r="T29" s="1"/>
      <c r="U29" s="1"/>
      <c r="V29" s="1"/>
    </row>
    <row r="30" spans="1:22" ht="15.75">
      <c r="A30" s="1"/>
      <c r="B30" s="1"/>
      <c r="C30" s="1"/>
      <c r="D30" s="1"/>
      <c r="E30" s="1"/>
      <c r="F30" s="1"/>
      <c r="G30" s="1"/>
      <c r="H30" s="1"/>
      <c r="I30" s="1"/>
      <c r="J30" s="1"/>
      <c r="K30" s="1"/>
      <c r="L30" s="1"/>
      <c r="M30" s="1"/>
      <c r="N30" s="1"/>
      <c r="O30" s="1"/>
      <c r="P30" s="155" t="s">
        <v>7</v>
      </c>
      <c r="Q30" s="1"/>
      <c r="R30" s="1"/>
      <c r="S30" s="1"/>
      <c r="T30" s="1"/>
      <c r="U30" s="1"/>
      <c r="V30" s="1"/>
    </row>
    <row r="31" spans="1:33" ht="15.75">
      <c r="A31" s="474"/>
      <c r="B31" s="439"/>
      <c r="C31" s="439"/>
      <c r="D31" s="439"/>
      <c r="E31" s="439"/>
      <c r="F31" s="439"/>
      <c r="G31" s="439"/>
      <c r="H31" s="439"/>
      <c r="I31" s="439"/>
      <c r="J31" s="439"/>
      <c r="K31" s="439"/>
      <c r="L31" s="439"/>
      <c r="M31" s="439"/>
      <c r="N31" s="439"/>
      <c r="O31" s="539"/>
      <c r="P31" s="155"/>
      <c r="Q31" s="31"/>
      <c r="R31" s="31"/>
      <c r="S31" s="31"/>
      <c r="T31" s="31"/>
      <c r="U31" s="31"/>
      <c r="V31" s="31"/>
      <c r="W31" s="31"/>
      <c r="X31" s="31"/>
      <c r="Y31" s="31"/>
      <c r="Z31" s="31"/>
      <c r="AA31" s="31"/>
      <c r="AB31" s="31"/>
      <c r="AC31" s="31"/>
      <c r="AD31" s="31"/>
      <c r="AE31" s="31"/>
      <c r="AF31" s="31"/>
      <c r="AG31" s="31"/>
    </row>
    <row r="32" spans="1:22" ht="15.75">
      <c r="A32" s="541" t="s">
        <v>209</v>
      </c>
      <c r="B32" s="366"/>
      <c r="C32" s="367"/>
      <c r="D32" s="542" t="s">
        <v>206</v>
      </c>
      <c r="E32" s="426"/>
      <c r="F32" s="427"/>
      <c r="G32" s="542" t="s">
        <v>71</v>
      </c>
      <c r="H32" s="426"/>
      <c r="I32" s="427"/>
      <c r="J32" s="542" t="s">
        <v>72</v>
      </c>
      <c r="K32" s="426"/>
      <c r="L32" s="427"/>
      <c r="M32" s="542" t="s">
        <v>118</v>
      </c>
      <c r="N32" s="426"/>
      <c r="O32" s="427"/>
      <c r="P32" s="155" t="s">
        <v>7</v>
      </c>
      <c r="Q32" s="1"/>
      <c r="R32" s="1"/>
      <c r="S32" s="1"/>
      <c r="T32" s="1"/>
      <c r="U32" s="1"/>
      <c r="V32" s="1"/>
    </row>
    <row r="33" spans="1:22" ht="16.5" thickBot="1">
      <c r="A33" s="371"/>
      <c r="B33" s="372"/>
      <c r="C33" s="373"/>
      <c r="D33" s="56" t="s">
        <v>212</v>
      </c>
      <c r="E33" s="56" t="s">
        <v>121</v>
      </c>
      <c r="F33" s="56" t="s">
        <v>214</v>
      </c>
      <c r="G33" s="76" t="s">
        <v>212</v>
      </c>
      <c r="H33" s="56" t="s">
        <v>121</v>
      </c>
      <c r="I33" s="56" t="s">
        <v>214</v>
      </c>
      <c r="J33" s="76" t="s">
        <v>212</v>
      </c>
      <c r="K33" s="56" t="s">
        <v>121</v>
      </c>
      <c r="L33" s="56" t="s">
        <v>214</v>
      </c>
      <c r="M33" s="76" t="s">
        <v>212</v>
      </c>
      <c r="N33" s="56" t="s">
        <v>121</v>
      </c>
      <c r="O33" s="77" t="s">
        <v>214</v>
      </c>
      <c r="P33" s="155" t="s">
        <v>7</v>
      </c>
      <c r="Q33" s="1"/>
      <c r="R33" s="1"/>
      <c r="S33" s="1"/>
      <c r="T33" s="1"/>
      <c r="U33" s="1"/>
      <c r="V33" s="1"/>
    </row>
    <row r="34" spans="1:22" ht="15.75">
      <c r="A34" s="60" t="s">
        <v>91</v>
      </c>
      <c r="B34" s="61"/>
      <c r="C34" s="62"/>
      <c r="D34" s="181">
        <v>0</v>
      </c>
      <c r="E34" s="181">
        <v>0</v>
      </c>
      <c r="F34" s="181">
        <v>0</v>
      </c>
      <c r="G34" s="180">
        <v>0</v>
      </c>
      <c r="H34" s="181">
        <v>0</v>
      </c>
      <c r="I34" s="181">
        <v>0</v>
      </c>
      <c r="J34" s="180">
        <v>0</v>
      </c>
      <c r="K34" s="181">
        <v>0</v>
      </c>
      <c r="L34" s="181">
        <v>0</v>
      </c>
      <c r="M34" s="180">
        <f aca="true" t="shared" si="3" ref="M34:O37">J34-G34</f>
        <v>0</v>
      </c>
      <c r="N34" s="181">
        <f t="shared" si="3"/>
        <v>0</v>
      </c>
      <c r="O34" s="182">
        <f t="shared" si="3"/>
        <v>0</v>
      </c>
      <c r="P34" s="155" t="s">
        <v>7</v>
      </c>
      <c r="Q34" s="1"/>
      <c r="R34" s="1"/>
      <c r="S34" s="1"/>
      <c r="T34" s="1"/>
      <c r="U34" s="1"/>
      <c r="V34" s="1"/>
    </row>
    <row r="35" spans="1:22" ht="15.75">
      <c r="A35" s="60" t="s">
        <v>14</v>
      </c>
      <c r="B35" s="61"/>
      <c r="C35" s="62"/>
      <c r="D35" s="181">
        <v>0</v>
      </c>
      <c r="E35" s="181">
        <v>25</v>
      </c>
      <c r="F35" s="181">
        <v>3626</v>
      </c>
      <c r="G35" s="180">
        <v>0</v>
      </c>
      <c r="H35" s="181">
        <v>25</v>
      </c>
      <c r="I35" s="181">
        <v>3734</v>
      </c>
      <c r="J35" s="180">
        <v>0</v>
      </c>
      <c r="K35" s="181">
        <v>25</v>
      </c>
      <c r="L35" s="181">
        <v>3847</v>
      </c>
      <c r="M35" s="180">
        <f t="shared" si="3"/>
        <v>0</v>
      </c>
      <c r="N35" s="181">
        <f t="shared" si="3"/>
        <v>0</v>
      </c>
      <c r="O35" s="182">
        <f t="shared" si="3"/>
        <v>113</v>
      </c>
      <c r="P35" s="155" t="s">
        <v>7</v>
      </c>
      <c r="Q35" s="1"/>
      <c r="R35" s="1"/>
      <c r="S35" s="1"/>
      <c r="T35" s="1"/>
      <c r="U35" s="1"/>
      <c r="V35" s="1"/>
    </row>
    <row r="36" spans="1:22" ht="15.75">
      <c r="A36" s="60" t="s">
        <v>113</v>
      </c>
      <c r="B36" s="61"/>
      <c r="C36" s="62"/>
      <c r="D36" s="181">
        <v>0</v>
      </c>
      <c r="E36" s="181">
        <v>38</v>
      </c>
      <c r="F36" s="181">
        <v>5438</v>
      </c>
      <c r="G36" s="180">
        <v>0</v>
      </c>
      <c r="H36" s="181">
        <v>38</v>
      </c>
      <c r="I36" s="181">
        <v>5601</v>
      </c>
      <c r="J36" s="180">
        <v>0</v>
      </c>
      <c r="K36" s="181">
        <v>38</v>
      </c>
      <c r="L36" s="298">
        <v>5770</v>
      </c>
      <c r="M36" s="181">
        <f t="shared" si="3"/>
        <v>0</v>
      </c>
      <c r="N36" s="299">
        <f t="shared" si="3"/>
        <v>0</v>
      </c>
      <c r="O36" s="182">
        <f t="shared" si="3"/>
        <v>169</v>
      </c>
      <c r="P36" s="155"/>
      <c r="Q36" s="1"/>
      <c r="R36" s="1"/>
      <c r="S36" s="1"/>
      <c r="T36" s="1"/>
      <c r="U36" s="1"/>
      <c r="V36" s="1"/>
    </row>
    <row r="37" spans="1:22" ht="15.75">
      <c r="A37" s="60" t="s">
        <v>92</v>
      </c>
      <c r="B37" s="61"/>
      <c r="C37" s="62"/>
      <c r="D37" s="181">
        <v>0</v>
      </c>
      <c r="E37" s="181">
        <v>34</v>
      </c>
      <c r="F37" s="181">
        <v>6479</v>
      </c>
      <c r="G37" s="180">
        <v>0</v>
      </c>
      <c r="H37" s="181">
        <v>34</v>
      </c>
      <c r="I37" s="181">
        <v>6673</v>
      </c>
      <c r="J37" s="180">
        <v>0</v>
      </c>
      <c r="K37" s="181">
        <v>34</v>
      </c>
      <c r="L37" s="181">
        <v>6874</v>
      </c>
      <c r="M37" s="180">
        <f t="shared" si="3"/>
        <v>0</v>
      </c>
      <c r="N37" s="181">
        <f t="shared" si="3"/>
        <v>0</v>
      </c>
      <c r="O37" s="182">
        <f t="shared" si="3"/>
        <v>201</v>
      </c>
      <c r="P37" s="155" t="s">
        <v>7</v>
      </c>
      <c r="Q37" s="1"/>
      <c r="R37" s="1"/>
      <c r="S37" s="1"/>
      <c r="T37" s="1"/>
      <c r="U37" s="1"/>
      <c r="V37" s="1"/>
    </row>
    <row r="38" spans="1:22" ht="15.75">
      <c r="A38" s="60"/>
      <c r="B38" s="61"/>
      <c r="C38" s="62"/>
      <c r="D38" s="181"/>
      <c r="E38" s="181"/>
      <c r="F38" s="181"/>
      <c r="G38" s="180"/>
      <c r="H38" s="181"/>
      <c r="I38" s="181"/>
      <c r="J38" s="180"/>
      <c r="K38" s="181"/>
      <c r="L38" s="181"/>
      <c r="M38" s="180"/>
      <c r="N38" s="181"/>
      <c r="O38" s="182"/>
      <c r="P38" s="155"/>
      <c r="Q38" s="1"/>
      <c r="R38" s="1"/>
      <c r="S38" s="1"/>
      <c r="T38" s="1"/>
      <c r="U38" s="1"/>
      <c r="V38" s="1"/>
    </row>
    <row r="39" spans="1:22" ht="15.75">
      <c r="A39" s="51"/>
      <c r="B39" s="1"/>
      <c r="C39" s="45"/>
      <c r="D39" s="19"/>
      <c r="E39" s="19"/>
      <c r="F39" s="19"/>
      <c r="G39" s="52"/>
      <c r="H39" s="19"/>
      <c r="I39" s="19"/>
      <c r="J39" s="52"/>
      <c r="K39" s="19"/>
      <c r="L39" s="19"/>
      <c r="M39" s="52"/>
      <c r="N39" s="19"/>
      <c r="O39" s="47"/>
      <c r="P39" s="155" t="s">
        <v>7</v>
      </c>
      <c r="Q39" s="1"/>
      <c r="R39" s="1"/>
      <c r="S39" s="1"/>
      <c r="T39" s="1"/>
      <c r="U39" s="1"/>
      <c r="V39" s="1"/>
    </row>
    <row r="40" spans="1:22" ht="15.75">
      <c r="A40" s="53"/>
      <c r="B40" s="48" t="s">
        <v>210</v>
      </c>
      <c r="C40" s="58"/>
      <c r="D40" s="187">
        <f>SUM(D34:D37)</f>
        <v>0</v>
      </c>
      <c r="E40" s="187">
        <v>97</v>
      </c>
      <c r="F40" s="49">
        <f>SUM(F34:F39)</f>
        <v>15543</v>
      </c>
      <c r="G40" s="186">
        <v>0</v>
      </c>
      <c r="H40" s="187">
        <f>SUM(H34:H39)</f>
        <v>97</v>
      </c>
      <c r="I40" s="49">
        <f>SUM(I34:I39)</f>
        <v>16008</v>
      </c>
      <c r="J40" s="186">
        <f aca="true" t="shared" si="4" ref="J40:O40">SUM(J34:J39)</f>
        <v>0</v>
      </c>
      <c r="K40" s="187">
        <f t="shared" si="4"/>
        <v>97</v>
      </c>
      <c r="L40" s="49">
        <f t="shared" si="4"/>
        <v>16491</v>
      </c>
      <c r="M40" s="186">
        <f t="shared" si="4"/>
        <v>0</v>
      </c>
      <c r="N40" s="187">
        <f t="shared" si="4"/>
        <v>0</v>
      </c>
      <c r="O40" s="50">
        <f t="shared" si="4"/>
        <v>483</v>
      </c>
      <c r="P40" s="155" t="s">
        <v>49</v>
      </c>
      <c r="Q40" s="1"/>
      <c r="R40" s="1"/>
      <c r="S40" s="1"/>
      <c r="T40" s="1"/>
      <c r="U40" s="1"/>
      <c r="V40" s="1"/>
    </row>
    <row r="41" spans="1:33" ht="15.75">
      <c r="A41" s="1"/>
      <c r="B41" s="1"/>
      <c r="C41" s="2"/>
      <c r="D41" s="2"/>
      <c r="E41" s="2"/>
      <c r="F41" s="2"/>
      <c r="G41" s="2"/>
      <c r="H41" s="2"/>
      <c r="I41" s="2"/>
      <c r="J41" s="2"/>
      <c r="K41" s="2"/>
      <c r="L41" s="2"/>
      <c r="M41" s="2"/>
      <c r="N41" s="2"/>
      <c r="O41" s="2"/>
      <c r="Q41" s="31"/>
      <c r="R41" s="31"/>
      <c r="S41" s="31"/>
      <c r="T41" s="31"/>
      <c r="U41" s="31"/>
      <c r="V41" s="31"/>
      <c r="W41" s="31"/>
      <c r="X41" s="31"/>
      <c r="Y41" s="31"/>
      <c r="Z41" s="31"/>
      <c r="AA41" s="31"/>
      <c r="AB41" s="31"/>
      <c r="AC41" s="31"/>
      <c r="AD41" s="31"/>
      <c r="AE41" s="31"/>
      <c r="AF41" s="31"/>
      <c r="AG41" s="31"/>
    </row>
  </sheetData>
  <mergeCells count="16">
    <mergeCell ref="D8:F8"/>
    <mergeCell ref="A32:C33"/>
    <mergeCell ref="D32:F32"/>
    <mergeCell ref="G32:I32"/>
    <mergeCell ref="J32:L32"/>
    <mergeCell ref="M32:O32"/>
    <mergeCell ref="A6:O6"/>
    <mergeCell ref="A31:O31"/>
    <mergeCell ref="A1:O1"/>
    <mergeCell ref="A3:O3"/>
    <mergeCell ref="A4:O4"/>
    <mergeCell ref="A5:O5"/>
    <mergeCell ref="A8:C9"/>
    <mergeCell ref="M8:O8"/>
    <mergeCell ref="J8:L8"/>
    <mergeCell ref="G8:I8"/>
  </mergeCells>
  <printOptions horizontalCentered="1"/>
  <pageMargins left="1" right="1" top="0.5" bottom="0.55" header="0" footer="0"/>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N34"/>
  <sheetViews>
    <sheetView zoomScale="75" zoomScaleNormal="75" workbookViewId="0" topLeftCell="A1">
      <pane xSplit="2" ySplit="11" topLeftCell="C15" activePane="bottomRight" state="frozen"/>
      <selection pane="topLeft" activeCell="A1" sqref="A1"/>
      <selection pane="topRight" activeCell="C1" sqref="C1"/>
      <selection pane="bottomLeft" activeCell="A12" sqref="A12"/>
      <selection pane="bottomRight" activeCell="A35" sqref="A35:IV66"/>
    </sheetView>
  </sheetViews>
  <sheetFormatPr defaultColWidth="8.88671875" defaultRowHeight="15"/>
  <cols>
    <col min="1" max="1" width="21.6640625" style="21" customWidth="1"/>
    <col min="2" max="2" width="5.99609375" style="21" customWidth="1"/>
    <col min="3" max="3" width="10.77734375" style="21" customWidth="1"/>
    <col min="4" max="4" width="12.6640625" style="21" customWidth="1"/>
    <col min="5" max="5" width="10.88671875" style="21" customWidth="1"/>
    <col min="6" max="6" width="12.5546875" style="21" customWidth="1"/>
    <col min="7" max="7" width="9.77734375" style="21" customWidth="1"/>
    <col min="8" max="8" width="11.99609375" style="21" customWidth="1"/>
    <col min="9" max="9" width="9.77734375" style="21" hidden="1" customWidth="1"/>
    <col min="10" max="11" width="9.77734375" style="21" customWidth="1"/>
    <col min="12" max="12" width="10.3359375" style="21" customWidth="1"/>
    <col min="13" max="13" width="12.99609375" style="21" customWidth="1"/>
    <col min="14" max="14" width="1.1171875" style="157" customWidth="1"/>
    <col min="15" max="16384" width="8.88671875" style="21" customWidth="1"/>
  </cols>
  <sheetData>
    <row r="1" spans="1:14" ht="20.25">
      <c r="A1" s="339" t="s">
        <v>54</v>
      </c>
      <c r="B1" s="369"/>
      <c r="C1" s="369"/>
      <c r="D1" s="369"/>
      <c r="E1" s="369"/>
      <c r="F1" s="369"/>
      <c r="G1" s="369"/>
      <c r="H1" s="369"/>
      <c r="I1" s="369"/>
      <c r="J1" s="369"/>
      <c r="K1" s="369"/>
      <c r="L1" s="369"/>
      <c r="M1" s="549"/>
      <c r="N1" s="157" t="s">
        <v>7</v>
      </c>
    </row>
    <row r="2" spans="1:14" ht="20.25">
      <c r="A2" s="29"/>
      <c r="N2" s="157" t="s">
        <v>7</v>
      </c>
    </row>
    <row r="3" spans="1:14" ht="12" customHeight="1">
      <c r="A3" s="29"/>
      <c r="N3" s="157" t="s">
        <v>7</v>
      </c>
    </row>
    <row r="4" spans="1:14" ht="18.75">
      <c r="A4" s="475" t="s">
        <v>123</v>
      </c>
      <c r="B4" s="333"/>
      <c r="C4" s="333"/>
      <c r="D4" s="333"/>
      <c r="E4" s="333"/>
      <c r="F4" s="333"/>
      <c r="G4" s="333"/>
      <c r="H4" s="333"/>
      <c r="I4" s="333"/>
      <c r="J4" s="333"/>
      <c r="K4" s="333"/>
      <c r="L4" s="333"/>
      <c r="M4" s="433"/>
      <c r="N4" s="157" t="s">
        <v>7</v>
      </c>
    </row>
    <row r="5" spans="1:14" ht="16.5">
      <c r="A5" s="476" t="str">
        <f>+'B. Summary of Requirements '!A5</f>
        <v>General Administration</v>
      </c>
      <c r="B5" s="333"/>
      <c r="C5" s="333"/>
      <c r="D5" s="333"/>
      <c r="E5" s="333"/>
      <c r="F5" s="333"/>
      <c r="G5" s="333"/>
      <c r="H5" s="333"/>
      <c r="I5" s="333"/>
      <c r="J5" s="333"/>
      <c r="K5" s="333"/>
      <c r="L5" s="333"/>
      <c r="M5" s="433"/>
      <c r="N5" s="157" t="s">
        <v>7</v>
      </c>
    </row>
    <row r="6" spans="1:14" ht="16.5">
      <c r="A6" s="550" t="str">
        <f>+'B. Summary of Requirements '!A6</f>
        <v>Salaries and Expenses</v>
      </c>
      <c r="B6" s="551"/>
      <c r="C6" s="551"/>
      <c r="D6" s="551"/>
      <c r="E6" s="551"/>
      <c r="F6" s="551"/>
      <c r="G6" s="551"/>
      <c r="H6" s="551"/>
      <c r="I6" s="551"/>
      <c r="J6" s="551"/>
      <c r="K6" s="551"/>
      <c r="L6" s="551"/>
      <c r="M6" s="552"/>
      <c r="N6" s="157" t="s">
        <v>7</v>
      </c>
    </row>
    <row r="7" ht="15">
      <c r="N7" s="157" t="s">
        <v>7</v>
      </c>
    </row>
    <row r="8" spans="1:14" ht="15">
      <c r="A8" s="22"/>
      <c r="B8" s="22"/>
      <c r="C8" s="22"/>
      <c r="D8" s="22"/>
      <c r="E8" s="22"/>
      <c r="F8" s="22"/>
      <c r="G8" s="22"/>
      <c r="H8" s="22"/>
      <c r="I8" s="22"/>
      <c r="J8" s="22"/>
      <c r="K8" s="22"/>
      <c r="L8" s="22"/>
      <c r="M8" s="22"/>
      <c r="N8" s="157" t="s">
        <v>7</v>
      </c>
    </row>
    <row r="9" spans="1:14" ht="40.5" customHeight="1">
      <c r="A9" s="577" t="s">
        <v>124</v>
      </c>
      <c r="B9" s="578"/>
      <c r="C9" s="583" t="s">
        <v>207</v>
      </c>
      <c r="D9" s="584"/>
      <c r="E9" s="583" t="s">
        <v>176</v>
      </c>
      <c r="F9" s="584"/>
      <c r="G9" s="572" t="s">
        <v>72</v>
      </c>
      <c r="H9" s="573"/>
      <c r="I9" s="573"/>
      <c r="J9" s="573"/>
      <c r="K9" s="573"/>
      <c r="L9" s="573"/>
      <c r="M9" s="574"/>
      <c r="N9" s="258" t="s">
        <v>7</v>
      </c>
    </row>
    <row r="10" spans="1:14" ht="15">
      <c r="A10" s="579"/>
      <c r="B10" s="580"/>
      <c r="C10" s="545" t="s">
        <v>52</v>
      </c>
      <c r="D10" s="547" t="s">
        <v>53</v>
      </c>
      <c r="E10" s="545" t="s">
        <v>52</v>
      </c>
      <c r="F10" s="547" t="s">
        <v>53</v>
      </c>
      <c r="G10" s="259"/>
      <c r="H10" s="543" t="s">
        <v>174</v>
      </c>
      <c r="I10" s="40" t="s">
        <v>125</v>
      </c>
      <c r="J10" s="543" t="s">
        <v>50</v>
      </c>
      <c r="K10" s="543" t="s">
        <v>51</v>
      </c>
      <c r="L10" s="557" t="s">
        <v>52</v>
      </c>
      <c r="M10" s="555" t="s">
        <v>53</v>
      </c>
      <c r="N10" s="157" t="s">
        <v>7</v>
      </c>
    </row>
    <row r="11" spans="1:14" ht="27" customHeight="1">
      <c r="A11" s="581"/>
      <c r="B11" s="582"/>
      <c r="C11" s="546"/>
      <c r="D11" s="548"/>
      <c r="E11" s="546"/>
      <c r="F11" s="548"/>
      <c r="G11" s="307" t="s">
        <v>24</v>
      </c>
      <c r="H11" s="544"/>
      <c r="I11" s="41" t="s">
        <v>221</v>
      </c>
      <c r="J11" s="544"/>
      <c r="K11" s="544"/>
      <c r="L11" s="558"/>
      <c r="M11" s="556"/>
      <c r="N11" s="157" t="s">
        <v>7</v>
      </c>
    </row>
    <row r="12" spans="1:14" ht="15">
      <c r="A12" s="136" t="s">
        <v>59</v>
      </c>
      <c r="B12" s="138"/>
      <c r="C12" s="196"/>
      <c r="D12" s="196"/>
      <c r="E12" s="196"/>
      <c r="F12" s="196"/>
      <c r="G12" s="306"/>
      <c r="H12" s="196"/>
      <c r="I12" s="196"/>
      <c r="J12" s="196"/>
      <c r="K12" s="196"/>
      <c r="L12" s="196"/>
      <c r="M12" s="196"/>
      <c r="N12" s="157" t="s">
        <v>7</v>
      </c>
    </row>
    <row r="13" spans="1:14" ht="15">
      <c r="A13" s="137" t="s">
        <v>216</v>
      </c>
      <c r="B13" s="138"/>
      <c r="C13" s="196">
        <v>25</v>
      </c>
      <c r="D13" s="196">
        <v>1</v>
      </c>
      <c r="E13" s="196">
        <v>25</v>
      </c>
      <c r="F13" s="196">
        <v>1</v>
      </c>
      <c r="G13" s="196"/>
      <c r="H13" s="196"/>
      <c r="I13" s="196"/>
      <c r="J13" s="196"/>
      <c r="K13" s="196"/>
      <c r="L13" s="196">
        <f aca="true" t="shared" si="0" ref="L13:L28">E13+G13+K13</f>
        <v>25</v>
      </c>
      <c r="M13" s="196">
        <f aca="true" t="shared" si="1" ref="M13:M18">F13+H13</f>
        <v>1</v>
      </c>
      <c r="N13" s="157" t="s">
        <v>7</v>
      </c>
    </row>
    <row r="14" spans="1:14" ht="15">
      <c r="A14" s="137" t="s">
        <v>217</v>
      </c>
      <c r="B14" s="138"/>
      <c r="C14" s="196">
        <v>231</v>
      </c>
      <c r="D14" s="196">
        <v>18</v>
      </c>
      <c r="E14" s="196">
        <v>217</v>
      </c>
      <c r="F14" s="196">
        <v>18</v>
      </c>
      <c r="G14" s="196"/>
      <c r="H14" s="196"/>
      <c r="I14" s="196"/>
      <c r="J14" s="196"/>
      <c r="K14" s="196"/>
      <c r="L14" s="196">
        <f t="shared" si="0"/>
        <v>217</v>
      </c>
      <c r="M14" s="196">
        <f t="shared" si="1"/>
        <v>18</v>
      </c>
      <c r="N14" s="157" t="s">
        <v>7</v>
      </c>
    </row>
    <row r="15" spans="1:14" ht="15">
      <c r="A15" s="137" t="s">
        <v>218</v>
      </c>
      <c r="B15" s="138"/>
      <c r="C15" s="196">
        <v>39</v>
      </c>
      <c r="D15" s="196">
        <v>1</v>
      </c>
      <c r="E15" s="196">
        <v>39</v>
      </c>
      <c r="F15" s="196">
        <v>1</v>
      </c>
      <c r="G15" s="196"/>
      <c r="H15" s="196"/>
      <c r="I15" s="196"/>
      <c r="J15" s="196"/>
      <c r="K15" s="196"/>
      <c r="L15" s="196">
        <f t="shared" si="0"/>
        <v>39</v>
      </c>
      <c r="M15" s="196">
        <f t="shared" si="1"/>
        <v>1</v>
      </c>
      <c r="N15" s="157" t="s">
        <v>7</v>
      </c>
    </row>
    <row r="16" spans="1:14" ht="15">
      <c r="A16" s="137" t="s">
        <v>156</v>
      </c>
      <c r="B16" s="138"/>
      <c r="C16" s="196">
        <v>121</v>
      </c>
      <c r="D16" s="196">
        <v>30</v>
      </c>
      <c r="E16" s="196">
        <v>121</v>
      </c>
      <c r="F16" s="196">
        <v>30</v>
      </c>
      <c r="G16" s="196"/>
      <c r="H16" s="196"/>
      <c r="I16" s="196"/>
      <c r="J16" s="196"/>
      <c r="K16" s="196"/>
      <c r="L16" s="196">
        <f t="shared" si="0"/>
        <v>121</v>
      </c>
      <c r="M16" s="196">
        <f t="shared" si="1"/>
        <v>30</v>
      </c>
      <c r="N16" s="157" t="s">
        <v>7</v>
      </c>
    </row>
    <row r="17" spans="1:14" ht="15">
      <c r="A17" s="576" t="s">
        <v>157</v>
      </c>
      <c r="B17" s="560"/>
      <c r="C17" s="196">
        <v>15</v>
      </c>
      <c r="D17" s="196">
        <v>20</v>
      </c>
      <c r="E17" s="196">
        <v>15</v>
      </c>
      <c r="F17" s="196">
        <v>20</v>
      </c>
      <c r="G17" s="196"/>
      <c r="H17" s="196"/>
      <c r="I17" s="196"/>
      <c r="J17" s="196"/>
      <c r="K17" s="196"/>
      <c r="L17" s="196">
        <f t="shared" si="0"/>
        <v>15</v>
      </c>
      <c r="M17" s="196">
        <f t="shared" si="1"/>
        <v>20</v>
      </c>
      <c r="N17" s="157" t="s">
        <v>7</v>
      </c>
    </row>
    <row r="18" spans="1:14" ht="15">
      <c r="A18" s="559" t="s">
        <v>158</v>
      </c>
      <c r="B18" s="560"/>
      <c r="C18" s="196">
        <v>11</v>
      </c>
      <c r="D18" s="196">
        <v>8</v>
      </c>
      <c r="E18" s="196">
        <v>11</v>
      </c>
      <c r="F18" s="196">
        <v>8</v>
      </c>
      <c r="G18" s="196"/>
      <c r="H18" s="196"/>
      <c r="I18" s="196"/>
      <c r="J18" s="196"/>
      <c r="K18" s="196"/>
      <c r="L18" s="196">
        <f t="shared" si="0"/>
        <v>11</v>
      </c>
      <c r="M18" s="196">
        <f t="shared" si="1"/>
        <v>8</v>
      </c>
      <c r="N18" s="157" t="s">
        <v>7</v>
      </c>
    </row>
    <row r="19" spans="1:14" ht="15">
      <c r="A19" s="559" t="s">
        <v>159</v>
      </c>
      <c r="B19" s="560"/>
      <c r="C19" s="196">
        <v>26</v>
      </c>
      <c r="D19" s="196"/>
      <c r="E19" s="196">
        <v>26</v>
      </c>
      <c r="F19" s="196"/>
      <c r="G19" s="196"/>
      <c r="H19" s="196"/>
      <c r="I19" s="196"/>
      <c r="J19" s="196"/>
      <c r="K19" s="196"/>
      <c r="L19" s="196">
        <f t="shared" si="0"/>
        <v>26</v>
      </c>
      <c r="M19" s="196"/>
      <c r="N19" s="157" t="s">
        <v>7</v>
      </c>
    </row>
    <row r="20" spans="1:14" ht="15">
      <c r="A20" s="559" t="s">
        <v>160</v>
      </c>
      <c r="B20" s="560"/>
      <c r="C20" s="196">
        <v>43</v>
      </c>
      <c r="D20" s="196">
        <v>9</v>
      </c>
      <c r="E20" s="196">
        <v>43</v>
      </c>
      <c r="F20" s="196">
        <v>9</v>
      </c>
      <c r="G20" s="196"/>
      <c r="H20" s="196"/>
      <c r="I20" s="196"/>
      <c r="J20" s="196"/>
      <c r="K20" s="196"/>
      <c r="L20" s="196">
        <f t="shared" si="0"/>
        <v>43</v>
      </c>
      <c r="M20" s="196">
        <f>F20+H20</f>
        <v>9</v>
      </c>
      <c r="N20" s="157" t="s">
        <v>7</v>
      </c>
    </row>
    <row r="21" spans="1:14" ht="15">
      <c r="A21" s="564" t="s">
        <v>161</v>
      </c>
      <c r="B21" s="560"/>
      <c r="C21" s="196">
        <v>1</v>
      </c>
      <c r="D21" s="196">
        <v>4</v>
      </c>
      <c r="E21" s="196">
        <v>1</v>
      </c>
      <c r="F21" s="196">
        <v>4</v>
      </c>
      <c r="G21" s="196"/>
      <c r="H21" s="196"/>
      <c r="I21" s="196"/>
      <c r="J21" s="196"/>
      <c r="K21" s="196"/>
      <c r="L21" s="196">
        <f t="shared" si="0"/>
        <v>1</v>
      </c>
      <c r="M21" s="196">
        <f>F21+H21</f>
        <v>4</v>
      </c>
      <c r="N21" s="157" t="s">
        <v>7</v>
      </c>
    </row>
    <row r="22" spans="1:14" ht="15">
      <c r="A22" s="575" t="s">
        <v>60</v>
      </c>
      <c r="B22" s="560"/>
      <c r="C22" s="196"/>
      <c r="D22" s="196"/>
      <c r="E22" s="196"/>
      <c r="F22" s="196"/>
      <c r="G22" s="196"/>
      <c r="H22" s="196"/>
      <c r="I22" s="196"/>
      <c r="J22" s="196"/>
      <c r="K22" s="196"/>
      <c r="L22" s="196"/>
      <c r="M22" s="196"/>
      <c r="N22" s="157" t="s">
        <v>7</v>
      </c>
    </row>
    <row r="23" spans="1:14" ht="15">
      <c r="A23" s="559" t="s">
        <v>61</v>
      </c>
      <c r="B23" s="560"/>
      <c r="C23" s="196"/>
      <c r="D23" s="196"/>
      <c r="E23" s="196"/>
      <c r="F23" s="196"/>
      <c r="G23" s="196"/>
      <c r="H23" s="196"/>
      <c r="I23" s="196"/>
      <c r="J23" s="196"/>
      <c r="K23" s="196"/>
      <c r="L23" s="196"/>
      <c r="M23" s="196"/>
      <c r="N23" s="157" t="s">
        <v>7</v>
      </c>
    </row>
    <row r="24" spans="1:14" ht="15">
      <c r="A24" s="559" t="s">
        <v>162</v>
      </c>
      <c r="B24" s="560"/>
      <c r="C24" s="196">
        <v>3</v>
      </c>
      <c r="D24" s="196"/>
      <c r="E24" s="196">
        <v>3</v>
      </c>
      <c r="F24" s="196"/>
      <c r="G24" s="196"/>
      <c r="H24" s="196"/>
      <c r="I24" s="196"/>
      <c r="J24" s="196"/>
      <c r="K24" s="196"/>
      <c r="L24" s="196">
        <f t="shared" si="0"/>
        <v>3</v>
      </c>
      <c r="M24" s="196"/>
      <c r="N24" s="157" t="s">
        <v>7</v>
      </c>
    </row>
    <row r="25" spans="1:14" ht="15">
      <c r="A25" s="559" t="s">
        <v>164</v>
      </c>
      <c r="B25" s="560"/>
      <c r="C25" s="196"/>
      <c r="D25" s="196"/>
      <c r="E25" s="196"/>
      <c r="F25" s="196"/>
      <c r="G25" s="196"/>
      <c r="H25" s="196"/>
      <c r="I25" s="196"/>
      <c r="J25" s="196"/>
      <c r="K25" s="196"/>
      <c r="L25" s="196"/>
      <c r="M25" s="196"/>
      <c r="N25" s="157" t="s">
        <v>7</v>
      </c>
    </row>
    <row r="26" spans="1:14" ht="15">
      <c r="A26" s="559" t="s">
        <v>166</v>
      </c>
      <c r="B26" s="560"/>
      <c r="C26" s="196"/>
      <c r="D26" s="196"/>
      <c r="E26" s="196"/>
      <c r="F26" s="196"/>
      <c r="G26" s="196"/>
      <c r="H26" s="196"/>
      <c r="I26" s="196"/>
      <c r="J26" s="196"/>
      <c r="K26" s="196"/>
      <c r="L26" s="196"/>
      <c r="M26" s="196"/>
      <c r="N26" s="157" t="s">
        <v>7</v>
      </c>
    </row>
    <row r="27" spans="1:14" ht="15">
      <c r="A27" s="559" t="s">
        <v>163</v>
      </c>
      <c r="B27" s="560"/>
      <c r="C27" s="196"/>
      <c r="D27" s="196"/>
      <c r="E27" s="196"/>
      <c r="F27" s="196"/>
      <c r="G27" s="196"/>
      <c r="H27" s="196"/>
      <c r="I27" s="196"/>
      <c r="J27" s="196"/>
      <c r="K27" s="196"/>
      <c r="L27" s="196"/>
      <c r="M27" s="196"/>
      <c r="N27" s="157" t="s">
        <v>7</v>
      </c>
    </row>
    <row r="28" spans="1:14" ht="15">
      <c r="A28" s="570" t="s">
        <v>165</v>
      </c>
      <c r="B28" s="571"/>
      <c r="C28" s="197">
        <v>41</v>
      </c>
      <c r="D28" s="197">
        <v>6</v>
      </c>
      <c r="E28" s="197">
        <v>41</v>
      </c>
      <c r="F28" s="197">
        <v>6</v>
      </c>
      <c r="G28" s="197"/>
      <c r="H28" s="197"/>
      <c r="I28" s="197"/>
      <c r="J28" s="197"/>
      <c r="K28" s="197"/>
      <c r="L28" s="197">
        <f t="shared" si="0"/>
        <v>41</v>
      </c>
      <c r="M28" s="196">
        <f>F28+H28</f>
        <v>6</v>
      </c>
      <c r="N28" s="157" t="s">
        <v>7</v>
      </c>
    </row>
    <row r="29" spans="1:14" ht="15.75" thickBot="1">
      <c r="A29" s="562" t="s">
        <v>120</v>
      </c>
      <c r="B29" s="563"/>
      <c r="C29" s="199">
        <f aca="true" t="shared" si="2" ref="C29:H29">SUM(C12:C28)</f>
        <v>556</v>
      </c>
      <c r="D29" s="198">
        <f t="shared" si="2"/>
        <v>97</v>
      </c>
      <c r="E29" s="199">
        <f t="shared" si="2"/>
        <v>542</v>
      </c>
      <c r="F29" s="198">
        <f t="shared" si="2"/>
        <v>97</v>
      </c>
      <c r="G29" s="199">
        <f t="shared" si="2"/>
        <v>0</v>
      </c>
      <c r="H29" s="198">
        <f t="shared" si="2"/>
        <v>0</v>
      </c>
      <c r="I29" s="198">
        <f>SUM(I26:I28)</f>
        <v>0</v>
      </c>
      <c r="J29" s="198">
        <f>SUM(J12:J28)</f>
        <v>0</v>
      </c>
      <c r="K29" s="198">
        <f>SUM(K12:K28)</f>
        <v>0</v>
      </c>
      <c r="L29" s="200">
        <f>SUM(L12:L28)</f>
        <v>542</v>
      </c>
      <c r="M29" s="199">
        <f>SUM(M12:M28)</f>
        <v>97</v>
      </c>
      <c r="N29" s="157" t="s">
        <v>7</v>
      </c>
    </row>
    <row r="30" spans="1:14" ht="15">
      <c r="A30" s="561" t="s">
        <v>199</v>
      </c>
      <c r="B30" s="496"/>
      <c r="C30" s="201">
        <v>556</v>
      </c>
      <c r="D30" s="201">
        <v>97</v>
      </c>
      <c r="E30" s="202">
        <v>542</v>
      </c>
      <c r="F30" s="201">
        <v>97</v>
      </c>
      <c r="G30" s="202"/>
      <c r="H30" s="201"/>
      <c r="I30" s="201"/>
      <c r="J30" s="203"/>
      <c r="K30" s="204"/>
      <c r="L30" s="205">
        <v>542</v>
      </c>
      <c r="M30" s="206">
        <v>97</v>
      </c>
      <c r="N30" s="157" t="s">
        <v>7</v>
      </c>
    </row>
    <row r="31" spans="1:14" ht="15">
      <c r="A31" s="569" t="s">
        <v>219</v>
      </c>
      <c r="B31" s="498"/>
      <c r="C31" s="203"/>
      <c r="D31" s="203"/>
      <c r="E31" s="207"/>
      <c r="F31" s="203"/>
      <c r="G31" s="207"/>
      <c r="H31" s="203"/>
      <c r="I31" s="203"/>
      <c r="J31" s="203"/>
      <c r="K31" s="204"/>
      <c r="L31" s="205"/>
      <c r="M31" s="206"/>
      <c r="N31" s="157" t="s">
        <v>7</v>
      </c>
    </row>
    <row r="32" spans="1:14" ht="15">
      <c r="A32" s="567" t="s">
        <v>220</v>
      </c>
      <c r="B32" s="568"/>
      <c r="C32" s="203"/>
      <c r="D32" s="203"/>
      <c r="E32" s="207"/>
      <c r="F32" s="203"/>
      <c r="G32" s="207"/>
      <c r="H32" s="203"/>
      <c r="I32" s="203"/>
      <c r="J32" s="203"/>
      <c r="K32" s="204"/>
      <c r="L32" s="205"/>
      <c r="M32" s="206"/>
      <c r="N32" s="157" t="s">
        <v>7</v>
      </c>
    </row>
    <row r="33" spans="1:14" s="23" customFormat="1" ht="15">
      <c r="A33" s="565" t="s">
        <v>120</v>
      </c>
      <c r="B33" s="566"/>
      <c r="C33" s="208">
        <f>SUM(C30:C32)</f>
        <v>556</v>
      </c>
      <c r="D33" s="208">
        <f aca="true" t="shared" si="3" ref="D33:L33">SUM(D30:D32)</f>
        <v>97</v>
      </c>
      <c r="E33" s="208">
        <f t="shared" si="3"/>
        <v>542</v>
      </c>
      <c r="F33" s="208">
        <f t="shared" si="3"/>
        <v>97</v>
      </c>
      <c r="G33" s="208">
        <f t="shared" si="3"/>
        <v>0</v>
      </c>
      <c r="H33" s="208">
        <f t="shared" si="3"/>
        <v>0</v>
      </c>
      <c r="I33" s="208">
        <f t="shared" si="3"/>
        <v>0</v>
      </c>
      <c r="J33" s="208"/>
      <c r="K33" s="208">
        <f>SUM(K30:K32)</f>
        <v>0</v>
      </c>
      <c r="L33" s="209">
        <f t="shared" si="3"/>
        <v>542</v>
      </c>
      <c r="M33" s="210">
        <f>SUM(M30:M32)</f>
        <v>97</v>
      </c>
      <c r="N33" s="157" t="s">
        <v>49</v>
      </c>
    </row>
    <row r="34" spans="1:14" s="24" customFormat="1" ht="15">
      <c r="A34" s="553"/>
      <c r="B34" s="553"/>
      <c r="C34" s="553"/>
      <c r="D34" s="553"/>
      <c r="E34" s="553"/>
      <c r="F34" s="553"/>
      <c r="G34" s="553"/>
      <c r="H34" s="553"/>
      <c r="I34" s="553"/>
      <c r="J34" s="553"/>
      <c r="K34" s="553"/>
      <c r="L34" s="553"/>
      <c r="M34" s="554"/>
      <c r="N34" s="157"/>
    </row>
  </sheetData>
  <mergeCells count="35">
    <mergeCell ref="G9:M9"/>
    <mergeCell ref="A22:B22"/>
    <mergeCell ref="K10:K11"/>
    <mergeCell ref="A18:B18"/>
    <mergeCell ref="A17:B17"/>
    <mergeCell ref="F10:F11"/>
    <mergeCell ref="A9:B11"/>
    <mergeCell ref="E9:F9"/>
    <mergeCell ref="C9:D9"/>
    <mergeCell ref="J10:J11"/>
    <mergeCell ref="A32:B32"/>
    <mergeCell ref="A31:B31"/>
    <mergeCell ref="A24:B24"/>
    <mergeCell ref="A23:B23"/>
    <mergeCell ref="A28:B28"/>
    <mergeCell ref="A27:B27"/>
    <mergeCell ref="A26:B26"/>
    <mergeCell ref="A34:M34"/>
    <mergeCell ref="M10:M11"/>
    <mergeCell ref="L10:L11"/>
    <mergeCell ref="A19:B19"/>
    <mergeCell ref="A30:B30"/>
    <mergeCell ref="A29:B29"/>
    <mergeCell ref="A21:B21"/>
    <mergeCell ref="A20:B20"/>
    <mergeCell ref="A33:B33"/>
    <mergeCell ref="A25:B25"/>
    <mergeCell ref="A1:M1"/>
    <mergeCell ref="A4:M4"/>
    <mergeCell ref="A5:M5"/>
    <mergeCell ref="A6:M6"/>
    <mergeCell ref="H10:H11"/>
    <mergeCell ref="C10:C11"/>
    <mergeCell ref="D10:D11"/>
    <mergeCell ref="E10:E11"/>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6"/>
  <dimension ref="A1:K33"/>
  <sheetViews>
    <sheetView showGridLines="0" showOutlineSymbols="0" zoomScale="75" zoomScaleNormal="75" workbookViewId="0" topLeftCell="B1">
      <selection activeCell="B5" sqref="B5:J5"/>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156" customWidth="1"/>
    <col min="12" max="16384" width="9.6640625" style="11" customWidth="1"/>
  </cols>
  <sheetData>
    <row r="1" spans="1:11" ht="20.25">
      <c r="A1" s="29" t="s">
        <v>167</v>
      </c>
      <c r="B1" s="587" t="s">
        <v>172</v>
      </c>
      <c r="C1" s="540"/>
      <c r="D1" s="540"/>
      <c r="E1" s="540"/>
      <c r="F1" s="540"/>
      <c r="G1" s="540"/>
      <c r="H1" s="540"/>
      <c r="I1" s="540"/>
      <c r="J1" s="540"/>
      <c r="K1" s="155" t="s">
        <v>7</v>
      </c>
    </row>
    <row r="2" spans="1:11" ht="20.25">
      <c r="A2" s="29"/>
      <c r="B2" s="86"/>
      <c r="C2" s="25"/>
      <c r="D2" s="25"/>
      <c r="E2" s="25"/>
      <c r="F2" s="25"/>
      <c r="G2" s="25"/>
      <c r="H2" s="25"/>
      <c r="I2" s="25"/>
      <c r="J2" s="25"/>
      <c r="K2" s="155" t="s">
        <v>7</v>
      </c>
    </row>
    <row r="3" spans="1:11" ht="20.25">
      <c r="A3" s="29"/>
      <c r="B3" s="25"/>
      <c r="C3" s="25"/>
      <c r="D3" s="25"/>
      <c r="E3" s="25"/>
      <c r="F3" s="25"/>
      <c r="G3" s="25"/>
      <c r="H3" s="25"/>
      <c r="I3" s="25"/>
      <c r="J3" s="25"/>
      <c r="K3" s="155" t="s">
        <v>7</v>
      </c>
    </row>
    <row r="4" spans="1:11" ht="20.25">
      <c r="A4" s="29"/>
      <c r="B4" s="586" t="s">
        <v>223</v>
      </c>
      <c r="C4" s="338"/>
      <c r="D4" s="338"/>
      <c r="E4" s="338"/>
      <c r="F4" s="338"/>
      <c r="G4" s="338"/>
      <c r="H4" s="338"/>
      <c r="I4" s="338"/>
      <c r="J4" s="338"/>
      <c r="K4" s="155" t="s">
        <v>7</v>
      </c>
    </row>
    <row r="5" spans="1:11" ht="18.75">
      <c r="A5" s="12" t="s">
        <v>223</v>
      </c>
      <c r="B5" s="585" t="str">
        <f>+'B. Summary of Requirements '!A5</f>
        <v>General Administration</v>
      </c>
      <c r="C5" s="333"/>
      <c r="D5" s="333"/>
      <c r="E5" s="333"/>
      <c r="F5" s="333"/>
      <c r="G5" s="333"/>
      <c r="H5" s="333"/>
      <c r="I5" s="333"/>
      <c r="J5" s="333"/>
      <c r="K5" s="155" t="s">
        <v>7</v>
      </c>
    </row>
    <row r="6" spans="1:11" ht="18.75">
      <c r="A6" s="14" t="e">
        <f>+#REF!</f>
        <v>#REF!</v>
      </c>
      <c r="B6" s="585" t="str">
        <f>+'B. Summary of Requirements '!A6</f>
        <v>Salaries and Expenses</v>
      </c>
      <c r="C6" s="338"/>
      <c r="D6" s="338"/>
      <c r="E6" s="338"/>
      <c r="F6" s="338"/>
      <c r="G6" s="338"/>
      <c r="H6" s="338"/>
      <c r="I6" s="338"/>
      <c r="J6" s="338"/>
      <c r="K6" s="155" t="s">
        <v>7</v>
      </c>
    </row>
    <row r="7" spans="1:11" ht="15.75">
      <c r="A7" s="15"/>
      <c r="B7" s="26"/>
      <c r="C7" s="26"/>
      <c r="D7" s="26"/>
      <c r="E7" s="26"/>
      <c r="F7" s="26"/>
      <c r="G7" s="26"/>
      <c r="H7" s="26"/>
      <c r="I7" s="26"/>
      <c r="J7" s="26"/>
      <c r="K7" s="155" t="s">
        <v>7</v>
      </c>
    </row>
    <row r="8" spans="1:11" ht="16.5" thickBot="1">
      <c r="A8" s="25"/>
      <c r="B8" s="25" t="s">
        <v>213</v>
      </c>
      <c r="C8" s="25"/>
      <c r="D8" s="25"/>
      <c r="E8" s="25"/>
      <c r="F8" s="25"/>
      <c r="G8" s="25"/>
      <c r="H8" s="25"/>
      <c r="I8" s="25"/>
      <c r="J8" s="25"/>
      <c r="K8" s="155" t="s">
        <v>7</v>
      </c>
    </row>
    <row r="9" spans="1:11" ht="15.75">
      <c r="A9" s="80"/>
      <c r="B9" s="595" t="s">
        <v>126</v>
      </c>
      <c r="C9" s="588" t="s">
        <v>208</v>
      </c>
      <c r="D9" s="589"/>
      <c r="E9" s="588" t="s">
        <v>176</v>
      </c>
      <c r="F9" s="592"/>
      <c r="G9" s="588" t="s">
        <v>72</v>
      </c>
      <c r="H9" s="592"/>
      <c r="I9" s="588" t="s">
        <v>118</v>
      </c>
      <c r="J9" s="592"/>
      <c r="K9" s="155" t="s">
        <v>7</v>
      </c>
    </row>
    <row r="10" spans="1:11" ht="15.75">
      <c r="A10" s="78"/>
      <c r="B10" s="428"/>
      <c r="C10" s="590"/>
      <c r="D10" s="591"/>
      <c r="E10" s="593"/>
      <c r="F10" s="594"/>
      <c r="G10" s="593"/>
      <c r="H10" s="594"/>
      <c r="I10" s="593"/>
      <c r="J10" s="594"/>
      <c r="K10" s="155" t="s">
        <v>7</v>
      </c>
    </row>
    <row r="11" spans="1:11" ht="16.5" thickBot="1">
      <c r="A11" s="81"/>
      <c r="B11" s="596"/>
      <c r="C11" s="83" t="s">
        <v>212</v>
      </c>
      <c r="D11" s="82" t="s">
        <v>214</v>
      </c>
      <c r="E11" s="83" t="s">
        <v>212</v>
      </c>
      <c r="F11" s="82" t="s">
        <v>214</v>
      </c>
      <c r="G11" s="83" t="s">
        <v>212</v>
      </c>
      <c r="H11" s="82" t="s">
        <v>214</v>
      </c>
      <c r="I11" s="83" t="s">
        <v>212</v>
      </c>
      <c r="J11" s="84" t="s">
        <v>214</v>
      </c>
      <c r="K11" s="155" t="s">
        <v>7</v>
      </c>
    </row>
    <row r="12" spans="1:11" ht="15.75">
      <c r="A12" s="78"/>
      <c r="B12" s="87" t="s">
        <v>114</v>
      </c>
      <c r="C12" s="211">
        <v>5</v>
      </c>
      <c r="D12" s="212"/>
      <c r="E12" s="211">
        <v>5</v>
      </c>
      <c r="F12" s="212"/>
      <c r="G12" s="211">
        <v>5</v>
      </c>
      <c r="H12" s="212"/>
      <c r="I12" s="211"/>
      <c r="J12" s="213"/>
      <c r="K12" s="155"/>
    </row>
    <row r="13" spans="1:11" ht="15.75">
      <c r="A13" s="78"/>
      <c r="B13" s="87" t="s">
        <v>173</v>
      </c>
      <c r="C13" s="211">
        <v>40</v>
      </c>
      <c r="D13" s="212"/>
      <c r="E13" s="211">
        <v>40</v>
      </c>
      <c r="F13" s="212"/>
      <c r="G13" s="211">
        <v>40</v>
      </c>
      <c r="H13" s="212"/>
      <c r="I13" s="211">
        <f aca="true" t="shared" si="0" ref="I13:I28">G13-E13</f>
        <v>0</v>
      </c>
      <c r="J13" s="213"/>
      <c r="K13" s="155" t="s">
        <v>7</v>
      </c>
    </row>
    <row r="14" spans="1:11" ht="15.75">
      <c r="A14" s="78"/>
      <c r="B14" s="87" t="s">
        <v>88</v>
      </c>
      <c r="C14" s="211">
        <v>99</v>
      </c>
      <c r="D14" s="212"/>
      <c r="E14" s="211">
        <v>99</v>
      </c>
      <c r="F14" s="212"/>
      <c r="G14" s="211">
        <v>99</v>
      </c>
      <c r="H14" s="212"/>
      <c r="I14" s="211">
        <f t="shared" si="0"/>
        <v>0</v>
      </c>
      <c r="J14" s="213"/>
      <c r="K14" s="155" t="s">
        <v>7</v>
      </c>
    </row>
    <row r="15" spans="1:11" ht="15.75">
      <c r="A15" s="78"/>
      <c r="B15" s="87" t="s">
        <v>87</v>
      </c>
      <c r="C15" s="211">
        <v>87</v>
      </c>
      <c r="D15" s="212"/>
      <c r="E15" s="211">
        <v>87</v>
      </c>
      <c r="F15" s="212"/>
      <c r="G15" s="211">
        <v>87</v>
      </c>
      <c r="H15" s="212"/>
      <c r="I15" s="211">
        <f t="shared" si="0"/>
        <v>0</v>
      </c>
      <c r="J15" s="213"/>
      <c r="K15" s="155" t="s">
        <v>7</v>
      </c>
    </row>
    <row r="16" spans="1:11" ht="15.75">
      <c r="A16" s="78"/>
      <c r="B16" s="87" t="s">
        <v>86</v>
      </c>
      <c r="C16" s="211">
        <v>88</v>
      </c>
      <c r="D16" s="212"/>
      <c r="E16" s="211">
        <v>88</v>
      </c>
      <c r="F16" s="212"/>
      <c r="G16" s="211">
        <v>88</v>
      </c>
      <c r="H16" s="212"/>
      <c r="I16" s="211">
        <f t="shared" si="0"/>
        <v>0</v>
      </c>
      <c r="J16" s="213"/>
      <c r="K16" s="155" t="s">
        <v>7</v>
      </c>
    </row>
    <row r="17" spans="1:11" ht="15.75">
      <c r="A17" s="78"/>
      <c r="B17" s="87" t="s">
        <v>85</v>
      </c>
      <c r="C17" s="211">
        <v>71</v>
      </c>
      <c r="D17" s="212"/>
      <c r="E17" s="211">
        <v>57</v>
      </c>
      <c r="F17" s="212"/>
      <c r="G17" s="211">
        <v>57</v>
      </c>
      <c r="H17" s="212"/>
      <c r="I17" s="211">
        <f t="shared" si="0"/>
        <v>0</v>
      </c>
      <c r="J17" s="213"/>
      <c r="K17" s="155" t="s">
        <v>7</v>
      </c>
    </row>
    <row r="18" spans="1:11" ht="15.75">
      <c r="A18" s="78"/>
      <c r="B18" s="87" t="s">
        <v>84</v>
      </c>
      <c r="C18" s="211">
        <v>36</v>
      </c>
      <c r="D18" s="212"/>
      <c r="E18" s="211">
        <v>36</v>
      </c>
      <c r="F18" s="212"/>
      <c r="G18" s="211">
        <v>36</v>
      </c>
      <c r="H18" s="212"/>
      <c r="I18" s="211">
        <f t="shared" si="0"/>
        <v>0</v>
      </c>
      <c r="J18" s="213"/>
      <c r="K18" s="155" t="s">
        <v>7</v>
      </c>
    </row>
    <row r="19" spans="1:11" ht="15.75">
      <c r="A19" s="78"/>
      <c r="B19" s="87" t="s">
        <v>83</v>
      </c>
      <c r="C19" s="211">
        <v>7</v>
      </c>
      <c r="D19" s="212"/>
      <c r="E19" s="211">
        <v>7</v>
      </c>
      <c r="F19" s="212"/>
      <c r="G19" s="211">
        <v>7</v>
      </c>
      <c r="H19" s="212"/>
      <c r="I19" s="211">
        <f t="shared" si="0"/>
        <v>0</v>
      </c>
      <c r="J19" s="213"/>
      <c r="K19" s="155" t="s">
        <v>7</v>
      </c>
    </row>
    <row r="20" spans="1:11" ht="15.75">
      <c r="A20" s="78"/>
      <c r="B20" s="87" t="s">
        <v>82</v>
      </c>
      <c r="C20" s="211">
        <v>29</v>
      </c>
      <c r="D20" s="212"/>
      <c r="E20" s="211">
        <v>29</v>
      </c>
      <c r="F20" s="212"/>
      <c r="G20" s="211">
        <v>29</v>
      </c>
      <c r="H20" s="212"/>
      <c r="I20" s="211">
        <f t="shared" si="0"/>
        <v>0</v>
      </c>
      <c r="J20" s="213"/>
      <c r="K20" s="155" t="s">
        <v>7</v>
      </c>
    </row>
    <row r="21" spans="1:11" ht="15.75">
      <c r="A21" s="78"/>
      <c r="B21" s="87" t="s">
        <v>81</v>
      </c>
      <c r="C21" s="211">
        <v>35</v>
      </c>
      <c r="D21" s="212"/>
      <c r="E21" s="211">
        <v>35</v>
      </c>
      <c r="F21" s="212"/>
      <c r="G21" s="211">
        <v>35</v>
      </c>
      <c r="H21" s="212"/>
      <c r="I21" s="211">
        <f t="shared" si="0"/>
        <v>0</v>
      </c>
      <c r="J21" s="213"/>
      <c r="K21" s="155" t="s">
        <v>7</v>
      </c>
    </row>
    <row r="22" spans="1:11" ht="15.75">
      <c r="A22" s="78"/>
      <c r="B22" s="87" t="s">
        <v>80</v>
      </c>
      <c r="C22" s="211">
        <v>25</v>
      </c>
      <c r="D22" s="212"/>
      <c r="E22" s="211">
        <v>25</v>
      </c>
      <c r="F22" s="212"/>
      <c r="G22" s="211">
        <v>25</v>
      </c>
      <c r="H22" s="212"/>
      <c r="I22" s="211">
        <f t="shared" si="0"/>
        <v>0</v>
      </c>
      <c r="J22" s="213"/>
      <c r="K22" s="155" t="s">
        <v>7</v>
      </c>
    </row>
    <row r="23" spans="1:11" ht="15.75">
      <c r="A23" s="78"/>
      <c r="B23" s="87" t="s">
        <v>79</v>
      </c>
      <c r="C23" s="211">
        <v>6</v>
      </c>
      <c r="D23" s="212"/>
      <c r="E23" s="211">
        <v>6</v>
      </c>
      <c r="F23" s="212"/>
      <c r="G23" s="211">
        <v>6</v>
      </c>
      <c r="H23" s="212"/>
      <c r="I23" s="211">
        <f t="shared" si="0"/>
        <v>0</v>
      </c>
      <c r="J23" s="213"/>
      <c r="K23" s="155" t="s">
        <v>7</v>
      </c>
    </row>
    <row r="24" spans="1:11" ht="15.75">
      <c r="A24" s="78"/>
      <c r="B24" s="87" t="s">
        <v>78</v>
      </c>
      <c r="C24" s="211">
        <v>14</v>
      </c>
      <c r="D24" s="212"/>
      <c r="E24" s="211">
        <v>14</v>
      </c>
      <c r="F24" s="212"/>
      <c r="G24" s="211">
        <v>14</v>
      </c>
      <c r="H24" s="212"/>
      <c r="I24" s="211">
        <f t="shared" si="0"/>
        <v>0</v>
      </c>
      <c r="J24" s="213"/>
      <c r="K24" s="155" t="s">
        <v>7</v>
      </c>
    </row>
    <row r="25" spans="1:11" ht="15.75">
      <c r="A25" s="78"/>
      <c r="B25" s="87" t="s">
        <v>77</v>
      </c>
      <c r="C25" s="257">
        <v>11</v>
      </c>
      <c r="D25" s="212"/>
      <c r="E25" s="211">
        <v>11</v>
      </c>
      <c r="F25" s="212"/>
      <c r="G25" s="211">
        <v>11</v>
      </c>
      <c r="H25" s="212"/>
      <c r="I25" s="211">
        <f t="shared" si="0"/>
        <v>0</v>
      </c>
      <c r="J25" s="213"/>
      <c r="K25" s="155" t="s">
        <v>7</v>
      </c>
    </row>
    <row r="26" spans="1:11" ht="15.75">
      <c r="A26" s="78"/>
      <c r="B26" s="87" t="s">
        <v>76</v>
      </c>
      <c r="C26" s="257">
        <v>2</v>
      </c>
      <c r="D26" s="212"/>
      <c r="E26" s="211">
        <v>2</v>
      </c>
      <c r="F26" s="212"/>
      <c r="G26" s="211">
        <v>2</v>
      </c>
      <c r="H26" s="212"/>
      <c r="I26" s="211">
        <f t="shared" si="0"/>
        <v>0</v>
      </c>
      <c r="J26" s="213"/>
      <c r="K26" s="155" t="s">
        <v>7</v>
      </c>
    </row>
    <row r="27" spans="1:11" ht="15.75">
      <c r="A27" s="78"/>
      <c r="B27" s="87" t="s">
        <v>75</v>
      </c>
      <c r="C27" s="211">
        <v>1</v>
      </c>
      <c r="D27" s="212"/>
      <c r="E27" s="211">
        <v>1</v>
      </c>
      <c r="F27" s="212"/>
      <c r="G27" s="211">
        <v>1</v>
      </c>
      <c r="H27" s="212"/>
      <c r="I27" s="211">
        <f t="shared" si="0"/>
        <v>0</v>
      </c>
      <c r="J27" s="213"/>
      <c r="K27" s="155" t="s">
        <v>7</v>
      </c>
    </row>
    <row r="28" spans="1:11" ht="15.75">
      <c r="A28" s="78"/>
      <c r="B28" s="85" t="s">
        <v>74</v>
      </c>
      <c r="C28" s="214">
        <v>0</v>
      </c>
      <c r="D28" s="215"/>
      <c r="E28" s="214">
        <v>0</v>
      </c>
      <c r="F28" s="215"/>
      <c r="G28" s="214">
        <v>0</v>
      </c>
      <c r="H28" s="215"/>
      <c r="I28" s="214">
        <f t="shared" si="0"/>
        <v>0</v>
      </c>
      <c r="J28" s="216"/>
      <c r="K28" s="155" t="s">
        <v>7</v>
      </c>
    </row>
    <row r="29" spans="1:11" ht="15.75">
      <c r="A29" s="78"/>
      <c r="B29" s="93" t="s">
        <v>147</v>
      </c>
      <c r="C29" s="217">
        <f>SUM(C12:C28)</f>
        <v>556</v>
      </c>
      <c r="D29" s="218"/>
      <c r="E29" s="217">
        <f>SUM(E12:E28)</f>
        <v>542</v>
      </c>
      <c r="F29" s="218"/>
      <c r="G29" s="217">
        <f>SUM(G12:G28)</f>
        <v>542</v>
      </c>
      <c r="H29" s="218"/>
      <c r="I29" s="217">
        <f>SUM(I13:I28)</f>
        <v>0</v>
      </c>
      <c r="J29" s="219"/>
      <c r="K29" s="155" t="s">
        <v>7</v>
      </c>
    </row>
    <row r="30" spans="1:11" ht="15.75">
      <c r="A30" s="78"/>
      <c r="B30" s="94" t="s">
        <v>40</v>
      </c>
      <c r="C30" s="220"/>
      <c r="D30" s="143">
        <v>151637</v>
      </c>
      <c r="E30" s="220"/>
      <c r="F30" s="143">
        <f>D30*1.031</f>
        <v>156337.74699999997</v>
      </c>
      <c r="G30" s="224"/>
      <c r="H30" s="143">
        <f>F30*1.022</f>
        <v>159777.17743399998</v>
      </c>
      <c r="I30" s="220"/>
      <c r="J30" s="225"/>
      <c r="K30" s="155" t="s">
        <v>7</v>
      </c>
    </row>
    <row r="31" spans="1:11" ht="15.75">
      <c r="A31" s="78"/>
      <c r="B31" s="94" t="s">
        <v>148</v>
      </c>
      <c r="C31" s="221"/>
      <c r="D31" s="143">
        <v>78419</v>
      </c>
      <c r="E31" s="220"/>
      <c r="F31" s="143">
        <f>D31*1.031</f>
        <v>80849.98899999999</v>
      </c>
      <c r="G31" s="224"/>
      <c r="H31" s="143">
        <f>F31*1.022</f>
        <v>82628.68875799999</v>
      </c>
      <c r="I31" s="220"/>
      <c r="J31" s="225"/>
      <c r="K31" s="155" t="s">
        <v>7</v>
      </c>
    </row>
    <row r="32" spans="1:11" ht="16.5" thickBot="1">
      <c r="A32" s="79"/>
      <c r="B32" s="118" t="s">
        <v>149</v>
      </c>
      <c r="C32" s="222"/>
      <c r="D32" s="308">
        <v>10.86</v>
      </c>
      <c r="E32" s="223"/>
      <c r="F32" s="308">
        <v>11</v>
      </c>
      <c r="G32" s="223"/>
      <c r="H32" s="308">
        <v>11</v>
      </c>
      <c r="I32" s="223"/>
      <c r="J32" s="226"/>
      <c r="K32" s="155" t="s">
        <v>49</v>
      </c>
    </row>
    <row r="33" spans="1:11" ht="15.75">
      <c r="A33" s="25"/>
      <c r="B33" s="597"/>
      <c r="C33" s="439"/>
      <c r="D33" s="439"/>
      <c r="E33" s="439"/>
      <c r="F33" s="439"/>
      <c r="G33" s="439"/>
      <c r="H33" s="439"/>
      <c r="I33" s="439"/>
      <c r="J33" s="439"/>
      <c r="K33" s="439"/>
    </row>
  </sheetData>
  <mergeCells count="10">
    <mergeCell ref="C9:D10"/>
    <mergeCell ref="E9:F10"/>
    <mergeCell ref="G9:H10"/>
    <mergeCell ref="I9:J10"/>
    <mergeCell ref="B9:B11"/>
    <mergeCell ref="B33:K33"/>
    <mergeCell ref="B6:J6"/>
    <mergeCell ref="B5:J5"/>
    <mergeCell ref="B4:J4"/>
    <mergeCell ref="B1:J1"/>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