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155" windowHeight="5280" activeTab="0"/>
  </bookViews>
  <sheets>
    <sheet name="Component Consolidate Acct Sum " sheetId="1" r:id="rId1"/>
    <sheet name="Component Summary Worksheets" sheetId="2" r:id="rId2"/>
  </sheets>
  <definedNames>
    <definedName name="\D">'Component Summary Worksheets'!#REF!</definedName>
    <definedName name="_xlnm.Print_Area" localSheetId="0">'Component Consolidate Acct Sum '!$A$1:$P$94</definedName>
    <definedName name="_xlnm.Print_Area" localSheetId="1">'Component Summary Worksheets'!$A$1:$AE$85</definedName>
  </definedNames>
  <calcPr calcMode="autoNoTable" fullCalcOnLoad="1" iterate="1" iterateCount="1" iterateDelta="0"/>
</workbook>
</file>

<file path=xl/sharedStrings.xml><?xml version="1.0" encoding="utf-8"?>
<sst xmlns="http://schemas.openxmlformats.org/spreadsheetml/2006/main" count="250" uniqueCount="112">
  <si>
    <t>Program Improvements by Strategic Goal</t>
  </si>
  <si>
    <t>Strategic Goal One: Prevent Terrorism and Promote the Nation’s Security..............................................................................................................................................................................................................</t>
  </si>
  <si>
    <t xml:space="preserve"> Pos.</t>
  </si>
  <si>
    <t xml:space="preserve"> Perm.</t>
  </si>
  <si>
    <t/>
  </si>
  <si>
    <t xml:space="preserve"> </t>
  </si>
  <si>
    <t>1.</t>
  </si>
  <si>
    <t>2.</t>
  </si>
  <si>
    <t>3.</t>
  </si>
  <si>
    <t>4.</t>
  </si>
  <si>
    <t>Amount</t>
  </si>
  <si>
    <t>Comparison by activity and program</t>
  </si>
  <si>
    <t>FTE</t>
  </si>
  <si>
    <t>Grand Total</t>
  </si>
  <si>
    <t>Perm</t>
  </si>
  <si>
    <t>Perm.</t>
  </si>
  <si>
    <t>Pos.</t>
  </si>
  <si>
    <t>Program Improvements/Offsets</t>
  </si>
  <si>
    <t>Reimbursable FTE</t>
  </si>
  <si>
    <t>SALARIES AND EXPENSES</t>
  </si>
  <si>
    <t>Total..............................................................................</t>
  </si>
  <si>
    <t>(Dollars in Thousands)</t>
  </si>
  <si>
    <t xml:space="preserve">SALARIES AND EXPENSES  </t>
  </si>
  <si>
    <t>CONSTRUCTION</t>
  </si>
  <si>
    <t xml:space="preserve">   TOTAL</t>
  </si>
  <si>
    <r>
      <t xml:space="preserve">  {</t>
    </r>
    <r>
      <rPr>
        <i/>
        <sz val="10"/>
        <rFont val="Arial"/>
        <family val="2"/>
      </rPr>
      <t>Optional:</t>
    </r>
    <r>
      <rPr>
        <sz val="10"/>
        <rFont val="Arial"/>
        <family val="0"/>
      </rPr>
      <t>Transfers to/from DHS or Treasury}........................................................................................</t>
    </r>
  </si>
  <si>
    <t>Adjustments to Base</t>
  </si>
  <si>
    <t>Increases:</t>
  </si>
  <si>
    <t xml:space="preserve">  Administrative Salary Increase...........................................................................…</t>
  </si>
  <si>
    <t xml:space="preserve">  Federal Health Insurance Premiums..............................................................................</t>
  </si>
  <si>
    <t xml:space="preserve">  Lease Expirations ......................................................................................................................</t>
  </si>
  <si>
    <t xml:space="preserve">  Overseas Capital Security-Cost Sharing .................................................................................................................................…</t>
  </si>
  <si>
    <t xml:space="preserve">  INTERPOL Dues.................................................................................................................................…</t>
  </si>
  <si>
    <t>Decreases:</t>
  </si>
  <si>
    <t xml:space="preserve">  GSA Rent Decreases.............................................................................................................................................…</t>
  </si>
  <si>
    <t xml:space="preserve">  Lease Expiration Decreases.............................................................................................................................................…</t>
  </si>
  <si>
    <t xml:space="preserve">  Non-recurring Decreases................................................................................................................................................</t>
  </si>
  <si>
    <t>Program Improvements by Strategic Goal:</t>
  </si>
  <si>
    <t>Strategic Goal One:  Prevent Terrorism and Promote the Nation’s Security</t>
  </si>
  <si>
    <t>Strategic Goal Two:  Enforce Federal Laws and Represent the Rights and Interests of the American People</t>
  </si>
  <si>
    <t>Strategic Goal Three:  Assist State, Local, and Tribal Efforts to Prevent or Reduce Crime and Violence</t>
  </si>
  <si>
    <t>Strategic Goal Four:  Ensure the Fair and Efficient Operation of the Federal Justice System</t>
  </si>
  <si>
    <t xml:space="preserve">    Program Improvements................................................................................................................</t>
  </si>
  <si>
    <t>*************MACRO AREA ********************************</t>
  </si>
  <si>
    <t>********** ALT-Z  (ADDS DOTS TO LABEL)**************</t>
  </si>
  <si>
    <t>{edit}......................................~{d 2}</t>
  </si>
  <si>
    <t>********** ALT-D  (DELETES 1 COLUMN)**************</t>
  </si>
  <si>
    <t>/WDC~{R 2}</t>
  </si>
  <si>
    <t xml:space="preserve">  Increase in Reimbursable FTE……………………………………………………………………………………..</t>
  </si>
  <si>
    <t>Program Offsets………………………………………………………...……………….</t>
  </si>
  <si>
    <t>2006 Current Services</t>
  </si>
  <si>
    <t>2006 Request</t>
  </si>
  <si>
    <t>2005 Appropriation                        (w/ Rescission)</t>
  </si>
  <si>
    <t>2004 Obligations .............................................................................................................................................</t>
  </si>
  <si>
    <t>2005 Appropriation (without Rescission) ...........................................................</t>
  </si>
  <si>
    <r>
      <t xml:space="preserve">     {</t>
    </r>
    <r>
      <rPr>
        <i/>
        <sz val="10"/>
        <rFont val="Arial"/>
        <family val="2"/>
      </rPr>
      <t xml:space="preserve">Optional: </t>
    </r>
    <r>
      <rPr>
        <sz val="10"/>
        <rFont val="Arial"/>
        <family val="0"/>
      </rPr>
      <t>2005 Positions/FTE Adjustment}............................................</t>
    </r>
  </si>
  <si>
    <t xml:space="preserve">     2005 Rescission -- Reduction applied to DOJ (0.54%).............................................................................…</t>
  </si>
  <si>
    <t>2005 Appropriation (with Rescission) ...........................................................</t>
  </si>
  <si>
    <t xml:space="preserve">     Change 2006 from 2005...................................................................................................................................................</t>
  </si>
  <si>
    <t xml:space="preserve">  Annualization of 2005 Increases.......................................................................................…</t>
  </si>
  <si>
    <t xml:space="preserve">  Change 2006 from 2005 .................................................................................................................</t>
  </si>
  <si>
    <t xml:space="preserve">  Annualization 2003 Wartime Supplemental ...…............................… .........................................................................</t>
  </si>
  <si>
    <t xml:space="preserve">  FERS Agency Contribution Rate.........….........................................................................................................…</t>
  </si>
  <si>
    <t xml:space="preserve">  Security Surcharge Cost Projection..............…............................................................................................</t>
  </si>
  <si>
    <t xml:space="preserve">  Postage (Military)....…......................................................................................................…</t>
  </si>
  <si>
    <t xml:space="preserve">  Electronic Case Filing (PACER)....…....................................................................................................</t>
  </si>
  <si>
    <t xml:space="preserve">  Medical Hospital Service  Cost.....….......................................................................................................</t>
  </si>
  <si>
    <t xml:space="preserve">  Contract Bed Cost Adjustments…............................................................................................................</t>
  </si>
  <si>
    <t xml:space="preserve">  Utilities Cost Adjustments…............................................................................................................</t>
  </si>
  <si>
    <t xml:space="preserve">  Super Fund Litigation ........…....................................................................................................</t>
  </si>
  <si>
    <t xml:space="preserve">  Position and FTE Adjustment................................................................................................................</t>
  </si>
  <si>
    <t xml:space="preserve">  Annualization of 2005 Pay Raise  (3.5 Percent).....…...............................................................…</t>
  </si>
  <si>
    <t xml:space="preserve">  Commercial Rent Adjustment.........….................................................................................................</t>
  </si>
  <si>
    <t>GENERAL ADMINISTRATION</t>
  </si>
  <si>
    <t xml:space="preserve">  Annualization of 2005 Positions.......................................................................................…</t>
  </si>
  <si>
    <t xml:space="preserve">  WCF Telecommunications and E-mail rate increase....................................................................................................................................</t>
  </si>
  <si>
    <t>NATIONAL DRUG   INTELLIGENCE CENTER*</t>
  </si>
  <si>
    <t>Department Leadership………………………………….</t>
  </si>
  <si>
    <t>Executive Support………………………………………………..</t>
  </si>
  <si>
    <t>Intelligence Policy…………………………………………………….</t>
  </si>
  <si>
    <t>Justice Management Division…………………..</t>
  </si>
  <si>
    <t>NDIC………………………………………………..</t>
  </si>
  <si>
    <t>Security and Emergency Planning</t>
  </si>
  <si>
    <t xml:space="preserve">  Adjustment to Base Resources - Decrease................................................................................................................................................</t>
  </si>
  <si>
    <t>Attorney Diversity</t>
  </si>
  <si>
    <r>
      <t>The Department requests 1 position, 1 workyear, and $186,000</t>
    </r>
    <r>
      <rPr>
        <sz val="14"/>
        <rFont val="Arial"/>
        <family val="2"/>
      </rPr>
      <t xml:space="preserve"> to enhance the Department-wide continuity of operations (COOP) program that is consistent with National and Departmental policies.  This program will ensure the continuity of essential government services that could be interrupted in emergency situations.  FY 2006 current services resources for COOP are 1 position, 1 workyear, and $93,000.</t>
    </r>
  </si>
  <si>
    <t>Enabling/Adminstrative -- Supports Strategic Goals 1-4</t>
  </si>
  <si>
    <t>Enabling/Administrative -- Supports Goals 1-4…………………………………………………………………………...……………………………………........................................…</t>
  </si>
  <si>
    <t>*</t>
  </si>
  <si>
    <t xml:space="preserve">  2006 Pay Raise (2.3 Percent).........….........................................................................................................…</t>
  </si>
  <si>
    <t>2006 Total Request................................................................................................................................................................</t>
  </si>
  <si>
    <t xml:space="preserve">      Subtotal Increases......................................................................................................................................................................................................................................................................</t>
  </si>
  <si>
    <t xml:space="preserve">      Subtotal Decreases......................................................................................................................................................................................................................................................................</t>
  </si>
  <si>
    <t>2006 Current Services..........................................................................................................................................</t>
  </si>
  <si>
    <t xml:space="preserve">2006 Total Request................................................................................................................................................................ </t>
  </si>
  <si>
    <r>
      <t>The Department requests $750,000</t>
    </r>
    <r>
      <rPr>
        <sz val="14"/>
        <rFont val="Arial"/>
        <family val="0"/>
      </rPr>
      <t xml:space="preserve"> to strengthen hiring and diversity policies for the Department's attorney workforce, including expanding the Attorney Student Loan Repayment Program (ASLRP) and implementing an automated attorney application process.  ASLRP will help the Department to attract and retain individuals and create incentives for them to remain in public service.  The automated application system will intensify outreach to individuals from different racial, economic, and geographic backgrounds.  FY 2006 current services resources for ASLRP are $250,000.  No current services resources exists for the automated application system.</t>
    </r>
  </si>
  <si>
    <t xml:space="preserve">      Net Adjustments to Base ........................................................................................................................................................</t>
  </si>
  <si>
    <t xml:space="preserve">  Transportation Management Fees............…..............................................................................................</t>
  </si>
  <si>
    <t xml:space="preserve">  GSA Rent....................................................................................................................................</t>
  </si>
  <si>
    <t xml:space="preserve">  Accident Compensation.....…................................................................................</t>
  </si>
  <si>
    <t xml:space="preserve">   Transfer from Alcohol, Tobacco, Firearms, and Explosives</t>
  </si>
  <si>
    <t xml:space="preserve">   Transfer to Justice Information Systems Technology</t>
  </si>
  <si>
    <t>Office of Intelligence Policy and Review (OIPR)</t>
  </si>
  <si>
    <r>
      <t>The Department requests 40 positions (35 attorneys), 21 workyears, and $8,289,000</t>
    </r>
    <r>
      <rPr>
        <sz val="14"/>
        <rFont val="Arial"/>
        <family val="0"/>
      </rPr>
      <t xml:space="preserve"> for increased operational support in its investigation of terrorism, primarily through the application of warrants under the Foreign Intelligence Surveillance Act (FISA).  Counterterrorism-related casework generated from new FBI positions has a direct effect on the OIPR through increased requests for FISA applications.  FY 2006 current services resources are 112 positions, 112 workyears, and $31,250,334.</t>
    </r>
  </si>
  <si>
    <t>Unified Financial Management System (UFMS)</t>
  </si>
  <si>
    <r>
      <t>The Department requests 6 positions, 3 workyears, and $33,000,000</t>
    </r>
    <r>
      <rPr>
        <sz val="14"/>
        <rFont val="Arial"/>
        <family val="0"/>
      </rPr>
      <t xml:space="preserve"> for continued support for the UFMS, including hardware and software acquisition, integration and implementation, and project management activities.  This UFMS initiative will improve financial management performance and promote the efficient and effective use of resources.  Appropriated resources in the amount of $1,000,000 were received for the UFMS in FY 2005, providing $1,000,000 of FY 2006 current services resources.</t>
    </r>
  </si>
  <si>
    <r>
      <t>Program Offset</t>
    </r>
    <r>
      <rPr>
        <sz val="14"/>
        <rFont val="Arial"/>
        <family val="2"/>
      </rPr>
      <t>……………………………………………………………………………………………………………………………………………………</t>
    </r>
  </si>
  <si>
    <t>Total Program Improvements/Offsets, General Administration..........................................................................................................................................…</t>
  </si>
  <si>
    <t>Net Program Improvements/Offsets…………………………………………………………..………</t>
  </si>
  <si>
    <t>The National Drug Intelligence Center (NDIC) amount reflects a reduction in the transfer of funds from the Intelligence Community Management Account to the Department of Justice to support the Department of Defense's counterdrug responsibilities in the operation of the NDIC in Johnstown, Pennsylvania.  The FY 2006 request includes the cost for the Administration's proposal to shut down the center.</t>
  </si>
  <si>
    <t xml:space="preserve">     2005 Rescission -- Government-wide reduction (0.80%)............................................................................…</t>
  </si>
  <si>
    <t>*The National Drug Intelligence Center (NDIC) amount reflects a reduction in the transfer of funds from the Intelligence Community Management Account to the Department of Justice to support the Department of Defense's counterdrug responsibilities in the operation of the NDIC in Johnstown, Pennsylvania.  The FY 2006 request includes the cost for the Administration's proposal to shut down the center, not regular operations at a reduced level.</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</si>
</sst>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5">
    <font>
      <sz val="10"/>
      <name val="Arial"/>
      <family val="0"/>
    </font>
    <font>
      <b/>
      <sz val="18"/>
      <name val="Arial"/>
      <family val="0"/>
    </font>
    <font>
      <b/>
      <sz val="12"/>
      <name val="Arial"/>
      <family val="0"/>
    </font>
    <font>
      <i/>
      <sz val="10"/>
      <name val="Arial"/>
      <family val="0"/>
    </font>
    <font>
      <sz val="12"/>
      <name val="Arial"/>
      <family val="0"/>
    </font>
    <font>
      <i/>
      <sz val="12"/>
      <name val="Arial"/>
      <family val="0"/>
    </font>
    <font>
      <u val="single"/>
      <sz val="12"/>
      <name val="Arial"/>
      <family val="0"/>
    </font>
    <font>
      <sz val="14"/>
      <name val="Arial"/>
      <family val="0"/>
    </font>
    <font>
      <sz val="16"/>
      <name val="Arial"/>
      <family val="0"/>
    </font>
    <font>
      <u val="single"/>
      <sz val="14"/>
      <name val="Arial"/>
      <family val="0"/>
    </font>
    <font>
      <i/>
      <sz val="14"/>
      <name val="Arial"/>
      <family val="0"/>
    </font>
    <font>
      <b/>
      <sz val="14"/>
      <name val="Arial"/>
      <family val="0"/>
    </font>
    <font>
      <b/>
      <u val="single"/>
      <sz val="14"/>
      <name val="Arial"/>
      <family val="0"/>
    </font>
    <font>
      <u val="doubleAccounting"/>
      <sz val="10"/>
      <name val="Arial"/>
      <family val="0"/>
    </font>
    <font>
      <sz val="8"/>
      <name val="Arial"/>
      <family val="2"/>
    </font>
  </fonts>
  <fills count="2">
    <fill>
      <patternFill/>
    </fill>
    <fill>
      <patternFill patternType="gray125"/>
    </fill>
  </fills>
  <borders count="17">
    <border>
      <left/>
      <right/>
      <top/>
      <bottom/>
      <diagonal/>
    </border>
    <border>
      <left/>
      <right/>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s>
  <cellStyleXfs count="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cellStyleXfs>
  <cellXfs count="179">
    <xf numFmtId="3" fontId="0" fillId="0" borderId="0" xfId="0" applyAlignment="1">
      <alignment/>
    </xf>
    <xf numFmtId="3" fontId="7" fillId="0" borderId="0" xfId="0" applyAlignment="1">
      <alignment/>
    </xf>
    <xf numFmtId="3" fontId="7" fillId="0" borderId="0" xfId="0" applyAlignment="1">
      <alignment wrapText="1"/>
    </xf>
    <xf numFmtId="3" fontId="4" fillId="0" borderId="0" xfId="0" applyAlignment="1">
      <alignment/>
    </xf>
    <xf numFmtId="3" fontId="8" fillId="0" borderId="0" xfId="0" applyAlignment="1">
      <alignment/>
    </xf>
    <xf numFmtId="3" fontId="12" fillId="0" borderId="0" xfId="0" applyAlignment="1">
      <alignment horizontal="centerContinuous"/>
    </xf>
    <xf numFmtId="3" fontId="4" fillId="0" borderId="0" xfId="0" applyAlignment="1">
      <alignment horizontal="centerContinuous"/>
    </xf>
    <xf numFmtId="3" fontId="7" fillId="0" borderId="0" xfId="0" applyAlignment="1">
      <alignment horizontal="centerContinuous"/>
    </xf>
    <xf numFmtId="3" fontId="5" fillId="0" borderId="0" xfId="0" applyAlignment="1">
      <alignment horizontal="centerContinuous"/>
    </xf>
    <xf numFmtId="5" fontId="4" fillId="0" borderId="0" xfId="0" applyAlignment="1">
      <alignment/>
    </xf>
    <xf numFmtId="3" fontId="6" fillId="0" borderId="0" xfId="0" applyAlignment="1">
      <alignment/>
    </xf>
    <xf numFmtId="5" fontId="7" fillId="0" borderId="0" xfId="0" applyAlignment="1">
      <alignment/>
    </xf>
    <xf numFmtId="3" fontId="4" fillId="0" borderId="1" xfId="0" applyAlignment="1">
      <alignment horizontal="centerContinuous"/>
    </xf>
    <xf numFmtId="3" fontId="4" fillId="0" borderId="1" xfId="0" applyAlignment="1">
      <alignment/>
    </xf>
    <xf numFmtId="3" fontId="9" fillId="0" borderId="0" xfId="0" applyAlignment="1">
      <alignment/>
    </xf>
    <xf numFmtId="3" fontId="10" fillId="0" borderId="0" xfId="0" applyAlignment="1">
      <alignment horizontal="centerContinuous"/>
    </xf>
    <xf numFmtId="3" fontId="7" fillId="0" borderId="0" xfId="0" applyAlignment="1">
      <alignment horizontal="center"/>
    </xf>
    <xf numFmtId="3" fontId="9" fillId="0" borderId="0" xfId="0" applyAlignment="1">
      <alignment horizontal="center"/>
    </xf>
    <xf numFmtId="3" fontId="9" fillId="0" borderId="0" xfId="0" applyAlignment="1">
      <alignment horizontal="center"/>
    </xf>
    <xf numFmtId="3" fontId="7" fillId="0" borderId="0" xfId="0" applyBorder="1" applyAlignment="1">
      <alignment/>
    </xf>
    <xf numFmtId="3" fontId="7" fillId="0" borderId="0" xfId="0" applyBorder="1" applyAlignment="1">
      <alignment/>
    </xf>
    <xf numFmtId="3" fontId="7" fillId="0" borderId="0" xfId="0" applyBorder="1" applyAlignment="1">
      <alignment/>
    </xf>
    <xf numFmtId="3" fontId="4" fillId="0" borderId="0" xfId="0" applyFont="1" applyAlignment="1">
      <alignment/>
    </xf>
    <xf numFmtId="3" fontId="4" fillId="0" borderId="1" xfId="0" applyFont="1" applyAlignment="1">
      <alignment horizontal="centerContinuous"/>
    </xf>
    <xf numFmtId="3" fontId="4" fillId="0" borderId="1" xfId="0" applyFont="1" applyAlignment="1">
      <alignment horizontal="centerContinuous" wrapText="1"/>
    </xf>
    <xf numFmtId="3" fontId="0" fillId="0" borderId="0" xfId="0" applyBorder="1" applyAlignment="1">
      <alignment/>
    </xf>
    <xf numFmtId="3" fontId="0" fillId="0" borderId="0" xfId="0" applyBorder="1" applyAlignment="1">
      <alignment/>
    </xf>
    <xf numFmtId="3" fontId="7" fillId="0" borderId="0" xfId="0" applyFont="1" applyBorder="1" applyAlignment="1">
      <alignment/>
    </xf>
    <xf numFmtId="3" fontId="7" fillId="0" borderId="0" xfId="0" applyAlignment="1">
      <alignment wrapText="1"/>
    </xf>
    <xf numFmtId="3" fontId="8" fillId="0" borderId="0" xfId="0" applyAlignment="1">
      <alignment wrapText="1"/>
    </xf>
    <xf numFmtId="3" fontId="4" fillId="0" borderId="0" xfId="0" applyAlignment="1">
      <alignment wrapText="1"/>
    </xf>
    <xf numFmtId="3" fontId="11" fillId="0" borderId="0" xfId="0" applyFont="1" applyAlignment="1">
      <alignment horizontal="centerContinuous" wrapText="1"/>
    </xf>
    <xf numFmtId="3" fontId="7" fillId="0" borderId="0" xfId="0" applyAlignment="1">
      <alignment horizontal="centerContinuous" wrapText="1"/>
    </xf>
    <xf numFmtId="3" fontId="7" fillId="0" borderId="0" xfId="0" applyAlignment="1">
      <alignment horizontal="left"/>
    </xf>
    <xf numFmtId="3" fontId="7" fillId="0" borderId="0" xfId="0" applyBorder="1" applyAlignment="1">
      <alignment horizontal="center"/>
    </xf>
    <xf numFmtId="3" fontId="0" fillId="0" borderId="0" xfId="0" applyBorder="1" applyAlignment="1">
      <alignment horizontal="center"/>
    </xf>
    <xf numFmtId="3" fontId="0" fillId="0" borderId="0" xfId="0" applyBorder="1" applyAlignment="1">
      <alignment horizontal="center"/>
    </xf>
    <xf numFmtId="3" fontId="9" fillId="0" borderId="0" xfId="0" applyFont="1" applyAlignment="1">
      <alignment horizontal="center"/>
    </xf>
    <xf numFmtId="3" fontId="6" fillId="0" borderId="0" xfId="0" applyAlignment="1">
      <alignment horizontal="center"/>
    </xf>
    <xf numFmtId="3" fontId="4" fillId="0" borderId="0" xfId="0" applyAlignment="1">
      <alignment horizontal="center"/>
    </xf>
    <xf numFmtId="37" fontId="7" fillId="0" borderId="0" xfId="0" applyNumberFormat="1" applyBorder="1" applyAlignment="1">
      <alignment/>
    </xf>
    <xf numFmtId="164" fontId="4" fillId="0" borderId="0" xfId="0" applyNumberFormat="1" applyAlignment="1">
      <alignment/>
    </xf>
    <xf numFmtId="3" fontId="7" fillId="0" borderId="0" xfId="0" applyFont="1" applyBorder="1" applyAlignment="1">
      <alignment horizontal="center"/>
    </xf>
    <xf numFmtId="3" fontId="9" fillId="0" borderId="0" xfId="0" applyFont="1" applyBorder="1" applyAlignment="1">
      <alignment horizontal="center"/>
    </xf>
    <xf numFmtId="3" fontId="11" fillId="0" borderId="0" xfId="0" applyFont="1" applyAlignment="1">
      <alignment horizontal="centerContinuous"/>
    </xf>
    <xf numFmtId="3" fontId="12" fillId="0" borderId="0" xfId="0" applyFont="1" applyAlignment="1">
      <alignment horizontal="centerContinuous"/>
    </xf>
    <xf numFmtId="3" fontId="7" fillId="0" borderId="0" xfId="0" applyFont="1" applyAlignment="1">
      <alignment horizontal="centerContinuous"/>
    </xf>
    <xf numFmtId="0" fontId="0" fillId="0" borderId="2" xfId="0" applyBorder="1" applyAlignment="1">
      <alignment/>
    </xf>
    <xf numFmtId="3" fontId="0" fillId="0" borderId="0" xfId="0" applyNumberFormat="1" applyBorder="1" applyAlignment="1">
      <alignment/>
    </xf>
    <xf numFmtId="0" fontId="0" fillId="0" borderId="3" xfId="0" applyBorder="1" applyAlignment="1">
      <alignment/>
    </xf>
    <xf numFmtId="3" fontId="0" fillId="0" borderId="3" xfId="0" applyBorder="1" applyAlignment="1">
      <alignment/>
    </xf>
    <xf numFmtId="3" fontId="0" fillId="0" borderId="2" xfId="0" applyBorder="1" applyAlignment="1">
      <alignment/>
    </xf>
    <xf numFmtId="3" fontId="0" fillId="0" borderId="4" xfId="0" applyNumberFormat="1" applyBorder="1" applyAlignment="1">
      <alignment/>
    </xf>
    <xf numFmtId="3" fontId="0" fillId="0" borderId="0" xfId="0" applyBorder="1" applyAlignment="1">
      <alignment/>
    </xf>
    <xf numFmtId="3" fontId="0" fillId="0" borderId="3" xfId="0" applyNumberFormat="1" applyBorder="1" applyAlignment="1">
      <alignment/>
    </xf>
    <xf numFmtId="3" fontId="0" fillId="0" borderId="3" xfId="0" applyNumberFormat="1" applyFill="1" applyBorder="1" applyAlignment="1">
      <alignment/>
    </xf>
    <xf numFmtId="0" fontId="0" fillId="0" borderId="2" xfId="0" applyFill="1" applyBorder="1" applyAlignment="1">
      <alignment/>
    </xf>
    <xf numFmtId="3" fontId="0" fillId="0" borderId="5" xfId="0" applyNumberFormat="1" applyBorder="1" applyAlignment="1">
      <alignment/>
    </xf>
    <xf numFmtId="3" fontId="0" fillId="0" borderId="6" xfId="0" applyNumberFormat="1" applyBorder="1" applyAlignment="1">
      <alignment/>
    </xf>
    <xf numFmtId="3" fontId="0" fillId="0" borderId="7" xfId="0" applyNumberFormat="1" applyBorder="1" applyAlignment="1">
      <alignment/>
    </xf>
    <xf numFmtId="3" fontId="0" fillId="0" borderId="8" xfId="0" applyNumberFormat="1" applyFill="1" applyBorder="1" applyAlignment="1">
      <alignment/>
    </xf>
    <xf numFmtId="0" fontId="0" fillId="0" borderId="8" xfId="0" applyBorder="1" applyAlignment="1">
      <alignment/>
    </xf>
    <xf numFmtId="3" fontId="4" fillId="0" borderId="1" xfId="0" applyFont="1" applyAlignment="1">
      <alignment horizontal="right"/>
    </xf>
    <xf numFmtId="3" fontId="4" fillId="0" borderId="0" xfId="0" applyFont="1" applyAlignment="1">
      <alignment/>
    </xf>
    <xf numFmtId="3" fontId="4" fillId="0" borderId="1" xfId="0" applyFont="1" applyAlignment="1">
      <alignment/>
    </xf>
    <xf numFmtId="5" fontId="4" fillId="0" borderId="0" xfId="0" applyFont="1" applyAlignment="1">
      <alignment/>
    </xf>
    <xf numFmtId="0" fontId="0" fillId="0" borderId="9" xfId="0" applyBorder="1" applyAlignment="1">
      <alignment horizontal="center"/>
    </xf>
    <xf numFmtId="3" fontId="0" fillId="0" borderId="10" xfId="0" applyNumberFormat="1" applyBorder="1" applyAlignment="1">
      <alignment horizontal="center"/>
    </xf>
    <xf numFmtId="3" fontId="0" fillId="0" borderId="11" xfId="0" applyNumberFormat="1" applyBorder="1" applyAlignment="1">
      <alignment horizontal="center"/>
    </xf>
    <xf numFmtId="3" fontId="0" fillId="0" borderId="0" xfId="0" applyAlignment="1">
      <alignment/>
    </xf>
    <xf numFmtId="3" fontId="0" fillId="0" borderId="0" xfId="0" applyNumberFormat="1" applyAlignment="1">
      <alignment/>
    </xf>
    <xf numFmtId="0" fontId="0" fillId="0" borderId="0" xfId="0" applyAlignment="1">
      <alignment/>
    </xf>
    <xf numFmtId="0" fontId="0" fillId="0" borderId="7" xfId="0" applyBorder="1" applyAlignment="1">
      <alignment horizontal="center"/>
    </xf>
    <xf numFmtId="0" fontId="0" fillId="0" borderId="12" xfId="0" applyBorder="1" applyAlignment="1">
      <alignment/>
    </xf>
    <xf numFmtId="0" fontId="0" fillId="0" borderId="13" xfId="0" applyBorder="1" applyAlignment="1">
      <alignment/>
    </xf>
    <xf numFmtId="5" fontId="0" fillId="0" borderId="3" xfId="0" applyBorder="1" applyAlignment="1">
      <alignment/>
    </xf>
    <xf numFmtId="5" fontId="0" fillId="0" borderId="2" xfId="0" applyBorder="1" applyAlignment="1">
      <alignment/>
    </xf>
    <xf numFmtId="3" fontId="3" fillId="0" borderId="10" xfId="0" applyNumberFormat="1" applyFont="1" applyBorder="1" applyAlignment="1">
      <alignment/>
    </xf>
    <xf numFmtId="3" fontId="3" fillId="0" borderId="11" xfId="0" applyNumberFormat="1" applyFont="1" applyBorder="1" applyAlignment="1">
      <alignment/>
    </xf>
    <xf numFmtId="0" fontId="3" fillId="0" borderId="9" xfId="0" applyFont="1" applyBorder="1" applyAlignment="1">
      <alignment/>
    </xf>
    <xf numFmtId="0" fontId="3" fillId="0" borderId="8" xfId="0" applyFont="1" applyBorder="1" applyAlignment="1">
      <alignment/>
    </xf>
    <xf numFmtId="3" fontId="0" fillId="0" borderId="2" xfId="0" applyNumberFormat="1" applyBorder="1" applyAlignment="1">
      <alignment/>
    </xf>
    <xf numFmtId="3" fontId="0" fillId="0" borderId="10" xfId="0" applyNumberFormat="1" applyBorder="1" applyAlignment="1">
      <alignment/>
    </xf>
    <xf numFmtId="3" fontId="0" fillId="0" borderId="11" xfId="0" applyNumberFormat="1" applyBorder="1" applyAlignment="1">
      <alignment/>
    </xf>
    <xf numFmtId="3" fontId="0" fillId="0" borderId="9" xfId="0" applyBorder="1" applyAlignment="1">
      <alignment/>
    </xf>
    <xf numFmtId="0" fontId="0" fillId="0" borderId="9" xfId="0" applyBorder="1" applyAlignment="1">
      <alignment/>
    </xf>
    <xf numFmtId="3" fontId="0" fillId="0" borderId="9" xfId="0" applyNumberFormat="1" applyBorder="1" applyAlignment="1">
      <alignment/>
    </xf>
    <xf numFmtId="3" fontId="0" fillId="0" borderId="8" xfId="0" applyNumberFormat="1" applyBorder="1" applyAlignment="1">
      <alignment/>
    </xf>
    <xf numFmtId="3" fontId="13" fillId="0" borderId="10" xfId="0" applyNumberFormat="1" applyBorder="1" applyAlignment="1">
      <alignment/>
    </xf>
    <xf numFmtId="3" fontId="13" fillId="0" borderId="11" xfId="0" applyNumberFormat="1" applyBorder="1" applyAlignment="1">
      <alignment/>
    </xf>
    <xf numFmtId="0" fontId="13" fillId="0" borderId="9" xfId="0" applyBorder="1" applyAlignment="1">
      <alignment/>
    </xf>
    <xf numFmtId="3" fontId="13" fillId="0" borderId="8" xfId="0" applyBorder="1" applyAlignment="1">
      <alignment/>
    </xf>
    <xf numFmtId="3" fontId="0" fillId="0" borderId="14" xfId="0" applyNumberFormat="1" applyBorder="1" applyAlignment="1">
      <alignment/>
    </xf>
    <xf numFmtId="3" fontId="0" fillId="0" borderId="0" xfId="0" applyBorder="1" applyAlignment="1">
      <alignment wrapText="1"/>
    </xf>
    <xf numFmtId="0" fontId="0" fillId="0" borderId="0" xfId="0" applyNumberFormat="1" applyBorder="1" applyAlignment="1">
      <alignment/>
    </xf>
    <xf numFmtId="3" fontId="7" fillId="0" borderId="0" xfId="0" applyBorder="1" applyAlignment="1">
      <alignment/>
    </xf>
    <xf numFmtId="0" fontId="0" fillId="0" borderId="5" xfId="0" applyBorder="1" applyAlignment="1">
      <alignment horizontal="center"/>
    </xf>
    <xf numFmtId="3" fontId="0" fillId="0" borderId="5" xfId="0" applyNumberFormat="1" applyBorder="1" applyAlignment="1">
      <alignment horizontal="center"/>
    </xf>
    <xf numFmtId="3" fontId="0" fillId="0" borderId="6" xfId="0" applyNumberFormat="1" applyBorder="1" applyAlignment="1">
      <alignment horizontal="center"/>
    </xf>
    <xf numFmtId="0" fontId="0" fillId="0" borderId="6" xfId="0" applyBorder="1" applyAlignment="1">
      <alignment horizontal="center"/>
    </xf>
    <xf numFmtId="3" fontId="14" fillId="0" borderId="0" xfId="0" applyFont="1" applyAlignment="1">
      <alignment/>
    </xf>
    <xf numFmtId="49" fontId="7" fillId="0" borderId="0" xfId="0" applyNumberFormat="1" applyFont="1" applyAlignment="1">
      <alignment/>
    </xf>
    <xf numFmtId="3" fontId="0" fillId="0" borderId="0" xfId="0" applyBorder="1" applyAlignment="1">
      <alignment/>
    </xf>
    <xf numFmtId="3" fontId="5" fillId="0" borderId="0" xfId="0" applyFont="1" applyAlignment="1">
      <alignment/>
    </xf>
    <xf numFmtId="3" fontId="7" fillId="0" borderId="0" xfId="0" applyFont="1" applyBorder="1" applyAlignment="1">
      <alignment/>
    </xf>
    <xf numFmtId="3" fontId="7" fillId="0" borderId="0" xfId="0" applyFont="1" applyAlignment="1">
      <alignment/>
    </xf>
    <xf numFmtId="37" fontId="7" fillId="0" borderId="0" xfId="0" applyNumberFormat="1" applyAlignment="1">
      <alignment/>
    </xf>
    <xf numFmtId="3" fontId="0" fillId="0" borderId="0" xfId="0" applyFont="1" applyAlignment="1">
      <alignment/>
    </xf>
    <xf numFmtId="3" fontId="7" fillId="0" borderId="0" xfId="0" applyFont="1" applyBorder="1" applyAlignment="1">
      <alignment horizontal="left" vertical="top"/>
    </xf>
    <xf numFmtId="3" fontId="7" fillId="0" borderId="0" xfId="0" applyFont="1" applyBorder="1" applyAlignment="1">
      <alignment horizontal="left" vertical="top"/>
    </xf>
    <xf numFmtId="3" fontId="7" fillId="0" borderId="0" xfId="0" applyFont="1" applyBorder="1" applyAlignment="1">
      <alignment horizontal="left" vertical="top"/>
    </xf>
    <xf numFmtId="3" fontId="7" fillId="0" borderId="0" xfId="0" applyFont="1" applyBorder="1" applyAlignment="1">
      <alignment horizontal="left" vertical="top"/>
    </xf>
    <xf numFmtId="3" fontId="7" fillId="0" borderId="0" xfId="0" applyFont="1" applyBorder="1" applyAlignment="1">
      <alignment horizontal="left" vertical="top"/>
    </xf>
    <xf numFmtId="3" fontId="7" fillId="0" borderId="0" xfId="0" applyFont="1" applyBorder="1" applyAlignment="1">
      <alignment horizontal="left" vertical="top"/>
    </xf>
    <xf numFmtId="3" fontId="7" fillId="0" borderId="0" xfId="0" applyFont="1" applyBorder="1" applyAlignment="1">
      <alignment horizontal="left" vertical="top"/>
    </xf>
    <xf numFmtId="3" fontId="7" fillId="0" borderId="0" xfId="0" applyFont="1" applyBorder="1" applyAlignment="1">
      <alignment horizontal="left" vertical="top"/>
    </xf>
    <xf numFmtId="3" fontId="7" fillId="0" borderId="0" xfId="0" applyFont="1" applyBorder="1" applyAlignment="1">
      <alignment horizontal="left" vertical="top"/>
    </xf>
    <xf numFmtId="3" fontId="0" fillId="0" borderId="0" xfId="0" applyFont="1" applyBorder="1" applyAlignment="1">
      <alignment horizontal="left"/>
    </xf>
    <xf numFmtId="3" fontId="7" fillId="0" borderId="0" xfId="0" applyFont="1" applyAlignment="1">
      <alignment horizontal="centerContinuous"/>
    </xf>
    <xf numFmtId="0" fontId="0" fillId="0" borderId="11" xfId="0" applyBorder="1" applyAlignment="1">
      <alignment/>
    </xf>
    <xf numFmtId="3" fontId="7" fillId="0" borderId="0" xfId="0" applyFont="1" applyBorder="1" applyAlignment="1">
      <alignment horizontal="left"/>
    </xf>
    <xf numFmtId="3" fontId="7" fillId="0" borderId="0" xfId="0" applyFont="1" applyAlignment="1">
      <alignment/>
    </xf>
    <xf numFmtId="3" fontId="4" fillId="0" borderId="0" xfId="0" applyBorder="1" applyAlignment="1">
      <alignment/>
    </xf>
    <xf numFmtId="3" fontId="4" fillId="0" borderId="0" xfId="0" applyBorder="1" applyAlignment="1">
      <alignment/>
    </xf>
    <xf numFmtId="3" fontId="4" fillId="0" borderId="0" xfId="0" applyBorder="1" applyAlignment="1">
      <alignment/>
    </xf>
    <xf numFmtId="3" fontId="4" fillId="0" borderId="0" xfId="0" applyBorder="1" applyAlignment="1">
      <alignment/>
    </xf>
    <xf numFmtId="3" fontId="9" fillId="0" borderId="0" xfId="0" applyFont="1" applyAlignment="1">
      <alignment/>
    </xf>
    <xf numFmtId="3" fontId="7" fillId="0" borderId="1" xfId="0" applyBorder="1" applyAlignment="1">
      <alignment horizontal="right"/>
    </xf>
    <xf numFmtId="3" fontId="7" fillId="0" borderId="1" xfId="0" applyBorder="1" applyAlignment="1">
      <alignment/>
    </xf>
    <xf numFmtId="3" fontId="14" fillId="0" borderId="0" xfId="0" applyFont="1" applyBorder="1" applyAlignment="1">
      <alignment/>
    </xf>
    <xf numFmtId="3" fontId="14" fillId="0" borderId="0" xfId="0" applyFont="1" applyBorder="1" applyAlignment="1">
      <alignment/>
    </xf>
    <xf numFmtId="3" fontId="11" fillId="0" borderId="0" xfId="0" applyFont="1" applyBorder="1" applyAlignment="1">
      <alignment wrapText="1"/>
    </xf>
    <xf numFmtId="3" fontId="7" fillId="0" borderId="0" xfId="0" applyFont="1" applyBorder="1" applyAlignment="1">
      <alignment/>
    </xf>
    <xf numFmtId="3" fontId="7" fillId="0" borderId="0" xfId="0" applyBorder="1" applyAlignment="1">
      <alignment/>
    </xf>
    <xf numFmtId="3" fontId="7" fillId="0" borderId="0" xfId="0" applyBorder="1" applyAlignment="1">
      <alignment/>
    </xf>
    <xf numFmtId="3" fontId="0" fillId="0" borderId="0" xfId="0" applyBorder="1" applyAlignment="1">
      <alignment/>
    </xf>
    <xf numFmtId="3" fontId="0" fillId="0" borderId="0" xfId="0" applyBorder="1" applyAlignment="1">
      <alignment/>
    </xf>
    <xf numFmtId="0" fontId="12" fillId="0" borderId="0" xfId="0" applyFont="1" applyAlignment="1">
      <alignment horizontal="center"/>
    </xf>
    <xf numFmtId="3" fontId="0" fillId="0" borderId="0" xfId="0" applyBorder="1" applyAlignment="1">
      <alignment horizontal="center"/>
    </xf>
    <xf numFmtId="3" fontId="0" fillId="0" borderId="0" xfId="0" applyBorder="1" applyAlignment="1">
      <alignment horizontal="center"/>
    </xf>
    <xf numFmtId="0" fontId="4" fillId="0" borderId="0" xfId="0" applyFont="1" applyAlignment="1">
      <alignment horizontal="center"/>
    </xf>
    <xf numFmtId="3" fontId="4" fillId="0" borderId="0" xfId="0" applyFont="1" applyAlignment="1">
      <alignment horizontal="center"/>
    </xf>
    <xf numFmtId="3" fontId="14" fillId="0" borderId="0" xfId="0" applyFont="1" applyBorder="1" applyAlignment="1">
      <alignment wrapText="1"/>
    </xf>
    <xf numFmtId="3" fontId="0" fillId="0" borderId="0" xfId="0" applyBorder="1" applyAlignment="1">
      <alignment wrapText="1"/>
    </xf>
    <xf numFmtId="3" fontId="0" fillId="0" borderId="0" xfId="0" applyBorder="1" applyAlignment="1">
      <alignment wrapText="1"/>
    </xf>
    <xf numFmtId="3" fontId="0" fillId="0" borderId="15" xfId="0" applyNumberFormat="1" applyBorder="1" applyAlignment="1">
      <alignment horizontal="center"/>
    </xf>
    <xf numFmtId="3" fontId="0" fillId="0" borderId="16" xfId="0" applyNumberFormat="1" applyBorder="1" applyAlignment="1">
      <alignment horizontal="center"/>
    </xf>
    <xf numFmtId="3" fontId="0" fillId="0" borderId="12" xfId="0" applyNumberFormat="1" applyBorder="1" applyAlignment="1">
      <alignment horizontal="center"/>
    </xf>
    <xf numFmtId="3" fontId="0" fillId="0" borderId="10" xfId="0" applyNumberFormat="1" applyBorder="1" applyAlignment="1">
      <alignment horizontal="center"/>
    </xf>
    <xf numFmtId="3" fontId="0" fillId="0" borderId="11" xfId="0" applyNumberFormat="1" applyBorder="1" applyAlignment="1">
      <alignment horizontal="center"/>
    </xf>
    <xf numFmtId="3" fontId="0" fillId="0" borderId="9" xfId="0" applyNumberFormat="1" applyBorder="1" applyAlignment="1">
      <alignment horizontal="center"/>
    </xf>
    <xf numFmtId="0" fontId="0" fillId="0" borderId="15" xfId="0" applyBorder="1" applyAlignment="1">
      <alignment horizontal="center"/>
    </xf>
    <xf numFmtId="0" fontId="0" fillId="0" borderId="10" xfId="0" applyBorder="1" applyAlignment="1">
      <alignment horizontal="center"/>
    </xf>
    <xf numFmtId="0" fontId="0" fillId="0" borderId="16" xfId="0" applyBorder="1" applyAlignment="1">
      <alignment horizontal="center" wrapText="1"/>
    </xf>
    <xf numFmtId="0" fontId="0" fillId="0" borderId="12" xfId="0" applyBorder="1" applyAlignment="1">
      <alignment horizontal="center" wrapText="1"/>
    </xf>
    <xf numFmtId="0" fontId="0" fillId="0" borderId="0" xfId="0" applyBorder="1" applyAlignment="1">
      <alignment horizontal="center" wrapText="1"/>
    </xf>
    <xf numFmtId="0" fontId="0" fillId="0" borderId="3" xfId="0" applyBorder="1" applyAlignment="1">
      <alignment horizontal="center" wrapText="1"/>
    </xf>
    <xf numFmtId="0" fontId="0" fillId="0" borderId="16" xfId="0" applyBorder="1" applyAlignment="1">
      <alignment horizontal="center"/>
    </xf>
    <xf numFmtId="0" fontId="0" fillId="0" borderId="12" xfId="0" applyBorder="1" applyAlignment="1">
      <alignment horizontal="center"/>
    </xf>
    <xf numFmtId="0" fontId="0" fillId="0" borderId="0" xfId="0" applyBorder="1" applyAlignment="1">
      <alignment horizontal="center"/>
    </xf>
    <xf numFmtId="0" fontId="0" fillId="0" borderId="3" xfId="0" applyBorder="1" applyAlignment="1">
      <alignment horizontal="center"/>
    </xf>
    <xf numFmtId="3" fontId="7" fillId="0" borderId="0" xfId="0" applyFont="1" applyBorder="1" applyAlignment="1">
      <alignment/>
    </xf>
    <xf numFmtId="3" fontId="7" fillId="0" borderId="0" xfId="0" applyFont="1" applyBorder="1" applyAlignment="1">
      <alignment/>
    </xf>
    <xf numFmtId="3" fontId="7" fillId="0" borderId="0" xfId="0" applyFont="1" applyBorder="1" applyAlignment="1">
      <alignment/>
    </xf>
    <xf numFmtId="3" fontId="9" fillId="0" borderId="0" xfId="0" applyFont="1" applyBorder="1" applyAlignment="1">
      <alignment/>
    </xf>
    <xf numFmtId="3" fontId="9" fillId="0" borderId="0" xfId="0" applyFont="1" applyBorder="1" applyAlignment="1">
      <alignment/>
    </xf>
    <xf numFmtId="3" fontId="9" fillId="0" borderId="0" xfId="0" applyFont="1" applyBorder="1" applyAlignment="1">
      <alignment/>
    </xf>
    <xf numFmtId="3" fontId="7" fillId="0" borderId="0" xfId="0" applyFont="1" applyBorder="1" applyAlignment="1">
      <alignment/>
    </xf>
    <xf numFmtId="3" fontId="7" fillId="0" borderId="0" xfId="0" applyBorder="1" applyAlignment="1">
      <alignment wrapText="1"/>
    </xf>
    <xf numFmtId="3" fontId="7" fillId="0" borderId="0" xfId="0" applyBorder="1" applyAlignment="1">
      <alignment wrapText="1"/>
    </xf>
    <xf numFmtId="3" fontId="7" fillId="0" borderId="0" xfId="0" applyFont="1" applyBorder="1" applyAlignment="1">
      <alignment/>
    </xf>
    <xf numFmtId="3" fontId="7" fillId="0" borderId="0" xfId="0" applyFont="1" applyBorder="1" applyAlignment="1">
      <alignment/>
    </xf>
    <xf numFmtId="3" fontId="7" fillId="0" borderId="0" xfId="0" applyFont="1" applyBorder="1" applyAlignment="1">
      <alignment/>
    </xf>
    <xf numFmtId="3" fontId="7" fillId="0" borderId="0" xfId="0" applyFont="1" applyBorder="1" applyAlignment="1">
      <alignment wrapText="1"/>
    </xf>
    <xf numFmtId="3" fontId="7" fillId="0" borderId="0" xfId="0" applyFont="1" applyBorder="1" applyAlignment="1">
      <alignment wrapText="1"/>
    </xf>
    <xf numFmtId="3" fontId="7" fillId="0" borderId="0" xfId="0" applyFont="1" applyBorder="1" applyAlignment="1">
      <alignment horizontal="center"/>
    </xf>
    <xf numFmtId="3" fontId="7" fillId="0" borderId="0" xfId="0" applyBorder="1" applyAlignment="1">
      <alignment horizontal="center"/>
    </xf>
    <xf numFmtId="3" fontId="7" fillId="0" borderId="0" xfId="0" applyBorder="1" applyAlignment="1">
      <alignment horizontal="center"/>
    </xf>
    <xf numFmtId="3" fontId="7" fillId="0" borderId="0" xfId="0" applyFont="1" applyBorder="1" applyAlignment="1">
      <alignment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X170"/>
  <sheetViews>
    <sheetView tabSelected="1" zoomScale="75" zoomScaleNormal="75" workbookViewId="0" topLeftCell="A1">
      <selection activeCell="A3" sqref="A3:P3"/>
    </sheetView>
  </sheetViews>
  <sheetFormatPr defaultColWidth="9.140625" defaultRowHeight="12.75"/>
  <cols>
    <col min="1" max="1" width="9.28125" style="69" customWidth="1"/>
    <col min="2" max="2" width="6.7109375" style="69" customWidth="1"/>
    <col min="3" max="3" width="7.7109375" style="69" customWidth="1"/>
    <col min="4" max="4" width="15.00390625" style="69" customWidth="1"/>
    <col min="5" max="5" width="19.7109375" style="69" customWidth="1"/>
    <col min="6" max="6" width="1.421875" style="69" customWidth="1"/>
    <col min="7" max="8" width="7.7109375" style="70" customWidth="1"/>
    <col min="9" max="9" width="11.8515625" style="69" customWidth="1"/>
    <col min="10" max="10" width="17.7109375" style="69" hidden="1" customWidth="1"/>
    <col min="11" max="12" width="7.7109375" style="70" customWidth="1"/>
    <col min="13" max="13" width="14.00390625" style="69" customWidth="1"/>
    <col min="14" max="14" width="10.8515625" style="70" customWidth="1"/>
    <col min="15" max="15" width="7.7109375" style="70" customWidth="1"/>
    <col min="16" max="16" width="12.140625" style="69" customWidth="1"/>
    <col min="17" max="17" width="1.7109375" style="69" customWidth="1"/>
    <col min="18" max="20" width="2.7109375" style="69" customWidth="1"/>
    <col min="21" max="21" width="2.7109375" style="69" hidden="1" customWidth="1"/>
    <col min="22" max="23" width="2.7109375" style="69" customWidth="1"/>
    <col min="24" max="24" width="9.7109375" style="69" customWidth="1"/>
    <col min="25" max="25" width="2.7109375" style="69" customWidth="1"/>
    <col min="26" max="26" width="9.7109375" style="69" hidden="1" customWidth="1"/>
    <col min="27" max="27" width="9.140625" style="69" customWidth="1"/>
    <col min="28" max="30" width="2.7109375" style="69" customWidth="1"/>
    <col min="31" max="31" width="8.421875" style="69" hidden="1" customWidth="1"/>
    <col min="32" max="32" width="12.7109375" style="69" customWidth="1"/>
    <col min="33" max="35" width="2.7109375" style="69" customWidth="1"/>
    <col min="36" max="36" width="8.421875" style="69" hidden="1" customWidth="1"/>
    <col min="37" max="37" width="12.7109375" style="69" customWidth="1"/>
    <col min="38" max="40" width="2.7109375" style="69" customWidth="1"/>
    <col min="41" max="41" width="2.7109375" style="69" hidden="1" customWidth="1"/>
    <col min="42" max="45" width="2.7109375" style="69" customWidth="1"/>
    <col min="46" max="46" width="8.421875" style="69" hidden="1" customWidth="1"/>
    <col min="47" max="47" width="12.7109375" style="69" customWidth="1"/>
    <col min="48" max="50" width="2.7109375" style="69" customWidth="1"/>
    <col min="51" max="51" width="8.421875" style="69" hidden="1" customWidth="1"/>
    <col min="52" max="52" width="12.7109375" style="69" customWidth="1"/>
    <col min="53" max="55" width="2.7109375" style="69" customWidth="1"/>
    <col min="56" max="56" width="9.140625" style="69" customWidth="1"/>
    <col min="57" max="57" width="15.7109375" style="69" customWidth="1"/>
    <col min="58" max="60" width="2.7109375" style="69" customWidth="1"/>
    <col min="61" max="61" width="9.140625" style="69" customWidth="1"/>
    <col min="62" max="62" width="15.7109375" style="69" customWidth="1"/>
    <col min="63" max="63" width="2.7109375" style="69" customWidth="1"/>
    <col min="64" max="64" width="9.7109375" style="69" customWidth="1"/>
    <col min="65" max="65" width="2.7109375" style="69" customWidth="1"/>
    <col min="66" max="66" width="9.140625" style="69" customWidth="1"/>
    <col min="67" max="67" width="12.7109375" style="69" customWidth="1"/>
    <col min="68" max="73" width="2.7109375" style="69" customWidth="1"/>
    <col min="74" max="74" width="9.140625" style="69" customWidth="1"/>
    <col min="75" max="75" width="9.7109375" style="69" customWidth="1"/>
    <col min="76" max="76" width="2.7109375" style="69" customWidth="1"/>
    <col min="77" max="77" width="9.7109375" style="69" customWidth="1"/>
    <col min="78" max="78" width="2.7109375" style="69" customWidth="1"/>
    <col min="79" max="79" width="9.7109375" style="69" customWidth="1"/>
    <col min="80" max="80" width="2.7109375" style="69" customWidth="1"/>
    <col min="81" max="81" width="12.7109375" style="69" customWidth="1"/>
    <col min="82" max="16384" width="9.140625" style="69" customWidth="1"/>
  </cols>
  <sheetData>
    <row r="2" spans="1:16" ht="18">
      <c r="A2" s="137" t="s">
        <v>73</v>
      </c>
      <c r="B2" s="138"/>
      <c r="C2" s="138"/>
      <c r="D2" s="138"/>
      <c r="E2" s="138"/>
      <c r="F2" s="138"/>
      <c r="G2" s="138"/>
      <c r="H2" s="138"/>
      <c r="I2" s="138"/>
      <c r="J2" s="138"/>
      <c r="K2" s="138"/>
      <c r="L2" s="138"/>
      <c r="M2" s="138"/>
      <c r="N2" s="138"/>
      <c r="O2" s="138"/>
      <c r="P2" s="139"/>
    </row>
    <row r="3" spans="1:16" ht="15">
      <c r="A3" s="140" t="s">
        <v>21</v>
      </c>
      <c r="B3" s="141"/>
      <c r="C3" s="141"/>
      <c r="D3" s="141"/>
      <c r="E3" s="141"/>
      <c r="F3" s="141"/>
      <c r="G3" s="141"/>
      <c r="H3" s="141"/>
      <c r="I3" s="141"/>
      <c r="J3" s="141"/>
      <c r="K3" s="141"/>
      <c r="L3" s="141"/>
      <c r="M3" s="141"/>
      <c r="N3" s="141"/>
      <c r="O3" s="141"/>
      <c r="P3" s="141"/>
    </row>
    <row r="4" spans="9:10" ht="12.75">
      <c r="I4" s="71"/>
      <c r="J4" s="71"/>
    </row>
    <row r="5" spans="2:17" ht="12.75" customHeight="1">
      <c r="B5" s="69" t="s">
        <v>5</v>
      </c>
      <c r="G5" s="145" t="s">
        <v>22</v>
      </c>
      <c r="H5" s="146"/>
      <c r="I5" s="147"/>
      <c r="J5" s="151" t="s">
        <v>23</v>
      </c>
      <c r="K5" s="153" t="s">
        <v>76</v>
      </c>
      <c r="L5" s="153"/>
      <c r="M5" s="154"/>
      <c r="N5" s="157" t="s">
        <v>24</v>
      </c>
      <c r="O5" s="157"/>
      <c r="P5" s="158"/>
      <c r="Q5" s="69" t="s">
        <v>5</v>
      </c>
    </row>
    <row r="6" spans="3:17" ht="12.75">
      <c r="C6" s="69" t="s">
        <v>5</v>
      </c>
      <c r="G6" s="148"/>
      <c r="H6" s="149"/>
      <c r="I6" s="150"/>
      <c r="J6" s="152"/>
      <c r="K6" s="155"/>
      <c r="L6" s="155"/>
      <c r="M6" s="156"/>
      <c r="N6" s="159"/>
      <c r="O6" s="159"/>
      <c r="P6" s="160"/>
      <c r="Q6" s="69" t="s">
        <v>5</v>
      </c>
    </row>
    <row r="7" spans="7:16" ht="12.75">
      <c r="G7" s="67" t="s">
        <v>16</v>
      </c>
      <c r="H7" s="68" t="s">
        <v>12</v>
      </c>
      <c r="I7" s="66" t="s">
        <v>10</v>
      </c>
      <c r="J7" s="96" t="s">
        <v>10</v>
      </c>
      <c r="K7" s="97" t="s">
        <v>16</v>
      </c>
      <c r="L7" s="98" t="s">
        <v>12</v>
      </c>
      <c r="M7" s="99" t="s">
        <v>10</v>
      </c>
      <c r="N7" s="97" t="s">
        <v>16</v>
      </c>
      <c r="O7" s="98" t="s">
        <v>12</v>
      </c>
      <c r="P7" s="72" t="s">
        <v>10</v>
      </c>
    </row>
    <row r="8" spans="7:16" ht="12.75">
      <c r="G8" s="52"/>
      <c r="H8" s="48"/>
      <c r="I8" s="73"/>
      <c r="J8" s="74"/>
      <c r="K8" s="48"/>
      <c r="L8" s="48"/>
      <c r="M8" s="49"/>
      <c r="N8" s="48"/>
      <c r="O8" s="48"/>
      <c r="P8" s="49"/>
    </row>
    <row r="9" spans="1:16" ht="12.75">
      <c r="A9" s="69" t="s">
        <v>53</v>
      </c>
      <c r="F9" s="69" t="s">
        <v>5</v>
      </c>
      <c r="G9" s="52">
        <v>660</v>
      </c>
      <c r="H9" s="48">
        <v>569</v>
      </c>
      <c r="I9" s="75">
        <f>101618+10169+4251</f>
        <v>116038</v>
      </c>
      <c r="J9" s="76">
        <v>0</v>
      </c>
      <c r="K9" s="48">
        <v>0</v>
      </c>
      <c r="L9" s="48">
        <v>238</v>
      </c>
      <c r="M9" s="75">
        <f>41424+393+275+434</f>
        <v>42526</v>
      </c>
      <c r="N9" s="48">
        <f>G9+K9</f>
        <v>660</v>
      </c>
      <c r="O9" s="48">
        <f>H9+L9</f>
        <v>807</v>
      </c>
      <c r="P9" s="75">
        <f>I9+J9+M9</f>
        <v>158564</v>
      </c>
    </row>
    <row r="10" spans="1:16" ht="12.75" hidden="1">
      <c r="A10" s="69" t="s">
        <v>25</v>
      </c>
      <c r="F10" s="69" t="s">
        <v>5</v>
      </c>
      <c r="G10" s="77">
        <v>0</v>
      </c>
      <c r="H10" s="78">
        <v>0</v>
      </c>
      <c r="I10" s="79">
        <v>0</v>
      </c>
      <c r="J10" s="80">
        <v>0</v>
      </c>
      <c r="K10" s="78">
        <v>0</v>
      </c>
      <c r="L10" s="78">
        <v>0</v>
      </c>
      <c r="M10" s="79">
        <v>0</v>
      </c>
      <c r="N10" s="78">
        <f>G10+K10</f>
        <v>0</v>
      </c>
      <c r="O10" s="78">
        <f>H10+L10</f>
        <v>0</v>
      </c>
      <c r="P10" s="79">
        <f>I10+J10+M10</f>
        <v>0</v>
      </c>
    </row>
    <row r="11" spans="7:17" ht="12.75">
      <c r="G11" s="52"/>
      <c r="H11" s="48"/>
      <c r="I11" s="49"/>
      <c r="J11" s="47"/>
      <c r="K11" s="48"/>
      <c r="L11" s="48"/>
      <c r="M11" s="49"/>
      <c r="N11" s="48"/>
      <c r="O11" s="48"/>
      <c r="P11" s="49"/>
      <c r="Q11" s="53"/>
    </row>
    <row r="12" spans="7:16" ht="12.75">
      <c r="G12" s="52"/>
      <c r="H12" s="48"/>
      <c r="I12" s="50"/>
      <c r="J12" s="51"/>
      <c r="K12" s="48"/>
      <c r="L12" s="48"/>
      <c r="M12" s="50"/>
      <c r="N12" s="48"/>
      <c r="O12" s="48"/>
      <c r="P12" s="75"/>
    </row>
    <row r="13" spans="1:16" ht="12.75">
      <c r="A13" s="69" t="s">
        <v>54</v>
      </c>
      <c r="F13" s="69" t="s">
        <v>5</v>
      </c>
      <c r="G13" s="52">
        <v>695</v>
      </c>
      <c r="H13" s="48">
        <v>685</v>
      </c>
      <c r="I13" s="54">
        <v>124100</v>
      </c>
      <c r="J13" s="81">
        <v>0</v>
      </c>
      <c r="K13" s="48">
        <v>0</v>
      </c>
      <c r="L13" s="48">
        <v>322</v>
      </c>
      <c r="M13" s="54">
        <f>36922+1000+1500</f>
        <v>39422</v>
      </c>
      <c r="N13" s="48">
        <f aca="true" t="shared" si="0" ref="N13:O16">G13+K13</f>
        <v>695</v>
      </c>
      <c r="O13" s="48">
        <f t="shared" si="0"/>
        <v>1007</v>
      </c>
      <c r="P13" s="54">
        <f>I13+J13+M13</f>
        <v>163522</v>
      </c>
    </row>
    <row r="14" spans="1:16" ht="12.75" hidden="1">
      <c r="A14" s="69" t="s">
        <v>55</v>
      </c>
      <c r="F14" s="69" t="s">
        <v>5</v>
      </c>
      <c r="G14" s="52">
        <v>0</v>
      </c>
      <c r="H14" s="48">
        <v>0</v>
      </c>
      <c r="I14" s="49">
        <v>0</v>
      </c>
      <c r="J14" s="47">
        <v>0</v>
      </c>
      <c r="K14" s="48">
        <v>0</v>
      </c>
      <c r="L14" s="48">
        <v>0</v>
      </c>
      <c r="M14" s="49">
        <v>0</v>
      </c>
      <c r="N14" s="48">
        <f t="shared" si="0"/>
        <v>0</v>
      </c>
      <c r="O14" s="48">
        <f t="shared" si="0"/>
        <v>0</v>
      </c>
      <c r="P14" s="49">
        <f>I14+J14+M14</f>
        <v>0</v>
      </c>
    </row>
    <row r="15" spans="1:16" ht="12.75">
      <c r="A15" s="69" t="s">
        <v>56</v>
      </c>
      <c r="F15" s="69" t="s">
        <v>5</v>
      </c>
      <c r="G15" s="52">
        <v>0</v>
      </c>
      <c r="H15" s="48">
        <v>0</v>
      </c>
      <c r="I15" s="50">
        <v>-670</v>
      </c>
      <c r="J15" s="47">
        <v>0</v>
      </c>
      <c r="K15" s="48">
        <v>0</v>
      </c>
      <c r="L15" s="48">
        <v>0</v>
      </c>
      <c r="M15" s="49">
        <v>0</v>
      </c>
      <c r="N15" s="48">
        <f t="shared" si="0"/>
        <v>0</v>
      </c>
      <c r="O15" s="48">
        <f t="shared" si="0"/>
        <v>0</v>
      </c>
      <c r="P15" s="50">
        <f>I15+J15+M15</f>
        <v>-670</v>
      </c>
    </row>
    <row r="16" spans="1:16" ht="12.75">
      <c r="A16" s="69" t="s">
        <v>110</v>
      </c>
      <c r="F16" s="69" t="s">
        <v>5</v>
      </c>
      <c r="G16" s="82">
        <v>0</v>
      </c>
      <c r="H16" s="83">
        <v>0</v>
      </c>
      <c r="I16" s="84">
        <v>-987</v>
      </c>
      <c r="J16" s="61">
        <v>0</v>
      </c>
      <c r="K16" s="83">
        <v>0</v>
      </c>
      <c r="L16" s="83">
        <v>0</v>
      </c>
      <c r="M16" s="85">
        <v>0</v>
      </c>
      <c r="N16" s="83">
        <f t="shared" si="0"/>
        <v>0</v>
      </c>
      <c r="O16" s="83">
        <f t="shared" si="0"/>
        <v>0</v>
      </c>
      <c r="P16" s="84">
        <f>I16+J16+M16</f>
        <v>-987</v>
      </c>
    </row>
    <row r="17" spans="1:16" ht="12.75">
      <c r="A17" s="69" t="s">
        <v>57</v>
      </c>
      <c r="F17" s="69" t="s">
        <v>5</v>
      </c>
      <c r="G17" s="52">
        <f aca="true" t="shared" si="1" ref="G17:P17">SUM(G13:G16)</f>
        <v>695</v>
      </c>
      <c r="H17" s="48">
        <f t="shared" si="1"/>
        <v>685</v>
      </c>
      <c r="I17" s="54">
        <f>SUM(I13:I16)-1</f>
        <v>122442</v>
      </c>
      <c r="J17" s="81">
        <f t="shared" si="1"/>
        <v>0</v>
      </c>
      <c r="K17" s="48">
        <f t="shared" si="1"/>
        <v>0</v>
      </c>
      <c r="L17" s="48">
        <f t="shared" si="1"/>
        <v>322</v>
      </c>
      <c r="M17" s="54">
        <f t="shared" si="1"/>
        <v>39422</v>
      </c>
      <c r="N17" s="48">
        <f t="shared" si="1"/>
        <v>695</v>
      </c>
      <c r="O17" s="48">
        <f t="shared" si="1"/>
        <v>1007</v>
      </c>
      <c r="P17" s="54">
        <f t="shared" si="1"/>
        <v>161865</v>
      </c>
    </row>
    <row r="18" spans="7:16" ht="12.75">
      <c r="G18" s="52"/>
      <c r="H18" s="48"/>
      <c r="I18" s="49"/>
      <c r="J18" s="47"/>
      <c r="K18" s="48"/>
      <c r="L18" s="48"/>
      <c r="M18" s="49"/>
      <c r="N18" s="48"/>
      <c r="O18" s="48"/>
      <c r="P18" s="49"/>
    </row>
    <row r="19" spans="1:16" ht="12.75">
      <c r="A19" s="69" t="s">
        <v>90</v>
      </c>
      <c r="F19" s="69" t="s">
        <v>4</v>
      </c>
      <c r="G19" s="82">
        <v>713</v>
      </c>
      <c r="H19" s="83">
        <v>699</v>
      </c>
      <c r="I19" s="86">
        <v>161407</v>
      </c>
      <c r="J19" s="61">
        <v>0</v>
      </c>
      <c r="K19" s="83">
        <v>0</v>
      </c>
      <c r="L19" s="83">
        <v>322</v>
      </c>
      <c r="M19" s="86">
        <v>17000</v>
      </c>
      <c r="N19" s="83">
        <v>0</v>
      </c>
      <c r="O19" s="83">
        <f>H19+L19</f>
        <v>1021</v>
      </c>
      <c r="P19" s="86">
        <f>I19+J19+M19</f>
        <v>178407</v>
      </c>
    </row>
    <row r="20" spans="7:16" ht="12.75">
      <c r="G20" s="52"/>
      <c r="H20" s="48"/>
      <c r="I20" s="49"/>
      <c r="J20" s="47"/>
      <c r="K20" s="48"/>
      <c r="L20" s="48"/>
      <c r="M20" s="49"/>
      <c r="N20" s="48"/>
      <c r="O20" s="48"/>
      <c r="P20" s="49"/>
    </row>
    <row r="21" spans="1:16" ht="12.75">
      <c r="A21" s="119" t="s">
        <v>58</v>
      </c>
      <c r="B21" s="119"/>
      <c r="C21" s="119"/>
      <c r="D21" s="119"/>
      <c r="E21" s="119"/>
      <c r="F21" s="85" t="s">
        <v>4</v>
      </c>
      <c r="G21" s="82">
        <f aca="true" t="shared" si="2" ref="G21:M21">G19-G17</f>
        <v>18</v>
      </c>
      <c r="H21" s="83">
        <f t="shared" si="2"/>
        <v>14</v>
      </c>
      <c r="I21" s="86">
        <f t="shared" si="2"/>
        <v>38965</v>
      </c>
      <c r="J21" s="87">
        <f t="shared" si="2"/>
        <v>0</v>
      </c>
      <c r="K21" s="83">
        <f t="shared" si="2"/>
        <v>0</v>
      </c>
      <c r="L21" s="83">
        <f t="shared" si="2"/>
        <v>0</v>
      </c>
      <c r="M21" s="86">
        <f t="shared" si="2"/>
        <v>-22422</v>
      </c>
      <c r="N21" s="83">
        <f>G21+K21</f>
        <v>18</v>
      </c>
      <c r="O21" s="83">
        <f>H21+L21</f>
        <v>14</v>
      </c>
      <c r="P21" s="86">
        <f>I21+J21+M21</f>
        <v>16543</v>
      </c>
    </row>
    <row r="22" spans="7:16" ht="12.75">
      <c r="G22" s="52"/>
      <c r="H22" s="48"/>
      <c r="I22" s="49"/>
      <c r="J22" s="47"/>
      <c r="K22" s="48"/>
      <c r="L22" s="48"/>
      <c r="M22" s="49"/>
      <c r="N22" s="48"/>
      <c r="O22" s="48"/>
      <c r="P22" s="49"/>
    </row>
    <row r="23" spans="1:16" ht="12.75">
      <c r="A23" s="71" t="s">
        <v>26</v>
      </c>
      <c r="F23" s="53" t="s">
        <v>5</v>
      </c>
      <c r="G23" s="52"/>
      <c r="H23" s="48"/>
      <c r="I23" s="49"/>
      <c r="J23" s="47"/>
      <c r="K23" s="48"/>
      <c r="L23" s="48"/>
      <c r="M23" s="49"/>
      <c r="N23" s="48"/>
      <c r="O23" s="48"/>
      <c r="P23" s="49"/>
    </row>
    <row r="24" spans="1:16" ht="12.75">
      <c r="A24" s="69" t="s">
        <v>5</v>
      </c>
      <c r="G24" s="52" t="s">
        <v>5</v>
      </c>
      <c r="H24" s="48" t="s">
        <v>5</v>
      </c>
      <c r="I24" s="49" t="s">
        <v>5</v>
      </c>
      <c r="J24" s="47" t="s">
        <v>5</v>
      </c>
      <c r="K24" s="48" t="s">
        <v>5</v>
      </c>
      <c r="L24" s="48" t="s">
        <v>5</v>
      </c>
      <c r="M24" s="49" t="s">
        <v>5</v>
      </c>
      <c r="N24" s="48" t="s">
        <v>5</v>
      </c>
      <c r="O24" s="48" t="s">
        <v>5</v>
      </c>
      <c r="P24" s="49" t="s">
        <v>5</v>
      </c>
    </row>
    <row r="25" spans="1:16" ht="12.75">
      <c r="A25" s="69" t="s">
        <v>101</v>
      </c>
      <c r="F25" s="69" t="s">
        <v>5</v>
      </c>
      <c r="G25" s="52">
        <v>-31</v>
      </c>
      <c r="H25" s="48">
        <v>-31</v>
      </c>
      <c r="I25" s="54">
        <v>-11400</v>
      </c>
      <c r="J25" s="81">
        <v>0</v>
      </c>
      <c r="K25" s="48">
        <v>0</v>
      </c>
      <c r="L25" s="48">
        <v>0</v>
      </c>
      <c r="M25" s="49">
        <v>0</v>
      </c>
      <c r="N25" s="48">
        <f>G25+K25</f>
        <v>-31</v>
      </c>
      <c r="O25" s="48">
        <f>H25+L25</f>
        <v>-31</v>
      </c>
      <c r="P25" s="54">
        <f>I25+J25+M25</f>
        <v>-11400</v>
      </c>
    </row>
    <row r="26" spans="1:16" ht="12.75">
      <c r="A26" s="69" t="s">
        <v>100</v>
      </c>
      <c r="G26" s="52">
        <v>2</v>
      </c>
      <c r="H26" s="48">
        <v>2</v>
      </c>
      <c r="I26" s="54">
        <v>500</v>
      </c>
      <c r="J26" s="81"/>
      <c r="K26" s="48">
        <v>0</v>
      </c>
      <c r="L26" s="48">
        <v>0</v>
      </c>
      <c r="M26" s="49">
        <v>0</v>
      </c>
      <c r="N26" s="48">
        <f>G26+K26</f>
        <v>2</v>
      </c>
      <c r="O26" s="48">
        <f>H26+L26</f>
        <v>2</v>
      </c>
      <c r="P26" s="49">
        <f>I26+J26+M26</f>
        <v>500</v>
      </c>
    </row>
    <row r="27" spans="7:16" ht="12.75">
      <c r="G27" s="52"/>
      <c r="H27" s="48"/>
      <c r="I27" s="49"/>
      <c r="J27" s="47"/>
      <c r="K27" s="48"/>
      <c r="L27" s="48"/>
      <c r="M27" s="49"/>
      <c r="N27" s="48"/>
      <c r="O27" s="48"/>
      <c r="P27" s="49"/>
    </row>
    <row r="28" spans="1:16" ht="12.75">
      <c r="A28" s="69" t="s">
        <v>27</v>
      </c>
      <c r="G28" s="52" t="s">
        <v>5</v>
      </c>
      <c r="H28" s="48" t="s">
        <v>5</v>
      </c>
      <c r="I28" s="49" t="s">
        <v>5</v>
      </c>
      <c r="J28" s="47" t="s">
        <v>5</v>
      </c>
      <c r="K28" s="48" t="s">
        <v>5</v>
      </c>
      <c r="L28" s="48" t="s">
        <v>5</v>
      </c>
      <c r="M28" s="49" t="s">
        <v>5</v>
      </c>
      <c r="N28" s="48" t="s">
        <v>5</v>
      </c>
      <c r="O28" s="48" t="s">
        <v>5</v>
      </c>
      <c r="P28" s="49" t="s">
        <v>5</v>
      </c>
    </row>
    <row r="29" spans="1:16" ht="12.75">
      <c r="A29" s="69" t="s">
        <v>89</v>
      </c>
      <c r="F29" s="69" t="s">
        <v>4</v>
      </c>
      <c r="G29" s="52">
        <v>0</v>
      </c>
      <c r="H29" s="48">
        <v>0</v>
      </c>
      <c r="I29" s="54">
        <v>1591</v>
      </c>
      <c r="J29" s="47">
        <v>0</v>
      </c>
      <c r="K29" s="48">
        <v>0</v>
      </c>
      <c r="L29" s="48">
        <v>0</v>
      </c>
      <c r="M29" s="54">
        <v>0</v>
      </c>
      <c r="N29" s="48">
        <f>G29+K29</f>
        <v>0</v>
      </c>
      <c r="O29" s="48">
        <f>H29+L29</f>
        <v>0</v>
      </c>
      <c r="P29" s="54">
        <f>I29+J29+M29</f>
        <v>1591</v>
      </c>
    </row>
    <row r="30" spans="1:16" ht="12.75">
      <c r="A30" s="69" t="s">
        <v>71</v>
      </c>
      <c r="F30" s="53" t="s">
        <v>4</v>
      </c>
      <c r="G30" s="52">
        <v>0</v>
      </c>
      <c r="H30" s="48">
        <v>0</v>
      </c>
      <c r="I30" s="54">
        <v>647</v>
      </c>
      <c r="J30" s="47">
        <v>0</v>
      </c>
      <c r="K30" s="48">
        <v>0</v>
      </c>
      <c r="L30" s="48">
        <v>0</v>
      </c>
      <c r="M30" s="54">
        <v>0</v>
      </c>
      <c r="N30" s="48">
        <f aca="true" t="shared" si="3" ref="N30:N41">G30+K30</f>
        <v>0</v>
      </c>
      <c r="O30" s="48">
        <f aca="true" t="shared" si="4" ref="O30:O41">H30+L30</f>
        <v>0</v>
      </c>
      <c r="P30" s="54">
        <f aca="true" t="shared" si="5" ref="P30:P41">I30+J30+M30</f>
        <v>647</v>
      </c>
    </row>
    <row r="31" spans="1:16" ht="12.75" hidden="1">
      <c r="A31" s="69" t="s">
        <v>70</v>
      </c>
      <c r="E31" s="53"/>
      <c r="F31" s="53" t="s">
        <v>5</v>
      </c>
      <c r="G31" s="52">
        <v>0</v>
      </c>
      <c r="H31" s="48">
        <v>0</v>
      </c>
      <c r="I31" s="54">
        <v>0</v>
      </c>
      <c r="J31" s="47">
        <v>0</v>
      </c>
      <c r="K31" s="48">
        <v>0</v>
      </c>
      <c r="L31" s="48">
        <v>0</v>
      </c>
      <c r="M31" s="54">
        <v>0</v>
      </c>
      <c r="N31" s="48">
        <f t="shared" si="3"/>
        <v>0</v>
      </c>
      <c r="O31" s="48">
        <f t="shared" si="4"/>
        <v>0</v>
      </c>
      <c r="P31" s="54">
        <f t="shared" si="5"/>
        <v>0</v>
      </c>
    </row>
    <row r="32" spans="1:16" ht="12.75" hidden="1">
      <c r="A32" s="69" t="s">
        <v>59</v>
      </c>
      <c r="E32" s="53"/>
      <c r="F32" s="53" t="s">
        <v>5</v>
      </c>
      <c r="G32" s="52">
        <v>0</v>
      </c>
      <c r="H32" s="48">
        <v>0</v>
      </c>
      <c r="I32" s="54">
        <v>0</v>
      </c>
      <c r="J32" s="47">
        <v>0</v>
      </c>
      <c r="K32" s="48">
        <v>0</v>
      </c>
      <c r="L32" s="48">
        <v>0</v>
      </c>
      <c r="M32" s="54">
        <v>0</v>
      </c>
      <c r="N32" s="48">
        <f t="shared" si="3"/>
        <v>0</v>
      </c>
      <c r="O32" s="48">
        <f t="shared" si="4"/>
        <v>0</v>
      </c>
      <c r="P32" s="54">
        <f t="shared" si="5"/>
        <v>0</v>
      </c>
    </row>
    <row r="33" spans="1:16" ht="12.75">
      <c r="A33" s="69" t="s">
        <v>74</v>
      </c>
      <c r="F33" s="69" t="s">
        <v>5</v>
      </c>
      <c r="G33" s="52">
        <v>0</v>
      </c>
      <c r="H33" s="48">
        <v>18</v>
      </c>
      <c r="I33" s="54">
        <v>1576</v>
      </c>
      <c r="J33" s="47">
        <v>0</v>
      </c>
      <c r="K33" s="48">
        <v>0</v>
      </c>
      <c r="L33" s="48">
        <v>0</v>
      </c>
      <c r="M33" s="54">
        <v>0</v>
      </c>
      <c r="N33" s="48">
        <f t="shared" si="3"/>
        <v>0</v>
      </c>
      <c r="O33" s="48">
        <f t="shared" si="4"/>
        <v>18</v>
      </c>
      <c r="P33" s="54">
        <f t="shared" si="5"/>
        <v>1576</v>
      </c>
    </row>
    <row r="34" spans="1:16" ht="12.75" hidden="1">
      <c r="A34" s="94" t="s">
        <v>61</v>
      </c>
      <c r="F34" s="69" t="s">
        <v>5</v>
      </c>
      <c r="G34" s="52">
        <v>0</v>
      </c>
      <c r="H34" s="48">
        <v>0</v>
      </c>
      <c r="I34" s="54">
        <v>0</v>
      </c>
      <c r="J34" s="47">
        <v>0</v>
      </c>
      <c r="K34" s="48">
        <v>0</v>
      </c>
      <c r="L34" s="48">
        <v>0</v>
      </c>
      <c r="M34" s="54">
        <v>0</v>
      </c>
      <c r="N34" s="48">
        <f t="shared" si="3"/>
        <v>0</v>
      </c>
      <c r="O34" s="48">
        <f t="shared" si="4"/>
        <v>0</v>
      </c>
      <c r="P34" s="54">
        <f t="shared" si="5"/>
        <v>0</v>
      </c>
    </row>
    <row r="35" spans="1:16" ht="12.75" hidden="1">
      <c r="A35" s="53" t="s">
        <v>48</v>
      </c>
      <c r="F35" s="69" t="s">
        <v>5</v>
      </c>
      <c r="G35" s="52">
        <v>0</v>
      </c>
      <c r="H35" s="48">
        <v>0</v>
      </c>
      <c r="I35" s="54">
        <v>0</v>
      </c>
      <c r="J35" s="47">
        <v>0</v>
      </c>
      <c r="K35" s="48">
        <v>0</v>
      </c>
      <c r="L35" s="48">
        <v>0</v>
      </c>
      <c r="M35" s="54">
        <v>0</v>
      </c>
      <c r="N35" s="48">
        <f t="shared" si="3"/>
        <v>0</v>
      </c>
      <c r="O35" s="48">
        <f t="shared" si="4"/>
        <v>0</v>
      </c>
      <c r="P35" s="54">
        <f t="shared" si="5"/>
        <v>0</v>
      </c>
    </row>
    <row r="36" spans="1:16" ht="12.75" hidden="1">
      <c r="A36" s="53" t="s">
        <v>28</v>
      </c>
      <c r="F36" s="69" t="s">
        <v>5</v>
      </c>
      <c r="G36" s="52">
        <v>0</v>
      </c>
      <c r="H36" s="48">
        <v>0</v>
      </c>
      <c r="I36" s="54">
        <v>0</v>
      </c>
      <c r="J36" s="47">
        <v>0</v>
      </c>
      <c r="K36" s="48">
        <v>0</v>
      </c>
      <c r="L36" s="48">
        <v>0</v>
      </c>
      <c r="M36" s="54">
        <v>0</v>
      </c>
      <c r="N36" s="48">
        <f t="shared" si="3"/>
        <v>0</v>
      </c>
      <c r="O36" s="48">
        <f t="shared" si="4"/>
        <v>0</v>
      </c>
      <c r="P36" s="54">
        <f t="shared" si="5"/>
        <v>0</v>
      </c>
    </row>
    <row r="37" spans="1:16" ht="12.75">
      <c r="A37" s="94" t="s">
        <v>62</v>
      </c>
      <c r="F37" s="69" t="s">
        <v>5</v>
      </c>
      <c r="G37" s="52">
        <v>0</v>
      </c>
      <c r="H37" s="48">
        <v>0</v>
      </c>
      <c r="I37" s="54">
        <v>327</v>
      </c>
      <c r="J37" s="47">
        <v>0</v>
      </c>
      <c r="K37" s="48">
        <v>0</v>
      </c>
      <c r="L37" s="48">
        <v>0</v>
      </c>
      <c r="M37" s="54">
        <v>0</v>
      </c>
      <c r="N37" s="48">
        <f t="shared" si="3"/>
        <v>0</v>
      </c>
      <c r="O37" s="48">
        <f t="shared" si="4"/>
        <v>0</v>
      </c>
      <c r="P37" s="54">
        <f t="shared" si="5"/>
        <v>327</v>
      </c>
    </row>
    <row r="38" spans="1:16" ht="12.75">
      <c r="A38" s="69" t="s">
        <v>29</v>
      </c>
      <c r="F38" s="69" t="s">
        <v>5</v>
      </c>
      <c r="G38" s="52">
        <v>0</v>
      </c>
      <c r="H38" s="48">
        <v>0</v>
      </c>
      <c r="I38" s="54">
        <v>444</v>
      </c>
      <c r="J38" s="47">
        <v>0</v>
      </c>
      <c r="K38" s="48">
        <v>0</v>
      </c>
      <c r="L38" s="48">
        <v>0</v>
      </c>
      <c r="M38" s="54">
        <v>0</v>
      </c>
      <c r="N38" s="48">
        <f t="shared" si="3"/>
        <v>0</v>
      </c>
      <c r="O38" s="48">
        <f t="shared" si="4"/>
        <v>0</v>
      </c>
      <c r="P38" s="54">
        <f t="shared" si="5"/>
        <v>444</v>
      </c>
    </row>
    <row r="39" spans="1:16" ht="12.75">
      <c r="A39" s="69" t="s">
        <v>97</v>
      </c>
      <c r="F39" s="69" t="s">
        <v>5</v>
      </c>
      <c r="G39" s="52">
        <v>0</v>
      </c>
      <c r="H39" s="48">
        <v>0</v>
      </c>
      <c r="I39" s="54">
        <v>56</v>
      </c>
      <c r="J39" s="47">
        <v>0</v>
      </c>
      <c r="K39" s="48">
        <v>0</v>
      </c>
      <c r="L39" s="48">
        <v>0</v>
      </c>
      <c r="M39" s="54">
        <v>0</v>
      </c>
      <c r="N39" s="48">
        <f t="shared" si="3"/>
        <v>0</v>
      </c>
      <c r="O39" s="48">
        <f t="shared" si="4"/>
        <v>0</v>
      </c>
      <c r="P39" s="54">
        <f t="shared" si="5"/>
        <v>56</v>
      </c>
    </row>
    <row r="40" spans="1:16" ht="12.75">
      <c r="A40" s="69" t="s">
        <v>63</v>
      </c>
      <c r="F40" s="69" t="s">
        <v>5</v>
      </c>
      <c r="G40" s="52">
        <v>0</v>
      </c>
      <c r="H40" s="48">
        <v>0</v>
      </c>
      <c r="I40" s="54">
        <v>27</v>
      </c>
      <c r="J40" s="47">
        <v>0</v>
      </c>
      <c r="K40" s="48">
        <v>0</v>
      </c>
      <c r="L40" s="48">
        <v>0</v>
      </c>
      <c r="M40" s="54">
        <v>0</v>
      </c>
      <c r="N40" s="48">
        <f t="shared" si="3"/>
        <v>0</v>
      </c>
      <c r="O40" s="48">
        <f t="shared" si="4"/>
        <v>0</v>
      </c>
      <c r="P40" s="54">
        <f t="shared" si="5"/>
        <v>27</v>
      </c>
    </row>
    <row r="41" spans="1:16" ht="12.75" hidden="1">
      <c r="A41" s="69" t="s">
        <v>64</v>
      </c>
      <c r="F41" s="69" t="s">
        <v>5</v>
      </c>
      <c r="G41" s="52">
        <v>0</v>
      </c>
      <c r="H41" s="48">
        <v>0</v>
      </c>
      <c r="I41" s="54">
        <v>0</v>
      </c>
      <c r="J41" s="47">
        <v>0</v>
      </c>
      <c r="K41" s="48">
        <v>0</v>
      </c>
      <c r="L41" s="48">
        <v>0</v>
      </c>
      <c r="M41" s="54">
        <v>0</v>
      </c>
      <c r="N41" s="48">
        <f t="shared" si="3"/>
        <v>0</v>
      </c>
      <c r="O41" s="48">
        <f t="shared" si="4"/>
        <v>0</v>
      </c>
      <c r="P41" s="54">
        <f t="shared" si="5"/>
        <v>0</v>
      </c>
    </row>
    <row r="42" spans="1:16" ht="12.75">
      <c r="A42" s="69" t="s">
        <v>98</v>
      </c>
      <c r="F42" s="69" t="s">
        <v>4</v>
      </c>
      <c r="G42" s="52">
        <v>0</v>
      </c>
      <c r="H42" s="48">
        <v>0</v>
      </c>
      <c r="I42" s="54">
        <v>1964</v>
      </c>
      <c r="J42" s="47">
        <v>0</v>
      </c>
      <c r="K42" s="48">
        <v>0</v>
      </c>
      <c r="L42" s="48">
        <v>0</v>
      </c>
      <c r="M42" s="54">
        <v>0</v>
      </c>
      <c r="N42" s="48">
        <f aca="true" t="shared" si="6" ref="N42:N53">G42+K42</f>
        <v>0</v>
      </c>
      <c r="O42" s="48">
        <f aca="true" t="shared" si="7" ref="O42:O53">H42+L42</f>
        <v>0</v>
      </c>
      <c r="P42" s="54">
        <f aca="true" t="shared" si="8" ref="P42:P53">I42+J42+M42</f>
        <v>1964</v>
      </c>
    </row>
    <row r="43" spans="1:16" ht="12.75" hidden="1">
      <c r="A43" s="69" t="s">
        <v>30</v>
      </c>
      <c r="F43" s="69" t="s">
        <v>4</v>
      </c>
      <c r="G43" s="52">
        <v>0</v>
      </c>
      <c r="H43" s="48">
        <v>0</v>
      </c>
      <c r="I43" s="54">
        <v>0</v>
      </c>
      <c r="J43" s="47">
        <v>0</v>
      </c>
      <c r="K43" s="48">
        <v>0</v>
      </c>
      <c r="L43" s="48">
        <v>0</v>
      </c>
      <c r="M43" s="54">
        <v>0</v>
      </c>
      <c r="N43" s="48">
        <f t="shared" si="6"/>
        <v>0</v>
      </c>
      <c r="O43" s="48">
        <f t="shared" si="7"/>
        <v>0</v>
      </c>
      <c r="P43" s="54">
        <f t="shared" si="8"/>
        <v>0</v>
      </c>
    </row>
    <row r="44" spans="1:16" ht="12.75" hidden="1">
      <c r="A44" s="69" t="s">
        <v>72</v>
      </c>
      <c r="F44" s="69" t="s">
        <v>4</v>
      </c>
      <c r="G44" s="52">
        <v>0</v>
      </c>
      <c r="H44" s="48">
        <v>0</v>
      </c>
      <c r="I44" s="54">
        <v>0</v>
      </c>
      <c r="J44" s="47">
        <v>0</v>
      </c>
      <c r="K44" s="48">
        <v>0</v>
      </c>
      <c r="L44" s="48">
        <v>0</v>
      </c>
      <c r="M44" s="54">
        <v>0</v>
      </c>
      <c r="N44" s="48">
        <f t="shared" si="6"/>
        <v>0</v>
      </c>
      <c r="O44" s="48">
        <f t="shared" si="7"/>
        <v>0</v>
      </c>
      <c r="P44" s="54">
        <f t="shared" si="8"/>
        <v>0</v>
      </c>
    </row>
    <row r="45" spans="1:16" ht="12.75">
      <c r="A45" s="69" t="s">
        <v>75</v>
      </c>
      <c r="F45" s="69" t="s">
        <v>5</v>
      </c>
      <c r="G45" s="52">
        <v>0</v>
      </c>
      <c r="H45" s="48">
        <v>0</v>
      </c>
      <c r="I45" s="54">
        <v>966</v>
      </c>
      <c r="J45" s="47">
        <v>0</v>
      </c>
      <c r="K45" s="48">
        <v>0</v>
      </c>
      <c r="L45" s="48">
        <v>0</v>
      </c>
      <c r="M45" s="54">
        <v>0</v>
      </c>
      <c r="N45" s="48">
        <f t="shared" si="6"/>
        <v>0</v>
      </c>
      <c r="O45" s="48">
        <f t="shared" si="7"/>
        <v>0</v>
      </c>
      <c r="P45" s="54">
        <f t="shared" si="8"/>
        <v>966</v>
      </c>
    </row>
    <row r="46" spans="1:16" ht="12.75" hidden="1">
      <c r="A46" s="69" t="s">
        <v>65</v>
      </c>
      <c r="F46" s="69" t="s">
        <v>5</v>
      </c>
      <c r="G46" s="52">
        <v>0</v>
      </c>
      <c r="H46" s="48">
        <v>0</v>
      </c>
      <c r="I46" s="54">
        <v>0</v>
      </c>
      <c r="J46" s="47">
        <v>0</v>
      </c>
      <c r="K46" s="48">
        <v>0</v>
      </c>
      <c r="L46" s="48">
        <v>0</v>
      </c>
      <c r="M46" s="54">
        <v>0</v>
      </c>
      <c r="N46" s="48">
        <f t="shared" si="6"/>
        <v>0</v>
      </c>
      <c r="O46" s="48">
        <f t="shared" si="7"/>
        <v>0</v>
      </c>
      <c r="P46" s="54">
        <f t="shared" si="8"/>
        <v>0</v>
      </c>
    </row>
    <row r="47" spans="1:16" ht="12.75" hidden="1">
      <c r="A47" s="69" t="s">
        <v>31</v>
      </c>
      <c r="F47" s="69" t="s">
        <v>5</v>
      </c>
      <c r="G47" s="52">
        <v>0</v>
      </c>
      <c r="H47" s="48">
        <v>0</v>
      </c>
      <c r="I47" s="54">
        <v>0</v>
      </c>
      <c r="J47" s="47">
        <v>0</v>
      </c>
      <c r="K47" s="48">
        <v>0</v>
      </c>
      <c r="L47" s="48">
        <v>0</v>
      </c>
      <c r="M47" s="54">
        <v>0</v>
      </c>
      <c r="N47" s="48">
        <f t="shared" si="6"/>
        <v>0</v>
      </c>
      <c r="O47" s="48">
        <f t="shared" si="7"/>
        <v>0</v>
      </c>
      <c r="P47" s="54">
        <f t="shared" si="8"/>
        <v>0</v>
      </c>
    </row>
    <row r="48" spans="1:16" ht="12.75">
      <c r="A48" s="69" t="s">
        <v>99</v>
      </c>
      <c r="F48" s="69" t="s">
        <v>5</v>
      </c>
      <c r="G48" s="52">
        <v>0</v>
      </c>
      <c r="H48" s="48">
        <v>0</v>
      </c>
      <c r="I48" s="54">
        <v>42</v>
      </c>
      <c r="J48" s="47">
        <v>0</v>
      </c>
      <c r="K48" s="48">
        <v>0</v>
      </c>
      <c r="L48" s="48">
        <v>0</v>
      </c>
      <c r="M48" s="54">
        <v>0</v>
      </c>
      <c r="N48" s="48">
        <f t="shared" si="6"/>
        <v>0</v>
      </c>
      <c r="O48" s="48">
        <f t="shared" si="7"/>
        <v>0</v>
      </c>
      <c r="P48" s="54">
        <f t="shared" si="8"/>
        <v>42</v>
      </c>
    </row>
    <row r="49" spans="1:16" ht="12.75" hidden="1">
      <c r="A49" s="69" t="s">
        <v>66</v>
      </c>
      <c r="F49" s="69" t="s">
        <v>5</v>
      </c>
      <c r="G49" s="52">
        <v>0</v>
      </c>
      <c r="H49" s="48">
        <v>0</v>
      </c>
      <c r="I49" s="54">
        <v>0</v>
      </c>
      <c r="J49" s="47">
        <v>0</v>
      </c>
      <c r="K49" s="48">
        <v>0</v>
      </c>
      <c r="L49" s="48">
        <v>0</v>
      </c>
      <c r="M49" s="54">
        <v>0</v>
      </c>
      <c r="N49" s="48">
        <f t="shared" si="6"/>
        <v>0</v>
      </c>
      <c r="O49" s="48">
        <f t="shared" si="7"/>
        <v>0</v>
      </c>
      <c r="P49" s="54">
        <f t="shared" si="8"/>
        <v>0</v>
      </c>
    </row>
    <row r="50" spans="1:16" ht="12.75" hidden="1">
      <c r="A50" s="69" t="s">
        <v>67</v>
      </c>
      <c r="F50" s="69" t="s">
        <v>5</v>
      </c>
      <c r="G50" s="52">
        <v>0</v>
      </c>
      <c r="H50" s="48">
        <v>0</v>
      </c>
      <c r="I50" s="54">
        <v>0</v>
      </c>
      <c r="J50" s="47">
        <v>0</v>
      </c>
      <c r="K50" s="48">
        <v>0</v>
      </c>
      <c r="L50" s="48">
        <v>0</v>
      </c>
      <c r="M50" s="54">
        <v>0</v>
      </c>
      <c r="N50" s="48">
        <f t="shared" si="6"/>
        <v>0</v>
      </c>
      <c r="O50" s="48">
        <f t="shared" si="7"/>
        <v>0</v>
      </c>
      <c r="P50" s="54">
        <f t="shared" si="8"/>
        <v>0</v>
      </c>
    </row>
    <row r="51" spans="1:16" ht="12.75" hidden="1">
      <c r="A51" s="69" t="s">
        <v>68</v>
      </c>
      <c r="F51" s="69" t="s">
        <v>5</v>
      </c>
      <c r="G51" s="52">
        <v>0</v>
      </c>
      <c r="H51" s="48">
        <v>0</v>
      </c>
      <c r="I51" s="54">
        <v>0</v>
      </c>
      <c r="J51" s="47">
        <v>0</v>
      </c>
      <c r="K51" s="48">
        <v>0</v>
      </c>
      <c r="L51" s="48">
        <v>0</v>
      </c>
      <c r="M51" s="54">
        <v>0</v>
      </c>
      <c r="N51" s="48">
        <f t="shared" si="6"/>
        <v>0</v>
      </c>
      <c r="O51" s="48">
        <f t="shared" si="7"/>
        <v>0</v>
      </c>
      <c r="P51" s="54">
        <f t="shared" si="8"/>
        <v>0</v>
      </c>
    </row>
    <row r="52" spans="1:16" ht="12.75" hidden="1">
      <c r="A52" s="69" t="s">
        <v>69</v>
      </c>
      <c r="F52" s="69" t="s">
        <v>5</v>
      </c>
      <c r="G52" s="52">
        <v>0</v>
      </c>
      <c r="H52" s="48">
        <v>0</v>
      </c>
      <c r="I52" s="54">
        <v>0</v>
      </c>
      <c r="J52" s="47">
        <v>0</v>
      </c>
      <c r="K52" s="48">
        <v>0</v>
      </c>
      <c r="L52" s="48">
        <v>0</v>
      </c>
      <c r="M52" s="54">
        <v>0</v>
      </c>
      <c r="N52" s="48">
        <f t="shared" si="6"/>
        <v>0</v>
      </c>
      <c r="O52" s="48">
        <f t="shared" si="7"/>
        <v>0</v>
      </c>
      <c r="P52" s="54">
        <f t="shared" si="8"/>
        <v>0</v>
      </c>
    </row>
    <row r="53" spans="1:16" ht="12.75" hidden="1">
      <c r="A53" s="69" t="s">
        <v>32</v>
      </c>
      <c r="F53" s="69" t="s">
        <v>5</v>
      </c>
      <c r="G53" s="52">
        <v>0</v>
      </c>
      <c r="H53" s="48">
        <v>0</v>
      </c>
      <c r="I53" s="54">
        <v>0</v>
      </c>
      <c r="J53" s="47">
        <v>0</v>
      </c>
      <c r="K53" s="48">
        <v>0</v>
      </c>
      <c r="L53" s="48">
        <v>0</v>
      </c>
      <c r="M53" s="54">
        <v>0</v>
      </c>
      <c r="N53" s="48">
        <f t="shared" si="6"/>
        <v>0</v>
      </c>
      <c r="O53" s="48">
        <f t="shared" si="7"/>
        <v>0</v>
      </c>
      <c r="P53" s="54">
        <f t="shared" si="8"/>
        <v>0</v>
      </c>
    </row>
    <row r="54" spans="7:16" ht="12.75">
      <c r="G54" s="52"/>
      <c r="H54" s="48"/>
      <c r="I54" s="54"/>
      <c r="J54" s="47"/>
      <c r="K54" s="48"/>
      <c r="L54" s="48"/>
      <c r="M54" s="49"/>
      <c r="N54" s="48"/>
      <c r="O54" s="48"/>
      <c r="P54" s="54"/>
    </row>
    <row r="55" spans="1:17" ht="12.75">
      <c r="A55" s="69" t="s">
        <v>91</v>
      </c>
      <c r="F55" s="69" t="s">
        <v>4</v>
      </c>
      <c r="G55" s="52">
        <f>SUM(G29:G53)</f>
        <v>0</v>
      </c>
      <c r="H55" s="48">
        <f>SUM(H29:H53)</f>
        <v>18</v>
      </c>
      <c r="I55" s="54">
        <f>SUM(I29:I53)</f>
        <v>7640</v>
      </c>
      <c r="J55" s="81">
        <f>SUM(J25:J53)</f>
        <v>0</v>
      </c>
      <c r="K55" s="52">
        <f aca="true" t="shared" si="9" ref="K55:P55">SUM(K29:K53)</f>
        <v>0</v>
      </c>
      <c r="L55" s="48">
        <f t="shared" si="9"/>
        <v>0</v>
      </c>
      <c r="M55" s="54">
        <f t="shared" si="9"/>
        <v>0</v>
      </c>
      <c r="N55" s="52">
        <f t="shared" si="9"/>
        <v>0</v>
      </c>
      <c r="O55" s="48">
        <f t="shared" si="9"/>
        <v>18</v>
      </c>
      <c r="P55" s="54">
        <f t="shared" si="9"/>
        <v>7640</v>
      </c>
      <c r="Q55" s="53"/>
    </row>
    <row r="56" spans="7:16" ht="12.75" hidden="1">
      <c r="G56" s="52"/>
      <c r="H56" s="48"/>
      <c r="I56" s="49"/>
      <c r="J56" s="47" t="s">
        <v>4</v>
      </c>
      <c r="K56" s="48"/>
      <c r="L56" s="48"/>
      <c r="M56" s="49"/>
      <c r="N56" s="48"/>
      <c r="O56" s="48"/>
      <c r="P56" s="49"/>
    </row>
    <row r="57" spans="1:16" ht="12.75" hidden="1">
      <c r="A57" s="69" t="s">
        <v>33</v>
      </c>
      <c r="G57" s="52"/>
      <c r="H57" s="48"/>
      <c r="I57" s="49"/>
      <c r="J57" s="47"/>
      <c r="K57" s="48"/>
      <c r="L57" s="48"/>
      <c r="M57" s="49"/>
      <c r="N57" s="48"/>
      <c r="O57" s="48"/>
      <c r="P57" s="49"/>
    </row>
    <row r="58" spans="1:16" ht="12.75" hidden="1">
      <c r="A58" s="69" t="s">
        <v>34</v>
      </c>
      <c r="F58" s="69" t="s">
        <v>5</v>
      </c>
      <c r="G58" s="52">
        <v>0</v>
      </c>
      <c r="H58" s="48">
        <v>0</v>
      </c>
      <c r="I58" s="49">
        <v>0</v>
      </c>
      <c r="J58" s="47">
        <v>0</v>
      </c>
      <c r="K58" s="48">
        <v>0</v>
      </c>
      <c r="L58" s="48">
        <v>0</v>
      </c>
      <c r="M58" s="55">
        <v>0</v>
      </c>
      <c r="N58" s="48">
        <f aca="true" t="shared" si="10" ref="N58:O61">G58+K58</f>
        <v>0</v>
      </c>
      <c r="O58" s="48">
        <f t="shared" si="10"/>
        <v>0</v>
      </c>
      <c r="P58" s="54">
        <f>I58+J58+M58</f>
        <v>0</v>
      </c>
    </row>
    <row r="59" spans="1:16" ht="12.75" hidden="1">
      <c r="A59" s="69" t="s">
        <v>35</v>
      </c>
      <c r="F59" s="69" t="s">
        <v>5</v>
      </c>
      <c r="G59" s="52">
        <v>0</v>
      </c>
      <c r="H59" s="48">
        <v>0</v>
      </c>
      <c r="I59" s="49">
        <v>0</v>
      </c>
      <c r="J59" s="47">
        <v>0</v>
      </c>
      <c r="K59" s="48">
        <v>0</v>
      </c>
      <c r="L59" s="48">
        <v>0</v>
      </c>
      <c r="M59" s="55">
        <v>0</v>
      </c>
      <c r="N59" s="48">
        <f t="shared" si="10"/>
        <v>0</v>
      </c>
      <c r="O59" s="48">
        <f t="shared" si="10"/>
        <v>0</v>
      </c>
      <c r="P59" s="54">
        <f>I59+J59+M59</f>
        <v>0</v>
      </c>
    </row>
    <row r="60" spans="1:16" ht="12.75" hidden="1">
      <c r="A60" s="69" t="s">
        <v>83</v>
      </c>
      <c r="F60" s="69" t="s">
        <v>5</v>
      </c>
      <c r="G60" s="52"/>
      <c r="H60" s="48"/>
      <c r="I60" s="54"/>
      <c r="J60" s="47">
        <v>0</v>
      </c>
      <c r="K60" s="48">
        <v>0</v>
      </c>
      <c r="L60" s="48">
        <v>0</v>
      </c>
      <c r="M60" s="55">
        <v>0</v>
      </c>
      <c r="N60" s="48">
        <f t="shared" si="10"/>
        <v>0</v>
      </c>
      <c r="O60" s="48">
        <f t="shared" si="10"/>
        <v>0</v>
      </c>
      <c r="P60" s="54">
        <f>I60+J60+M60</f>
        <v>0</v>
      </c>
    </row>
    <row r="61" spans="1:16" ht="12.75" hidden="1">
      <c r="A61" s="69" t="s">
        <v>36</v>
      </c>
      <c r="F61" s="69" t="s">
        <v>5</v>
      </c>
      <c r="G61" s="52">
        <v>0</v>
      </c>
      <c r="H61" s="48">
        <v>0</v>
      </c>
      <c r="I61" s="54">
        <v>0</v>
      </c>
      <c r="J61" s="56">
        <v>0</v>
      </c>
      <c r="K61" s="48">
        <v>0</v>
      </c>
      <c r="L61" s="48">
        <v>0</v>
      </c>
      <c r="M61" s="49">
        <v>0</v>
      </c>
      <c r="N61" s="48">
        <f t="shared" si="10"/>
        <v>0</v>
      </c>
      <c r="O61" s="48">
        <f t="shared" si="10"/>
        <v>0</v>
      </c>
      <c r="P61" s="54">
        <f>I61+J61+M61</f>
        <v>0</v>
      </c>
    </row>
    <row r="62" spans="7:16" ht="12.75" hidden="1">
      <c r="G62" s="52"/>
      <c r="H62" s="48"/>
      <c r="I62" s="54"/>
      <c r="J62" s="56"/>
      <c r="K62" s="48"/>
      <c r="L62" s="48"/>
      <c r="M62" s="49"/>
      <c r="N62" s="48"/>
      <c r="O62" s="48"/>
      <c r="P62" s="54"/>
    </row>
    <row r="63" spans="1:17" ht="12.75" hidden="1">
      <c r="A63" s="69" t="s">
        <v>92</v>
      </c>
      <c r="F63" s="69" t="s">
        <v>5</v>
      </c>
      <c r="G63" s="52">
        <f aca="true" t="shared" si="11" ref="G63:P63">SUM(G58:G61)</f>
        <v>0</v>
      </c>
      <c r="H63" s="48">
        <f t="shared" si="11"/>
        <v>0</v>
      </c>
      <c r="I63" s="54">
        <f t="shared" si="11"/>
        <v>0</v>
      </c>
      <c r="J63" s="81">
        <f t="shared" si="11"/>
        <v>0</v>
      </c>
      <c r="K63" s="48">
        <f t="shared" si="11"/>
        <v>0</v>
      </c>
      <c r="L63" s="48">
        <f t="shared" si="11"/>
        <v>0</v>
      </c>
      <c r="M63" s="54">
        <f t="shared" si="11"/>
        <v>0</v>
      </c>
      <c r="N63" s="48">
        <f t="shared" si="11"/>
        <v>0</v>
      </c>
      <c r="O63" s="48">
        <f t="shared" si="11"/>
        <v>0</v>
      </c>
      <c r="P63" s="54">
        <f t="shared" si="11"/>
        <v>0</v>
      </c>
      <c r="Q63" s="53"/>
    </row>
    <row r="64" spans="7:16" ht="15">
      <c r="G64" s="88"/>
      <c r="H64" s="89"/>
      <c r="I64" s="90"/>
      <c r="J64" s="91"/>
      <c r="K64" s="89"/>
      <c r="L64" s="89"/>
      <c r="M64" s="90"/>
      <c r="N64" s="89"/>
      <c r="O64" s="89"/>
      <c r="P64" s="90"/>
    </row>
    <row r="65" spans="1:17" ht="12.75">
      <c r="A65" s="69" t="s">
        <v>96</v>
      </c>
      <c r="F65" s="69" t="s">
        <v>4</v>
      </c>
      <c r="G65" s="57">
        <f>+G25+G26+G55</f>
        <v>-29</v>
      </c>
      <c r="H65" s="58">
        <f>+H25+H26+H55</f>
        <v>-11</v>
      </c>
      <c r="I65" s="59">
        <f>+I25+I26+I55</f>
        <v>-3260</v>
      </c>
      <c r="J65" s="92">
        <f>J55+J63</f>
        <v>0</v>
      </c>
      <c r="K65" s="57">
        <f aca="true" t="shared" si="12" ref="K65:P65">+K25+K26+K55</f>
        <v>0</v>
      </c>
      <c r="L65" s="58">
        <f t="shared" si="12"/>
        <v>0</v>
      </c>
      <c r="M65" s="59">
        <f t="shared" si="12"/>
        <v>0</v>
      </c>
      <c r="N65" s="57">
        <f t="shared" si="12"/>
        <v>-29</v>
      </c>
      <c r="O65" s="58">
        <f t="shared" si="12"/>
        <v>-11</v>
      </c>
      <c r="P65" s="59">
        <f t="shared" si="12"/>
        <v>-3260</v>
      </c>
      <c r="Q65" s="53"/>
    </row>
    <row r="66" spans="1:16" ht="12.75">
      <c r="A66" s="69" t="s">
        <v>93</v>
      </c>
      <c r="F66" s="69" t="s">
        <v>4</v>
      </c>
      <c r="G66" s="52">
        <f aca="true" t="shared" si="13" ref="G66:P66">G17+G65</f>
        <v>666</v>
      </c>
      <c r="H66" s="48">
        <f t="shared" si="13"/>
        <v>674</v>
      </c>
      <c r="I66" s="54">
        <f t="shared" si="13"/>
        <v>119182</v>
      </c>
      <c r="J66" s="47">
        <f t="shared" si="13"/>
        <v>0</v>
      </c>
      <c r="K66" s="48">
        <f t="shared" si="13"/>
        <v>0</v>
      </c>
      <c r="L66" s="48">
        <f t="shared" si="13"/>
        <v>322</v>
      </c>
      <c r="M66" s="54">
        <f t="shared" si="13"/>
        <v>39422</v>
      </c>
      <c r="N66" s="48">
        <f t="shared" si="13"/>
        <v>666</v>
      </c>
      <c r="O66" s="48">
        <f t="shared" si="13"/>
        <v>996</v>
      </c>
      <c r="P66" s="54">
        <f t="shared" si="13"/>
        <v>158605</v>
      </c>
    </row>
    <row r="67" spans="1:16" ht="12.75">
      <c r="A67" s="71"/>
      <c r="F67" s="69" t="s">
        <v>4</v>
      </c>
      <c r="G67" s="52"/>
      <c r="H67" s="48"/>
      <c r="I67" s="49"/>
      <c r="J67" s="47"/>
      <c r="K67" s="48"/>
      <c r="L67" s="48"/>
      <c r="M67" s="49"/>
      <c r="N67" s="48"/>
      <c r="O67" s="48"/>
      <c r="P67" s="49"/>
    </row>
    <row r="68" spans="1:16" ht="12.75">
      <c r="A68" s="71" t="s">
        <v>37</v>
      </c>
      <c r="F68" s="69" t="s">
        <v>4</v>
      </c>
      <c r="G68" s="52"/>
      <c r="H68" s="48"/>
      <c r="I68" s="49"/>
      <c r="J68" s="47"/>
      <c r="K68" s="48"/>
      <c r="L68" s="48"/>
      <c r="M68" s="49"/>
      <c r="N68" s="48"/>
      <c r="O68" s="48"/>
      <c r="P68" s="49"/>
    </row>
    <row r="69" spans="6:16" ht="12.75">
      <c r="F69" s="69" t="s">
        <v>4</v>
      </c>
      <c r="G69" s="52"/>
      <c r="H69" s="48"/>
      <c r="I69" s="49"/>
      <c r="J69" s="47"/>
      <c r="K69" s="48"/>
      <c r="L69" s="48"/>
      <c r="M69" s="49"/>
      <c r="N69" s="48"/>
      <c r="O69" s="48"/>
      <c r="P69" s="49"/>
    </row>
    <row r="70" spans="1:16" ht="12.75" customHeight="1">
      <c r="A70" s="144" t="s">
        <v>38</v>
      </c>
      <c r="B70" s="144"/>
      <c r="C70" s="144"/>
      <c r="D70" s="144"/>
      <c r="E70" s="144"/>
      <c r="F70" s="69" t="s">
        <v>5</v>
      </c>
      <c r="G70" s="52">
        <v>40</v>
      </c>
      <c r="H70" s="48">
        <v>21</v>
      </c>
      <c r="I70" s="54">
        <v>8289</v>
      </c>
      <c r="J70" s="47">
        <v>0</v>
      </c>
      <c r="K70" s="48">
        <v>0</v>
      </c>
      <c r="L70" s="48">
        <v>0</v>
      </c>
      <c r="M70" s="49">
        <v>0</v>
      </c>
      <c r="N70" s="48">
        <f>G70+K70</f>
        <v>40</v>
      </c>
      <c r="O70" s="48">
        <f>H70+L70</f>
        <v>21</v>
      </c>
      <c r="P70" s="54">
        <f>I70+J70+M70</f>
        <v>8289</v>
      </c>
    </row>
    <row r="71" spans="1:16" ht="12.75">
      <c r="A71" s="144"/>
      <c r="B71" s="144"/>
      <c r="C71" s="144"/>
      <c r="D71" s="144"/>
      <c r="E71" s="144"/>
      <c r="G71" s="52"/>
      <c r="H71" s="48"/>
      <c r="I71" s="54"/>
      <c r="J71" s="47"/>
      <c r="K71" s="48"/>
      <c r="L71" s="48"/>
      <c r="M71" s="49"/>
      <c r="N71" s="48"/>
      <c r="O71" s="48"/>
      <c r="P71" s="54"/>
    </row>
    <row r="72" spans="7:16" ht="12.75">
      <c r="G72" s="52"/>
      <c r="H72" s="48"/>
      <c r="I72" s="54"/>
      <c r="J72" s="47"/>
      <c r="K72" s="48"/>
      <c r="L72" s="48"/>
      <c r="M72" s="49"/>
      <c r="N72" s="48"/>
      <c r="O72" s="48"/>
      <c r="P72" s="54"/>
    </row>
    <row r="73" spans="1:16" ht="12.75" customHeight="1" hidden="1">
      <c r="A73" s="144" t="s">
        <v>39</v>
      </c>
      <c r="B73" s="144"/>
      <c r="C73" s="144"/>
      <c r="D73" s="144"/>
      <c r="E73" s="144"/>
      <c r="G73" s="52">
        <v>0</v>
      </c>
      <c r="H73" s="48">
        <v>0</v>
      </c>
      <c r="I73" s="54">
        <v>0</v>
      </c>
      <c r="J73" s="47">
        <v>0</v>
      </c>
      <c r="K73" s="48">
        <v>0</v>
      </c>
      <c r="L73" s="48">
        <v>0</v>
      </c>
      <c r="M73" s="49">
        <v>0</v>
      </c>
      <c r="N73" s="48">
        <f>G73+K73</f>
        <v>0</v>
      </c>
      <c r="O73" s="48">
        <f>H73+L73</f>
        <v>0</v>
      </c>
      <c r="P73" s="54">
        <f>I73+J73+M73</f>
        <v>0</v>
      </c>
    </row>
    <row r="74" spans="1:16" ht="12.75" hidden="1">
      <c r="A74" s="144"/>
      <c r="B74" s="144"/>
      <c r="C74" s="144"/>
      <c r="D74" s="144"/>
      <c r="E74" s="144"/>
      <c r="G74" s="52"/>
      <c r="H74" s="48"/>
      <c r="I74" s="54"/>
      <c r="J74" s="47"/>
      <c r="K74" s="48"/>
      <c r="L74" s="48"/>
      <c r="M74" s="49"/>
      <c r="N74" s="48"/>
      <c r="O74" s="48"/>
      <c r="P74" s="54"/>
    </row>
    <row r="75" spans="1:16" ht="12.75" hidden="1">
      <c r="A75" s="93"/>
      <c r="B75" s="93"/>
      <c r="C75" s="93"/>
      <c r="D75" s="93"/>
      <c r="E75" s="93"/>
      <c r="G75" s="52"/>
      <c r="H75" s="48"/>
      <c r="I75" s="54"/>
      <c r="J75" s="47"/>
      <c r="K75" s="48"/>
      <c r="L75" s="48"/>
      <c r="M75" s="49"/>
      <c r="N75" s="48"/>
      <c r="O75" s="48"/>
      <c r="P75" s="54"/>
    </row>
    <row r="76" spans="1:16" ht="12.75" customHeight="1" hidden="1">
      <c r="A76" s="144" t="s">
        <v>40</v>
      </c>
      <c r="B76" s="144"/>
      <c r="C76" s="144"/>
      <c r="D76" s="144"/>
      <c r="E76" s="144"/>
      <c r="F76" s="69" t="s">
        <v>5</v>
      </c>
      <c r="G76" s="52">
        <v>0</v>
      </c>
      <c r="H76" s="48">
        <v>0</v>
      </c>
      <c r="I76" s="54">
        <v>0</v>
      </c>
      <c r="J76" s="47">
        <v>0</v>
      </c>
      <c r="K76" s="48">
        <v>0</v>
      </c>
      <c r="L76" s="48">
        <v>0</v>
      </c>
      <c r="M76" s="49">
        <v>0</v>
      </c>
      <c r="N76" s="48">
        <f>G76+K76</f>
        <v>0</v>
      </c>
      <c r="O76" s="48">
        <f>H76+L76</f>
        <v>0</v>
      </c>
      <c r="P76" s="54">
        <f>I76+J76+M76</f>
        <v>0</v>
      </c>
    </row>
    <row r="77" spans="1:16" ht="12.75" hidden="1">
      <c r="A77" s="144"/>
      <c r="B77" s="144"/>
      <c r="C77" s="144"/>
      <c r="D77" s="144"/>
      <c r="E77" s="144"/>
      <c r="G77" s="52"/>
      <c r="H77" s="48"/>
      <c r="I77" s="54"/>
      <c r="J77" s="47"/>
      <c r="K77" s="48"/>
      <c r="L77" s="48"/>
      <c r="M77" s="49"/>
      <c r="N77" s="48"/>
      <c r="O77" s="48"/>
      <c r="P77" s="54"/>
    </row>
    <row r="78" spans="1:16" ht="12.75" hidden="1">
      <c r="A78" s="93"/>
      <c r="B78" s="93"/>
      <c r="C78" s="93"/>
      <c r="D78" s="93"/>
      <c r="E78" s="93"/>
      <c r="G78" s="52"/>
      <c r="H78" s="48"/>
      <c r="I78" s="54"/>
      <c r="J78" s="47"/>
      <c r="K78" s="48"/>
      <c r="L78" s="48"/>
      <c r="M78" s="49"/>
      <c r="N78" s="48"/>
      <c r="O78" s="48"/>
      <c r="P78" s="54"/>
    </row>
    <row r="79" spans="1:16" ht="12.75" customHeight="1" hidden="1">
      <c r="A79" s="144" t="s">
        <v>41</v>
      </c>
      <c r="B79" s="144"/>
      <c r="C79" s="144"/>
      <c r="D79" s="144"/>
      <c r="E79" s="144"/>
      <c r="F79" s="69" t="s">
        <v>4</v>
      </c>
      <c r="G79" s="52">
        <v>0</v>
      </c>
      <c r="H79" s="48">
        <v>0</v>
      </c>
      <c r="I79" s="54">
        <v>0</v>
      </c>
      <c r="J79" s="47">
        <v>0</v>
      </c>
      <c r="K79" s="48">
        <v>0</v>
      </c>
      <c r="L79" s="48">
        <v>0</v>
      </c>
      <c r="M79" s="49">
        <v>0</v>
      </c>
      <c r="N79" s="48">
        <f>G79+K79</f>
        <v>0</v>
      </c>
      <c r="O79" s="48">
        <f>H79+L79</f>
        <v>0</v>
      </c>
      <c r="P79" s="54">
        <f>I79+J79+M79</f>
        <v>0</v>
      </c>
    </row>
    <row r="80" spans="1:17" ht="12.75" hidden="1">
      <c r="A80" s="144"/>
      <c r="B80" s="144"/>
      <c r="C80" s="144"/>
      <c r="D80" s="144"/>
      <c r="E80" s="144"/>
      <c r="F80" s="53" t="s">
        <v>5</v>
      </c>
      <c r="G80" s="52"/>
      <c r="H80" s="48"/>
      <c r="I80" s="49"/>
      <c r="J80" s="47"/>
      <c r="K80" s="48"/>
      <c r="L80" s="48"/>
      <c r="M80" s="49"/>
      <c r="N80" s="48"/>
      <c r="O80" s="48"/>
      <c r="P80" s="49"/>
      <c r="Q80" s="53"/>
    </row>
    <row r="81" spans="1:17" ht="12.75" hidden="1">
      <c r="A81" s="93"/>
      <c r="B81" s="93"/>
      <c r="C81" s="93"/>
      <c r="D81" s="93"/>
      <c r="E81" s="93"/>
      <c r="F81" s="53"/>
      <c r="G81" s="52"/>
      <c r="H81" s="48"/>
      <c r="I81" s="49"/>
      <c r="J81" s="47"/>
      <c r="K81" s="48"/>
      <c r="L81" s="48"/>
      <c r="M81" s="49"/>
      <c r="N81" s="48"/>
      <c r="O81" s="48"/>
      <c r="P81" s="49"/>
      <c r="Q81" s="53"/>
    </row>
    <row r="82" spans="1:17" ht="12.75">
      <c r="A82" s="102" t="s">
        <v>86</v>
      </c>
      <c r="B82" s="102"/>
      <c r="C82" s="102"/>
      <c r="D82" s="102"/>
      <c r="E82" s="102"/>
      <c r="F82" s="53"/>
      <c r="G82" s="52">
        <v>7</v>
      </c>
      <c r="H82" s="48">
        <v>4</v>
      </c>
      <c r="I82" s="54">
        <v>33936</v>
      </c>
      <c r="J82" s="47"/>
      <c r="K82" s="48">
        <v>0</v>
      </c>
      <c r="L82" s="48">
        <v>0</v>
      </c>
      <c r="M82" s="49">
        <v>0</v>
      </c>
      <c r="N82" s="48">
        <f>G82+K82</f>
        <v>7</v>
      </c>
      <c r="O82" s="48">
        <f>H82+L82</f>
        <v>4</v>
      </c>
      <c r="P82" s="54">
        <f>I82+J82+M82</f>
        <v>33936</v>
      </c>
      <c r="Q82" s="53"/>
    </row>
    <row r="83" spans="1:17" ht="12.75">
      <c r="A83" s="93"/>
      <c r="B83" s="93"/>
      <c r="C83" s="93"/>
      <c r="D83" s="93"/>
      <c r="E83" s="93"/>
      <c r="F83" s="53"/>
      <c r="G83" s="52"/>
      <c r="H83" s="48"/>
      <c r="I83" s="49"/>
      <c r="J83" s="47"/>
      <c r="K83" s="48"/>
      <c r="L83" s="48"/>
      <c r="M83" s="49"/>
      <c r="N83" s="48"/>
      <c r="O83" s="48"/>
      <c r="P83" s="49"/>
      <c r="Q83" s="53"/>
    </row>
    <row r="84" spans="1:16" ht="12.75">
      <c r="A84" s="69" t="s">
        <v>42</v>
      </c>
      <c r="F84" s="69" t="s">
        <v>5</v>
      </c>
      <c r="G84" s="52">
        <f>SUM(G70:G83)</f>
        <v>47</v>
      </c>
      <c r="H84" s="48">
        <f>SUM(H70:H83)</f>
        <v>25</v>
      </c>
      <c r="I84" s="54">
        <f>SUM(I70:I83)</f>
        <v>42225</v>
      </c>
      <c r="J84" s="47">
        <f>SUM(J70:J79)</f>
        <v>0</v>
      </c>
      <c r="K84" s="48">
        <f>SUM(K70:K79)</f>
        <v>0</v>
      </c>
      <c r="L84" s="48">
        <f>SUM(L70:L79)</f>
        <v>0</v>
      </c>
      <c r="M84" s="54">
        <f>SUM(M70:M79)</f>
        <v>0</v>
      </c>
      <c r="N84" s="48">
        <f>G84+K84</f>
        <v>47</v>
      </c>
      <c r="O84" s="48">
        <f>H84+L84</f>
        <v>25</v>
      </c>
      <c r="P84" s="54">
        <f>I84+J84+M84</f>
        <v>42225</v>
      </c>
    </row>
    <row r="85" spans="6:17" ht="12.75">
      <c r="F85" s="53"/>
      <c r="G85" s="52"/>
      <c r="H85" s="48"/>
      <c r="I85" s="54"/>
      <c r="J85" s="47"/>
      <c r="K85" s="48"/>
      <c r="L85" s="48"/>
      <c r="M85" s="54"/>
      <c r="N85" s="48"/>
      <c r="O85" s="48"/>
      <c r="P85" s="54"/>
      <c r="Q85" s="53"/>
    </row>
    <row r="86" spans="1:16" ht="12.75">
      <c r="A86" s="69" t="s">
        <v>49</v>
      </c>
      <c r="F86" s="69" t="s">
        <v>5</v>
      </c>
      <c r="G86" s="82">
        <v>0</v>
      </c>
      <c r="H86" s="83">
        <v>0</v>
      </c>
      <c r="I86" s="86">
        <v>0</v>
      </c>
      <c r="J86" s="60">
        <v>0</v>
      </c>
      <c r="K86" s="83">
        <v>0</v>
      </c>
      <c r="L86" s="83">
        <v>0</v>
      </c>
      <c r="M86" s="86">
        <v>-22422</v>
      </c>
      <c r="N86" s="82">
        <f>G86+K86</f>
        <v>0</v>
      </c>
      <c r="O86" s="83">
        <f>H86+L86</f>
        <v>0</v>
      </c>
      <c r="P86" s="86">
        <f>I86+J86+M86</f>
        <v>-22422</v>
      </c>
    </row>
    <row r="87" spans="1:16" ht="12.75">
      <c r="A87" s="69" t="s">
        <v>108</v>
      </c>
      <c r="F87" s="69" t="s">
        <v>5</v>
      </c>
      <c r="G87" s="52">
        <f>SUM(G84:G86)</f>
        <v>47</v>
      </c>
      <c r="H87" s="48">
        <f aca="true" t="shared" si="14" ref="H87:P87">SUM(H84:H86)</f>
        <v>25</v>
      </c>
      <c r="I87" s="54">
        <f t="shared" si="14"/>
        <v>42225</v>
      </c>
      <c r="J87" s="47">
        <f t="shared" si="14"/>
        <v>0</v>
      </c>
      <c r="K87" s="48">
        <f t="shared" si="14"/>
        <v>0</v>
      </c>
      <c r="L87" s="48">
        <f t="shared" si="14"/>
        <v>0</v>
      </c>
      <c r="M87" s="54">
        <f t="shared" si="14"/>
        <v>-22422</v>
      </c>
      <c r="N87" s="48">
        <f t="shared" si="14"/>
        <v>47</v>
      </c>
      <c r="O87" s="48">
        <f t="shared" si="14"/>
        <v>25</v>
      </c>
      <c r="P87" s="54">
        <f t="shared" si="14"/>
        <v>19803</v>
      </c>
    </row>
    <row r="88" spans="6:16" ht="12.75">
      <c r="F88" s="69" t="s">
        <v>5</v>
      </c>
      <c r="G88" s="82"/>
      <c r="H88" s="83"/>
      <c r="I88" s="85"/>
      <c r="J88" s="61"/>
      <c r="K88" s="83"/>
      <c r="L88" s="83"/>
      <c r="M88" s="85"/>
      <c r="N88" s="83"/>
      <c r="O88" s="83"/>
      <c r="P88" s="85"/>
    </row>
    <row r="89" spans="1:16" ht="12.75">
      <c r="A89" s="69" t="s">
        <v>94</v>
      </c>
      <c r="F89" s="69" t="s">
        <v>5</v>
      </c>
      <c r="G89" s="57">
        <f aca="true" t="shared" si="15" ref="G89:P89">SUM(G66,G87)</f>
        <v>713</v>
      </c>
      <c r="H89" s="58">
        <f t="shared" si="15"/>
        <v>699</v>
      </c>
      <c r="I89" s="59">
        <f t="shared" si="15"/>
        <v>161407</v>
      </c>
      <c r="J89" s="92">
        <f t="shared" si="15"/>
        <v>0</v>
      </c>
      <c r="K89" s="58">
        <f t="shared" si="15"/>
        <v>0</v>
      </c>
      <c r="L89" s="58">
        <f t="shared" si="15"/>
        <v>322</v>
      </c>
      <c r="M89" s="59">
        <f t="shared" si="15"/>
        <v>17000</v>
      </c>
      <c r="N89" s="58">
        <f t="shared" si="15"/>
        <v>713</v>
      </c>
      <c r="O89" s="58">
        <f t="shared" si="15"/>
        <v>1021</v>
      </c>
      <c r="P89" s="59">
        <f t="shared" si="15"/>
        <v>178408</v>
      </c>
    </row>
    <row r="90" spans="1:16" ht="12.75">
      <c r="A90" s="69" t="s">
        <v>60</v>
      </c>
      <c r="F90" s="69" t="s">
        <v>5</v>
      </c>
      <c r="G90" s="82">
        <f aca="true" t="shared" si="16" ref="G90:P90">SUM(G89-G17)</f>
        <v>18</v>
      </c>
      <c r="H90" s="83">
        <f t="shared" si="16"/>
        <v>14</v>
      </c>
      <c r="I90" s="86">
        <f t="shared" si="16"/>
        <v>38965</v>
      </c>
      <c r="J90" s="87">
        <f t="shared" si="16"/>
        <v>0</v>
      </c>
      <c r="K90" s="83">
        <f t="shared" si="16"/>
        <v>0</v>
      </c>
      <c r="L90" s="83">
        <f t="shared" si="16"/>
        <v>0</v>
      </c>
      <c r="M90" s="86">
        <f t="shared" si="16"/>
        <v>-22422</v>
      </c>
      <c r="N90" s="83">
        <f t="shared" si="16"/>
        <v>18</v>
      </c>
      <c r="O90" s="83">
        <f t="shared" si="16"/>
        <v>14</v>
      </c>
      <c r="P90" s="86">
        <f t="shared" si="16"/>
        <v>16543</v>
      </c>
    </row>
    <row r="91" spans="9:16" ht="12.75">
      <c r="I91" s="71"/>
      <c r="M91" s="71"/>
      <c r="P91" s="71"/>
    </row>
    <row r="92" spans="9:16" ht="12.75">
      <c r="I92" s="71"/>
      <c r="M92" s="71"/>
      <c r="P92" s="71"/>
    </row>
    <row r="93" spans="1:24" ht="39.75" customHeight="1">
      <c r="A93" s="142" t="s">
        <v>111</v>
      </c>
      <c r="B93" s="143"/>
      <c r="C93" s="143"/>
      <c r="D93" s="143"/>
      <c r="E93" s="143"/>
      <c r="F93" s="143"/>
      <c r="G93" s="143"/>
      <c r="H93" s="143"/>
      <c r="I93" s="143"/>
      <c r="J93" s="143"/>
      <c r="K93" s="143"/>
      <c r="L93" s="143"/>
      <c r="M93" s="143"/>
      <c r="N93" s="129"/>
      <c r="O93" s="129"/>
      <c r="P93" s="129"/>
      <c r="Q93" s="129"/>
      <c r="R93" s="129"/>
      <c r="S93" s="129"/>
      <c r="T93" s="129"/>
      <c r="U93" s="129"/>
      <c r="V93" s="129"/>
      <c r="W93" s="129"/>
      <c r="X93" s="130"/>
    </row>
    <row r="94" ht="12.75">
      <c r="A94" s="100"/>
    </row>
    <row r="165" ht="12.75">
      <c r="A165" s="69" t="s">
        <v>43</v>
      </c>
    </row>
    <row r="166" ht="12.75">
      <c r="A166" s="69" t="s">
        <v>44</v>
      </c>
    </row>
    <row r="167" ht="12.75">
      <c r="A167" s="69" t="s">
        <v>45</v>
      </c>
    </row>
    <row r="169" ht="12.75">
      <c r="A169" s="69" t="s">
        <v>46</v>
      </c>
    </row>
    <row r="170" ht="12.75">
      <c r="A170" s="69" t="s">
        <v>47</v>
      </c>
    </row>
  </sheetData>
  <mergeCells count="11">
    <mergeCell ref="N5:P6"/>
    <mergeCell ref="A2:P2"/>
    <mergeCell ref="A3:P3"/>
    <mergeCell ref="A93:M93"/>
    <mergeCell ref="A70:E71"/>
    <mergeCell ref="A73:E74"/>
    <mergeCell ref="A76:E77"/>
    <mergeCell ref="A79:E80"/>
    <mergeCell ref="G5:I6"/>
    <mergeCell ref="J5:J6"/>
    <mergeCell ref="K5:M6"/>
  </mergeCells>
  <printOptions horizontalCentered="1"/>
  <pageMargins left="0.75" right="0.75" top="1" bottom="1" header="0.5" footer="0.5"/>
  <pageSetup fitToHeight="1" fitToWidth="1" horizontalDpi="600" verticalDpi="600" orientation="landscape" scale="60" r:id="rId1"/>
</worksheet>
</file>

<file path=xl/worksheets/sheet2.xml><?xml version="1.0" encoding="utf-8"?>
<worksheet xmlns="http://schemas.openxmlformats.org/spreadsheetml/2006/main" xmlns:r="http://schemas.openxmlformats.org/officeDocument/2006/relationships">
  <dimension ref="A1:IV90"/>
  <sheetViews>
    <sheetView zoomScale="75" zoomScaleNormal="75" workbookViewId="0" topLeftCell="A1">
      <selection activeCell="C37" sqref="C37"/>
    </sheetView>
  </sheetViews>
  <sheetFormatPr defaultColWidth="9.140625" defaultRowHeight="12.75"/>
  <cols>
    <col min="1" max="2" width="3.7109375" style="3" customWidth="1"/>
    <col min="3" max="3" width="8.7109375" style="3" customWidth="1"/>
    <col min="4" max="4" width="8.421875" style="3" customWidth="1"/>
    <col min="5" max="5" width="7.7109375" style="3" customWidth="1"/>
    <col min="6" max="6" width="12.7109375" style="3" customWidth="1"/>
    <col min="7" max="7" width="1.7109375" style="3" customWidth="1"/>
    <col min="8" max="8" width="8.8515625" style="3" customWidth="1"/>
    <col min="9" max="9" width="1.7109375" style="3" customWidth="1"/>
    <col min="10" max="10" width="8.7109375" style="3" customWidth="1"/>
    <col min="11" max="11" width="1.7109375" style="3" customWidth="1"/>
    <col min="12" max="12" width="12.57421875" style="3" customWidth="1"/>
    <col min="13" max="13" width="1.7109375" style="3" customWidth="1"/>
    <col min="14" max="14" width="8.7109375" style="3" customWidth="1"/>
    <col min="15" max="15" width="1.7109375" style="3" customWidth="1"/>
    <col min="16" max="16" width="8.7109375" style="3" customWidth="1"/>
    <col min="17" max="17" width="1.7109375" style="3" customWidth="1"/>
    <col min="18" max="18" width="13.8515625" style="3" customWidth="1"/>
    <col min="19" max="19" width="1.7109375" style="3" customWidth="1"/>
    <col min="20" max="20" width="8.7109375" style="3" customWidth="1"/>
    <col min="21" max="21" width="1.7109375" style="3" customWidth="1"/>
    <col min="22" max="22" width="8.7109375" style="3" customWidth="1"/>
    <col min="23" max="23" width="1.7109375" style="3" customWidth="1"/>
    <col min="24" max="24" width="13.8515625" style="3" customWidth="1"/>
    <col min="25" max="25" width="1.7109375" style="3" customWidth="1"/>
    <col min="26" max="26" width="8.7109375" style="3" customWidth="1"/>
    <col min="27" max="27" width="1.7109375" style="3" customWidth="1"/>
    <col min="28" max="28" width="8.7109375" style="3" customWidth="1"/>
    <col min="29" max="29" width="1.7109375" style="3" customWidth="1"/>
    <col min="30" max="30" width="13.8515625" style="3" customWidth="1"/>
    <col min="31" max="31" width="3.421875" style="3" customWidth="1"/>
    <col min="32" max="16384" width="8.421875" style="3" customWidth="1"/>
  </cols>
  <sheetData>
    <row r="1" spans="1:30" ht="18">
      <c r="A1" s="44" t="s">
        <v>73</v>
      </c>
      <c r="B1" s="6"/>
      <c r="C1" s="6"/>
      <c r="D1" s="6"/>
      <c r="E1" s="6"/>
      <c r="F1" s="6"/>
      <c r="G1" s="6"/>
      <c r="H1" s="6"/>
      <c r="I1" s="6"/>
      <c r="J1" s="6"/>
      <c r="K1" s="6"/>
      <c r="L1" s="6"/>
      <c r="M1" s="6"/>
      <c r="N1" s="6"/>
      <c r="O1" s="6"/>
      <c r="P1" s="6"/>
      <c r="Q1" s="6"/>
      <c r="R1" s="6"/>
      <c r="S1" s="6"/>
      <c r="T1" s="6"/>
      <c r="U1" s="6"/>
      <c r="V1" s="6"/>
      <c r="W1" s="6"/>
      <c r="X1" s="6"/>
      <c r="Y1" s="6"/>
      <c r="Z1" s="6"/>
      <c r="AA1" s="6"/>
      <c r="AB1" s="6"/>
      <c r="AC1" s="6"/>
      <c r="AD1" s="6"/>
    </row>
    <row r="2" spans="1:30" ht="18">
      <c r="A2" s="45" t="s">
        <v>19</v>
      </c>
      <c r="B2" s="6"/>
      <c r="C2" s="8"/>
      <c r="D2" s="6"/>
      <c r="E2" s="6"/>
      <c r="F2" s="6"/>
      <c r="G2" s="6"/>
      <c r="H2" s="6"/>
      <c r="I2" s="6"/>
      <c r="J2" s="6"/>
      <c r="K2" s="6"/>
      <c r="L2" s="6"/>
      <c r="M2" s="6"/>
      <c r="N2" s="6"/>
      <c r="O2" s="6"/>
      <c r="P2" s="6"/>
      <c r="Q2" s="6"/>
      <c r="R2" s="6"/>
      <c r="S2" s="6"/>
      <c r="T2" s="6"/>
      <c r="U2" s="6"/>
      <c r="V2" s="6"/>
      <c r="W2" s="6"/>
      <c r="X2" s="6"/>
      <c r="Y2" s="6"/>
      <c r="Z2" s="6"/>
      <c r="AA2" s="6"/>
      <c r="AB2" s="6"/>
      <c r="AC2" s="6"/>
      <c r="AD2" s="6"/>
    </row>
    <row r="3" spans="1:30" ht="18">
      <c r="A3" s="46" t="s">
        <v>21</v>
      </c>
      <c r="B3" s="6"/>
      <c r="C3" s="6"/>
      <c r="D3" s="6"/>
      <c r="E3" s="6"/>
      <c r="F3" s="6"/>
      <c r="G3" s="6"/>
      <c r="H3" s="6"/>
      <c r="I3" s="6"/>
      <c r="J3" s="6"/>
      <c r="K3" s="6"/>
      <c r="L3" s="6"/>
      <c r="M3" s="6"/>
      <c r="N3" s="6"/>
      <c r="O3" s="6"/>
      <c r="P3" s="6"/>
      <c r="Q3" s="6"/>
      <c r="R3" s="6"/>
      <c r="S3" s="6"/>
      <c r="T3" s="6"/>
      <c r="U3" s="6"/>
      <c r="V3" s="6"/>
      <c r="W3" s="6"/>
      <c r="X3" s="6"/>
      <c r="Y3" s="6"/>
      <c r="Z3" s="6"/>
      <c r="AA3" s="6"/>
      <c r="AB3" s="6"/>
      <c r="AC3" s="6"/>
      <c r="AD3" s="6"/>
    </row>
    <row r="7" spans="8:30" ht="30">
      <c r="H7" s="24" t="s">
        <v>52</v>
      </c>
      <c r="I7" s="12"/>
      <c r="J7" s="12"/>
      <c r="K7" s="12"/>
      <c r="L7" s="12"/>
      <c r="N7" s="23" t="s">
        <v>50</v>
      </c>
      <c r="O7" s="12"/>
      <c r="P7" s="12"/>
      <c r="Q7" s="12"/>
      <c r="R7" s="12"/>
      <c r="T7" s="23" t="s">
        <v>51</v>
      </c>
      <c r="U7" s="12"/>
      <c r="V7" s="12"/>
      <c r="W7" s="12"/>
      <c r="X7" s="12"/>
      <c r="Z7" s="12" t="s">
        <v>17</v>
      </c>
      <c r="AA7" s="12"/>
      <c r="AB7" s="12"/>
      <c r="AC7" s="12"/>
      <c r="AD7" s="12"/>
    </row>
    <row r="8" spans="8:26" ht="15">
      <c r="H8" s="39" t="s">
        <v>14</v>
      </c>
      <c r="N8" s="39" t="s">
        <v>14</v>
      </c>
      <c r="T8" s="39" t="s">
        <v>14</v>
      </c>
      <c r="Z8" s="39" t="s">
        <v>14</v>
      </c>
    </row>
    <row r="9" spans="1:30" ht="15">
      <c r="A9" s="10" t="s">
        <v>11</v>
      </c>
      <c r="H9" s="38" t="s">
        <v>16</v>
      </c>
      <c r="J9" s="38" t="s">
        <v>12</v>
      </c>
      <c r="L9" s="38" t="s">
        <v>10</v>
      </c>
      <c r="N9" s="38" t="s">
        <v>16</v>
      </c>
      <c r="P9" s="38" t="s">
        <v>12</v>
      </c>
      <c r="R9" s="38" t="s">
        <v>10</v>
      </c>
      <c r="T9" s="38" t="s">
        <v>16</v>
      </c>
      <c r="V9" s="38" t="s">
        <v>12</v>
      </c>
      <c r="X9" s="38" t="s">
        <v>10</v>
      </c>
      <c r="Z9" s="38" t="s">
        <v>16</v>
      </c>
      <c r="AB9" s="38" t="s">
        <v>12</v>
      </c>
      <c r="AD9" s="38" t="s">
        <v>10</v>
      </c>
    </row>
    <row r="10" spans="1:30" ht="15">
      <c r="A10" s="10"/>
      <c r="H10" s="10"/>
      <c r="J10" s="10"/>
      <c r="L10" s="10"/>
      <c r="N10" s="10"/>
      <c r="P10" s="10"/>
      <c r="R10" s="10"/>
      <c r="T10" s="10"/>
      <c r="V10" s="10"/>
      <c r="X10" s="10"/>
      <c r="Z10" s="10"/>
      <c r="AB10" s="10"/>
      <c r="AD10" s="10"/>
    </row>
    <row r="11" spans="1:30" ht="15">
      <c r="A11" s="3" t="s">
        <v>6</v>
      </c>
      <c r="B11" s="22" t="s">
        <v>77</v>
      </c>
      <c r="G11" s="3" t="s">
        <v>5</v>
      </c>
      <c r="H11" s="3">
        <v>45</v>
      </c>
      <c r="I11" s="22"/>
      <c r="J11" s="3">
        <v>45</v>
      </c>
      <c r="L11" s="41">
        <v>11078</v>
      </c>
      <c r="N11" s="3">
        <v>45</v>
      </c>
      <c r="P11" s="3">
        <f>45+1</f>
        <v>46</v>
      </c>
      <c r="R11" s="9">
        <v>11821</v>
      </c>
      <c r="T11" s="3">
        <v>45</v>
      </c>
      <c r="V11" s="3">
        <v>46</v>
      </c>
      <c r="X11" s="41">
        <v>11821</v>
      </c>
      <c r="Z11" s="3">
        <f>T11-N11</f>
        <v>0</v>
      </c>
      <c r="AB11" s="3">
        <f>V11-P11</f>
        <v>0</v>
      </c>
      <c r="AD11" s="41">
        <f>X11-R11</f>
        <v>0</v>
      </c>
    </row>
    <row r="12" spans="1:30" ht="15">
      <c r="A12" s="10"/>
      <c r="H12" s="10"/>
      <c r="J12" s="10"/>
      <c r="L12" s="10"/>
      <c r="N12" s="10"/>
      <c r="P12" s="10"/>
      <c r="R12" s="10"/>
      <c r="T12" s="10"/>
      <c r="V12" s="10"/>
      <c r="X12" s="10"/>
      <c r="Z12" s="10"/>
      <c r="AB12" s="10"/>
      <c r="AD12" s="10"/>
    </row>
    <row r="13" spans="1:30" ht="15">
      <c r="A13" s="3" t="s">
        <v>7</v>
      </c>
      <c r="B13" s="22" t="s">
        <v>78</v>
      </c>
      <c r="G13" s="3" t="s">
        <v>5</v>
      </c>
      <c r="H13" s="3">
        <v>78</v>
      </c>
      <c r="J13" s="3">
        <f>129-46</f>
        <v>83</v>
      </c>
      <c r="L13" s="3">
        <v>11812</v>
      </c>
      <c r="N13" s="3">
        <f>78+2</f>
        <v>80</v>
      </c>
      <c r="P13" s="3">
        <f>83+1+2</f>
        <v>86</v>
      </c>
      <c r="R13" s="3">
        <v>13270</v>
      </c>
      <c r="T13" s="3">
        <v>80</v>
      </c>
      <c r="U13" s="3" t="s">
        <v>5</v>
      </c>
      <c r="V13" s="3">
        <v>86</v>
      </c>
      <c r="X13" s="3">
        <v>13270</v>
      </c>
      <c r="Z13" s="3">
        <f>T13-N13</f>
        <v>0</v>
      </c>
      <c r="AB13" s="3">
        <f>V13-P13</f>
        <v>0</v>
      </c>
      <c r="AD13" s="3">
        <f>X13-R13</f>
        <v>0</v>
      </c>
    </row>
    <row r="14" ht="15">
      <c r="G14" s="3" t="s">
        <v>5</v>
      </c>
    </row>
    <row r="15" spans="1:30" ht="15">
      <c r="A15" s="3" t="s">
        <v>8</v>
      </c>
      <c r="B15" s="22" t="s">
        <v>79</v>
      </c>
      <c r="G15" s="3" t="s">
        <v>5</v>
      </c>
      <c r="H15" s="3">
        <v>141</v>
      </c>
      <c r="J15" s="3">
        <f>143-17</f>
        <v>126</v>
      </c>
      <c r="L15" s="3">
        <v>26699</v>
      </c>
      <c r="N15" s="3">
        <v>141</v>
      </c>
      <c r="P15" s="22">
        <f>126+15</f>
        <v>141</v>
      </c>
      <c r="R15" s="3">
        <v>28761</v>
      </c>
      <c r="T15" s="3">
        <f>+N15+40</f>
        <v>181</v>
      </c>
      <c r="V15" s="3">
        <f>+P15+21</f>
        <v>162</v>
      </c>
      <c r="X15" s="3">
        <v>37050</v>
      </c>
      <c r="Z15" s="3">
        <f>T15-N15</f>
        <v>40</v>
      </c>
      <c r="AB15" s="3">
        <f>V15-P15</f>
        <v>21</v>
      </c>
      <c r="AD15" s="3">
        <f>X15-R15</f>
        <v>8289</v>
      </c>
    </row>
    <row r="17" spans="1:30" ht="15">
      <c r="A17" s="3" t="s">
        <v>9</v>
      </c>
      <c r="B17" s="22" t="s">
        <v>80</v>
      </c>
      <c r="G17" s="3" t="s">
        <v>5</v>
      </c>
      <c r="H17" s="13">
        <f>434-3</f>
        <v>431</v>
      </c>
      <c r="I17" s="22" t="s">
        <v>5</v>
      </c>
      <c r="J17" s="13">
        <f>465-34</f>
        <v>431</v>
      </c>
      <c r="L17" s="13">
        <v>72853</v>
      </c>
      <c r="N17" s="13">
        <f>431-31</f>
        <v>400</v>
      </c>
      <c r="P17" s="13">
        <f>431+1-31</f>
        <v>401</v>
      </c>
      <c r="R17" s="13">
        <v>65330</v>
      </c>
      <c r="T17" s="13">
        <f>+N17+7</f>
        <v>407</v>
      </c>
      <c r="V17" s="13">
        <f>+P17+4</f>
        <v>405</v>
      </c>
      <c r="X17" s="13">
        <v>99266</v>
      </c>
      <c r="Z17" s="13">
        <f>T17-N17</f>
        <v>7</v>
      </c>
      <c r="AB17" s="13">
        <f>V17-P17</f>
        <v>4</v>
      </c>
      <c r="AD17" s="13">
        <f>X17-R17</f>
        <v>33936</v>
      </c>
    </row>
    <row r="18" ht="15">
      <c r="AD18" s="9"/>
    </row>
    <row r="19" spans="2:30" ht="15">
      <c r="B19" s="3" t="s">
        <v>20</v>
      </c>
      <c r="G19" s="3" t="s">
        <v>5</v>
      </c>
      <c r="H19" s="3">
        <f>SUM(H11:H17)</f>
        <v>695</v>
      </c>
      <c r="J19" s="3">
        <f>SUM(J11:J17)</f>
        <v>685</v>
      </c>
      <c r="L19" s="3">
        <f>SUM(L11:L17)</f>
        <v>122442</v>
      </c>
      <c r="M19" s="9"/>
      <c r="N19" s="3">
        <f>SUM(N11:N17)</f>
        <v>666</v>
      </c>
      <c r="O19" s="9"/>
      <c r="P19" s="3">
        <f>SUM(P11:P17)</f>
        <v>674</v>
      </c>
      <c r="Q19" s="9"/>
      <c r="R19" s="3">
        <f>SUM(R11:R17)</f>
        <v>119182</v>
      </c>
      <c r="S19" s="9"/>
      <c r="T19" s="3">
        <f>SUM(T11:T17)</f>
        <v>713</v>
      </c>
      <c r="U19" s="9"/>
      <c r="V19" s="3">
        <f>SUM(V11:V17)</f>
        <v>699</v>
      </c>
      <c r="W19" s="9"/>
      <c r="X19" s="3">
        <f>SUM(X11:X17)</f>
        <v>161407</v>
      </c>
      <c r="Y19" s="9"/>
      <c r="Z19" s="3">
        <f>SUM(Z11:Z17)</f>
        <v>47</v>
      </c>
      <c r="AB19" s="3">
        <f>SUM(AB11:AB17)</f>
        <v>25</v>
      </c>
      <c r="AC19" s="9"/>
      <c r="AD19" s="3">
        <f>SUM(AD11:AD17)</f>
        <v>42225</v>
      </c>
    </row>
    <row r="20" spans="13:29" ht="15">
      <c r="M20" s="9"/>
      <c r="O20" s="9"/>
      <c r="Q20" s="9"/>
      <c r="S20" s="9"/>
      <c r="U20" s="9"/>
      <c r="W20" s="9"/>
      <c r="Y20" s="9"/>
      <c r="AC20" s="9"/>
    </row>
    <row r="21" spans="2:30" ht="15">
      <c r="B21" s="3" t="s">
        <v>18</v>
      </c>
      <c r="H21" s="62">
        <v>0</v>
      </c>
      <c r="I21" s="63"/>
      <c r="J21" s="64">
        <v>97</v>
      </c>
      <c r="K21" s="63"/>
      <c r="L21" s="62">
        <v>0</v>
      </c>
      <c r="M21" s="65"/>
      <c r="N21" s="62">
        <v>0</v>
      </c>
      <c r="O21" s="65"/>
      <c r="P21" s="64">
        <v>97</v>
      </c>
      <c r="Q21" s="65"/>
      <c r="R21" s="62">
        <v>0</v>
      </c>
      <c r="S21" s="65"/>
      <c r="T21" s="62">
        <v>0</v>
      </c>
      <c r="U21" s="65"/>
      <c r="V21" s="64">
        <v>97</v>
      </c>
      <c r="W21" s="65"/>
      <c r="X21" s="62">
        <v>0</v>
      </c>
      <c r="Y21" s="65"/>
      <c r="Z21" s="62">
        <v>0</v>
      </c>
      <c r="AA21" s="63"/>
      <c r="AB21" s="64">
        <f>V21-P21</f>
        <v>0</v>
      </c>
      <c r="AC21" s="65"/>
      <c r="AD21" s="13">
        <f>X21-R21</f>
        <v>0</v>
      </c>
    </row>
    <row r="22" spans="13:29" ht="15">
      <c r="M22" s="9"/>
      <c r="O22" s="9"/>
      <c r="Q22" s="9"/>
      <c r="S22" s="9"/>
      <c r="U22" s="9"/>
      <c r="W22" s="9"/>
      <c r="Y22" s="9"/>
      <c r="AC22" s="9"/>
    </row>
    <row r="23" spans="2:30" ht="15">
      <c r="B23" s="3" t="s">
        <v>13</v>
      </c>
      <c r="H23" s="3">
        <f>H19+H21</f>
        <v>695</v>
      </c>
      <c r="J23" s="3">
        <f>J19+J21</f>
        <v>782</v>
      </c>
      <c r="L23" s="3">
        <f>L19+L21</f>
        <v>122442</v>
      </c>
      <c r="M23" s="9"/>
      <c r="N23" s="3">
        <f>N19+N21</f>
        <v>666</v>
      </c>
      <c r="O23" s="9"/>
      <c r="P23" s="3">
        <f>P19+P21</f>
        <v>771</v>
      </c>
      <c r="Q23" s="9"/>
      <c r="R23" s="3">
        <f>R19+R21</f>
        <v>119182</v>
      </c>
      <c r="S23" s="9"/>
      <c r="T23" s="3">
        <f>T19+T21</f>
        <v>713</v>
      </c>
      <c r="U23" s="9"/>
      <c r="V23" s="3">
        <f>V19+V21</f>
        <v>796</v>
      </c>
      <c r="W23" s="9"/>
      <c r="X23" s="3">
        <f>X19+X21</f>
        <v>161407</v>
      </c>
      <c r="Y23" s="9"/>
      <c r="Z23" s="3">
        <f>Z19+Z21</f>
        <v>47</v>
      </c>
      <c r="AB23" s="3">
        <f>AB19+AB21</f>
        <v>25</v>
      </c>
      <c r="AC23" s="9"/>
      <c r="AD23" s="3">
        <f>AD19+AD21</f>
        <v>42225</v>
      </c>
    </row>
    <row r="24" spans="13:29" ht="15">
      <c r="M24" s="9"/>
      <c r="O24" s="9"/>
      <c r="Q24" s="9"/>
      <c r="S24" s="9"/>
      <c r="U24" s="9"/>
      <c r="W24" s="9"/>
      <c r="Y24" s="9"/>
      <c r="AC24" s="9"/>
    </row>
    <row r="25" spans="2:30" ht="15">
      <c r="B25" s="103" t="s">
        <v>81</v>
      </c>
      <c r="C25" s="103"/>
      <c r="D25" s="103"/>
      <c r="E25" s="103"/>
      <c r="F25" s="103"/>
      <c r="G25" s="103" t="s">
        <v>5</v>
      </c>
      <c r="H25" s="103">
        <v>0</v>
      </c>
      <c r="I25" s="103"/>
      <c r="J25" s="103">
        <v>322</v>
      </c>
      <c r="K25" s="103"/>
      <c r="L25" s="103">
        <v>39422</v>
      </c>
      <c r="M25" s="103"/>
      <c r="N25" s="103">
        <v>0</v>
      </c>
      <c r="O25" s="103"/>
      <c r="P25" s="103">
        <v>322</v>
      </c>
      <c r="Q25" s="103"/>
      <c r="R25" s="103">
        <v>39422</v>
      </c>
      <c r="S25" s="103"/>
      <c r="T25" s="103">
        <v>0</v>
      </c>
      <c r="U25" s="103"/>
      <c r="V25" s="103">
        <v>322</v>
      </c>
      <c r="W25" s="103"/>
      <c r="X25" s="103">
        <v>17000</v>
      </c>
      <c r="Y25" s="103" t="s">
        <v>88</v>
      </c>
      <c r="Z25" s="103">
        <f>T25-N25</f>
        <v>0</v>
      </c>
      <c r="AA25" s="103"/>
      <c r="AB25" s="103">
        <f>V25-P25</f>
        <v>0</v>
      </c>
      <c r="AC25" s="103"/>
      <c r="AD25" s="103">
        <f>X25-R25</f>
        <v>-22422</v>
      </c>
    </row>
    <row r="26" ht="15">
      <c r="B26" s="22"/>
    </row>
    <row r="27" spans="2:30" ht="15" customHeight="1">
      <c r="B27" s="108"/>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10"/>
    </row>
    <row r="28" spans="2:30" ht="15" customHeight="1">
      <c r="B28" s="111"/>
      <c r="C28" s="107"/>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3"/>
    </row>
    <row r="29" spans="2:30" ht="15" customHeight="1">
      <c r="B29" s="111"/>
      <c r="C29" s="107"/>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3"/>
    </row>
    <row r="30" spans="2:30" ht="15" customHeight="1">
      <c r="B30" s="111"/>
      <c r="C30" s="117"/>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3"/>
    </row>
    <row r="31" spans="2:30" ht="15" customHeight="1">
      <c r="B31" s="111"/>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3"/>
    </row>
    <row r="32" spans="2:30" ht="15" customHeight="1">
      <c r="B32" s="111"/>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3"/>
    </row>
    <row r="33" spans="2:30" ht="15" customHeight="1">
      <c r="B33" s="114"/>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6"/>
    </row>
    <row r="36" spans="1:30" ht="18.75">
      <c r="A36" s="7"/>
      <c r="B36" s="7"/>
      <c r="C36" s="15"/>
      <c r="D36" s="7"/>
      <c r="E36" s="7"/>
      <c r="F36" s="7"/>
      <c r="G36" s="7"/>
      <c r="H36" s="7"/>
      <c r="I36" s="7"/>
      <c r="J36" s="7"/>
      <c r="K36" s="7"/>
      <c r="L36" s="7"/>
      <c r="M36" s="7"/>
      <c r="N36" s="7"/>
      <c r="O36" s="7"/>
      <c r="P36" s="7"/>
      <c r="Q36" s="7"/>
      <c r="R36" s="7"/>
      <c r="S36" s="7"/>
      <c r="T36" s="7"/>
      <c r="U36" s="7"/>
      <c r="V36" s="7"/>
      <c r="W36" s="7"/>
      <c r="X36" s="7"/>
      <c r="Y36" s="7"/>
      <c r="Z36" s="7"/>
      <c r="AA36" s="7"/>
      <c r="AB36" s="7"/>
      <c r="AC36" s="7"/>
      <c r="AD36" s="7"/>
    </row>
    <row r="37" spans="1:256" ht="20.25">
      <c r="A37" s="44" t="s">
        <v>73</v>
      </c>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row>
    <row r="38" spans="1:256" ht="20.25">
      <c r="A38" s="5" t="s">
        <v>19</v>
      </c>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row>
    <row r="39" spans="1:256" ht="20.25">
      <c r="A39" s="118" t="s">
        <v>21</v>
      </c>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c r="IT39" s="4"/>
      <c r="IU39" s="4"/>
      <c r="IV39" s="4"/>
    </row>
    <row r="40" spans="1:256" ht="2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row>
    <row r="41" spans="1:256" ht="20.25">
      <c r="A41" s="1"/>
      <c r="B41" s="1"/>
      <c r="C41" s="1"/>
      <c r="D41" s="1"/>
      <c r="E41" s="1"/>
      <c r="F41" s="1"/>
      <c r="G41" s="1"/>
      <c r="H41" s="1"/>
      <c r="I41" s="1"/>
      <c r="J41" s="1"/>
      <c r="K41" s="1"/>
      <c r="L41" s="1"/>
      <c r="M41" s="1"/>
      <c r="N41" s="1"/>
      <c r="O41" s="1"/>
      <c r="P41" s="1"/>
      <c r="Q41" s="1"/>
      <c r="R41" s="1"/>
      <c r="S41" s="1"/>
      <c r="T41" s="1"/>
      <c r="U41" s="1"/>
      <c r="V41" s="1"/>
      <c r="W41" s="1"/>
      <c r="X41" s="1"/>
      <c r="Y41" s="1"/>
      <c r="Z41" s="16" t="s">
        <v>15</v>
      </c>
      <c r="AA41" s="16"/>
      <c r="AB41" s="16"/>
      <c r="AC41" s="1"/>
      <c r="AD41" s="1"/>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row>
    <row r="42" spans="1:256" ht="20.25">
      <c r="A42" s="164" t="s">
        <v>0</v>
      </c>
      <c r="B42" s="165"/>
      <c r="C42" s="165"/>
      <c r="D42" s="165"/>
      <c r="E42" s="165"/>
      <c r="F42" s="165"/>
      <c r="G42" s="165"/>
      <c r="H42" s="166"/>
      <c r="I42" s="1"/>
      <c r="J42" s="1"/>
      <c r="K42" s="1"/>
      <c r="L42" s="1"/>
      <c r="M42" s="1"/>
      <c r="N42" s="1"/>
      <c r="O42" s="1"/>
      <c r="P42" s="1"/>
      <c r="Q42" s="1"/>
      <c r="R42" s="1"/>
      <c r="S42" s="1"/>
      <c r="T42" s="1"/>
      <c r="U42" s="1"/>
      <c r="V42" s="1"/>
      <c r="W42" s="1"/>
      <c r="X42" s="1"/>
      <c r="Y42" s="1"/>
      <c r="Z42" s="17" t="s">
        <v>16</v>
      </c>
      <c r="AA42" s="16"/>
      <c r="AB42" s="17" t="s">
        <v>12</v>
      </c>
      <c r="AC42" s="1"/>
      <c r="AD42" s="18" t="s">
        <v>10</v>
      </c>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row>
    <row r="43" spans="1:256" ht="2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row>
    <row r="44" spans="1:256" ht="20.25">
      <c r="A44" s="161" t="s">
        <v>1</v>
      </c>
      <c r="B44" s="162"/>
      <c r="C44" s="162"/>
      <c r="D44" s="162"/>
      <c r="E44" s="162"/>
      <c r="F44" s="162"/>
      <c r="G44" s="162"/>
      <c r="H44" s="162"/>
      <c r="I44" s="162"/>
      <c r="J44" s="162"/>
      <c r="K44" s="162"/>
      <c r="L44" s="162"/>
      <c r="M44" s="162"/>
      <c r="N44" s="162"/>
      <c r="O44" s="162"/>
      <c r="P44" s="162"/>
      <c r="Q44" s="162"/>
      <c r="R44" s="162"/>
      <c r="S44" s="162"/>
      <c r="T44" s="162"/>
      <c r="U44" s="162"/>
      <c r="V44" s="162"/>
      <c r="W44" s="162"/>
      <c r="X44" s="163"/>
      <c r="Y44" s="1" t="s">
        <v>5</v>
      </c>
      <c r="Z44" s="1">
        <v>40</v>
      </c>
      <c r="AA44" s="1" t="s">
        <v>5</v>
      </c>
      <c r="AB44" s="1">
        <v>21</v>
      </c>
      <c r="AC44" s="1"/>
      <c r="AD44" s="11">
        <v>8289</v>
      </c>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row>
    <row r="45" spans="1:256" ht="2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1"/>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row>
    <row r="46" spans="1:256" ht="20.25">
      <c r="A46" s="95" t="s">
        <v>6</v>
      </c>
      <c r="B46" s="162" t="s">
        <v>102</v>
      </c>
      <c r="C46" s="135"/>
      <c r="D46" s="135"/>
      <c r="E46" s="135"/>
      <c r="F46" s="135"/>
      <c r="G46" s="135"/>
      <c r="H46" s="135"/>
      <c r="I46" s="135"/>
      <c r="J46" s="135"/>
      <c r="K46" s="135"/>
      <c r="L46" s="136"/>
      <c r="M46" s="1"/>
      <c r="N46" s="1"/>
      <c r="O46" s="1"/>
      <c r="P46" s="1"/>
      <c r="Q46" s="1"/>
      <c r="R46" s="1"/>
      <c r="S46" s="1"/>
      <c r="T46" s="1"/>
      <c r="U46" s="1"/>
      <c r="V46" s="1"/>
      <c r="W46" s="1"/>
      <c r="X46" s="1"/>
      <c r="Y46" s="1"/>
      <c r="Z46" s="1"/>
      <c r="AA46" s="1"/>
      <c r="AB46" s="1"/>
      <c r="AC46" s="1"/>
      <c r="AD46" s="11"/>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row>
    <row r="47" spans="1:256" ht="20.25">
      <c r="A47" s="1"/>
      <c r="B47"/>
      <c r="C47"/>
      <c r="D47"/>
      <c r="E47"/>
      <c r="F47"/>
      <c r="G47"/>
      <c r="H47"/>
      <c r="I47" s="1"/>
      <c r="J47" s="1"/>
      <c r="K47" s="1"/>
      <c r="L47" s="1"/>
      <c r="M47" s="1"/>
      <c r="N47" s="1"/>
      <c r="O47" s="1"/>
      <c r="P47" s="1"/>
      <c r="Q47" s="1"/>
      <c r="R47" s="1"/>
      <c r="S47" s="1"/>
      <c r="T47" s="1"/>
      <c r="U47" s="1"/>
      <c r="V47" s="1"/>
      <c r="W47" s="1"/>
      <c r="X47" s="1"/>
      <c r="Y47" s="1"/>
      <c r="Z47" s="1"/>
      <c r="AA47" s="1"/>
      <c r="AB47" s="1"/>
      <c r="AC47" s="1"/>
      <c r="AD47" s="11"/>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row>
    <row r="48" spans="1:256" ht="73.5" customHeight="1">
      <c r="A48" s="131" t="s">
        <v>103</v>
      </c>
      <c r="B48" s="168"/>
      <c r="C48" s="168"/>
      <c r="D48" s="168"/>
      <c r="E48" s="168"/>
      <c r="F48" s="168"/>
      <c r="G48" s="168"/>
      <c r="H48" s="168"/>
      <c r="I48" s="168"/>
      <c r="J48" s="168"/>
      <c r="K48" s="168"/>
      <c r="L48" s="168"/>
      <c r="M48" s="168"/>
      <c r="N48" s="168"/>
      <c r="O48" s="168"/>
      <c r="P48" s="168"/>
      <c r="Q48" s="168"/>
      <c r="R48" s="168"/>
      <c r="S48" s="168"/>
      <c r="T48" s="168"/>
      <c r="U48" s="168"/>
      <c r="V48" s="168"/>
      <c r="W48" s="168"/>
      <c r="X48" s="169"/>
      <c r="Y48" s="1"/>
      <c r="Z48" s="1"/>
      <c r="AA48" s="1"/>
      <c r="AB48" s="1"/>
      <c r="AC48" s="1"/>
      <c r="AD48" s="11"/>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row>
    <row r="49" spans="1:256" ht="20.25">
      <c r="A49" s="1"/>
      <c r="B49" s="1"/>
      <c r="C49" s="1"/>
      <c r="D49" s="1"/>
      <c r="E49" s="1"/>
      <c r="F49" s="1"/>
      <c r="G49" s="1"/>
      <c r="H49" s="1"/>
      <c r="I49" s="1"/>
      <c r="J49" s="1"/>
      <c r="K49" s="1"/>
      <c r="L49" s="1"/>
      <c r="M49" s="1"/>
      <c r="N49" s="1"/>
      <c r="O49" s="1"/>
      <c r="P49" s="1"/>
      <c r="Q49" s="1"/>
      <c r="R49" s="1"/>
      <c r="S49" s="1"/>
      <c r="T49" s="1"/>
      <c r="U49" s="1"/>
      <c r="V49" s="1"/>
      <c r="W49" s="1"/>
      <c r="X49" s="1"/>
      <c r="Y49" s="1"/>
      <c r="Z49" s="17"/>
      <c r="AA49" s="16"/>
      <c r="AB49" s="17"/>
      <c r="AC49" s="1"/>
      <c r="AD49" s="18"/>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row>
    <row r="50" spans="1:256" ht="20.25">
      <c r="A50" s="161" t="s">
        <v>87</v>
      </c>
      <c r="B50" s="162"/>
      <c r="C50" s="162"/>
      <c r="D50" s="162"/>
      <c r="E50" s="162"/>
      <c r="F50" s="162"/>
      <c r="G50" s="162"/>
      <c r="H50" s="162"/>
      <c r="I50" s="162"/>
      <c r="J50" s="162"/>
      <c r="K50" s="162"/>
      <c r="L50" s="162"/>
      <c r="M50" s="162"/>
      <c r="N50" s="162"/>
      <c r="O50" s="162"/>
      <c r="P50" s="162"/>
      <c r="Q50" s="162"/>
      <c r="R50" s="162"/>
      <c r="S50" s="162"/>
      <c r="T50" s="162"/>
      <c r="U50" s="162"/>
      <c r="V50" s="162"/>
      <c r="W50" s="162"/>
      <c r="X50" s="163"/>
      <c r="Y50" s="1" t="s">
        <v>5</v>
      </c>
      <c r="Z50" s="1">
        <v>7</v>
      </c>
      <c r="AA50" s="1"/>
      <c r="AB50" s="1">
        <v>4</v>
      </c>
      <c r="AC50" s="1"/>
      <c r="AD50" s="106">
        <v>33936</v>
      </c>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row>
    <row r="51" spans="1:256" ht="20.25">
      <c r="A51" s="27"/>
      <c r="B51" s="104"/>
      <c r="C51" s="104"/>
      <c r="D51" s="104"/>
      <c r="E51" s="104"/>
      <c r="F51" s="104"/>
      <c r="G51" s="104"/>
      <c r="H51" s="104"/>
      <c r="I51" s="25"/>
      <c r="J51" s="25"/>
      <c r="K51" s="25"/>
      <c r="L51" s="25"/>
      <c r="M51" s="25"/>
      <c r="N51" s="25"/>
      <c r="O51" s="25"/>
      <c r="P51" s="25"/>
      <c r="Q51" s="25"/>
      <c r="R51" s="25"/>
      <c r="S51" s="25"/>
      <c r="T51" s="25"/>
      <c r="U51" s="25"/>
      <c r="V51" s="25"/>
      <c r="W51" s="25"/>
      <c r="X51" s="26"/>
      <c r="Y51" s="1"/>
      <c r="Z51" s="1"/>
      <c r="AA51" s="1"/>
      <c r="AB51" s="1"/>
      <c r="AC51" s="1"/>
      <c r="AD51" s="11"/>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row>
    <row r="52" spans="1:256" ht="20.25">
      <c r="A52" s="101" t="s">
        <v>6</v>
      </c>
      <c r="B52" s="167" t="s">
        <v>82</v>
      </c>
      <c r="C52" s="132"/>
      <c r="D52" s="132"/>
      <c r="E52" s="132"/>
      <c r="F52" s="132"/>
      <c r="G52" s="132"/>
      <c r="H52" s="132"/>
      <c r="I52" s="25"/>
      <c r="J52" s="25"/>
      <c r="K52" s="25"/>
      <c r="L52" s="25"/>
      <c r="M52" s="25"/>
      <c r="N52" s="25"/>
      <c r="O52" s="25"/>
      <c r="P52" s="25"/>
      <c r="Q52" s="25"/>
      <c r="R52" s="25"/>
      <c r="S52" s="25"/>
      <c r="T52" s="25"/>
      <c r="U52" s="25"/>
      <c r="V52" s="25"/>
      <c r="W52" s="25"/>
      <c r="X52" s="26"/>
      <c r="Y52" s="1"/>
      <c r="Z52" s="1"/>
      <c r="AA52" s="1"/>
      <c r="AB52" s="1"/>
      <c r="AC52" s="1"/>
      <c r="AD52" s="11"/>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c r="IM52" s="4"/>
      <c r="IN52" s="4"/>
      <c r="IO52" s="4"/>
      <c r="IP52" s="4"/>
      <c r="IQ52" s="4"/>
      <c r="IR52" s="4"/>
      <c r="IS52" s="4"/>
      <c r="IT52" s="4"/>
      <c r="IU52" s="4"/>
      <c r="IV52" s="4"/>
    </row>
    <row r="53" spans="1:256" ht="20.25">
      <c r="A53" s="1"/>
      <c r="B53" s="105"/>
      <c r="C53" s="105"/>
      <c r="D53" s="105"/>
      <c r="E53" s="105"/>
      <c r="F53" s="105"/>
      <c r="G53" s="105"/>
      <c r="H53" s="105"/>
      <c r="I53" s="1"/>
      <c r="J53" s="1"/>
      <c r="K53" s="1"/>
      <c r="L53" s="1"/>
      <c r="M53" s="1"/>
      <c r="N53" s="1"/>
      <c r="O53" s="1"/>
      <c r="P53" s="1"/>
      <c r="Q53" s="1"/>
      <c r="R53" s="1"/>
      <c r="S53" s="1"/>
      <c r="T53" s="1"/>
      <c r="U53" s="1"/>
      <c r="V53" s="1"/>
      <c r="W53" s="1"/>
      <c r="X53" s="1"/>
      <c r="Y53" s="1"/>
      <c r="Z53" s="1"/>
      <c r="AA53" s="1"/>
      <c r="AB53" s="1"/>
      <c r="AC53" s="1"/>
      <c r="AD53" s="1"/>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c r="IJ53" s="4"/>
      <c r="IK53" s="4"/>
      <c r="IL53" s="4"/>
      <c r="IM53" s="4"/>
      <c r="IN53" s="4"/>
      <c r="IO53" s="4"/>
      <c r="IP53" s="4"/>
      <c r="IQ53" s="4"/>
      <c r="IR53" s="4"/>
      <c r="IS53" s="4"/>
      <c r="IT53" s="4"/>
      <c r="IU53" s="4"/>
      <c r="IV53" s="4"/>
    </row>
    <row r="54" spans="1:256" s="30" customFormat="1" ht="69.75" customHeight="1">
      <c r="A54" s="131" t="s">
        <v>85</v>
      </c>
      <c r="B54" s="173"/>
      <c r="C54" s="173"/>
      <c r="D54" s="173"/>
      <c r="E54" s="173"/>
      <c r="F54" s="173"/>
      <c r="G54" s="173"/>
      <c r="H54" s="173"/>
      <c r="I54" s="173"/>
      <c r="J54" s="173"/>
      <c r="K54" s="173"/>
      <c r="L54" s="173"/>
      <c r="M54" s="173"/>
      <c r="N54" s="173"/>
      <c r="O54" s="173"/>
      <c r="P54" s="173"/>
      <c r="Q54" s="173"/>
      <c r="R54" s="173"/>
      <c r="S54" s="173"/>
      <c r="T54" s="173"/>
      <c r="U54" s="173"/>
      <c r="V54" s="173"/>
      <c r="W54" s="173"/>
      <c r="X54" s="174"/>
      <c r="Y54" s="28"/>
      <c r="Z54" s="28" t="s">
        <v>5</v>
      </c>
      <c r="AA54" s="28"/>
      <c r="AB54" s="28" t="s">
        <v>5</v>
      </c>
      <c r="AC54" s="28"/>
      <c r="AD54" s="28" t="s">
        <v>5</v>
      </c>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29"/>
      <c r="CD54" s="29"/>
      <c r="CE54" s="29"/>
      <c r="CF54" s="29"/>
      <c r="CG54" s="29"/>
      <c r="CH54" s="29"/>
      <c r="CI54" s="29"/>
      <c r="CJ54" s="29"/>
      <c r="CK54" s="29"/>
      <c r="CL54" s="29"/>
      <c r="CM54" s="29"/>
      <c r="CN54" s="29"/>
      <c r="CO54" s="29"/>
      <c r="CP54" s="29"/>
      <c r="CQ54" s="29"/>
      <c r="CR54" s="29"/>
      <c r="CS54" s="29"/>
      <c r="CT54" s="29"/>
      <c r="CU54" s="29"/>
      <c r="CV54" s="29"/>
      <c r="CW54" s="29"/>
      <c r="CX54" s="29"/>
      <c r="CY54" s="29"/>
      <c r="CZ54" s="29"/>
      <c r="DA54" s="29"/>
      <c r="DB54" s="29"/>
      <c r="DC54" s="29"/>
      <c r="DD54" s="29"/>
      <c r="DE54" s="29"/>
      <c r="DF54" s="29"/>
      <c r="DG54" s="29"/>
      <c r="DH54" s="29"/>
      <c r="DI54" s="29"/>
      <c r="DJ54" s="29"/>
      <c r="DK54" s="29"/>
      <c r="DL54" s="29"/>
      <c r="DM54" s="29"/>
      <c r="DN54" s="29"/>
      <c r="DO54" s="29"/>
      <c r="DP54" s="29"/>
      <c r="DQ54" s="29"/>
      <c r="DR54" s="29"/>
      <c r="DS54" s="29"/>
      <c r="DT54" s="29"/>
      <c r="DU54" s="29"/>
      <c r="DV54" s="29"/>
      <c r="DW54" s="29"/>
      <c r="DX54" s="29"/>
      <c r="DY54" s="29"/>
      <c r="DZ54" s="29"/>
      <c r="EA54" s="29"/>
      <c r="EB54" s="29"/>
      <c r="EC54" s="29"/>
      <c r="ED54" s="29"/>
      <c r="EE54" s="29"/>
      <c r="EF54" s="29"/>
      <c r="EG54" s="29"/>
      <c r="EH54" s="29"/>
      <c r="EI54" s="29"/>
      <c r="EJ54" s="29"/>
      <c r="EK54" s="29"/>
      <c r="EL54" s="29"/>
      <c r="EM54" s="29"/>
      <c r="EN54" s="29"/>
      <c r="EO54" s="29"/>
      <c r="EP54" s="29"/>
      <c r="EQ54" s="29"/>
      <c r="ER54" s="29"/>
      <c r="ES54" s="29"/>
      <c r="ET54" s="29"/>
      <c r="EU54" s="29"/>
      <c r="EV54" s="29"/>
      <c r="EW54" s="29"/>
      <c r="EX54" s="29"/>
      <c r="EY54" s="29"/>
      <c r="EZ54" s="29"/>
      <c r="FA54" s="29"/>
      <c r="FB54" s="29"/>
      <c r="FC54" s="29"/>
      <c r="FD54" s="29"/>
      <c r="FE54" s="29"/>
      <c r="FF54" s="29"/>
      <c r="FG54" s="29"/>
      <c r="FH54" s="29"/>
      <c r="FI54" s="29"/>
      <c r="FJ54" s="29"/>
      <c r="FK54" s="29"/>
      <c r="FL54" s="29"/>
      <c r="FM54" s="29"/>
      <c r="FN54" s="29"/>
      <c r="FO54" s="29"/>
      <c r="FP54" s="29"/>
      <c r="FQ54" s="29"/>
      <c r="FR54" s="29"/>
      <c r="FS54" s="29"/>
      <c r="FT54" s="29"/>
      <c r="FU54" s="29"/>
      <c r="FV54" s="29"/>
      <c r="FW54" s="29"/>
      <c r="FX54" s="29"/>
      <c r="FY54" s="29"/>
      <c r="FZ54" s="29"/>
      <c r="GA54" s="29"/>
      <c r="GB54" s="29"/>
      <c r="GC54" s="29"/>
      <c r="GD54" s="29"/>
      <c r="GE54" s="29"/>
      <c r="GF54" s="29"/>
      <c r="GG54" s="29"/>
      <c r="GH54" s="29"/>
      <c r="GI54" s="29"/>
      <c r="GJ54" s="29"/>
      <c r="GK54" s="29"/>
      <c r="GL54" s="29"/>
      <c r="GM54" s="29"/>
      <c r="GN54" s="29"/>
      <c r="GO54" s="29"/>
      <c r="GP54" s="29"/>
      <c r="GQ54" s="29"/>
      <c r="GR54" s="29"/>
      <c r="GS54" s="29"/>
      <c r="GT54" s="29"/>
      <c r="GU54" s="29"/>
      <c r="GV54" s="29"/>
      <c r="GW54" s="29"/>
      <c r="GX54" s="29"/>
      <c r="GY54" s="29"/>
      <c r="GZ54" s="29"/>
      <c r="HA54" s="29"/>
      <c r="HB54" s="29"/>
      <c r="HC54" s="29"/>
      <c r="HD54" s="29"/>
      <c r="HE54" s="29"/>
      <c r="HF54" s="29"/>
      <c r="HG54" s="29"/>
      <c r="HH54" s="29"/>
      <c r="HI54" s="29"/>
      <c r="HJ54" s="29"/>
      <c r="HK54" s="29"/>
      <c r="HL54" s="29"/>
      <c r="HM54" s="29"/>
      <c r="HN54" s="29"/>
      <c r="HO54" s="29"/>
      <c r="HP54" s="29"/>
      <c r="HQ54" s="29"/>
      <c r="HR54" s="29"/>
      <c r="HS54" s="29"/>
      <c r="HT54" s="29"/>
      <c r="HU54" s="29"/>
      <c r="HV54" s="29"/>
      <c r="HW54" s="29"/>
      <c r="HX54" s="29"/>
      <c r="HY54" s="29"/>
      <c r="HZ54" s="29"/>
      <c r="IA54" s="29"/>
      <c r="IB54" s="29"/>
      <c r="IC54" s="29"/>
      <c r="ID54" s="29"/>
      <c r="IE54" s="29"/>
      <c r="IF54" s="29"/>
      <c r="IG54" s="29"/>
      <c r="IH54" s="29"/>
      <c r="II54" s="29"/>
      <c r="IJ54" s="29"/>
      <c r="IK54" s="29"/>
      <c r="IL54" s="29"/>
      <c r="IM54" s="29"/>
      <c r="IN54" s="29"/>
      <c r="IO54" s="29"/>
      <c r="IP54" s="29"/>
      <c r="IQ54" s="29"/>
      <c r="IR54" s="29"/>
      <c r="IS54" s="29"/>
      <c r="IT54" s="29"/>
      <c r="IU54" s="29"/>
      <c r="IV54" s="29"/>
    </row>
    <row r="55" spans="1:256" ht="20.25">
      <c r="A55" s="2"/>
      <c r="B55" s="2"/>
      <c r="C55" s="2"/>
      <c r="D55" s="2"/>
      <c r="E55" s="2"/>
      <c r="F55" s="2"/>
      <c r="G55" s="2"/>
      <c r="H55" s="2"/>
      <c r="I55" s="2"/>
      <c r="J55" s="2"/>
      <c r="K55" s="2"/>
      <c r="L55" s="2"/>
      <c r="M55" s="2"/>
      <c r="N55" s="2"/>
      <c r="O55" s="2"/>
      <c r="P55" s="2"/>
      <c r="Q55" s="2"/>
      <c r="R55" s="2"/>
      <c r="S55" s="2"/>
      <c r="T55" s="2"/>
      <c r="U55" s="2"/>
      <c r="V55" s="2"/>
      <c r="W55" s="2"/>
      <c r="X55" s="2"/>
      <c r="Y55" s="1"/>
      <c r="Z55" s="1"/>
      <c r="AA55" s="1"/>
      <c r="AB55" s="1"/>
      <c r="AC55" s="1"/>
      <c r="AD55" s="1"/>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row>
    <row r="56" spans="1:256" ht="20.25">
      <c r="A56" s="101" t="s">
        <v>7</v>
      </c>
      <c r="B56" s="161" t="s">
        <v>84</v>
      </c>
      <c r="C56" s="133"/>
      <c r="D56" s="133"/>
      <c r="E56" s="133"/>
      <c r="F56" s="133"/>
      <c r="G56" s="133"/>
      <c r="H56" s="134"/>
      <c r="I56" s="1"/>
      <c r="J56" s="1"/>
      <c r="K56" s="1"/>
      <c r="L56" s="1"/>
      <c r="M56" s="1"/>
      <c r="N56" s="1"/>
      <c r="O56" s="1"/>
      <c r="P56" s="1"/>
      <c r="Q56" s="1"/>
      <c r="R56" s="1"/>
      <c r="S56" s="1"/>
      <c r="T56" s="1"/>
      <c r="U56" s="1"/>
      <c r="V56" s="1"/>
      <c r="W56" s="1"/>
      <c r="X56" s="1"/>
      <c r="Y56" s="1"/>
      <c r="Z56" s="1"/>
      <c r="AA56" s="1"/>
      <c r="AB56" s="1"/>
      <c r="AC56" s="1"/>
      <c r="AD56" s="1"/>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c r="IF56" s="4"/>
      <c r="IG56" s="4"/>
      <c r="IH56" s="4"/>
      <c r="II56" s="4"/>
      <c r="IJ56" s="4"/>
      <c r="IK56" s="4"/>
      <c r="IL56" s="4"/>
      <c r="IM56" s="4"/>
      <c r="IN56" s="4"/>
      <c r="IO56" s="4"/>
      <c r="IP56" s="4"/>
      <c r="IQ56" s="4"/>
      <c r="IR56" s="4"/>
      <c r="IS56" s="4"/>
      <c r="IT56" s="4"/>
      <c r="IU56" s="4"/>
      <c r="IV56" s="4"/>
    </row>
    <row r="57" spans="1:256" ht="2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c r="IC57" s="4"/>
      <c r="ID57" s="4"/>
      <c r="IE57" s="4"/>
      <c r="IF57" s="4"/>
      <c r="IG57" s="4"/>
      <c r="IH57" s="4"/>
      <c r="II57" s="4"/>
      <c r="IJ57" s="4"/>
      <c r="IK57" s="4"/>
      <c r="IL57" s="4"/>
      <c r="IM57" s="4"/>
      <c r="IN57" s="4"/>
      <c r="IO57" s="4"/>
      <c r="IP57" s="4"/>
      <c r="IQ57" s="4"/>
      <c r="IR57" s="4"/>
      <c r="IS57" s="4"/>
      <c r="IT57" s="4"/>
      <c r="IU57" s="4"/>
      <c r="IV57" s="4"/>
    </row>
    <row r="58" spans="1:256" ht="87.75" customHeight="1">
      <c r="A58" s="131" t="s">
        <v>95</v>
      </c>
      <c r="B58" s="168"/>
      <c r="C58" s="168"/>
      <c r="D58" s="168"/>
      <c r="E58" s="168"/>
      <c r="F58" s="168"/>
      <c r="G58" s="168"/>
      <c r="H58" s="168"/>
      <c r="I58" s="168"/>
      <c r="J58" s="168"/>
      <c r="K58" s="168"/>
      <c r="L58" s="168"/>
      <c r="M58" s="168"/>
      <c r="N58" s="168"/>
      <c r="O58" s="168"/>
      <c r="P58" s="168"/>
      <c r="Q58" s="168"/>
      <c r="R58" s="168"/>
      <c r="S58" s="168"/>
      <c r="T58" s="168"/>
      <c r="U58" s="168"/>
      <c r="V58" s="168"/>
      <c r="W58" s="168"/>
      <c r="X58" s="169"/>
      <c r="Y58" s="1"/>
      <c r="Z58" s="1"/>
      <c r="AA58" s="1"/>
      <c r="AB58" s="1"/>
      <c r="AC58" s="1"/>
      <c r="AD58" s="1"/>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row>
    <row r="59" spans="1:256" ht="18"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c r="IE59" s="4"/>
      <c r="IF59" s="4"/>
      <c r="IG59" s="4"/>
      <c r="IH59" s="4"/>
      <c r="II59" s="4"/>
      <c r="IJ59" s="4"/>
      <c r="IK59" s="4"/>
      <c r="IL59" s="4"/>
      <c r="IM59" s="4"/>
      <c r="IN59" s="4"/>
      <c r="IO59" s="4"/>
      <c r="IP59" s="4"/>
      <c r="IQ59" s="4"/>
      <c r="IR59" s="4"/>
      <c r="IS59" s="4"/>
      <c r="IT59" s="4"/>
      <c r="IU59" s="4"/>
      <c r="IV59" s="4"/>
    </row>
    <row r="60" spans="1:256" ht="18" customHeight="1">
      <c r="A60" s="101" t="s">
        <v>8</v>
      </c>
      <c r="B60" s="161" t="s">
        <v>104</v>
      </c>
      <c r="C60" s="133"/>
      <c r="D60" s="133"/>
      <c r="E60" s="133"/>
      <c r="F60" s="133"/>
      <c r="G60" s="133"/>
      <c r="H60" s="133"/>
      <c r="I60" s="135"/>
      <c r="J60" s="136"/>
      <c r="K60" s="1"/>
      <c r="L60" s="1"/>
      <c r="M60" s="1"/>
      <c r="N60" s="1"/>
      <c r="O60" s="1"/>
      <c r="P60" s="1"/>
      <c r="Q60" s="1"/>
      <c r="R60" s="1"/>
      <c r="S60" s="1"/>
      <c r="T60" s="1"/>
      <c r="U60" s="1"/>
      <c r="V60" s="1"/>
      <c r="W60" s="1"/>
      <c r="X60" s="1"/>
      <c r="Y60" s="1"/>
      <c r="Z60" s="14"/>
      <c r="AA60" s="1"/>
      <c r="AB60" s="14"/>
      <c r="AC60" s="1"/>
      <c r="AD60" s="1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c r="GZ60" s="4"/>
      <c r="HA60" s="4"/>
      <c r="HB60" s="4"/>
      <c r="HC60" s="4"/>
      <c r="HD60" s="4"/>
      <c r="HE60" s="4"/>
      <c r="HF60" s="4"/>
      <c r="HG60" s="4"/>
      <c r="HH60" s="4"/>
      <c r="HI60" s="4"/>
      <c r="HJ60" s="4"/>
      <c r="HK60" s="4"/>
      <c r="HL60" s="4"/>
      <c r="HM60" s="4"/>
      <c r="HN60" s="4"/>
      <c r="HO60" s="4"/>
      <c r="HP60" s="4"/>
      <c r="HQ60" s="4"/>
      <c r="HR60" s="4"/>
      <c r="HS60" s="4"/>
      <c r="HT60" s="4"/>
      <c r="HU60" s="4"/>
      <c r="HV60" s="4"/>
      <c r="HW60" s="4"/>
      <c r="HX60" s="4"/>
      <c r="HY60" s="4"/>
      <c r="HZ60" s="4"/>
      <c r="IA60" s="4"/>
      <c r="IB60" s="4"/>
      <c r="IC60" s="4"/>
      <c r="ID60" s="4"/>
      <c r="IE60" s="4"/>
      <c r="IF60" s="4"/>
      <c r="IG60" s="4"/>
      <c r="IH60" s="4"/>
      <c r="II60" s="4"/>
      <c r="IJ60" s="4"/>
      <c r="IK60" s="4"/>
      <c r="IL60" s="4"/>
      <c r="IM60" s="4"/>
      <c r="IN60" s="4"/>
      <c r="IO60" s="4"/>
      <c r="IP60" s="4"/>
      <c r="IQ60" s="4"/>
      <c r="IR60" s="4"/>
      <c r="IS60" s="4"/>
      <c r="IT60" s="4"/>
      <c r="IU60" s="4"/>
      <c r="IV60" s="4"/>
    </row>
    <row r="61" spans="1:256" ht="10.5" customHeight="1">
      <c r="A61" s="1" t="s">
        <v>5</v>
      </c>
      <c r="B61" s="1"/>
      <c r="C61" s="1"/>
      <c r="D61" s="1"/>
      <c r="E61" s="1"/>
      <c r="F61" s="1"/>
      <c r="G61" s="1"/>
      <c r="H61" s="1"/>
      <c r="I61" s="1"/>
      <c r="J61" s="1"/>
      <c r="K61" s="1"/>
      <c r="L61" s="1"/>
      <c r="M61" s="1"/>
      <c r="N61" s="1"/>
      <c r="O61" s="1"/>
      <c r="P61" s="1"/>
      <c r="Q61" s="1"/>
      <c r="R61" s="1"/>
      <c r="S61" s="1"/>
      <c r="T61" s="1"/>
      <c r="U61" s="1"/>
      <c r="V61" s="1"/>
      <c r="W61" s="1"/>
      <c r="X61" s="1"/>
      <c r="Y61" s="1"/>
      <c r="Z61" s="14"/>
      <c r="AA61" s="1"/>
      <c r="AB61" s="14"/>
      <c r="AC61" s="1"/>
      <c r="AD61" s="1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P61" s="4"/>
      <c r="HQ61" s="4"/>
      <c r="HR61" s="4"/>
      <c r="HS61" s="4"/>
      <c r="HT61" s="4"/>
      <c r="HU61" s="4"/>
      <c r="HV61" s="4"/>
      <c r="HW61" s="4"/>
      <c r="HX61" s="4"/>
      <c r="HY61" s="4"/>
      <c r="HZ61" s="4"/>
      <c r="IA61" s="4"/>
      <c r="IB61" s="4"/>
      <c r="IC61" s="4"/>
      <c r="ID61" s="4"/>
      <c r="IE61" s="4"/>
      <c r="IF61" s="4"/>
      <c r="IG61" s="4"/>
      <c r="IH61" s="4"/>
      <c r="II61" s="4"/>
      <c r="IJ61" s="4"/>
      <c r="IK61" s="4"/>
      <c r="IL61" s="4"/>
      <c r="IM61" s="4"/>
      <c r="IN61" s="4"/>
      <c r="IO61" s="4"/>
      <c r="IP61" s="4"/>
      <c r="IQ61" s="4"/>
      <c r="IR61" s="4"/>
      <c r="IS61" s="4"/>
      <c r="IT61" s="4"/>
      <c r="IU61" s="4"/>
      <c r="IV61" s="4"/>
    </row>
    <row r="62" spans="1:256" ht="92.25" customHeight="1">
      <c r="A62" s="131" t="s">
        <v>105</v>
      </c>
      <c r="B62" s="168"/>
      <c r="C62" s="168"/>
      <c r="D62" s="168"/>
      <c r="E62" s="168"/>
      <c r="F62" s="168"/>
      <c r="G62" s="168"/>
      <c r="H62" s="168"/>
      <c r="I62" s="168"/>
      <c r="J62" s="168"/>
      <c r="K62" s="168"/>
      <c r="L62" s="168"/>
      <c r="M62" s="168"/>
      <c r="N62" s="168"/>
      <c r="O62" s="168"/>
      <c r="P62" s="168"/>
      <c r="Q62" s="168"/>
      <c r="R62" s="168"/>
      <c r="S62" s="168"/>
      <c r="T62" s="168"/>
      <c r="U62" s="168"/>
      <c r="V62" s="168"/>
      <c r="W62" s="168"/>
      <c r="X62" s="169"/>
      <c r="Y62" s="1"/>
      <c r="Z62" s="14"/>
      <c r="AA62" s="1"/>
      <c r="AB62" s="14"/>
      <c r="AC62" s="1"/>
      <c r="AD62" s="1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row>
    <row r="63" spans="1:256" ht="20.25">
      <c r="A63" s="1"/>
      <c r="B63" s="1"/>
      <c r="C63" s="1"/>
      <c r="D63" s="1"/>
      <c r="E63" s="1"/>
      <c r="F63" s="1"/>
      <c r="G63" s="1"/>
      <c r="H63" s="1"/>
      <c r="I63" s="1"/>
      <c r="J63" s="1"/>
      <c r="K63" s="1"/>
      <c r="L63" s="1"/>
      <c r="M63" s="1"/>
      <c r="N63" s="1"/>
      <c r="O63" s="1"/>
      <c r="P63" s="1"/>
      <c r="Q63" s="1"/>
      <c r="R63" s="1"/>
      <c r="S63" s="1"/>
      <c r="T63" s="1"/>
      <c r="U63" s="1"/>
      <c r="V63" s="1"/>
      <c r="W63" s="1"/>
      <c r="X63" s="1"/>
      <c r="Y63" s="1"/>
      <c r="Z63" s="14"/>
      <c r="AA63" s="1"/>
      <c r="AB63" s="14"/>
      <c r="AC63" s="1"/>
      <c r="AD63" s="1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c r="IK63" s="4"/>
      <c r="IL63" s="4"/>
      <c r="IM63" s="4"/>
      <c r="IN63" s="4"/>
      <c r="IO63" s="4"/>
      <c r="IP63" s="4"/>
      <c r="IQ63" s="4"/>
      <c r="IR63" s="4"/>
      <c r="IS63" s="4"/>
      <c r="IT63" s="4"/>
      <c r="IU63" s="4"/>
      <c r="IV63" s="4"/>
    </row>
    <row r="64" spans="1:256" ht="2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c r="IK64" s="4"/>
      <c r="IL64" s="4"/>
      <c r="IM64" s="4"/>
      <c r="IN64" s="4"/>
      <c r="IO64" s="4"/>
      <c r="IP64" s="4"/>
      <c r="IQ64" s="4"/>
      <c r="IR64" s="4"/>
      <c r="IS64" s="4"/>
      <c r="IT64" s="4"/>
      <c r="IU64" s="4"/>
      <c r="IV64" s="4"/>
    </row>
    <row r="65" spans="1:256" ht="2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row>
    <row r="66" spans="1:256" ht="20.25">
      <c r="A66" s="31" t="s">
        <v>73</v>
      </c>
      <c r="B66" s="32"/>
      <c r="C66" s="32"/>
      <c r="D66" s="32"/>
      <c r="E66" s="32"/>
      <c r="F66" s="32"/>
      <c r="G66" s="32"/>
      <c r="H66" s="32"/>
      <c r="I66" s="32"/>
      <c r="J66" s="32"/>
      <c r="K66" s="32"/>
      <c r="L66" s="32"/>
      <c r="M66" s="32"/>
      <c r="N66" s="32"/>
      <c r="O66" s="32"/>
      <c r="P66" s="32"/>
      <c r="Q66" s="32"/>
      <c r="R66" s="32"/>
      <c r="S66" s="32"/>
      <c r="T66" s="32"/>
      <c r="U66" s="32"/>
      <c r="V66" s="32"/>
      <c r="W66" s="32"/>
      <c r="X66" s="32"/>
      <c r="Y66" s="7"/>
      <c r="Z66" s="7"/>
      <c r="AA66" s="7"/>
      <c r="AB66" s="7"/>
      <c r="AC66" s="7"/>
      <c r="AD66" s="7"/>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row>
    <row r="67" spans="1:256" ht="20.25">
      <c r="A67" s="5" t="s">
        <v>19</v>
      </c>
      <c r="B67" s="32"/>
      <c r="C67" s="32"/>
      <c r="D67" s="32"/>
      <c r="E67" s="32"/>
      <c r="F67" s="32"/>
      <c r="G67" s="32"/>
      <c r="H67" s="32"/>
      <c r="I67" s="32"/>
      <c r="J67" s="32"/>
      <c r="K67" s="32"/>
      <c r="L67" s="32"/>
      <c r="M67" s="32"/>
      <c r="N67" s="32"/>
      <c r="O67" s="32"/>
      <c r="P67" s="32"/>
      <c r="Q67" s="32"/>
      <c r="R67" s="32"/>
      <c r="S67" s="32"/>
      <c r="T67" s="32"/>
      <c r="U67" s="32"/>
      <c r="V67" s="32"/>
      <c r="W67" s="32"/>
      <c r="X67" s="32"/>
      <c r="Y67" s="7"/>
      <c r="Z67" s="7"/>
      <c r="AA67" s="7"/>
      <c r="AB67" s="7"/>
      <c r="AC67" s="7"/>
      <c r="AD67" s="7"/>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row>
    <row r="68" spans="1:256" ht="20.25">
      <c r="A68" s="175" t="s">
        <v>21</v>
      </c>
      <c r="B68" s="176"/>
      <c r="C68" s="176"/>
      <c r="D68" s="176"/>
      <c r="E68" s="176"/>
      <c r="F68" s="176"/>
      <c r="G68" s="176"/>
      <c r="H68" s="176"/>
      <c r="I68" s="176"/>
      <c r="J68" s="176"/>
      <c r="K68" s="176"/>
      <c r="L68" s="176"/>
      <c r="M68" s="176"/>
      <c r="N68" s="176"/>
      <c r="O68" s="176"/>
      <c r="P68" s="176"/>
      <c r="Q68" s="176"/>
      <c r="R68" s="176"/>
      <c r="S68" s="176"/>
      <c r="T68" s="176"/>
      <c r="U68" s="176"/>
      <c r="V68" s="176"/>
      <c r="W68" s="176"/>
      <c r="X68" s="176"/>
      <c r="Y68" s="176"/>
      <c r="Z68" s="176"/>
      <c r="AA68" s="176"/>
      <c r="AB68" s="176"/>
      <c r="AC68" s="176"/>
      <c r="AD68" s="176"/>
      <c r="AE68" s="177"/>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row>
    <row r="69" spans="1:256" ht="20.25">
      <c r="A69" s="34"/>
      <c r="B69" s="35"/>
      <c r="C69" s="35"/>
      <c r="D69" s="35"/>
      <c r="E69" s="35"/>
      <c r="F69" s="35"/>
      <c r="G69" s="35"/>
      <c r="H69" s="35"/>
      <c r="I69" s="35"/>
      <c r="J69" s="35"/>
      <c r="K69" s="35"/>
      <c r="L69" s="35"/>
      <c r="M69" s="35"/>
      <c r="N69" s="35"/>
      <c r="O69" s="35"/>
      <c r="P69" s="35"/>
      <c r="Q69" s="35"/>
      <c r="R69" s="35"/>
      <c r="S69" s="35"/>
      <c r="T69" s="35"/>
      <c r="U69" s="35"/>
      <c r="V69" s="35"/>
      <c r="W69" s="35"/>
      <c r="X69" s="35"/>
      <c r="Y69" s="35"/>
      <c r="Z69" s="42" t="s">
        <v>3</v>
      </c>
      <c r="AA69" s="35"/>
      <c r="AB69" s="35"/>
      <c r="AC69" s="35"/>
      <c r="AD69" s="35"/>
      <c r="AE69" s="36"/>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row>
    <row r="70" spans="1:256" ht="20.25">
      <c r="A70" s="33"/>
      <c r="B70" s="7"/>
      <c r="C70" s="7"/>
      <c r="D70" s="7"/>
      <c r="E70" s="7"/>
      <c r="F70" s="7"/>
      <c r="G70" s="7"/>
      <c r="H70" s="7"/>
      <c r="I70" s="7"/>
      <c r="J70" s="7"/>
      <c r="K70" s="7"/>
      <c r="L70" s="7"/>
      <c r="M70" s="7"/>
      <c r="N70" s="7"/>
      <c r="O70" s="7"/>
      <c r="P70" s="7"/>
      <c r="Q70" s="7"/>
      <c r="R70" s="7"/>
      <c r="S70" s="7"/>
      <c r="T70" s="7"/>
      <c r="U70" s="7"/>
      <c r="V70" s="7"/>
      <c r="W70" s="7"/>
      <c r="X70" s="7"/>
      <c r="Y70" s="19"/>
      <c r="Z70" s="43" t="s">
        <v>2</v>
      </c>
      <c r="AA70" s="20"/>
      <c r="AB70" s="37" t="s">
        <v>12</v>
      </c>
      <c r="AC70" s="1"/>
      <c r="AD70" s="37" t="s">
        <v>10</v>
      </c>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row>
    <row r="71" spans="1:30" ht="18">
      <c r="A71" s="14"/>
      <c r="B71" s="1"/>
      <c r="C71" s="1"/>
      <c r="D71" s="1"/>
      <c r="E71" s="1"/>
      <c r="F71" s="1"/>
      <c r="G71" s="1"/>
      <c r="H71" s="1"/>
      <c r="I71" s="1"/>
      <c r="J71" s="1"/>
      <c r="K71" s="1"/>
      <c r="L71" s="1"/>
      <c r="M71" s="1"/>
      <c r="N71" s="1"/>
      <c r="O71" s="1"/>
      <c r="P71" s="1"/>
      <c r="Q71" s="1"/>
      <c r="R71" s="1"/>
      <c r="S71" s="1"/>
      <c r="T71" s="1"/>
      <c r="U71" s="1"/>
      <c r="V71" s="1"/>
      <c r="W71" s="1"/>
      <c r="X71" s="1"/>
      <c r="Y71" s="1"/>
      <c r="Z71" s="124"/>
      <c r="AA71" s="124"/>
      <c r="AB71" s="124"/>
      <c r="AC71" s="124"/>
      <c r="AD71" s="124"/>
    </row>
    <row r="72" spans="25:31" ht="15">
      <c r="Y72" s="122"/>
      <c r="Z72" s="125"/>
      <c r="AA72" s="125"/>
      <c r="AB72" s="125"/>
      <c r="AC72" s="125"/>
      <c r="AD72" s="125"/>
      <c r="AE72" s="123"/>
    </row>
    <row r="73" spans="1:30" ht="18">
      <c r="A73" s="1"/>
      <c r="B73" s="1"/>
      <c r="C73" s="1"/>
      <c r="D73" s="1"/>
      <c r="E73" s="1"/>
      <c r="F73" s="1"/>
      <c r="G73" s="1"/>
      <c r="H73" s="1"/>
      <c r="I73" s="1"/>
      <c r="J73" s="1"/>
      <c r="K73" s="1"/>
      <c r="L73" s="1"/>
      <c r="M73" s="1"/>
      <c r="N73" s="1"/>
      <c r="O73" s="1"/>
      <c r="P73" s="1"/>
      <c r="Q73" s="1"/>
      <c r="R73" s="1"/>
      <c r="S73" s="1"/>
      <c r="T73" s="1"/>
      <c r="U73" s="1"/>
      <c r="V73" s="1"/>
      <c r="W73" s="1"/>
      <c r="X73" s="1"/>
      <c r="Y73" s="1"/>
      <c r="Z73" s="21"/>
      <c r="AA73" s="21"/>
      <c r="AB73" s="21"/>
      <c r="AC73" s="21"/>
      <c r="AD73" s="21"/>
    </row>
    <row r="74" spans="1:30" ht="18">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row>
    <row r="75" spans="1:30" ht="18">
      <c r="A75" s="126" t="s">
        <v>106</v>
      </c>
      <c r="B75" s="1"/>
      <c r="C75" s="1"/>
      <c r="D75" s="1"/>
      <c r="E75" s="1"/>
      <c r="F75" s="1"/>
      <c r="G75" s="1"/>
      <c r="H75" s="1"/>
      <c r="I75" s="1"/>
      <c r="J75" s="1"/>
      <c r="K75" s="1"/>
      <c r="L75" s="1"/>
      <c r="M75" s="1"/>
      <c r="N75" s="1"/>
      <c r="O75" s="1"/>
      <c r="P75" s="1"/>
      <c r="Q75" s="1"/>
      <c r="R75" s="1"/>
      <c r="S75" s="1"/>
      <c r="T75" s="1"/>
      <c r="U75" s="1"/>
      <c r="V75" s="1"/>
      <c r="W75" s="1"/>
      <c r="X75" s="1"/>
      <c r="Y75" s="121" t="s">
        <v>5</v>
      </c>
      <c r="Z75" s="1">
        <v>0</v>
      </c>
      <c r="AA75" s="1"/>
      <c r="AB75" s="1">
        <v>0</v>
      </c>
      <c r="AC75" s="1"/>
      <c r="AD75" s="1">
        <v>-22422</v>
      </c>
    </row>
    <row r="76" spans="1:30" ht="18">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row>
    <row r="77" spans="1:30" ht="81" customHeight="1">
      <c r="A77" s="178" t="s">
        <v>109</v>
      </c>
      <c r="B77" s="135"/>
      <c r="C77" s="135"/>
      <c r="D77" s="135"/>
      <c r="E77" s="135"/>
      <c r="F77" s="135"/>
      <c r="G77" s="135"/>
      <c r="H77" s="135"/>
      <c r="I77" s="135"/>
      <c r="J77" s="135"/>
      <c r="K77" s="135"/>
      <c r="L77" s="135"/>
      <c r="M77" s="135"/>
      <c r="N77" s="135"/>
      <c r="O77" s="135"/>
      <c r="P77" s="135"/>
      <c r="Q77" s="135"/>
      <c r="R77" s="135"/>
      <c r="S77" s="135"/>
      <c r="T77" s="135"/>
      <c r="U77" s="135"/>
      <c r="V77" s="135"/>
      <c r="W77" s="135"/>
      <c r="X77" s="136"/>
      <c r="Y77" s="1"/>
      <c r="Z77" s="1"/>
      <c r="AA77" s="1"/>
      <c r="AB77" s="1"/>
      <c r="AC77" s="1"/>
      <c r="AD77" s="1"/>
    </row>
    <row r="78" spans="1:30" ht="18">
      <c r="A78" s="105"/>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row>
    <row r="79" spans="1:30" ht="18">
      <c r="A79" s="120"/>
      <c r="B79" s="1"/>
      <c r="C79" s="1"/>
      <c r="D79" s="1"/>
      <c r="E79" s="1"/>
      <c r="F79" s="1"/>
      <c r="G79" s="1"/>
      <c r="H79" s="1"/>
      <c r="I79" s="1"/>
      <c r="J79" s="1"/>
      <c r="K79" s="1"/>
      <c r="L79" s="1"/>
      <c r="M79" s="1"/>
      <c r="N79" s="1"/>
      <c r="O79" s="1"/>
      <c r="P79" s="1"/>
      <c r="Q79" s="1"/>
      <c r="R79" s="1"/>
      <c r="S79" s="1"/>
      <c r="T79" s="1"/>
      <c r="U79" s="1"/>
      <c r="V79" s="1"/>
      <c r="W79" s="1"/>
      <c r="X79" s="1"/>
      <c r="Y79" s="1"/>
      <c r="Z79" s="127"/>
      <c r="AA79" s="1"/>
      <c r="AB79" s="127"/>
      <c r="AC79" s="1"/>
      <c r="AD79" s="128"/>
    </row>
    <row r="80" spans="1:256" ht="18">
      <c r="A80" s="170" t="s">
        <v>107</v>
      </c>
      <c r="B80" s="171"/>
      <c r="C80" s="171"/>
      <c r="D80" s="171"/>
      <c r="E80" s="171"/>
      <c r="F80" s="171"/>
      <c r="G80" s="171"/>
      <c r="H80" s="171"/>
      <c r="I80" s="171"/>
      <c r="J80" s="171"/>
      <c r="K80" s="171"/>
      <c r="L80" s="171"/>
      <c r="M80" s="171"/>
      <c r="N80" s="171"/>
      <c r="O80" s="171"/>
      <c r="P80" s="171"/>
      <c r="Q80" s="171"/>
      <c r="R80" s="171"/>
      <c r="S80" s="171"/>
      <c r="T80" s="171"/>
      <c r="U80" s="171"/>
      <c r="V80" s="171"/>
      <c r="W80" s="171"/>
      <c r="X80" s="172"/>
      <c r="Y80" s="1" t="s">
        <v>5</v>
      </c>
      <c r="Z80" s="21">
        <f>SUM(Z44:Z75)</f>
        <v>47</v>
      </c>
      <c r="AA80" s="1">
        <f>SUM(AA44:AA70)</f>
        <v>0</v>
      </c>
      <c r="AB80" s="21">
        <f>SUM(AB44:AB75)</f>
        <v>25</v>
      </c>
      <c r="AC80" s="1">
        <f>SUM(AC44:AC70)</f>
        <v>0</v>
      </c>
      <c r="AD80" s="40">
        <f>SUM(AD44:AD75)</f>
        <v>19803</v>
      </c>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row>
    <row r="81" spans="1:30" ht="18">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row>
    <row r="82" spans="1:30" ht="18">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row>
    <row r="83" spans="1:30" ht="18">
      <c r="A83" s="6"/>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row>
    <row r="84" spans="1:30" ht="18">
      <c r="A84" s="6"/>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row>
    <row r="85" spans="1:30" ht="18">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row>
    <row r="86" spans="1:30" ht="18">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row>
    <row r="87" spans="1:30" ht="18">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row>
    <row r="88" spans="1:30" ht="18">
      <c r="A88" s="1"/>
      <c r="B88" s="1"/>
      <c r="C88" s="63"/>
      <c r="D88" s="1"/>
      <c r="E88" s="1"/>
      <c r="F88" s="1"/>
      <c r="G88" s="1"/>
      <c r="H88" s="1"/>
      <c r="I88" s="1"/>
      <c r="J88" s="1"/>
      <c r="K88" s="1"/>
      <c r="L88" s="1"/>
      <c r="M88" s="1"/>
      <c r="N88" s="1"/>
      <c r="O88" s="1"/>
      <c r="P88" s="1"/>
      <c r="Q88" s="1"/>
      <c r="R88" s="1"/>
      <c r="S88" s="1"/>
      <c r="T88" s="1"/>
      <c r="U88" s="1"/>
      <c r="V88" s="1"/>
      <c r="W88" s="1"/>
      <c r="X88" s="1"/>
      <c r="Y88" s="1"/>
      <c r="Z88" s="1"/>
      <c r="AA88" s="1"/>
      <c r="AB88" s="1"/>
      <c r="AC88" s="1"/>
      <c r="AD88" s="1"/>
    </row>
    <row r="89" spans="1:30" ht="18">
      <c r="A89" s="1"/>
      <c r="B89" s="1"/>
      <c r="C89" s="63"/>
      <c r="D89" s="1"/>
      <c r="E89" s="1"/>
      <c r="F89" s="1"/>
      <c r="G89" s="1"/>
      <c r="H89" s="1"/>
      <c r="I89" s="1"/>
      <c r="J89" s="1"/>
      <c r="K89" s="1"/>
      <c r="L89" s="1"/>
      <c r="M89" s="1"/>
      <c r="N89" s="1"/>
      <c r="O89" s="1"/>
      <c r="P89" s="1"/>
      <c r="Q89" s="1"/>
      <c r="R89" s="1"/>
      <c r="S89" s="1"/>
      <c r="T89" s="1"/>
      <c r="U89" s="1"/>
      <c r="V89" s="1"/>
      <c r="W89" s="1"/>
      <c r="X89" s="1"/>
      <c r="Y89" s="1"/>
      <c r="Z89" s="1"/>
      <c r="AA89" s="1"/>
      <c r="AB89" s="1"/>
      <c r="AC89" s="1"/>
      <c r="AD89" s="1"/>
    </row>
    <row r="90" spans="1:30" ht="18">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row>
  </sheetData>
  <mergeCells count="14">
    <mergeCell ref="A80:X80"/>
    <mergeCell ref="A58:X58"/>
    <mergeCell ref="A54:X54"/>
    <mergeCell ref="A68:AE68"/>
    <mergeCell ref="A62:X62"/>
    <mergeCell ref="B60:J60"/>
    <mergeCell ref="A77:X77"/>
    <mergeCell ref="A44:X44"/>
    <mergeCell ref="A42:H42"/>
    <mergeCell ref="B52:H52"/>
    <mergeCell ref="B56:H56"/>
    <mergeCell ref="B46:L46"/>
    <mergeCell ref="A50:X50"/>
    <mergeCell ref="A48:X48"/>
  </mergeCells>
  <printOptions/>
  <pageMargins left="0.75" right="0.75" top="1" bottom="1" header="0.5" footer="0.5"/>
  <pageSetup horizontalDpi="600" verticalDpi="600" orientation="landscape" scale="55" r:id="rId1"/>
  <rowBreaks count="2" manualBreakCount="2">
    <brk id="35" max="30" man="1"/>
    <brk id="65" max="30"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James Ness</cp:lastModifiedBy>
  <cp:lastPrinted>2005-01-31T18:17:31Z</cp:lastPrinted>
  <dcterms:created xsi:type="dcterms:W3CDTF">2003-12-29T19:39:16Z</dcterms:created>
  <dcterms:modified xsi:type="dcterms:W3CDTF">2005-03-03T14:03:21Z</dcterms:modified>
  <cp:category/>
  <cp:version/>
  <cp:contentType/>
  <cp:contentStatus/>
</cp:coreProperties>
</file>