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805" windowHeight="8505" tabRatio="4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<sst xmlns="http://schemas.openxmlformats.org/spreadsheetml/2006/main" count="70" uniqueCount="35">
  <si>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</si>
  <si>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</si>
  <si>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</si>
  <si>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</si>
  <si>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</si>
  <si>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</si>
  <si>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</si>
  <si>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</si>
  <si>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</si>
  <si>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</si>
  <si>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</si>
  <si>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</si>
  <si>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</si>
  <si>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</si>
  <si>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</si>
  <si>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</si>
  <si>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</si>
  <si>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$5.27/LB</t>
  </si>
  <si>
    <t>$3.38/LB</t>
  </si>
  <si>
    <t>$2.45/LB</t>
  </si>
  <si>
    <t>$2.24/LB</t>
  </si>
  <si>
    <t>$2.20/LB</t>
  </si>
  <si>
    <t>$2.07/LB</t>
  </si>
  <si>
    <t>$1.48/LB</t>
  </si>
  <si>
    <t>$1.33/LB</t>
  </si>
  <si>
    <t>40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</si>
  <si>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</si>
  <si>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</si>
  <si>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</si>
  <si>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</si>
  <si>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</si>
  <si>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</si>
  <si>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</si>
  <si>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 xml:space="preserve">Archived Region Two Rates 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</si>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</sst>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18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6" fillId="0" borderId="8" xfId="0" applyNumberFormat="1" applyFont="1" applyBorder="1" applyAlignment="1">
      <alignment/>
    </xf>
    <xf numFmtId="168" fontId="6" fillId="0" borderId="9" xfId="0" applyNumberFormat="1" applyFont="1" applyBorder="1" applyAlignment="1">
      <alignment/>
    </xf>
    <xf numFmtId="2" fontId="4" fillId="3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2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9.421875" style="0" customWidth="1"/>
    <col min="3" max="3" width="6.8515625" style="1" customWidth="1"/>
    <col min="4" max="4" width="5.57421875" style="0" customWidth="1"/>
    <col min="5" max="5" width="6.421875" style="1" customWidth="1"/>
    <col min="6" max="6" width="5.00390625" style="0" customWidth="1"/>
    <col min="7" max="7" width="6.28125" style="1" customWidth="1"/>
    <col min="8" max="8" width="5.28125" style="2" customWidth="1"/>
    <col min="9" max="9" width="7.00390625" style="1" customWidth="1"/>
    <col min="10" max="10" width="5.421875" style="2" customWidth="1"/>
    <col min="11" max="11" width="6.57421875" style="1" customWidth="1"/>
    <col min="12" max="12" width="4.8515625" style="2" customWidth="1"/>
    <col min="13" max="13" width="6.28125" style="1" customWidth="1"/>
    <col min="14" max="14" width="5.28125" style="2" customWidth="1"/>
    <col min="15" max="15" width="6.57421875" style="1" customWidth="1"/>
    <col min="16" max="16" width="4.8515625" style="0" customWidth="1"/>
    <col min="17" max="17" width="6.421875" style="1" customWidth="1"/>
    <col min="18" max="18" width="5.8515625" style="0" customWidth="1"/>
    <col min="19" max="19" width="6.8515625" style="0" customWidth="1"/>
    <col min="20" max="20" width="5.00390625" style="3" customWidth="1"/>
    <col min="21" max="21" width="6.7109375" style="1" customWidth="1"/>
    <col min="22" max="22" width="6.421875" style="0" customWidth="1"/>
  </cols>
  <sheetData>
    <row r="1" spans="1:22" ht="12.75">
      <c r="A1" s="40" t="s">
        <v>0</v>
      </c>
      <c r="B1" s="41"/>
      <c r="C1" s="4"/>
      <c r="D1" s="5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5"/>
      <c r="T1" s="6"/>
      <c r="U1" s="4"/>
      <c r="V1" s="7"/>
    </row>
    <row r="2" spans="1:22" ht="12.75">
      <c r="A2" s="8" t="s">
        <v>1</v>
      </c>
      <c r="B2" s="9" t="s">
        <v>2</v>
      </c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1"/>
      <c r="T2" s="12"/>
      <c r="U2" s="10"/>
      <c r="V2" s="13"/>
    </row>
    <row r="3" spans="1:22" ht="12.75">
      <c r="A3" s="14">
        <v>0.0006944444444444445</v>
      </c>
      <c r="B3" s="13" t="s">
        <v>3</v>
      </c>
      <c r="C3" s="42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12.75">
      <c r="A4" s="15" t="s">
        <v>5</v>
      </c>
      <c r="B4" s="13" t="s">
        <v>6</v>
      </c>
      <c r="C4" s="45" t="s">
        <v>7</v>
      </c>
      <c r="D4" s="46"/>
      <c r="E4" s="47" t="s">
        <v>8</v>
      </c>
      <c r="F4" s="46"/>
      <c r="G4" s="47" t="s">
        <v>9</v>
      </c>
      <c r="H4" s="46"/>
      <c r="I4" s="47" t="s">
        <v>10</v>
      </c>
      <c r="J4" s="46"/>
      <c r="K4" s="47" t="s">
        <v>11</v>
      </c>
      <c r="L4" s="46"/>
      <c r="M4" s="47" t="s">
        <v>12</v>
      </c>
      <c r="N4" s="46"/>
      <c r="O4" s="47" t="s">
        <v>13</v>
      </c>
      <c r="P4" s="46"/>
      <c r="Q4" s="47" t="s">
        <v>14</v>
      </c>
      <c r="R4" s="46"/>
      <c r="S4" s="56" t="s">
        <v>15</v>
      </c>
      <c r="T4" s="41"/>
      <c r="U4" s="47" t="s">
        <v>16</v>
      </c>
      <c r="V4" s="46"/>
    </row>
    <row r="5" spans="1:22" ht="12.75">
      <c r="A5" s="52" t="s">
        <v>34</v>
      </c>
      <c r="B5" s="53"/>
      <c r="C5" s="48" t="s">
        <v>17</v>
      </c>
      <c r="D5" s="49"/>
      <c r="E5" s="48" t="s">
        <v>18</v>
      </c>
      <c r="F5" s="49"/>
      <c r="G5" s="48" t="s">
        <v>19</v>
      </c>
      <c r="H5" s="49"/>
      <c r="I5" s="48" t="s">
        <v>20</v>
      </c>
      <c r="J5" s="49"/>
      <c r="K5" s="50" t="s">
        <v>21</v>
      </c>
      <c r="L5" s="51"/>
      <c r="M5" s="50" t="s">
        <v>22</v>
      </c>
      <c r="N5" s="51"/>
      <c r="O5" s="48" t="s">
        <v>23</v>
      </c>
      <c r="P5" s="49"/>
      <c r="Q5" s="48" t="s">
        <v>24</v>
      </c>
      <c r="R5" s="49"/>
      <c r="S5" s="54" t="s">
        <v>25</v>
      </c>
      <c r="T5" s="55"/>
      <c r="U5" s="48" t="s">
        <v>26</v>
      </c>
      <c r="V5" s="49"/>
    </row>
    <row r="6" spans="1:22" ht="12.75">
      <c r="A6" s="16" t="s">
        <v>27</v>
      </c>
      <c r="B6" s="17"/>
      <c r="C6" s="18" t="s">
        <v>28</v>
      </c>
      <c r="D6" s="8" t="s">
        <v>29</v>
      </c>
      <c r="E6" s="18" t="s">
        <v>28</v>
      </c>
      <c r="F6" s="8" t="s">
        <v>29</v>
      </c>
      <c r="G6" s="18" t="s">
        <v>28</v>
      </c>
      <c r="H6" s="18" t="s">
        <v>29</v>
      </c>
      <c r="I6" s="18" t="s">
        <v>28</v>
      </c>
      <c r="J6" s="18" t="s">
        <v>29</v>
      </c>
      <c r="K6" s="18" t="s">
        <v>28</v>
      </c>
      <c r="L6" s="19" t="s">
        <v>29</v>
      </c>
      <c r="M6" s="20" t="s">
        <v>28</v>
      </c>
      <c r="N6" s="21" t="s">
        <v>29</v>
      </c>
      <c r="O6" s="18" t="s">
        <v>28</v>
      </c>
      <c r="P6" s="15" t="s">
        <v>29</v>
      </c>
      <c r="Q6" s="21" t="s">
        <v>28</v>
      </c>
      <c r="R6" s="8" t="s">
        <v>29</v>
      </c>
      <c r="S6" s="8" t="s">
        <v>30</v>
      </c>
      <c r="T6" s="22" t="s">
        <v>29</v>
      </c>
      <c r="U6" s="18" t="s">
        <v>30</v>
      </c>
      <c r="V6" s="15" t="s">
        <v>29</v>
      </c>
    </row>
    <row r="7" spans="1:22" ht="12.75">
      <c r="A7" s="23"/>
      <c r="B7" s="24"/>
      <c r="C7" s="25" t="s">
        <v>31</v>
      </c>
      <c r="D7" s="26" t="s">
        <v>31</v>
      </c>
      <c r="E7" s="25" t="s">
        <v>31</v>
      </c>
      <c r="F7" s="26" t="s">
        <v>31</v>
      </c>
      <c r="G7" s="25" t="s">
        <v>31</v>
      </c>
      <c r="H7" s="27" t="s">
        <v>31</v>
      </c>
      <c r="I7" s="28" t="s">
        <v>31</v>
      </c>
      <c r="J7" s="27" t="s">
        <v>31</v>
      </c>
      <c r="K7" s="28" t="s">
        <v>31</v>
      </c>
      <c r="L7" s="25" t="s">
        <v>31</v>
      </c>
      <c r="M7" s="27" t="s">
        <v>31</v>
      </c>
      <c r="N7" s="28" t="s">
        <v>31</v>
      </c>
      <c r="O7" s="25" t="s">
        <v>31</v>
      </c>
      <c r="P7" s="26" t="s">
        <v>31</v>
      </c>
      <c r="Q7" s="25" t="s">
        <v>31</v>
      </c>
      <c r="R7" s="26" t="s">
        <v>31</v>
      </c>
      <c r="S7" s="26" t="s">
        <v>32</v>
      </c>
      <c r="T7" s="29" t="s">
        <v>31</v>
      </c>
      <c r="U7" s="25" t="s">
        <v>32</v>
      </c>
      <c r="V7" s="30" t="s">
        <v>31</v>
      </c>
    </row>
    <row r="8" spans="1:22" ht="12.75">
      <c r="A8" s="31">
        <f aca="true" t="shared" si="0" ref="A8:A21">A9+7</f>
        <v>39820</v>
      </c>
      <c r="B8" s="32">
        <f aca="true" t="shared" si="1" ref="B8:B22">A8+6</f>
        <v>39826</v>
      </c>
      <c r="C8" s="38">
        <v>2.94</v>
      </c>
      <c r="D8" s="33">
        <f aca="true" t="shared" si="2" ref="D8:D22">IF(5.27-C8&lt;0,0,5.27-C8)</f>
        <v>2.3299999999999996</v>
      </c>
      <c r="E8" s="38">
        <v>2.5</v>
      </c>
      <c r="F8" s="33">
        <f aca="true" t="shared" si="3" ref="F8:F22">IF(3.38-E8&lt;0,0,3.38-E8)</f>
        <v>0.8799999999999999</v>
      </c>
      <c r="G8" s="38">
        <v>2</v>
      </c>
      <c r="H8" s="33">
        <f aca="true" t="shared" si="4" ref="H8:H22">IF(2.45-G8&lt;0,0,2.45-G8)</f>
        <v>0.4500000000000002</v>
      </c>
      <c r="I8" s="38">
        <v>1.94</v>
      </c>
      <c r="J8" s="33">
        <f aca="true" t="shared" si="5" ref="J8:J14">IF(2.24-I8&lt;0,0,2.24-I8)</f>
        <v>0.30000000000000027</v>
      </c>
      <c r="K8" s="38">
        <v>1.91</v>
      </c>
      <c r="L8" s="33">
        <f aca="true" t="shared" si="6" ref="L8:L22">IF(2.2-K8&lt;0,0,2.2-K8)</f>
        <v>0.29000000000000026</v>
      </c>
      <c r="M8" s="38">
        <v>1.59</v>
      </c>
      <c r="N8" s="33">
        <f aca="true" t="shared" si="7" ref="N8:N13">IF(2.07-M8&lt;0,0,2.07-M8)</f>
        <v>0.47999999999999976</v>
      </c>
      <c r="O8" s="38">
        <v>0.97</v>
      </c>
      <c r="P8" s="33">
        <f aca="true" t="shared" si="8" ref="P8:P22">IF(1.48-O8&lt;0,0,1.48-O8)</f>
        <v>0.51</v>
      </c>
      <c r="Q8" s="38">
        <v>0.83</v>
      </c>
      <c r="R8" s="33">
        <f aca="true" t="shared" si="9" ref="R8:R22">IF(1.33-Q8&lt;0,0,1.33-Q8)</f>
        <v>0.5000000000000001</v>
      </c>
      <c r="S8" s="39">
        <v>11</v>
      </c>
      <c r="T8" s="34">
        <f aca="true" t="shared" si="10" ref="T8:T22">IF(40-S8&lt;0,0,40-S8)</f>
        <v>29</v>
      </c>
      <c r="U8" s="38">
        <v>2.65</v>
      </c>
      <c r="V8" s="35">
        <f aca="true" t="shared" si="11" ref="V8:V22">IF(4.2-U8&lt;0,0,4.2-U8)</f>
        <v>1.5500000000000003</v>
      </c>
    </row>
    <row r="9" spans="1:22" ht="12.75">
      <c r="A9" s="31">
        <f t="shared" si="0"/>
        <v>39813</v>
      </c>
      <c r="B9" s="32">
        <f t="shared" si="1"/>
        <v>39819</v>
      </c>
      <c r="C9" s="38">
        <v>2.94</v>
      </c>
      <c r="D9" s="33">
        <f t="shared" si="2"/>
        <v>2.3299999999999996</v>
      </c>
      <c r="E9" s="38">
        <v>2.5</v>
      </c>
      <c r="F9" s="33">
        <f t="shared" si="3"/>
        <v>0.8799999999999999</v>
      </c>
      <c r="G9" s="38">
        <v>2</v>
      </c>
      <c r="H9" s="33">
        <f t="shared" si="4"/>
        <v>0.4500000000000002</v>
      </c>
      <c r="I9" s="38">
        <v>1.94</v>
      </c>
      <c r="J9" s="33">
        <f t="shared" si="5"/>
        <v>0.30000000000000027</v>
      </c>
      <c r="K9" s="38">
        <v>1.91</v>
      </c>
      <c r="L9" s="33">
        <f t="shared" si="6"/>
        <v>0.29000000000000026</v>
      </c>
      <c r="M9" s="38">
        <v>1.59</v>
      </c>
      <c r="N9" s="33">
        <f t="shared" si="7"/>
        <v>0.47999999999999976</v>
      </c>
      <c r="O9" s="38">
        <v>0.97</v>
      </c>
      <c r="P9" s="33">
        <f t="shared" si="8"/>
        <v>0.51</v>
      </c>
      <c r="Q9" s="38">
        <v>0.83</v>
      </c>
      <c r="R9" s="33">
        <f t="shared" si="9"/>
        <v>0.5000000000000001</v>
      </c>
      <c r="S9" s="39">
        <v>11</v>
      </c>
      <c r="T9" s="34">
        <f t="shared" si="10"/>
        <v>29</v>
      </c>
      <c r="U9" s="38">
        <v>2.65</v>
      </c>
      <c r="V9" s="35">
        <f t="shared" si="11"/>
        <v>1.5500000000000003</v>
      </c>
    </row>
    <row r="10" spans="1:22" ht="12.75">
      <c r="A10" s="31">
        <f t="shared" si="0"/>
        <v>39806</v>
      </c>
      <c r="B10" s="32">
        <f t="shared" si="1"/>
        <v>39812</v>
      </c>
      <c r="C10" s="38">
        <v>2.94</v>
      </c>
      <c r="D10" s="33">
        <f t="shared" si="2"/>
        <v>2.3299999999999996</v>
      </c>
      <c r="E10" s="38">
        <v>2.5</v>
      </c>
      <c r="F10" s="33">
        <f t="shared" si="3"/>
        <v>0.8799999999999999</v>
      </c>
      <c r="G10" s="38">
        <v>2</v>
      </c>
      <c r="H10" s="33">
        <f t="shared" si="4"/>
        <v>0.4500000000000002</v>
      </c>
      <c r="I10" s="38">
        <v>1.94</v>
      </c>
      <c r="J10" s="33">
        <f t="shared" si="5"/>
        <v>0.30000000000000027</v>
      </c>
      <c r="K10" s="38">
        <v>1.91</v>
      </c>
      <c r="L10" s="33">
        <f t="shared" si="6"/>
        <v>0.29000000000000026</v>
      </c>
      <c r="M10" s="38">
        <v>1.59</v>
      </c>
      <c r="N10" s="33">
        <f t="shared" si="7"/>
        <v>0.47999999999999976</v>
      </c>
      <c r="O10" s="38">
        <v>0.97</v>
      </c>
      <c r="P10" s="33">
        <f t="shared" si="8"/>
        <v>0.51</v>
      </c>
      <c r="Q10" s="38">
        <v>0.83</v>
      </c>
      <c r="R10" s="33">
        <f t="shared" si="9"/>
        <v>0.5000000000000001</v>
      </c>
      <c r="S10" s="39">
        <v>24</v>
      </c>
      <c r="T10" s="34">
        <f t="shared" si="10"/>
        <v>16</v>
      </c>
      <c r="U10" s="38">
        <v>2.65</v>
      </c>
      <c r="V10" s="35">
        <f t="shared" si="11"/>
        <v>1.5500000000000003</v>
      </c>
    </row>
    <row r="11" spans="1:22" ht="12.75">
      <c r="A11" s="31">
        <f t="shared" si="0"/>
        <v>39799</v>
      </c>
      <c r="B11" s="32">
        <f t="shared" si="1"/>
        <v>39805</v>
      </c>
      <c r="C11" s="38">
        <v>2.88</v>
      </c>
      <c r="D11" s="33">
        <f t="shared" si="2"/>
        <v>2.3899999999999997</v>
      </c>
      <c r="E11" s="38">
        <v>2.46</v>
      </c>
      <c r="F11" s="33">
        <f t="shared" si="3"/>
        <v>0.9199999999999999</v>
      </c>
      <c r="G11" s="38">
        <v>1.95</v>
      </c>
      <c r="H11" s="33">
        <f t="shared" si="4"/>
        <v>0.5000000000000002</v>
      </c>
      <c r="I11" s="38">
        <v>1.83</v>
      </c>
      <c r="J11" s="33">
        <f t="shared" si="5"/>
        <v>0.41000000000000014</v>
      </c>
      <c r="K11" s="38">
        <v>1.79</v>
      </c>
      <c r="L11" s="33">
        <f t="shared" si="6"/>
        <v>0.41000000000000014</v>
      </c>
      <c r="M11" s="38">
        <v>1.51</v>
      </c>
      <c r="N11" s="33">
        <f t="shared" si="7"/>
        <v>0.5599999999999998</v>
      </c>
      <c r="O11" s="38">
        <v>0.96</v>
      </c>
      <c r="P11" s="33">
        <f t="shared" si="8"/>
        <v>0.52</v>
      </c>
      <c r="Q11" s="38">
        <v>0.84</v>
      </c>
      <c r="R11" s="33">
        <f t="shared" si="9"/>
        <v>0.4900000000000001</v>
      </c>
      <c r="S11" s="39">
        <v>24</v>
      </c>
      <c r="T11" s="34">
        <f t="shared" si="10"/>
        <v>16</v>
      </c>
      <c r="U11" s="38">
        <v>2.65</v>
      </c>
      <c r="V11" s="35">
        <f t="shared" si="11"/>
        <v>1.5500000000000003</v>
      </c>
    </row>
    <row r="12" spans="1:22" ht="12.75">
      <c r="A12" s="31">
        <f t="shared" si="0"/>
        <v>39792</v>
      </c>
      <c r="B12" s="32">
        <f t="shared" si="1"/>
        <v>39798</v>
      </c>
      <c r="C12" s="38">
        <v>2.84</v>
      </c>
      <c r="D12" s="33">
        <f t="shared" si="2"/>
        <v>2.4299999999999997</v>
      </c>
      <c r="E12" s="38">
        <v>2.48</v>
      </c>
      <c r="F12" s="33">
        <f t="shared" si="3"/>
        <v>0.8999999999999999</v>
      </c>
      <c r="G12" s="38">
        <v>1.93</v>
      </c>
      <c r="H12" s="33">
        <f t="shared" si="4"/>
        <v>0.5200000000000002</v>
      </c>
      <c r="I12" s="38">
        <v>1.8</v>
      </c>
      <c r="J12" s="33">
        <f t="shared" si="5"/>
        <v>0.44000000000000017</v>
      </c>
      <c r="K12" s="38">
        <v>1.75</v>
      </c>
      <c r="L12" s="33">
        <f t="shared" si="6"/>
        <v>0.4500000000000002</v>
      </c>
      <c r="M12" s="38">
        <v>1.49</v>
      </c>
      <c r="N12" s="33">
        <f t="shared" si="7"/>
        <v>0.5799999999999998</v>
      </c>
      <c r="O12" s="38">
        <v>0.96</v>
      </c>
      <c r="P12" s="33">
        <f t="shared" si="8"/>
        <v>0.52</v>
      </c>
      <c r="Q12" s="38">
        <v>0.82</v>
      </c>
      <c r="R12" s="33">
        <f t="shared" si="9"/>
        <v>0.5100000000000001</v>
      </c>
      <c r="S12" s="39">
        <v>24</v>
      </c>
      <c r="T12" s="34">
        <f t="shared" si="10"/>
        <v>16</v>
      </c>
      <c r="U12" s="38">
        <v>2.65</v>
      </c>
      <c r="V12" s="35">
        <f t="shared" si="11"/>
        <v>1.5500000000000003</v>
      </c>
    </row>
    <row r="13" spans="1:22" ht="12.75">
      <c r="A13" s="31">
        <f t="shared" si="0"/>
        <v>39785</v>
      </c>
      <c r="B13" s="32">
        <f t="shared" si="1"/>
        <v>39791</v>
      </c>
      <c r="C13" s="38">
        <v>2.84</v>
      </c>
      <c r="D13" s="33">
        <f t="shared" si="2"/>
        <v>2.4299999999999997</v>
      </c>
      <c r="E13" s="38">
        <v>2.45</v>
      </c>
      <c r="F13" s="33">
        <f t="shared" si="3"/>
        <v>0.9299999999999997</v>
      </c>
      <c r="G13" s="38">
        <v>1.93</v>
      </c>
      <c r="H13" s="33">
        <f t="shared" si="4"/>
        <v>0.5200000000000002</v>
      </c>
      <c r="I13" s="38">
        <v>1.8</v>
      </c>
      <c r="J13" s="33">
        <f t="shared" si="5"/>
        <v>0.44000000000000017</v>
      </c>
      <c r="K13" s="38">
        <v>1.75</v>
      </c>
      <c r="L13" s="33">
        <f t="shared" si="6"/>
        <v>0.4500000000000002</v>
      </c>
      <c r="M13" s="38">
        <v>1.49</v>
      </c>
      <c r="N13" s="33">
        <f t="shared" si="7"/>
        <v>0.5799999999999998</v>
      </c>
      <c r="O13" s="38">
        <v>0.95</v>
      </c>
      <c r="P13" s="33">
        <f t="shared" si="8"/>
        <v>0.53</v>
      </c>
      <c r="Q13" s="38">
        <v>0.81</v>
      </c>
      <c r="R13" s="33">
        <f t="shared" si="9"/>
        <v>0.52</v>
      </c>
      <c r="S13" s="39">
        <v>24</v>
      </c>
      <c r="T13" s="34">
        <f t="shared" si="10"/>
        <v>16</v>
      </c>
      <c r="U13" s="38">
        <v>2.65</v>
      </c>
      <c r="V13" s="35">
        <f t="shared" si="11"/>
        <v>1.5500000000000003</v>
      </c>
    </row>
    <row r="14" spans="1:22" ht="12.75">
      <c r="A14" s="31">
        <f t="shared" si="0"/>
        <v>39778</v>
      </c>
      <c r="B14" s="32">
        <f t="shared" si="1"/>
        <v>39784</v>
      </c>
      <c r="C14" s="38">
        <v>2.83</v>
      </c>
      <c r="D14" s="33">
        <f t="shared" si="2"/>
        <v>2.4399999999999995</v>
      </c>
      <c r="E14" s="38">
        <v>2.42</v>
      </c>
      <c r="F14" s="33">
        <f t="shared" si="3"/>
        <v>0.96</v>
      </c>
      <c r="G14" s="38">
        <v>1.95</v>
      </c>
      <c r="H14" s="33">
        <f t="shared" si="4"/>
        <v>0.5000000000000002</v>
      </c>
      <c r="I14" s="38">
        <v>1.81</v>
      </c>
      <c r="J14" s="33">
        <f t="shared" si="5"/>
        <v>0.43000000000000016</v>
      </c>
      <c r="K14" s="38">
        <v>1.73</v>
      </c>
      <c r="L14" s="33">
        <f t="shared" si="6"/>
        <v>0.4700000000000002</v>
      </c>
      <c r="M14" s="38">
        <v>1.46</v>
      </c>
      <c r="N14" s="33">
        <f aca="true" t="shared" si="12" ref="N14:N22">IF(2.07-M14&lt;0,0,2.07-M14)</f>
        <v>0.6099999999999999</v>
      </c>
      <c r="O14" s="38">
        <v>0.93</v>
      </c>
      <c r="P14" s="33">
        <f t="shared" si="8"/>
        <v>0.5499999999999999</v>
      </c>
      <c r="Q14" s="38">
        <v>0.81</v>
      </c>
      <c r="R14" s="33">
        <f t="shared" si="9"/>
        <v>0.52</v>
      </c>
      <c r="S14" s="39">
        <v>24</v>
      </c>
      <c r="T14" s="34">
        <f t="shared" si="10"/>
        <v>16</v>
      </c>
      <c r="U14" s="38">
        <v>2.6</v>
      </c>
      <c r="V14" s="35">
        <f t="shared" si="11"/>
        <v>1.6</v>
      </c>
    </row>
    <row r="15" spans="1:22" ht="12.75">
      <c r="A15" s="31">
        <f t="shared" si="0"/>
        <v>39771</v>
      </c>
      <c r="B15" s="32">
        <f t="shared" si="1"/>
        <v>39777</v>
      </c>
      <c r="C15" s="38">
        <v>2.77</v>
      </c>
      <c r="D15" s="33">
        <f t="shared" si="2"/>
        <v>2.4999999999999996</v>
      </c>
      <c r="E15" s="38">
        <v>2.37</v>
      </c>
      <c r="F15" s="33">
        <f t="shared" si="3"/>
        <v>1.0099999999999998</v>
      </c>
      <c r="G15" s="38">
        <v>1.85</v>
      </c>
      <c r="H15" s="33">
        <f t="shared" si="4"/>
        <v>0.6000000000000001</v>
      </c>
      <c r="I15" s="38">
        <v>1.74</v>
      </c>
      <c r="J15" s="33">
        <f aca="true" t="shared" si="13" ref="J15:J22">IF(2.24-I15&lt;0,0,2.24-I15)</f>
        <v>0.5000000000000002</v>
      </c>
      <c r="K15" s="38">
        <v>1.68</v>
      </c>
      <c r="L15" s="33">
        <f t="shared" si="6"/>
        <v>0.5200000000000002</v>
      </c>
      <c r="M15" s="38">
        <v>1.45</v>
      </c>
      <c r="N15" s="33">
        <f t="shared" si="12"/>
        <v>0.6199999999999999</v>
      </c>
      <c r="O15" s="38">
        <v>0.92</v>
      </c>
      <c r="P15" s="33">
        <f t="shared" si="8"/>
        <v>0.5599999999999999</v>
      </c>
      <c r="Q15" s="38">
        <v>0.82</v>
      </c>
      <c r="R15" s="33">
        <f t="shared" si="9"/>
        <v>0.5100000000000001</v>
      </c>
      <c r="S15" s="39">
        <v>24</v>
      </c>
      <c r="T15" s="34">
        <f t="shared" si="10"/>
        <v>16</v>
      </c>
      <c r="U15" s="38">
        <v>2.6</v>
      </c>
      <c r="V15" s="35">
        <f t="shared" si="11"/>
        <v>1.6</v>
      </c>
    </row>
    <row r="16" spans="1:22" ht="12.75">
      <c r="A16" s="31">
        <f t="shared" si="0"/>
        <v>39764</v>
      </c>
      <c r="B16" s="32">
        <f t="shared" si="1"/>
        <v>39770</v>
      </c>
      <c r="C16" s="38">
        <v>2.82</v>
      </c>
      <c r="D16" s="33">
        <f t="shared" si="2"/>
        <v>2.4499999999999997</v>
      </c>
      <c r="E16" s="38">
        <v>2.63</v>
      </c>
      <c r="F16" s="33">
        <f t="shared" si="3"/>
        <v>0.75</v>
      </c>
      <c r="G16" s="38">
        <v>1.81</v>
      </c>
      <c r="H16" s="33">
        <f t="shared" si="4"/>
        <v>0.6400000000000001</v>
      </c>
      <c r="I16" s="38">
        <v>1.69</v>
      </c>
      <c r="J16" s="33">
        <f t="shared" si="13"/>
        <v>0.5500000000000003</v>
      </c>
      <c r="K16" s="38">
        <v>1.65</v>
      </c>
      <c r="L16" s="33">
        <f t="shared" si="6"/>
        <v>0.5500000000000003</v>
      </c>
      <c r="M16" s="38">
        <v>1.57</v>
      </c>
      <c r="N16" s="33">
        <f t="shared" si="12"/>
        <v>0.4999999999999998</v>
      </c>
      <c r="O16" s="38">
        <v>0.94</v>
      </c>
      <c r="P16" s="33">
        <f t="shared" si="8"/>
        <v>0.54</v>
      </c>
      <c r="Q16" s="38">
        <v>0.81</v>
      </c>
      <c r="R16" s="33">
        <f t="shared" si="9"/>
        <v>0.52</v>
      </c>
      <c r="S16" s="39">
        <v>24</v>
      </c>
      <c r="T16" s="34">
        <f t="shared" si="10"/>
        <v>16</v>
      </c>
      <c r="U16" s="38">
        <v>2.49</v>
      </c>
      <c r="V16" s="35">
        <f t="shared" si="11"/>
        <v>1.71</v>
      </c>
    </row>
    <row r="17" spans="1:22" ht="12.75">
      <c r="A17" s="31">
        <f t="shared" si="0"/>
        <v>39757</v>
      </c>
      <c r="B17" s="32">
        <f t="shared" si="1"/>
        <v>39763</v>
      </c>
      <c r="C17" s="38">
        <v>3</v>
      </c>
      <c r="D17" s="33">
        <f t="shared" si="2"/>
        <v>2.2699999999999996</v>
      </c>
      <c r="E17" s="38">
        <v>2.41</v>
      </c>
      <c r="F17" s="33">
        <f t="shared" si="3"/>
        <v>0.9699999999999998</v>
      </c>
      <c r="G17" s="38">
        <v>1.89</v>
      </c>
      <c r="H17" s="33">
        <f t="shared" si="4"/>
        <v>0.5600000000000003</v>
      </c>
      <c r="I17" s="38">
        <v>1.75</v>
      </c>
      <c r="J17" s="33">
        <f t="shared" si="13"/>
        <v>0.4900000000000002</v>
      </c>
      <c r="K17" s="38">
        <v>1.68</v>
      </c>
      <c r="L17" s="33">
        <f t="shared" si="6"/>
        <v>0.5200000000000002</v>
      </c>
      <c r="M17" s="38">
        <v>1.65</v>
      </c>
      <c r="N17" s="33">
        <f t="shared" si="12"/>
        <v>0.41999999999999993</v>
      </c>
      <c r="O17" s="38">
        <v>0.98</v>
      </c>
      <c r="P17" s="33">
        <f t="shared" si="8"/>
        <v>0.5</v>
      </c>
      <c r="Q17" s="38">
        <v>0.82</v>
      </c>
      <c r="R17" s="33">
        <f t="shared" si="9"/>
        <v>0.5100000000000001</v>
      </c>
      <c r="S17" s="39">
        <v>24</v>
      </c>
      <c r="T17" s="34">
        <f t="shared" si="10"/>
        <v>16</v>
      </c>
      <c r="U17" s="38">
        <v>2.49</v>
      </c>
      <c r="V17" s="35">
        <f t="shared" si="11"/>
        <v>1.71</v>
      </c>
    </row>
    <row r="18" spans="1:22" ht="12.75">
      <c r="A18" s="31">
        <f t="shared" si="0"/>
        <v>39750</v>
      </c>
      <c r="B18" s="32">
        <f t="shared" si="1"/>
        <v>39756</v>
      </c>
      <c r="C18" s="38">
        <v>3.06</v>
      </c>
      <c r="D18" s="33">
        <f t="shared" si="2"/>
        <v>2.2099999999999995</v>
      </c>
      <c r="E18" s="38">
        <v>2.4</v>
      </c>
      <c r="F18" s="33">
        <f t="shared" si="3"/>
        <v>0.98</v>
      </c>
      <c r="G18" s="38">
        <v>1.88</v>
      </c>
      <c r="H18" s="33">
        <f t="shared" si="4"/>
        <v>0.5700000000000003</v>
      </c>
      <c r="I18" s="38">
        <v>1.75</v>
      </c>
      <c r="J18" s="33">
        <f t="shared" si="13"/>
        <v>0.4900000000000002</v>
      </c>
      <c r="K18" s="38">
        <v>1.72</v>
      </c>
      <c r="L18" s="33">
        <f t="shared" si="6"/>
        <v>0.4800000000000002</v>
      </c>
      <c r="M18" s="38">
        <v>1.62</v>
      </c>
      <c r="N18" s="33">
        <f t="shared" si="12"/>
        <v>0.44999999999999973</v>
      </c>
      <c r="O18" s="38">
        <v>1</v>
      </c>
      <c r="P18" s="33">
        <f t="shared" si="8"/>
        <v>0.48</v>
      </c>
      <c r="Q18" s="38">
        <v>0.84</v>
      </c>
      <c r="R18" s="33">
        <f t="shared" si="9"/>
        <v>0.4900000000000001</v>
      </c>
      <c r="S18" s="39">
        <v>24</v>
      </c>
      <c r="T18" s="34">
        <f t="shared" si="10"/>
        <v>16</v>
      </c>
      <c r="U18" s="38">
        <v>2.49</v>
      </c>
      <c r="V18" s="35">
        <f t="shared" si="11"/>
        <v>1.71</v>
      </c>
    </row>
    <row r="19" spans="1:22" ht="12.75">
      <c r="A19" s="31">
        <f t="shared" si="0"/>
        <v>39743</v>
      </c>
      <c r="B19" s="32">
        <f t="shared" si="1"/>
        <v>39749</v>
      </c>
      <c r="C19" s="38">
        <v>3.35</v>
      </c>
      <c r="D19" s="33">
        <f t="shared" si="2"/>
        <v>1.9199999999999995</v>
      </c>
      <c r="E19" s="38">
        <v>2.67</v>
      </c>
      <c r="F19" s="33">
        <f t="shared" si="3"/>
        <v>0.71</v>
      </c>
      <c r="G19" s="38">
        <v>2.1</v>
      </c>
      <c r="H19" s="33">
        <f t="shared" si="4"/>
        <v>0.3500000000000001</v>
      </c>
      <c r="I19" s="38">
        <v>1.94</v>
      </c>
      <c r="J19" s="33">
        <f t="shared" si="13"/>
        <v>0.30000000000000027</v>
      </c>
      <c r="K19" s="38">
        <v>1.89</v>
      </c>
      <c r="L19" s="33">
        <f t="shared" si="6"/>
        <v>0.3100000000000003</v>
      </c>
      <c r="M19" s="38">
        <v>1.74</v>
      </c>
      <c r="N19" s="33">
        <f t="shared" si="12"/>
        <v>0.32999999999999985</v>
      </c>
      <c r="O19" s="38">
        <v>1.12</v>
      </c>
      <c r="P19" s="33">
        <f t="shared" si="8"/>
        <v>0.3599999999999999</v>
      </c>
      <c r="Q19" s="38">
        <v>0.89</v>
      </c>
      <c r="R19" s="33">
        <f t="shared" si="9"/>
        <v>0.44000000000000006</v>
      </c>
      <c r="S19" s="39">
        <v>24</v>
      </c>
      <c r="T19" s="34">
        <f t="shared" si="10"/>
        <v>16</v>
      </c>
      <c r="U19" s="38">
        <v>2.8</v>
      </c>
      <c r="V19" s="35">
        <f t="shared" si="11"/>
        <v>1.4000000000000004</v>
      </c>
    </row>
    <row r="20" spans="1:22" ht="12.75">
      <c r="A20" s="31">
        <f t="shared" si="0"/>
        <v>39736</v>
      </c>
      <c r="B20" s="32">
        <f t="shared" si="1"/>
        <v>39742</v>
      </c>
      <c r="C20" s="38">
        <v>3.56</v>
      </c>
      <c r="D20" s="33">
        <f t="shared" si="2"/>
        <v>1.7099999999999995</v>
      </c>
      <c r="E20" s="38">
        <v>2.84</v>
      </c>
      <c r="F20" s="33">
        <f t="shared" si="3"/>
        <v>0.54</v>
      </c>
      <c r="G20" s="38">
        <v>2.23</v>
      </c>
      <c r="H20" s="33">
        <f t="shared" si="4"/>
        <v>0.2200000000000002</v>
      </c>
      <c r="I20" s="38">
        <v>2.05</v>
      </c>
      <c r="J20" s="33">
        <f t="shared" si="13"/>
        <v>0.1900000000000004</v>
      </c>
      <c r="K20" s="38">
        <v>1.98</v>
      </c>
      <c r="L20" s="33">
        <f t="shared" si="6"/>
        <v>0.2200000000000002</v>
      </c>
      <c r="M20" s="38">
        <v>1.81</v>
      </c>
      <c r="N20" s="33">
        <f t="shared" si="12"/>
        <v>0.2599999999999998</v>
      </c>
      <c r="O20" s="38">
        <v>1.19</v>
      </c>
      <c r="P20" s="33">
        <f t="shared" si="8"/>
        <v>0.29000000000000004</v>
      </c>
      <c r="Q20" s="38">
        <v>0.91</v>
      </c>
      <c r="R20" s="33">
        <f t="shared" si="9"/>
        <v>0.42000000000000004</v>
      </c>
      <c r="S20" s="39">
        <v>24</v>
      </c>
      <c r="T20" s="34">
        <f t="shared" si="10"/>
        <v>16</v>
      </c>
      <c r="U20" s="38">
        <v>2.8</v>
      </c>
      <c r="V20" s="35">
        <f t="shared" si="11"/>
        <v>1.4000000000000004</v>
      </c>
    </row>
    <row r="21" spans="1:22" ht="12.75">
      <c r="A21" s="31">
        <f t="shared" si="0"/>
        <v>39729</v>
      </c>
      <c r="B21" s="32">
        <f t="shared" si="1"/>
        <v>39735</v>
      </c>
      <c r="C21" s="38">
        <v>4.08</v>
      </c>
      <c r="D21" s="33">
        <f t="shared" si="2"/>
        <v>1.1899999999999995</v>
      </c>
      <c r="E21" s="38">
        <v>3.14</v>
      </c>
      <c r="F21" s="33">
        <f t="shared" si="3"/>
        <v>0.23999999999999977</v>
      </c>
      <c r="G21" s="38">
        <v>2.52</v>
      </c>
      <c r="H21" s="33">
        <f t="shared" si="4"/>
        <v>0</v>
      </c>
      <c r="I21" s="38">
        <v>2.33</v>
      </c>
      <c r="J21" s="33">
        <f t="shared" si="13"/>
        <v>0</v>
      </c>
      <c r="K21" s="38">
        <v>2.26</v>
      </c>
      <c r="L21" s="33">
        <f t="shared" si="6"/>
        <v>0</v>
      </c>
      <c r="M21" s="38">
        <v>2.05</v>
      </c>
      <c r="N21" s="33">
        <f t="shared" si="12"/>
        <v>0.020000000000000018</v>
      </c>
      <c r="O21" s="38">
        <v>1.3</v>
      </c>
      <c r="P21" s="33">
        <f t="shared" si="8"/>
        <v>0.17999999999999994</v>
      </c>
      <c r="Q21" s="38">
        <v>0.95</v>
      </c>
      <c r="R21" s="33">
        <f t="shared" si="9"/>
        <v>0.3800000000000001</v>
      </c>
      <c r="S21" s="39">
        <v>24</v>
      </c>
      <c r="T21" s="34">
        <f t="shared" si="10"/>
        <v>16</v>
      </c>
      <c r="U21" s="38">
        <v>2.8</v>
      </c>
      <c r="V21" s="35">
        <f t="shared" si="11"/>
        <v>1.4000000000000004</v>
      </c>
    </row>
    <row r="22" spans="1:22" ht="12.75">
      <c r="A22" s="31">
        <v>39722</v>
      </c>
      <c r="B22" s="32">
        <f t="shared" si="1"/>
        <v>39728</v>
      </c>
      <c r="C22" s="38">
        <v>4.36</v>
      </c>
      <c r="D22" s="33">
        <f t="shared" si="2"/>
        <v>0.9099999999999993</v>
      </c>
      <c r="E22" s="38">
        <v>3.32</v>
      </c>
      <c r="F22" s="33">
        <f t="shared" si="3"/>
        <v>0.06000000000000005</v>
      </c>
      <c r="G22" s="38">
        <v>2.68</v>
      </c>
      <c r="H22" s="33">
        <f t="shared" si="4"/>
        <v>0</v>
      </c>
      <c r="I22" s="38">
        <v>2.47</v>
      </c>
      <c r="J22" s="33">
        <f t="shared" si="13"/>
        <v>0</v>
      </c>
      <c r="K22" s="38">
        <v>2.38</v>
      </c>
      <c r="L22" s="33">
        <f t="shared" si="6"/>
        <v>0</v>
      </c>
      <c r="M22" s="38">
        <v>2.2</v>
      </c>
      <c r="N22" s="33">
        <f t="shared" si="12"/>
        <v>0</v>
      </c>
      <c r="O22" s="38">
        <v>1.36</v>
      </c>
      <c r="P22" s="33">
        <f t="shared" si="8"/>
        <v>0.11999999999999988</v>
      </c>
      <c r="Q22" s="38">
        <v>0.99</v>
      </c>
      <c r="R22" s="33">
        <f t="shared" si="9"/>
        <v>0.3400000000000001</v>
      </c>
      <c r="S22" s="39">
        <v>24</v>
      </c>
      <c r="T22" s="34">
        <f t="shared" si="10"/>
        <v>16</v>
      </c>
      <c r="U22" s="38">
        <v>2.89</v>
      </c>
      <c r="V22" s="35">
        <f t="shared" si="11"/>
        <v>1.31</v>
      </c>
    </row>
    <row r="24" spans="2:5" ht="12.75">
      <c r="B24" s="36" t="s">
        <v>33</v>
      </c>
      <c r="C24" s="37"/>
      <c r="D24" s="36"/>
      <c r="E24" s="37"/>
    </row>
    <row r="25" spans="3:5" ht="12.75">
      <c r="C25" s="37"/>
      <c r="D25" s="36"/>
      <c r="E25" s="37"/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24" r:id="rId1" display="http://www.fsa.usda.gov/Internet/FSA_File/mktpriclean2_arc.xls"/>
  </hyperlinks>
  <printOptions/>
  <pageMargins left="0.25" right="0" top="1" bottom="0.5" header="0.5" footer="0.25"/>
  <pageSetup horizontalDpi="600" verticalDpi="600" orientation="landscape" scale="95" r:id="rId2"/>
  <headerFooter alignWithMargins="0">
    <oddHeader>&amp;C&amp;"Arial,Bold"&amp;12WOOL LOAN, LOAN REPAYMENT, AND LDP RATES
Region 2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2</dc:title>
  <dc:subject/>
  <dc:creator>USDA-MDIOL00000DG8C</dc:creator>
  <cp:keywords/>
  <dc:description/>
  <cp:lastModifiedBy>asime.atuboyedia</cp:lastModifiedBy>
  <cp:lastPrinted>2008-12-09T15:42:26Z</cp:lastPrinted>
  <dcterms:created xsi:type="dcterms:W3CDTF">2002-12-12T17:55:54Z</dcterms:created>
  <dcterms:modified xsi:type="dcterms:W3CDTF">2009-01-06T21:16:10Z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