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490" activeTab="0"/>
  </bookViews>
  <sheets>
    <sheet name="VWIP FY 2007 2nd Yr Award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mclaughlin-kristine</author>
  </authors>
  <commentList>
    <comment ref="F6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CAP for diluted Entered Employment Rate - much higher enrollments than planned for 3rd qtr.
</t>
        </r>
      </text>
    </comment>
    <comment ref="F10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CAP required - 121 placements below planned goals for 3rd qtr plus unexpended funds of $150K for a no-cost time extension and subtracted from 2nd year funding.</t>
        </r>
      </text>
    </comment>
    <comment ref="F15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CAP required for 32% placement rate and higher than planned enrollments which diluted EER. Expect $90K in unexpended funds to be extended at no-cost and subtracted from 2nd year funding.
</t>
        </r>
      </text>
    </comment>
    <comment ref="E10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reduced by $182,865,000 in unexpended 1st Year funds that will be extended for a 5th qtr.
</t>
        </r>
      </text>
    </comment>
    <comment ref="E15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DVET Checked and Grantee will have all funds expended and obligated by June 30th.</t>
        </r>
      </text>
    </comment>
    <comment ref="F8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At High-Risk - lower than planned enrollments and 18% entered employment rate for 3rd qtr plus lower than planned CRT.
</t>
        </r>
      </text>
    </comment>
    <comment ref="E8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DVET is checking on expected unexpended funds 5/22/07.  DVET confirmed all funds will be expended/obligated by June 30th.
</t>
        </r>
      </text>
    </comment>
    <comment ref="F13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dramatic decrease in training activiites - requested DVET/RAVET negotiate higher levels on 5/22/07 - also check HVRP and VWIP participants to ensure no duplication.</t>
        </r>
      </text>
    </comment>
  </commentList>
</comments>
</file>

<file path=xl/sharedStrings.xml><?xml version="1.0" encoding="utf-8"?>
<sst xmlns="http://schemas.openxmlformats.org/spreadsheetml/2006/main" count="244" uniqueCount="213">
  <si>
    <t>State</t>
  </si>
  <si>
    <t>GOTR/Designee</t>
  </si>
  <si>
    <t>DVET Phone #</t>
  </si>
  <si>
    <t>Award</t>
  </si>
  <si>
    <t>Category</t>
  </si>
  <si>
    <t>Grantee Name</t>
  </si>
  <si>
    <t>Grantee Address</t>
  </si>
  <si>
    <t>City</t>
  </si>
  <si>
    <t>Zip</t>
  </si>
  <si>
    <t>Sal.</t>
  </si>
  <si>
    <t>Contact First</t>
  </si>
  <si>
    <t>Contact Last</t>
  </si>
  <si>
    <t>Grantee Phone#</t>
  </si>
  <si>
    <t>Charles</t>
  </si>
  <si>
    <t>89101</t>
  </si>
  <si>
    <t>Period of Performance: July 1, 2007 thru June 30, 2008</t>
  </si>
  <si>
    <t>#</t>
  </si>
  <si>
    <t>Enrollments</t>
  </si>
  <si>
    <t>Employments</t>
  </si>
  <si>
    <t>Employment Rate</t>
  </si>
  <si>
    <t>Retention Rate%</t>
  </si>
  <si>
    <t>Wage @ Placement</t>
  </si>
  <si>
    <t>Mr.</t>
  </si>
  <si>
    <t>Ms</t>
  </si>
  <si>
    <t>2nd</t>
  </si>
  <si>
    <t>VWIP FY 2007 2nd Year Funding Grant Modifications</t>
  </si>
  <si>
    <t>AZ</t>
  </si>
  <si>
    <t>Michael Espinosa</t>
  </si>
  <si>
    <t>(602) 379-4961</t>
  </si>
  <si>
    <t>E-9-5-6-0005</t>
  </si>
  <si>
    <t>VWIP</t>
  </si>
  <si>
    <t>Pima County</t>
  </si>
  <si>
    <t>2797 East Ajo Way</t>
  </si>
  <si>
    <t>Tucson</t>
  </si>
  <si>
    <t>85713</t>
  </si>
  <si>
    <t>Dorothee</t>
  </si>
  <si>
    <t>Harmon</t>
  </si>
  <si>
    <t>520-243-6760</t>
  </si>
  <si>
    <t>IN</t>
  </si>
  <si>
    <t>Bruce Redman</t>
  </si>
  <si>
    <t>(317) 232-6804</t>
  </si>
  <si>
    <t>E-9-5-6-0006</t>
  </si>
  <si>
    <t>Indiana Department Workforce Development</t>
  </si>
  <si>
    <t>10 North Senate Avenue</t>
  </si>
  <si>
    <t>Indianapolis</t>
  </si>
  <si>
    <t>46204</t>
  </si>
  <si>
    <t>317-232-0647</t>
  </si>
  <si>
    <t>MA</t>
  </si>
  <si>
    <t>Paul Desmond</t>
  </si>
  <si>
    <t>(617) 626-6699</t>
  </si>
  <si>
    <t>E-9-5-6-0007</t>
  </si>
  <si>
    <t>Commonwealth of Massachusetts</t>
  </si>
  <si>
    <t>One Ashburton Place, Room 2112</t>
  </si>
  <si>
    <t>Boston</t>
  </si>
  <si>
    <t>02108</t>
  </si>
  <si>
    <t>Ms.</t>
  </si>
  <si>
    <t>Ryan</t>
  </si>
  <si>
    <t>508-890-3215</t>
  </si>
  <si>
    <t>MD</t>
  </si>
  <si>
    <t>Stanley Seidel</t>
  </si>
  <si>
    <t>(410) 767-2110</t>
  </si>
  <si>
    <t>E-9-5-6-0008</t>
  </si>
  <si>
    <t>Way Station, Inc.</t>
  </si>
  <si>
    <t>PO Box 3826, 230 W. Patrick Street</t>
  </si>
  <si>
    <t>Frederick</t>
  </si>
  <si>
    <t>21705</t>
  </si>
  <si>
    <t>Anne</t>
  </si>
  <si>
    <t>Rea</t>
  </si>
  <si>
    <t>301-662-0099 ext. 3530</t>
  </si>
  <si>
    <t>Kevin Nagel</t>
  </si>
  <si>
    <t>(651) 296-3665</t>
  </si>
  <si>
    <t>E-9-5-6-0009</t>
  </si>
  <si>
    <t>Resource, Inc.</t>
  </si>
  <si>
    <t>1900 Chicago Avenue South</t>
  </si>
  <si>
    <t>Minneapolis</t>
  </si>
  <si>
    <t>55404</t>
  </si>
  <si>
    <t>Elizabeth</t>
  </si>
  <si>
    <t>McMillan</t>
  </si>
  <si>
    <t>612-752-8815</t>
  </si>
  <si>
    <t>NC</t>
  </si>
  <si>
    <t>Steve Guess</t>
  </si>
  <si>
    <t>(919) 733-7402</t>
  </si>
  <si>
    <t>E-9-5-6-0010</t>
  </si>
  <si>
    <t>Asheville Buncombe Community Christian Ministry, Inc.</t>
  </si>
  <si>
    <t>30 Cumberland Ave.</t>
  </si>
  <si>
    <t>Buncombe</t>
  </si>
  <si>
    <t>28801</t>
  </si>
  <si>
    <t>Rev.</t>
  </si>
  <si>
    <t>Scott</t>
  </si>
  <si>
    <t>Rogers</t>
  </si>
  <si>
    <t>828-259-5300</t>
  </si>
  <si>
    <t>NE</t>
  </si>
  <si>
    <t>Rick Nelson</t>
  </si>
  <si>
    <t>(402) 437-5289</t>
  </si>
  <si>
    <t>E-9-5-6-0011</t>
  </si>
  <si>
    <t>Nebraska Workforce Development, DOL</t>
  </si>
  <si>
    <t>Lincoln</t>
  </si>
  <si>
    <t>Joan</t>
  </si>
  <si>
    <t>Modrell</t>
  </si>
  <si>
    <t>402-471-9948</t>
  </si>
  <si>
    <t>NV</t>
  </si>
  <si>
    <t>Darrol Brown</t>
  </si>
  <si>
    <t>(775) 687-4632</t>
  </si>
  <si>
    <t>E-9-5-6-0012</t>
  </si>
  <si>
    <t>United States Veterans Initiative</t>
  </si>
  <si>
    <t>525 E. Bonanza</t>
  </si>
  <si>
    <t>Las Vegas</t>
  </si>
  <si>
    <t>Myrna</t>
  </si>
  <si>
    <t>Pili</t>
  </si>
  <si>
    <t>702-400-8575</t>
  </si>
  <si>
    <t>NY</t>
  </si>
  <si>
    <t>(518) 457-7465</t>
  </si>
  <si>
    <t>E-9-5-6-0013</t>
  </si>
  <si>
    <t>Veterans Outreach Center, Inc.</t>
  </si>
  <si>
    <t>459 South Avenue</t>
  </si>
  <si>
    <t>Rochester</t>
  </si>
  <si>
    <t>14620</t>
  </si>
  <si>
    <t>Peter</t>
  </si>
  <si>
    <t>Blind</t>
  </si>
  <si>
    <t>585-546-4250</t>
  </si>
  <si>
    <t>Joe Dyer</t>
  </si>
  <si>
    <t>(405) 231-5088</t>
  </si>
  <si>
    <t>E-9-5-6-0014</t>
  </si>
  <si>
    <t>East Central University</t>
  </si>
  <si>
    <t>1100 E 14th</t>
  </si>
  <si>
    <t>Ada</t>
  </si>
  <si>
    <t>74820</t>
  </si>
  <si>
    <t>Vires, Jr.</t>
  </si>
  <si>
    <t>OR</t>
  </si>
  <si>
    <t>Ronald Cannon</t>
  </si>
  <si>
    <t>(503) 947-1490</t>
  </si>
  <si>
    <t>E-9-5-6-0015</t>
  </si>
  <si>
    <t>Community Solutions for Clackamas County</t>
  </si>
  <si>
    <t>112 11th Street</t>
  </si>
  <si>
    <t>Oregon City</t>
  </si>
  <si>
    <t>97045</t>
  </si>
  <si>
    <t>Maureen</t>
  </si>
  <si>
    <t>Thompson</t>
  </si>
  <si>
    <t>503-655-8842</t>
  </si>
  <si>
    <t>WY</t>
  </si>
  <si>
    <t>David McNulty</t>
  </si>
  <si>
    <t>(307) 261-5454</t>
  </si>
  <si>
    <t>E-9-5-6-0016</t>
  </si>
  <si>
    <t>Wyoming Contractors Association</t>
  </si>
  <si>
    <t>2220 North Bryan Stock Trail</t>
  </si>
  <si>
    <t>Casper</t>
  </si>
  <si>
    <t>82605</t>
  </si>
  <si>
    <t>Chris</t>
  </si>
  <si>
    <t>Corlis</t>
  </si>
  <si>
    <t>307-237-4400</t>
  </si>
  <si>
    <t>Optional YR</t>
  </si>
  <si>
    <t>Grant #</t>
  </si>
  <si>
    <t>Tony</t>
  </si>
  <si>
    <t>Cross</t>
  </si>
  <si>
    <t>Peg</t>
  </si>
  <si>
    <t>580-559-5486</t>
  </si>
  <si>
    <t>dharmon@csd.pima.gov</t>
  </si>
  <si>
    <t>tcross@dwd.in.gov</t>
  </si>
  <si>
    <t>pryan@detma.org</t>
  </si>
  <si>
    <t>bmcmillan@resources-mn.org</t>
  </si>
  <si>
    <t>srogers@abccm.org</t>
  </si>
  <si>
    <t>jmodrell@dol.state.ne.us</t>
  </si>
  <si>
    <t>mpili@usvetsinc.org</t>
  </si>
  <si>
    <t>rescent@frontiemet.net</t>
  </si>
  <si>
    <t>maureentho@co.clackamas.or.us</t>
  </si>
  <si>
    <t>ccorlis@vcn.com</t>
  </si>
  <si>
    <t>E-mail of Grantee POC</t>
  </si>
  <si>
    <t>Awarded 2nd Year funding at high-risk - Corrective Action Plans, grantee monthly reporting, and monthly GOTR technical assistance required.</t>
  </si>
  <si>
    <t>550 South 16th Street</t>
  </si>
  <si>
    <t>68509</t>
  </si>
  <si>
    <t>Corrective Action Plan required for actual performance lower than planned levels.</t>
  </si>
  <si>
    <t>area@waystationinc.org</t>
  </si>
  <si>
    <t>cjvires@ecok.edu</t>
  </si>
  <si>
    <t>* MN</t>
  </si>
  <si>
    <t xml:space="preserve"> OK</t>
  </si>
  <si>
    <t>* = Reduced funding due to unexpended 1st year funding</t>
  </si>
  <si>
    <t>DUNS #</t>
  </si>
  <si>
    <t>Planned Entered</t>
  </si>
  <si>
    <t xml:space="preserve">Planned # of </t>
  </si>
  <si>
    <t>180 -Day Retention</t>
  </si>
  <si>
    <t>Planned 180-Day</t>
  </si>
  <si>
    <t>Planned Avgerage</t>
  </si>
  <si>
    <t>Planned # of</t>
  </si>
  <si>
    <t>EIN #</t>
  </si>
  <si>
    <t>33-738-6620</t>
  </si>
  <si>
    <t>86-6000543</t>
  </si>
  <si>
    <t>82-479-9613</t>
  </si>
  <si>
    <t>35-6000158</t>
  </si>
  <si>
    <t>03-894-4542</t>
  </si>
  <si>
    <t>52-1162749</t>
  </si>
  <si>
    <t>16-745-6359</t>
  </si>
  <si>
    <t>56-0945001</t>
  </si>
  <si>
    <t>15-149-1602</t>
  </si>
  <si>
    <t>16-1137379</t>
  </si>
  <si>
    <t>87-807-2446</t>
  </si>
  <si>
    <t>47-0491233</t>
  </si>
  <si>
    <t>09-699-2656</t>
  </si>
  <si>
    <t>93-6002286</t>
  </si>
  <si>
    <t>08-196-2169</t>
  </si>
  <si>
    <t>83-0103346</t>
  </si>
  <si>
    <t>06-047-0564</t>
  </si>
  <si>
    <t>41-0828779</t>
  </si>
  <si>
    <t>07-122-6278</t>
  </si>
  <si>
    <t>73-6017987</t>
  </si>
  <si>
    <t>86-705-4967</t>
  </si>
  <si>
    <t>95-4382752</t>
  </si>
  <si>
    <t>94-758-1567</t>
  </si>
  <si>
    <t>04-6002284</t>
  </si>
  <si>
    <t>Total 2nd year = 12 @</t>
  </si>
  <si>
    <t>Planned</t>
  </si>
  <si>
    <t>Cost per Placement</t>
  </si>
  <si>
    <t>James McDonough</t>
  </si>
  <si>
    <t>Revise: July 19, 20097 - km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</si>
</sst>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%"/>
    <numFmt numFmtId="167" formatCode="0.0%"/>
    <numFmt numFmtId="168" formatCode="&quot;$&quot;#,##0;[Red]&quot;$&quot;#,##0"/>
    <numFmt numFmtId="169" formatCode="_(&quot;$&quot;* #,##0_);_(&quot;$&quot;* \(#,##0\);_(&quot;$&quot;* &quot;-&quot;??_);_(@_)"/>
    <numFmt numFmtId="170" formatCode="[$-409]h:mm:ss\ AM/PM"/>
    <numFmt numFmtId="171" formatCode="[$-409]dddd\,\ mmmm\ dd\,\ yyyy"/>
    <numFmt numFmtId="172" formatCode="&quot;$&quot;#,##0.00;[Red]&quot;$&quot;#,##0.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0"/>
    </font>
    <font>
      <sz val="1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u val="singleAccounting"/>
      <sz val="16"/>
      <name val="Times New Roman"/>
      <family val="1"/>
    </font>
    <font>
      <u val="single"/>
      <sz val="16"/>
      <name val="Times New Roman"/>
      <family val="1"/>
    </font>
    <font>
      <u val="single"/>
      <sz val="16"/>
      <color indexed="12"/>
      <name val="Arial"/>
      <family val="0"/>
    </font>
    <font>
      <b/>
      <u val="double"/>
      <sz val="16"/>
      <name val="Times New Roman"/>
      <family val="1"/>
    </font>
    <font>
      <b/>
      <u val="double"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" fontId="9" fillId="0" borderId="0" xfId="17" applyNumberFormat="1" applyFont="1" applyBorder="1" applyAlignment="1">
      <alignment horizontal="center"/>
    </xf>
    <xf numFmtId="1" fontId="9" fillId="0" borderId="0" xfId="21" applyNumberFormat="1" applyFont="1" applyBorder="1" applyAlignment="1">
      <alignment horizontal="center"/>
    </xf>
    <xf numFmtId="9" fontId="9" fillId="0" borderId="0" xfId="21" applyFont="1" applyBorder="1" applyAlignment="1">
      <alignment horizontal="center"/>
    </xf>
    <xf numFmtId="44" fontId="10" fillId="0" borderId="0" xfId="17" applyFont="1" applyBorder="1" applyAlignment="1">
      <alignment horizontal="center"/>
    </xf>
    <xf numFmtId="7" fontId="9" fillId="0" borderId="0" xfId="17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9" fontId="7" fillId="2" borderId="2" xfId="17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49" fontId="7" fillId="2" borderId="2" xfId="0" applyNumberFormat="1" applyFont="1" applyFill="1" applyBorder="1" applyAlignment="1">
      <alignment horizontal="left"/>
    </xf>
    <xf numFmtId="0" fontId="7" fillId="2" borderId="2" xfId="2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9" fontId="7" fillId="3" borderId="2" xfId="17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left" wrapText="1"/>
    </xf>
    <xf numFmtId="49" fontId="7" fillId="3" borderId="2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left"/>
    </xf>
    <xf numFmtId="0" fontId="6" fillId="3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9" fontId="7" fillId="0" borderId="2" xfId="17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12" fillId="0" borderId="0" xfId="20" applyFont="1" applyFill="1" applyBorder="1" applyAlignment="1">
      <alignment/>
    </xf>
    <xf numFmtId="0" fontId="6" fillId="0" borderId="0" xfId="0" applyFont="1" applyAlignment="1">
      <alignment/>
    </xf>
    <xf numFmtId="0" fontId="7" fillId="3" borderId="2" xfId="20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2" xfId="2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9" fontId="7" fillId="0" borderId="0" xfId="21" applyFont="1" applyFill="1" applyBorder="1" applyAlignment="1">
      <alignment horizontal="center" wrapText="1"/>
    </xf>
    <xf numFmtId="5" fontId="7" fillId="0" borderId="0" xfId="17" applyNumberFormat="1" applyFont="1" applyBorder="1" applyAlignment="1">
      <alignment horizontal="center" wrapText="1"/>
    </xf>
    <xf numFmtId="9" fontId="7" fillId="0" borderId="0" xfId="21" applyNumberFormat="1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169" fontId="13" fillId="0" borderId="0" xfId="17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9" fontId="14" fillId="2" borderId="0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center"/>
    </xf>
    <xf numFmtId="0" fontId="12" fillId="2" borderId="2" xfId="20" applyFont="1" applyFill="1" applyBorder="1" applyAlignment="1">
      <alignment/>
    </xf>
    <xf numFmtId="2" fontId="12" fillId="2" borderId="2" xfId="20" applyNumberFormat="1" applyFont="1" applyFill="1" applyBorder="1" applyAlignment="1">
      <alignment/>
    </xf>
    <xf numFmtId="0" fontId="12" fillId="3" borderId="2" xfId="20" applyFont="1" applyFill="1" applyBorder="1" applyAlignment="1">
      <alignment/>
    </xf>
    <xf numFmtId="0" fontId="12" fillId="0" borderId="2" xfId="20" applyFont="1" applyFill="1" applyBorder="1" applyAlignment="1">
      <alignment/>
    </xf>
    <xf numFmtId="0" fontId="12" fillId="0" borderId="2" xfId="20" applyFont="1" applyBorder="1" applyAlignment="1">
      <alignment/>
    </xf>
    <xf numFmtId="0" fontId="5" fillId="0" borderId="0" xfId="0" applyFont="1" applyFill="1" applyAlignment="1">
      <alignment horizontal="left"/>
    </xf>
    <xf numFmtId="0" fontId="8" fillId="0" borderId="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harmon@csd.pima.gov" TargetMode="External" /><Relationship Id="rId2" Type="http://schemas.openxmlformats.org/officeDocument/2006/relationships/hyperlink" Target="mailto:tcross@dwd.in.gov" TargetMode="External" /><Relationship Id="rId3" Type="http://schemas.openxmlformats.org/officeDocument/2006/relationships/hyperlink" Target="mailto:pryan@detma.org" TargetMode="External" /><Relationship Id="rId4" Type="http://schemas.openxmlformats.org/officeDocument/2006/relationships/hyperlink" Target="mailto:bmcmillan@resources-mn.org" TargetMode="External" /><Relationship Id="rId5" Type="http://schemas.openxmlformats.org/officeDocument/2006/relationships/hyperlink" Target="mailto:srogers@abccm.org" TargetMode="External" /><Relationship Id="rId6" Type="http://schemas.openxmlformats.org/officeDocument/2006/relationships/hyperlink" Target="mailto:jmodrell@dol.state.ne.us" TargetMode="External" /><Relationship Id="rId7" Type="http://schemas.openxmlformats.org/officeDocument/2006/relationships/hyperlink" Target="mailto:mpili@usvetsinc.org" TargetMode="External" /><Relationship Id="rId8" Type="http://schemas.openxmlformats.org/officeDocument/2006/relationships/hyperlink" Target="mailto:rescent@frontiemet.net" TargetMode="External" /><Relationship Id="rId9" Type="http://schemas.openxmlformats.org/officeDocument/2006/relationships/hyperlink" Target="mailto:maureentho@co.clackamas.or.us" TargetMode="External" /><Relationship Id="rId10" Type="http://schemas.openxmlformats.org/officeDocument/2006/relationships/hyperlink" Target="mailto:ccorlis@vcn.com" TargetMode="External" /><Relationship Id="rId11" Type="http://schemas.openxmlformats.org/officeDocument/2006/relationships/hyperlink" Target="mailto:area@waystationinc.org" TargetMode="External" /><Relationship Id="rId12" Type="http://schemas.openxmlformats.org/officeDocument/2006/relationships/hyperlink" Target="mailto:cjvires@ecok.edu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="75" zoomScaleNormal="75" workbookViewId="0" topLeftCell="F4">
      <selection activeCell="A6" sqref="A6"/>
    </sheetView>
  </sheetViews>
  <sheetFormatPr defaultColWidth="9.140625" defaultRowHeight="12.75"/>
  <cols>
    <col min="1" max="1" width="7.421875" style="3" customWidth="1"/>
    <col min="2" max="2" width="9.8515625" style="4" bestFit="1" customWidth="1"/>
    <col min="3" max="3" width="22.7109375" style="5" customWidth="1"/>
    <col min="4" max="4" width="21.00390625" style="5" customWidth="1"/>
    <col min="5" max="5" width="19.421875" style="6" customWidth="1"/>
    <col min="6" max="6" width="23.8515625" style="5" customWidth="1"/>
    <col min="7" max="7" width="7.421875" style="5" hidden="1" customWidth="1"/>
    <col min="8" max="8" width="7.421875" style="3" hidden="1" customWidth="1"/>
    <col min="9" max="9" width="41.57421875" style="7" customWidth="1"/>
    <col min="10" max="10" width="36.421875" style="8" customWidth="1"/>
    <col min="11" max="11" width="16.421875" style="8" customWidth="1"/>
    <col min="12" max="12" width="10.140625" style="9" customWidth="1"/>
    <col min="13" max="13" width="10.57421875" style="3" customWidth="1"/>
    <col min="14" max="14" width="19.00390625" style="4" customWidth="1"/>
    <col min="15" max="15" width="16.28125" style="4" customWidth="1"/>
    <col min="16" max="16" width="39.421875" style="8" customWidth="1"/>
    <col min="17" max="17" width="47.00390625" style="8" customWidth="1"/>
    <col min="18" max="18" width="21.7109375" style="8" hidden="1" customWidth="1"/>
    <col min="19" max="19" width="22.7109375" style="8" hidden="1" customWidth="1"/>
    <col min="20" max="20" width="18.28125" style="4" customWidth="1"/>
    <col min="21" max="21" width="18.8515625" style="4" customWidth="1"/>
    <col min="22" max="22" width="25.140625" style="4" bestFit="1" customWidth="1"/>
    <col min="23" max="23" width="27.8515625" style="4" customWidth="1"/>
    <col min="24" max="24" width="28.57421875" style="4" customWidth="1"/>
    <col min="25" max="25" width="24.8515625" style="4" customWidth="1"/>
    <col min="26" max="26" width="26.140625" style="4" customWidth="1"/>
    <col min="27" max="16384" width="9.140625" style="3" customWidth="1"/>
  </cols>
  <sheetData>
    <row r="1" spans="1:26" s="2" customFormat="1" ht="35.25" customHeight="1">
      <c r="A1" s="101" t="s">
        <v>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35.25" customHeight="1">
      <c r="A2" s="101" t="s">
        <v>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"/>
      <c r="R2" s="1"/>
      <c r="S2" s="1"/>
      <c r="T2" s="1"/>
      <c r="U2" s="1"/>
      <c r="V2" s="1"/>
      <c r="W2" s="1"/>
      <c r="X2" s="1"/>
      <c r="Y2" s="1"/>
      <c r="Z2" s="1"/>
    </row>
    <row r="3" ht="20.25"/>
    <row r="4" spans="20:26" ht="25.5" customHeight="1">
      <c r="T4" s="4" t="s">
        <v>182</v>
      </c>
      <c r="U4" s="4" t="s">
        <v>178</v>
      </c>
      <c r="V4" s="4" t="s">
        <v>177</v>
      </c>
      <c r="W4" s="4" t="s">
        <v>209</v>
      </c>
      <c r="X4" s="4" t="s">
        <v>178</v>
      </c>
      <c r="Y4" s="4" t="s">
        <v>180</v>
      </c>
      <c r="Z4" s="4" t="s">
        <v>181</v>
      </c>
    </row>
    <row r="5" spans="1:26" s="19" customFormat="1" ht="22.5" customHeight="1">
      <c r="A5" s="10" t="s">
        <v>16</v>
      </c>
      <c r="B5" s="11" t="s">
        <v>0</v>
      </c>
      <c r="C5" s="11" t="s">
        <v>1</v>
      </c>
      <c r="D5" s="11" t="s">
        <v>2</v>
      </c>
      <c r="E5" s="12" t="s">
        <v>3</v>
      </c>
      <c r="F5" s="11" t="s">
        <v>151</v>
      </c>
      <c r="G5" s="11" t="s">
        <v>150</v>
      </c>
      <c r="H5" s="11" t="s">
        <v>4</v>
      </c>
      <c r="I5" s="11" t="s">
        <v>5</v>
      </c>
      <c r="J5" s="11" t="s">
        <v>6</v>
      </c>
      <c r="K5" s="11" t="s">
        <v>7</v>
      </c>
      <c r="L5" s="13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166</v>
      </c>
      <c r="R5" s="11" t="s">
        <v>176</v>
      </c>
      <c r="S5" s="11" t="s">
        <v>183</v>
      </c>
      <c r="T5" s="14" t="s">
        <v>17</v>
      </c>
      <c r="U5" s="15" t="s">
        <v>18</v>
      </c>
      <c r="V5" s="16" t="s">
        <v>19</v>
      </c>
      <c r="W5" s="16" t="s">
        <v>210</v>
      </c>
      <c r="X5" s="17" t="s">
        <v>179</v>
      </c>
      <c r="Y5" s="16" t="s">
        <v>20</v>
      </c>
      <c r="Z5" s="18" t="s">
        <v>21</v>
      </c>
    </row>
    <row r="6" spans="1:26" s="34" customFormat="1" ht="30" customHeight="1">
      <c r="A6" s="25">
        <v>1</v>
      </c>
      <c r="B6" s="26" t="s">
        <v>26</v>
      </c>
      <c r="C6" s="26" t="s">
        <v>27</v>
      </c>
      <c r="D6" s="26" t="s">
        <v>28</v>
      </c>
      <c r="E6" s="27">
        <v>700000</v>
      </c>
      <c r="F6" s="26" t="s">
        <v>29</v>
      </c>
      <c r="G6" s="26" t="s">
        <v>24</v>
      </c>
      <c r="H6" s="26" t="s">
        <v>30</v>
      </c>
      <c r="I6" s="28" t="s">
        <v>31</v>
      </c>
      <c r="J6" s="29" t="s">
        <v>32</v>
      </c>
      <c r="K6" s="29" t="s">
        <v>33</v>
      </c>
      <c r="L6" s="30" t="s">
        <v>34</v>
      </c>
      <c r="M6" s="31" t="s">
        <v>23</v>
      </c>
      <c r="N6" s="32" t="s">
        <v>35</v>
      </c>
      <c r="O6" s="33" t="s">
        <v>36</v>
      </c>
      <c r="P6" s="32" t="s">
        <v>37</v>
      </c>
      <c r="Q6" s="96" t="s">
        <v>156</v>
      </c>
      <c r="R6" s="97" t="s">
        <v>184</v>
      </c>
      <c r="S6" s="96" t="s">
        <v>185</v>
      </c>
      <c r="T6" s="78">
        <v>300</v>
      </c>
      <c r="U6" s="78">
        <v>225</v>
      </c>
      <c r="V6" s="79">
        <f>U6/T6</f>
        <v>0.75</v>
      </c>
      <c r="W6" s="94">
        <f aca="true" t="shared" si="0" ref="W6:W17">E6/U6</f>
        <v>3111.1111111111113</v>
      </c>
      <c r="X6" s="78">
        <v>168</v>
      </c>
      <c r="Y6" s="79">
        <f>X6/U6</f>
        <v>0.7466666666666667</v>
      </c>
      <c r="Z6" s="80">
        <v>9.5</v>
      </c>
    </row>
    <row r="7" spans="1:26" s="34" customFormat="1" ht="40.5" customHeight="1">
      <c r="A7" s="25">
        <v>2</v>
      </c>
      <c r="B7" s="26" t="s">
        <v>38</v>
      </c>
      <c r="C7" s="26" t="s">
        <v>39</v>
      </c>
      <c r="D7" s="26" t="s">
        <v>40</v>
      </c>
      <c r="E7" s="27">
        <v>750000</v>
      </c>
      <c r="F7" s="26" t="s">
        <v>41</v>
      </c>
      <c r="G7" s="26" t="s">
        <v>24</v>
      </c>
      <c r="H7" s="26" t="s">
        <v>30</v>
      </c>
      <c r="I7" s="28" t="s">
        <v>42</v>
      </c>
      <c r="J7" s="29" t="s">
        <v>43</v>
      </c>
      <c r="K7" s="29" t="s">
        <v>44</v>
      </c>
      <c r="L7" s="30" t="s">
        <v>45</v>
      </c>
      <c r="M7" s="26" t="s">
        <v>22</v>
      </c>
      <c r="N7" s="32" t="s">
        <v>152</v>
      </c>
      <c r="O7" s="33" t="s">
        <v>153</v>
      </c>
      <c r="P7" s="32" t="s">
        <v>46</v>
      </c>
      <c r="Q7" s="96" t="s">
        <v>157</v>
      </c>
      <c r="R7" s="96" t="s">
        <v>186</v>
      </c>
      <c r="S7" s="96" t="s">
        <v>187</v>
      </c>
      <c r="T7" s="78">
        <v>375</v>
      </c>
      <c r="U7" s="78">
        <v>244</v>
      </c>
      <c r="V7" s="79">
        <f aca="true" t="shared" si="1" ref="V7:V17">U7/T7</f>
        <v>0.6506666666666666</v>
      </c>
      <c r="W7" s="94">
        <f t="shared" si="0"/>
        <v>3073.7704918032787</v>
      </c>
      <c r="X7" s="78">
        <v>207</v>
      </c>
      <c r="Y7" s="79">
        <f aca="true" t="shared" si="2" ref="Y7:Y17">X7/U7</f>
        <v>0.8483606557377049</v>
      </c>
      <c r="Z7" s="80">
        <v>13.5</v>
      </c>
    </row>
    <row r="8" spans="1:26" s="43" customFormat="1" ht="38.25" customHeight="1">
      <c r="A8" s="35">
        <v>3</v>
      </c>
      <c r="B8" s="36" t="s">
        <v>47</v>
      </c>
      <c r="C8" s="36" t="s">
        <v>48</v>
      </c>
      <c r="D8" s="36" t="s">
        <v>49</v>
      </c>
      <c r="E8" s="37">
        <v>750000</v>
      </c>
      <c r="F8" s="36" t="s">
        <v>50</v>
      </c>
      <c r="G8" s="36" t="s">
        <v>24</v>
      </c>
      <c r="H8" s="36" t="s">
        <v>30</v>
      </c>
      <c r="I8" s="38" t="s">
        <v>51</v>
      </c>
      <c r="J8" s="39" t="s">
        <v>52</v>
      </c>
      <c r="K8" s="39" t="s">
        <v>53</v>
      </c>
      <c r="L8" s="40" t="s">
        <v>54</v>
      </c>
      <c r="M8" s="36" t="s">
        <v>55</v>
      </c>
      <c r="N8" s="41" t="s">
        <v>154</v>
      </c>
      <c r="O8" s="42" t="s">
        <v>56</v>
      </c>
      <c r="P8" s="41" t="s">
        <v>57</v>
      </c>
      <c r="Q8" s="98" t="s">
        <v>158</v>
      </c>
      <c r="R8" s="98" t="s">
        <v>206</v>
      </c>
      <c r="S8" s="98" t="s">
        <v>207</v>
      </c>
      <c r="T8" s="81">
        <v>400</v>
      </c>
      <c r="U8" s="81">
        <v>248</v>
      </c>
      <c r="V8" s="79">
        <f t="shared" si="1"/>
        <v>0.62</v>
      </c>
      <c r="W8" s="94">
        <f t="shared" si="0"/>
        <v>3024.1935483870966</v>
      </c>
      <c r="X8" s="78">
        <v>150</v>
      </c>
      <c r="Y8" s="79">
        <f t="shared" si="2"/>
        <v>0.6048387096774194</v>
      </c>
      <c r="Z8" s="82">
        <v>14.8</v>
      </c>
    </row>
    <row r="9" spans="1:26" s="55" customFormat="1" ht="39.75" customHeight="1">
      <c r="A9" s="44">
        <v>4</v>
      </c>
      <c r="B9" s="45" t="s">
        <v>58</v>
      </c>
      <c r="C9" s="45" t="s">
        <v>59</v>
      </c>
      <c r="D9" s="45" t="s">
        <v>60</v>
      </c>
      <c r="E9" s="46">
        <v>749964</v>
      </c>
      <c r="F9" s="45" t="s">
        <v>61</v>
      </c>
      <c r="G9" s="45" t="s">
        <v>24</v>
      </c>
      <c r="H9" s="45" t="s">
        <v>30</v>
      </c>
      <c r="I9" s="47" t="s">
        <v>62</v>
      </c>
      <c r="J9" s="48" t="s">
        <v>63</v>
      </c>
      <c r="K9" s="48" t="s">
        <v>64</v>
      </c>
      <c r="L9" s="49" t="s">
        <v>65</v>
      </c>
      <c r="M9" s="50" t="s">
        <v>55</v>
      </c>
      <c r="N9" s="51" t="s">
        <v>66</v>
      </c>
      <c r="O9" s="52" t="s">
        <v>67</v>
      </c>
      <c r="P9" s="53" t="s">
        <v>68</v>
      </c>
      <c r="Q9" s="99" t="s">
        <v>171</v>
      </c>
      <c r="R9" s="99" t="s">
        <v>188</v>
      </c>
      <c r="S9" s="99" t="s">
        <v>189</v>
      </c>
      <c r="T9" s="83">
        <v>448</v>
      </c>
      <c r="U9" s="83">
        <v>278</v>
      </c>
      <c r="V9" s="79">
        <f t="shared" si="1"/>
        <v>0.6205357142857143</v>
      </c>
      <c r="W9" s="94">
        <f t="shared" si="0"/>
        <v>2697.7122302158273</v>
      </c>
      <c r="X9" s="81">
        <v>96</v>
      </c>
      <c r="Y9" s="79">
        <f t="shared" si="2"/>
        <v>0.34532374100719426</v>
      </c>
      <c r="Z9" s="84">
        <v>10</v>
      </c>
    </row>
    <row r="10" spans="1:26" s="43" customFormat="1" ht="30" customHeight="1">
      <c r="A10" s="35">
        <v>5</v>
      </c>
      <c r="B10" s="36" t="s">
        <v>173</v>
      </c>
      <c r="C10" s="36" t="s">
        <v>69</v>
      </c>
      <c r="D10" s="36" t="s">
        <v>70</v>
      </c>
      <c r="E10" s="37">
        <v>567135</v>
      </c>
      <c r="F10" s="36" t="s">
        <v>71</v>
      </c>
      <c r="G10" s="36" t="s">
        <v>24</v>
      </c>
      <c r="H10" s="36" t="s">
        <v>30</v>
      </c>
      <c r="I10" s="38" t="s">
        <v>72</v>
      </c>
      <c r="J10" s="39" t="s">
        <v>73</v>
      </c>
      <c r="K10" s="39" t="s">
        <v>74</v>
      </c>
      <c r="L10" s="40" t="s">
        <v>75</v>
      </c>
      <c r="M10" s="56" t="s">
        <v>55</v>
      </c>
      <c r="N10" s="41" t="s">
        <v>76</v>
      </c>
      <c r="O10" s="42" t="s">
        <v>77</v>
      </c>
      <c r="P10" s="41" t="s">
        <v>78</v>
      </c>
      <c r="Q10" s="98" t="s">
        <v>159</v>
      </c>
      <c r="R10" s="98" t="s">
        <v>200</v>
      </c>
      <c r="S10" s="98" t="s">
        <v>201</v>
      </c>
      <c r="T10" s="81">
        <v>440</v>
      </c>
      <c r="U10" s="81">
        <v>286</v>
      </c>
      <c r="V10" s="79">
        <f t="shared" si="1"/>
        <v>0.65</v>
      </c>
      <c r="W10" s="94">
        <f t="shared" si="0"/>
        <v>1982.9895104895104</v>
      </c>
      <c r="X10" s="83">
        <v>200</v>
      </c>
      <c r="Y10" s="79">
        <f t="shared" si="2"/>
        <v>0.6993006993006993</v>
      </c>
      <c r="Z10" s="82">
        <v>12</v>
      </c>
    </row>
    <row r="11" spans="1:26" s="55" customFormat="1" ht="50.25" customHeight="1">
      <c r="A11" s="44">
        <v>6</v>
      </c>
      <c r="B11" s="45" t="s">
        <v>79</v>
      </c>
      <c r="C11" s="45" t="s">
        <v>80</v>
      </c>
      <c r="D11" s="50" t="s">
        <v>81</v>
      </c>
      <c r="E11" s="46">
        <v>213800</v>
      </c>
      <c r="F11" s="45" t="s">
        <v>82</v>
      </c>
      <c r="G11" s="45" t="s">
        <v>24</v>
      </c>
      <c r="H11" s="45" t="s">
        <v>30</v>
      </c>
      <c r="I11" s="57" t="s">
        <v>83</v>
      </c>
      <c r="J11" s="58" t="s">
        <v>84</v>
      </c>
      <c r="K11" s="58" t="s">
        <v>85</v>
      </c>
      <c r="L11" s="49" t="s">
        <v>86</v>
      </c>
      <c r="M11" s="59" t="s">
        <v>87</v>
      </c>
      <c r="N11" s="51" t="s">
        <v>88</v>
      </c>
      <c r="O11" s="60" t="s">
        <v>89</v>
      </c>
      <c r="P11" s="51" t="s">
        <v>90</v>
      </c>
      <c r="Q11" s="100" t="s">
        <v>160</v>
      </c>
      <c r="R11" s="100" t="s">
        <v>190</v>
      </c>
      <c r="S11" s="100" t="s">
        <v>191</v>
      </c>
      <c r="T11" s="83">
        <v>122</v>
      </c>
      <c r="U11" s="83">
        <v>107</v>
      </c>
      <c r="V11" s="79">
        <f t="shared" si="1"/>
        <v>0.8770491803278688</v>
      </c>
      <c r="W11" s="94">
        <f t="shared" si="0"/>
        <v>1998.1308411214952</v>
      </c>
      <c r="X11" s="81">
        <v>53</v>
      </c>
      <c r="Y11" s="79">
        <f t="shared" si="2"/>
        <v>0.4953271028037383</v>
      </c>
      <c r="Z11" s="84">
        <v>10</v>
      </c>
    </row>
    <row r="12" spans="1:26" s="55" customFormat="1" ht="44.25" customHeight="1">
      <c r="A12" s="44">
        <v>7</v>
      </c>
      <c r="B12" s="45" t="s">
        <v>91</v>
      </c>
      <c r="C12" s="45" t="s">
        <v>92</v>
      </c>
      <c r="D12" s="45" t="s">
        <v>93</v>
      </c>
      <c r="E12" s="46">
        <v>489000</v>
      </c>
      <c r="F12" s="45" t="s">
        <v>94</v>
      </c>
      <c r="G12" s="45" t="s">
        <v>24</v>
      </c>
      <c r="H12" s="45" t="s">
        <v>30</v>
      </c>
      <c r="I12" s="47" t="s">
        <v>95</v>
      </c>
      <c r="J12" s="48" t="s">
        <v>168</v>
      </c>
      <c r="K12" s="48" t="s">
        <v>96</v>
      </c>
      <c r="L12" s="49" t="s">
        <v>169</v>
      </c>
      <c r="M12" s="50" t="s">
        <v>55</v>
      </c>
      <c r="N12" s="51" t="s">
        <v>97</v>
      </c>
      <c r="O12" s="52" t="s">
        <v>98</v>
      </c>
      <c r="P12" s="53" t="s">
        <v>99</v>
      </c>
      <c r="Q12" s="99" t="s">
        <v>161</v>
      </c>
      <c r="R12" s="99" t="s">
        <v>194</v>
      </c>
      <c r="S12" s="99" t="s">
        <v>195</v>
      </c>
      <c r="T12" s="83">
        <v>163</v>
      </c>
      <c r="U12" s="83">
        <v>131</v>
      </c>
      <c r="V12" s="79">
        <f t="shared" si="1"/>
        <v>0.803680981595092</v>
      </c>
      <c r="W12" s="94">
        <f t="shared" si="0"/>
        <v>3732.8244274809163</v>
      </c>
      <c r="X12" s="83">
        <v>76</v>
      </c>
      <c r="Y12" s="79">
        <f t="shared" si="2"/>
        <v>0.5801526717557252</v>
      </c>
      <c r="Z12" s="84">
        <v>13</v>
      </c>
    </row>
    <row r="13" spans="1:26" s="55" customFormat="1" ht="30" customHeight="1">
      <c r="A13" s="44">
        <v>8</v>
      </c>
      <c r="B13" s="45" t="s">
        <v>100</v>
      </c>
      <c r="C13" s="45" t="s">
        <v>101</v>
      </c>
      <c r="D13" s="45" t="s">
        <v>102</v>
      </c>
      <c r="E13" s="46">
        <v>250000</v>
      </c>
      <c r="F13" s="45" t="s">
        <v>103</v>
      </c>
      <c r="G13" s="45" t="s">
        <v>24</v>
      </c>
      <c r="H13" s="45" t="s">
        <v>30</v>
      </c>
      <c r="I13" s="47" t="s">
        <v>104</v>
      </c>
      <c r="J13" s="48" t="s">
        <v>105</v>
      </c>
      <c r="K13" s="48" t="s">
        <v>106</v>
      </c>
      <c r="L13" s="49" t="s">
        <v>14</v>
      </c>
      <c r="M13" s="50" t="s">
        <v>55</v>
      </c>
      <c r="N13" s="51" t="s">
        <v>107</v>
      </c>
      <c r="O13" s="52" t="s">
        <v>108</v>
      </c>
      <c r="P13" s="53" t="s">
        <v>109</v>
      </c>
      <c r="Q13" s="99" t="s">
        <v>162</v>
      </c>
      <c r="R13" s="99" t="s">
        <v>204</v>
      </c>
      <c r="S13" s="99" t="s">
        <v>205</v>
      </c>
      <c r="T13" s="83">
        <v>220</v>
      </c>
      <c r="U13" s="83">
        <v>180</v>
      </c>
      <c r="V13" s="79">
        <f t="shared" si="1"/>
        <v>0.8181818181818182</v>
      </c>
      <c r="W13" s="94">
        <f t="shared" si="0"/>
        <v>1388.888888888889</v>
      </c>
      <c r="X13" s="83">
        <v>87</v>
      </c>
      <c r="Y13" s="79">
        <f t="shared" si="2"/>
        <v>0.48333333333333334</v>
      </c>
      <c r="Z13" s="84">
        <v>9</v>
      </c>
    </row>
    <row r="14" spans="1:26" s="55" customFormat="1" ht="30" customHeight="1">
      <c r="A14" s="44">
        <v>9</v>
      </c>
      <c r="B14" s="45" t="s">
        <v>110</v>
      </c>
      <c r="C14" s="45" t="s">
        <v>211</v>
      </c>
      <c r="D14" s="50" t="s">
        <v>111</v>
      </c>
      <c r="E14" s="46">
        <v>194741</v>
      </c>
      <c r="F14" s="45" t="s">
        <v>112</v>
      </c>
      <c r="G14" s="45" t="s">
        <v>24</v>
      </c>
      <c r="H14" s="45" t="s">
        <v>30</v>
      </c>
      <c r="I14" s="47" t="s">
        <v>113</v>
      </c>
      <c r="J14" s="48" t="s">
        <v>114</v>
      </c>
      <c r="K14" s="48" t="s">
        <v>115</v>
      </c>
      <c r="L14" s="49" t="s">
        <v>116</v>
      </c>
      <c r="M14" s="50" t="s">
        <v>22</v>
      </c>
      <c r="N14" s="51" t="s">
        <v>117</v>
      </c>
      <c r="O14" s="52" t="s">
        <v>118</v>
      </c>
      <c r="P14" s="53" t="s">
        <v>119</v>
      </c>
      <c r="Q14" s="99" t="s">
        <v>163</v>
      </c>
      <c r="R14" s="99" t="s">
        <v>192</v>
      </c>
      <c r="S14" s="99" t="s">
        <v>193</v>
      </c>
      <c r="T14" s="83">
        <v>140</v>
      </c>
      <c r="U14" s="83">
        <v>100</v>
      </c>
      <c r="V14" s="79">
        <f t="shared" si="1"/>
        <v>0.7142857142857143</v>
      </c>
      <c r="W14" s="94">
        <f t="shared" si="0"/>
        <v>1947.41</v>
      </c>
      <c r="X14" s="83">
        <v>64</v>
      </c>
      <c r="Y14" s="79">
        <f t="shared" si="2"/>
        <v>0.64</v>
      </c>
      <c r="Z14" s="84">
        <v>10</v>
      </c>
    </row>
    <row r="15" spans="1:26" s="43" customFormat="1" ht="30" customHeight="1">
      <c r="A15" s="35">
        <v>10</v>
      </c>
      <c r="B15" s="36" t="s">
        <v>174</v>
      </c>
      <c r="C15" s="36" t="s">
        <v>120</v>
      </c>
      <c r="D15" s="36" t="s">
        <v>121</v>
      </c>
      <c r="E15" s="37">
        <f>750000</f>
        <v>750000</v>
      </c>
      <c r="F15" s="36" t="s">
        <v>122</v>
      </c>
      <c r="G15" s="36" t="s">
        <v>24</v>
      </c>
      <c r="H15" s="36" t="s">
        <v>30</v>
      </c>
      <c r="I15" s="38" t="s">
        <v>123</v>
      </c>
      <c r="J15" s="39" t="s">
        <v>124</v>
      </c>
      <c r="K15" s="39" t="s">
        <v>125</v>
      </c>
      <c r="L15" s="40" t="s">
        <v>126</v>
      </c>
      <c r="M15" s="56" t="s">
        <v>22</v>
      </c>
      <c r="N15" s="41" t="s">
        <v>13</v>
      </c>
      <c r="O15" s="42" t="s">
        <v>127</v>
      </c>
      <c r="P15" s="41" t="s">
        <v>155</v>
      </c>
      <c r="Q15" s="98" t="s">
        <v>172</v>
      </c>
      <c r="R15" s="98" t="s">
        <v>202</v>
      </c>
      <c r="S15" s="98" t="s">
        <v>203</v>
      </c>
      <c r="T15" s="81">
        <v>233</v>
      </c>
      <c r="U15" s="81">
        <v>198</v>
      </c>
      <c r="V15" s="79">
        <f t="shared" si="1"/>
        <v>0.8497854077253219</v>
      </c>
      <c r="W15" s="94">
        <f t="shared" si="0"/>
        <v>3787.878787878788</v>
      </c>
      <c r="X15" s="83">
        <v>118</v>
      </c>
      <c r="Y15" s="79">
        <f t="shared" si="2"/>
        <v>0.5959595959595959</v>
      </c>
      <c r="Z15" s="82">
        <v>8</v>
      </c>
    </row>
    <row r="16" spans="1:26" s="34" customFormat="1" ht="41.25" customHeight="1">
      <c r="A16" s="25">
        <v>11</v>
      </c>
      <c r="B16" s="26" t="s">
        <v>128</v>
      </c>
      <c r="C16" s="26" t="s">
        <v>129</v>
      </c>
      <c r="D16" s="26" t="s">
        <v>130</v>
      </c>
      <c r="E16" s="27">
        <v>750000</v>
      </c>
      <c r="F16" s="26" t="s">
        <v>131</v>
      </c>
      <c r="G16" s="26" t="s">
        <v>24</v>
      </c>
      <c r="H16" s="26" t="s">
        <v>30</v>
      </c>
      <c r="I16" s="28" t="s">
        <v>132</v>
      </c>
      <c r="J16" s="29" t="s">
        <v>133</v>
      </c>
      <c r="K16" s="29" t="s">
        <v>134</v>
      </c>
      <c r="L16" s="30" t="s">
        <v>135</v>
      </c>
      <c r="M16" s="26" t="s">
        <v>55</v>
      </c>
      <c r="N16" s="32" t="s">
        <v>136</v>
      </c>
      <c r="O16" s="33" t="s">
        <v>137</v>
      </c>
      <c r="P16" s="32" t="s">
        <v>138</v>
      </c>
      <c r="Q16" s="96" t="s">
        <v>164</v>
      </c>
      <c r="R16" s="96" t="s">
        <v>196</v>
      </c>
      <c r="S16" s="96" t="s">
        <v>197</v>
      </c>
      <c r="T16" s="78">
        <v>485</v>
      </c>
      <c r="U16" s="78">
        <v>340</v>
      </c>
      <c r="V16" s="79">
        <f t="shared" si="1"/>
        <v>0.7010309278350515</v>
      </c>
      <c r="W16" s="94">
        <f t="shared" si="0"/>
        <v>2205.8823529411766</v>
      </c>
      <c r="X16" s="78">
        <v>152</v>
      </c>
      <c r="Y16" s="79">
        <f t="shared" si="2"/>
        <v>0.4470588235294118</v>
      </c>
      <c r="Z16" s="80">
        <v>12.5</v>
      </c>
    </row>
    <row r="17" spans="1:26" s="55" customFormat="1" ht="30" customHeight="1">
      <c r="A17" s="44">
        <v>12</v>
      </c>
      <c r="B17" s="45" t="s">
        <v>139</v>
      </c>
      <c r="C17" s="45" t="s">
        <v>140</v>
      </c>
      <c r="D17" s="45" t="s">
        <v>141</v>
      </c>
      <c r="E17" s="46">
        <v>547225</v>
      </c>
      <c r="F17" s="45" t="s">
        <v>142</v>
      </c>
      <c r="G17" s="45" t="s">
        <v>24</v>
      </c>
      <c r="H17" s="45" t="s">
        <v>30</v>
      </c>
      <c r="I17" s="47" t="s">
        <v>143</v>
      </c>
      <c r="J17" s="48" t="s">
        <v>144</v>
      </c>
      <c r="K17" s="48" t="s">
        <v>145</v>
      </c>
      <c r="L17" s="49" t="s">
        <v>146</v>
      </c>
      <c r="M17" s="50" t="s">
        <v>22</v>
      </c>
      <c r="N17" s="51" t="s">
        <v>147</v>
      </c>
      <c r="O17" s="52" t="s">
        <v>148</v>
      </c>
      <c r="P17" s="53" t="s">
        <v>149</v>
      </c>
      <c r="Q17" s="99" t="s">
        <v>165</v>
      </c>
      <c r="R17" s="99" t="s">
        <v>198</v>
      </c>
      <c r="S17" s="99" t="s">
        <v>199</v>
      </c>
      <c r="T17" s="83">
        <v>245</v>
      </c>
      <c r="U17" s="83">
        <v>205</v>
      </c>
      <c r="V17" s="79">
        <f t="shared" si="1"/>
        <v>0.8367346938775511</v>
      </c>
      <c r="W17" s="94">
        <f t="shared" si="0"/>
        <v>2669.390243902439</v>
      </c>
      <c r="X17" s="83">
        <v>100</v>
      </c>
      <c r="Y17" s="79">
        <f t="shared" si="2"/>
        <v>0.4878048780487805</v>
      </c>
      <c r="Z17" s="84">
        <v>20.45</v>
      </c>
    </row>
    <row r="18" spans="1:26" s="55" customFormat="1" ht="30" customHeight="1">
      <c r="A18" s="44"/>
      <c r="B18" s="85"/>
      <c r="C18" s="102" t="s">
        <v>208</v>
      </c>
      <c r="D18" s="102"/>
      <c r="E18" s="90">
        <f>SUM(E6:E17)</f>
        <v>6711865</v>
      </c>
      <c r="F18" s="85"/>
      <c r="G18" s="85"/>
      <c r="H18" s="85"/>
      <c r="I18" s="86"/>
      <c r="J18" s="87"/>
      <c r="K18" s="87"/>
      <c r="L18" s="88"/>
      <c r="M18" s="68"/>
      <c r="N18" s="89"/>
      <c r="O18" s="72"/>
      <c r="P18" s="67"/>
      <c r="Q18" s="54"/>
      <c r="R18" s="54"/>
      <c r="S18" s="54"/>
      <c r="T18" s="91">
        <f>SUM(T6:T17)</f>
        <v>3571</v>
      </c>
      <c r="U18" s="91">
        <f>SUM(U6:U17)</f>
        <v>2542</v>
      </c>
      <c r="V18" s="92">
        <f>U18/T18</f>
        <v>0.7118454214505741</v>
      </c>
      <c r="W18" s="95">
        <f>SUM(E18/U18)</f>
        <v>2640.3874901652243</v>
      </c>
      <c r="X18" s="91">
        <f>SUM(X6:X17)</f>
        <v>1471</v>
      </c>
      <c r="Y18" s="92">
        <f>SUM(X18/U18)</f>
        <v>0.5786782061369001</v>
      </c>
      <c r="Z18" s="93">
        <f>SUM(Z6:Z17)/12</f>
        <v>11.895833333333334</v>
      </c>
    </row>
    <row r="19" spans="1:26" s="24" customFormat="1" ht="30" customHeight="1">
      <c r="A19" s="36"/>
      <c r="B19" s="65" t="s">
        <v>167</v>
      </c>
      <c r="D19" s="66"/>
      <c r="E19" s="12"/>
      <c r="F19" s="20"/>
      <c r="G19" s="20"/>
      <c r="H19" s="20"/>
      <c r="I19" s="21"/>
      <c r="J19" s="20"/>
      <c r="K19" s="20"/>
      <c r="L19" s="22"/>
      <c r="M19" s="20"/>
      <c r="N19" s="20"/>
      <c r="O19" s="20"/>
      <c r="P19" s="23"/>
      <c r="Q19" s="23"/>
      <c r="R19" s="23"/>
      <c r="S19" s="23"/>
      <c r="T19" s="61"/>
      <c r="U19" s="61"/>
      <c r="V19" s="77"/>
      <c r="W19" s="77"/>
      <c r="X19" s="77"/>
      <c r="Y19" s="77"/>
      <c r="Z19" s="64"/>
    </row>
    <row r="20" spans="1:26" s="24" customFormat="1" ht="30" customHeight="1">
      <c r="A20" s="26"/>
      <c r="B20" s="65" t="s">
        <v>170</v>
      </c>
      <c r="D20" s="66"/>
      <c r="E20" s="12"/>
      <c r="F20" s="20"/>
      <c r="G20" s="20"/>
      <c r="H20" s="20"/>
      <c r="I20" s="21"/>
      <c r="J20" s="20"/>
      <c r="K20" s="20"/>
      <c r="L20" s="22"/>
      <c r="M20" s="20"/>
      <c r="N20" s="20"/>
      <c r="O20" s="20"/>
      <c r="P20" s="23"/>
      <c r="Q20" s="23"/>
      <c r="R20" s="23"/>
      <c r="S20" s="23"/>
      <c r="T20" s="61"/>
      <c r="U20" s="61"/>
      <c r="V20" s="62"/>
      <c r="W20" s="62"/>
      <c r="X20" s="63"/>
      <c r="Y20" s="64"/>
      <c r="Z20" s="64"/>
    </row>
    <row r="21" spans="1:26" s="24" customFormat="1" ht="30" customHeight="1">
      <c r="A21" s="72" t="s">
        <v>175</v>
      </c>
      <c r="B21" s="65"/>
      <c r="D21" s="66"/>
      <c r="E21" s="12"/>
      <c r="F21" s="20"/>
      <c r="G21" s="20"/>
      <c r="H21" s="20"/>
      <c r="I21" s="21"/>
      <c r="J21" s="20"/>
      <c r="K21" s="20"/>
      <c r="L21" s="22"/>
      <c r="M21" s="20"/>
      <c r="N21" s="20"/>
      <c r="O21" s="20"/>
      <c r="P21" s="23"/>
      <c r="Q21" s="23"/>
      <c r="R21" s="23"/>
      <c r="S21" s="23"/>
      <c r="T21" s="61"/>
      <c r="U21" s="61"/>
      <c r="V21" s="62"/>
      <c r="W21" s="62"/>
      <c r="X21" s="63"/>
      <c r="Y21" s="64"/>
      <c r="Z21" s="64"/>
    </row>
    <row r="22" spans="1:26" s="67" customFormat="1" ht="30" customHeight="1">
      <c r="A22" s="67" t="s">
        <v>212</v>
      </c>
      <c r="B22" s="68"/>
      <c r="D22" s="66"/>
      <c r="E22" s="69"/>
      <c r="F22" s="70"/>
      <c r="G22" s="70"/>
      <c r="H22" s="70"/>
      <c r="I22" s="71"/>
      <c r="J22" s="72"/>
      <c r="K22" s="72"/>
      <c r="L22" s="73"/>
      <c r="P22" s="72"/>
      <c r="Q22" s="72"/>
      <c r="R22" s="72"/>
      <c r="S22" s="72"/>
      <c r="T22" s="68"/>
      <c r="U22" s="68"/>
      <c r="V22" s="68"/>
      <c r="W22" s="68"/>
      <c r="X22" s="68"/>
      <c r="Y22" s="68"/>
      <c r="Z22" s="68"/>
    </row>
    <row r="23" spans="2:26" s="24" customFormat="1" ht="19.5" customHeight="1">
      <c r="B23" s="68"/>
      <c r="C23" s="66"/>
      <c r="D23" s="68"/>
      <c r="E23" s="69"/>
      <c r="F23" s="70"/>
      <c r="G23" s="70"/>
      <c r="H23" s="70"/>
      <c r="I23" s="71"/>
      <c r="J23" s="72"/>
      <c r="K23" s="72"/>
      <c r="L23" s="73"/>
      <c r="M23" s="67"/>
      <c r="N23" s="67"/>
      <c r="O23" s="67"/>
      <c r="P23" s="72"/>
      <c r="Q23" s="72"/>
      <c r="R23" s="72"/>
      <c r="S23" s="72"/>
      <c r="T23" s="5"/>
      <c r="U23" s="5"/>
      <c r="V23" s="5"/>
      <c r="W23" s="5"/>
      <c r="X23" s="5"/>
      <c r="Y23" s="5"/>
      <c r="Z23" s="5"/>
    </row>
    <row r="24" spans="1:26" s="24" customFormat="1" ht="24.75" customHeight="1">
      <c r="A24" s="3"/>
      <c r="B24" s="5"/>
      <c r="C24" s="10"/>
      <c r="D24" s="10"/>
      <c r="E24" s="74"/>
      <c r="F24" s="5"/>
      <c r="G24" s="5"/>
      <c r="I24" s="75"/>
      <c r="J24" s="65"/>
      <c r="K24" s="65"/>
      <c r="L24" s="76"/>
      <c r="N24" s="5"/>
      <c r="O24" s="5"/>
      <c r="P24" s="65"/>
      <c r="Q24" s="65"/>
      <c r="R24" s="65"/>
      <c r="S24" s="65"/>
      <c r="T24" s="5"/>
      <c r="U24" s="5"/>
      <c r="V24" s="5"/>
      <c r="W24" s="5"/>
      <c r="X24" s="5"/>
      <c r="Y24" s="5"/>
      <c r="Z24" s="5"/>
    </row>
    <row r="25" spans="1:26" s="24" customFormat="1" ht="19.5" customHeight="1">
      <c r="A25" s="3"/>
      <c r="B25" s="5"/>
      <c r="D25" s="10"/>
      <c r="E25" s="12"/>
      <c r="F25" s="5"/>
      <c r="G25" s="5"/>
      <c r="I25" s="75"/>
      <c r="J25" s="65"/>
      <c r="K25" s="65"/>
      <c r="L25" s="76"/>
      <c r="N25" s="5"/>
      <c r="O25" s="5"/>
      <c r="P25" s="65"/>
      <c r="Q25" s="65"/>
      <c r="R25" s="65"/>
      <c r="S25" s="65"/>
      <c r="T25" s="5"/>
      <c r="U25" s="5"/>
      <c r="V25" s="5"/>
      <c r="W25" s="5"/>
      <c r="X25" s="5"/>
      <c r="Y25" s="5"/>
      <c r="Z25" s="5"/>
    </row>
  </sheetData>
  <sheetProtection password="C43E" sheet="1" objects="1" scenarios="1"/>
  <mergeCells count="3">
    <mergeCell ref="A1:P1"/>
    <mergeCell ref="A2:P2"/>
    <mergeCell ref="C18:D18"/>
  </mergeCells>
  <hyperlinks>
    <hyperlink ref="Q6" r:id="rId1" display="dharmon@csd.pima.gov"/>
    <hyperlink ref="Q7" r:id="rId2" display="tcross@dwd.in.gov"/>
    <hyperlink ref="Q8" r:id="rId3" display="pryan@detma.org"/>
    <hyperlink ref="Q10" r:id="rId4" display="bmcmillan@resources-mn.org"/>
    <hyperlink ref="Q11" r:id="rId5" display="srogers@abccm.org"/>
    <hyperlink ref="Q12" r:id="rId6" display="jmodrell@dol.state.ne.us"/>
    <hyperlink ref="Q13" r:id="rId7" display="mpili@usvetsinc.org"/>
    <hyperlink ref="Q14" r:id="rId8" display="rescent@frontiemet.net"/>
    <hyperlink ref="Q16" r:id="rId9" display="maureentho@co.clackamas.or.us"/>
    <hyperlink ref="Q17" r:id="rId10" display="ccorlis@vcn.com"/>
    <hyperlink ref="Q9" r:id="rId11" display="area@waystationinc.org"/>
    <hyperlink ref="Q15" r:id="rId12" display="cjvires@ecok.edu"/>
  </hyperlinks>
  <printOptions/>
  <pageMargins left="0.25" right="0.25" top="0.5" bottom="0" header="0.5" footer="0.5"/>
  <pageSetup fitToHeight="2" horizontalDpi="600" verticalDpi="600" orientation="landscape" paperSize="5" scale="31" r:id="rId15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mclaughlin-kristine</dc:creator>
  <cp:keywords/>
  <dc:description/>
  <cp:lastModifiedBy>phillips-jacqueline</cp:lastModifiedBy>
  <cp:lastPrinted>2007-07-20T18:35:34Z</cp:lastPrinted>
  <dcterms:created xsi:type="dcterms:W3CDTF">2006-02-22T13:35:15Z</dcterms:created>
  <dcterms:modified xsi:type="dcterms:W3CDTF">2007-07-20T18:47:57Z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