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9120" activeTab="0"/>
  </bookViews>
  <sheets>
    <sheet name="4-28" sheetId="1" r:id="rId1"/>
  </sheets>
  <externalReferences>
    <externalReference r:id="rId4"/>
  </externalReferences>
  <definedNames>
    <definedName name="Eno_TM">'[1]1997  Table 1a Modified'!#REF!</definedName>
    <definedName name="Eno_Tons">'[1]1997  Table 1a Modified'!#REF!</definedName>
    <definedName name="_xlnm.Print_Area" localSheetId="0">'4-28'!$A$1:$T$112</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<sst xmlns="http://schemas.openxmlformats.org/spreadsheetml/2006/main" count="231" uniqueCount="110">
  <si>
    <t>% change</t>
  </si>
  <si>
    <t>Kansas City, MO-KS</t>
  </si>
  <si>
    <t>Nashville, TN</t>
  </si>
  <si>
    <t>Indianapolis, IN</t>
  </si>
  <si>
    <t>Orlando, FL</t>
  </si>
  <si>
    <t>Louisville, KY-IN</t>
  </si>
  <si>
    <t>Salt Lake City, UT</t>
  </si>
  <si>
    <t>Corpus Christi, TX</t>
  </si>
  <si>
    <t>Cincinnati, OH-KY</t>
  </si>
  <si>
    <t>Jacksonville, FL</t>
  </si>
  <si>
    <t>Albuquerque, NM</t>
  </si>
  <si>
    <t>Providence-Pawtucket, RI-MA</t>
  </si>
  <si>
    <t>St. Louis, MO-IL</t>
  </si>
  <si>
    <t>Oklahoma City, OK</t>
  </si>
  <si>
    <t>Rochester, NY</t>
  </si>
  <si>
    <t>Hartford-Middletown, CT</t>
  </si>
  <si>
    <t>Bakersfield, CA</t>
  </si>
  <si>
    <t>Fort Worth, TX</t>
  </si>
  <si>
    <t>Atlanta, GA</t>
  </si>
  <si>
    <t>Austin, TX</t>
  </si>
  <si>
    <t>Cleveland, OH</t>
  </si>
  <si>
    <t>Portland-Vancouver, OR-WA</t>
  </si>
  <si>
    <t>Spokane, WA</t>
  </si>
  <si>
    <t>Sacramento, CA</t>
  </si>
  <si>
    <t>Tampa, FL</t>
  </si>
  <si>
    <t>Las Vegas, NV</t>
  </si>
  <si>
    <t>Brownsville, TX</t>
  </si>
  <si>
    <t>Charlotte, NC</t>
  </si>
  <si>
    <t>Norfolk, VA</t>
  </si>
  <si>
    <t>Eugene-Springfield, OR</t>
  </si>
  <si>
    <t>Laredo, TX</t>
  </si>
  <si>
    <t>Omaha, NE-IA</t>
  </si>
  <si>
    <t>San Antonio, TX</t>
  </si>
  <si>
    <t>Boulder, CO</t>
  </si>
  <si>
    <t>Columbus, OH</t>
  </si>
  <si>
    <t>Memphis, TN-AR-MS</t>
  </si>
  <si>
    <t>Fresno, CA</t>
  </si>
  <si>
    <t>Buffalo-Niagara Falls, NY</t>
  </si>
  <si>
    <t>Tucson, AZ</t>
  </si>
  <si>
    <t>San Jose, CA</t>
  </si>
  <si>
    <t>Detroit, MI</t>
  </si>
  <si>
    <t>Chicago, IL-Northwestern, IN</t>
  </si>
  <si>
    <t>Milwaukee, WI</t>
  </si>
  <si>
    <t>Pittsburgh, PA</t>
  </si>
  <si>
    <t>Denver, CO</t>
  </si>
  <si>
    <t>New Orleans, LA</t>
  </si>
  <si>
    <t>Boston, MA</t>
  </si>
  <si>
    <t>Colorado Springs, CO</t>
  </si>
  <si>
    <t>Miami-Hialeah, FL</t>
  </si>
  <si>
    <t>El Paso, TX-NM</t>
  </si>
  <si>
    <t>Baltimore, MD</t>
  </si>
  <si>
    <t>New York, NY-Northeastern, NJ</t>
  </si>
  <si>
    <t>Albany-Schenectady-Troy, NY</t>
  </si>
  <si>
    <t>Washington, DC-MD-VA</t>
  </si>
  <si>
    <t>Dallas, TX</t>
  </si>
  <si>
    <t>Salem, OR</t>
  </si>
  <si>
    <t>San Diego, CA</t>
  </si>
  <si>
    <t>Seattle-Everett, WA</t>
  </si>
  <si>
    <t>Houston, TX</t>
  </si>
  <si>
    <t>San Bernardino-Riverside, CA</t>
  </si>
  <si>
    <t>Honolulu, HI</t>
  </si>
  <si>
    <t>Los Angeles, CA</t>
  </si>
  <si>
    <t>Beaumont, TX</t>
  </si>
  <si>
    <t>Philadelphia, PA-NJ</t>
  </si>
  <si>
    <t>San Francisco-Oakland, CA</t>
  </si>
  <si>
    <t>Tacoma, WA</t>
  </si>
  <si>
    <t>Phoenix, AZ</t>
  </si>
  <si>
    <t>The cities shown represent the 50 largest metropolitan areas, as well as others chosen by the states sponsoring the study.</t>
  </si>
  <si>
    <t>Minneapolis-St. Paul, MN</t>
  </si>
  <si>
    <t>Urban area</t>
  </si>
  <si>
    <t>%</t>
  </si>
  <si>
    <t>Rank</t>
  </si>
  <si>
    <t>Calculations are made for peak period speeds and for free-flow speeds on both the freeway and principal arterial system.</t>
  </si>
  <si>
    <t>For a more detailed description of the formulas used, see the source document.</t>
  </si>
  <si>
    <t>NM</t>
  </si>
  <si>
    <t>Vlg = Very Large Urban Areas - over 3 million population.</t>
  </si>
  <si>
    <t>Lrg = Large Urban Areas - over 1 million and less than 3 million population.</t>
  </si>
  <si>
    <t>Med = Medium Urban Areas - over 500,000 and less than 1 million population.</t>
  </si>
  <si>
    <t>Sml = Small Urban Areas - less than 500,000 population.</t>
  </si>
  <si>
    <t>Med</t>
  </si>
  <si>
    <t>Lrg</t>
  </si>
  <si>
    <t>Sml</t>
  </si>
  <si>
    <t>Vlg</t>
  </si>
  <si>
    <t xml:space="preserve">Population </t>
  </si>
  <si>
    <t>1995-1999</t>
  </si>
  <si>
    <t>1982-1999</t>
  </si>
  <si>
    <t>Fort Lauderdale</t>
  </si>
  <si>
    <t xml:space="preserve">      - Hollywood - Pompano Beach, FL</t>
  </si>
  <si>
    <t>Very Large Area Average</t>
  </si>
  <si>
    <t>Large Area Average</t>
  </si>
  <si>
    <t>Medium Area Average</t>
  </si>
  <si>
    <t>Small Area Average</t>
  </si>
  <si>
    <r>
      <t>Table 4-28:  Wasted Fuel per Capita</t>
    </r>
    <r>
      <rPr>
        <b/>
        <vertAlign val="superscript"/>
        <sz val="12"/>
        <rFont val="Arial"/>
        <family val="2"/>
      </rPr>
      <t>R</t>
    </r>
  </si>
  <si>
    <r>
      <t>R</t>
    </r>
    <r>
      <rPr>
        <b/>
        <sz val="11"/>
        <rFont val="Arial Narrow"/>
        <family val="2"/>
      </rPr>
      <t>Short-term</t>
    </r>
  </si>
  <si>
    <r>
      <t>R</t>
    </r>
    <r>
      <rPr>
        <b/>
        <sz val="11"/>
        <rFont val="Arial Narrow"/>
        <family val="2"/>
      </rPr>
      <t>Long-term</t>
    </r>
  </si>
  <si>
    <r>
      <t>R</t>
    </r>
    <r>
      <rPr>
        <b/>
        <sz val="11"/>
        <rFont val="Arial Narrow"/>
        <family val="2"/>
      </rPr>
      <t>1982</t>
    </r>
  </si>
  <si>
    <r>
      <t>R</t>
    </r>
    <r>
      <rPr>
        <b/>
        <sz val="11"/>
        <rFont val="Arial Narrow"/>
        <family val="2"/>
      </rPr>
      <t>1990</t>
    </r>
  </si>
  <si>
    <r>
      <t>R</t>
    </r>
    <r>
      <rPr>
        <b/>
        <sz val="11"/>
        <rFont val="Arial Narrow"/>
        <family val="2"/>
      </rPr>
      <t>1992</t>
    </r>
  </si>
  <si>
    <r>
      <t>R</t>
    </r>
    <r>
      <rPr>
        <b/>
        <sz val="11"/>
        <rFont val="Arial Narrow"/>
        <family val="2"/>
      </rPr>
      <t>1995</t>
    </r>
  </si>
  <si>
    <r>
      <t>R</t>
    </r>
    <r>
      <rPr>
        <b/>
        <sz val="11"/>
        <rFont val="Arial Narrow"/>
        <family val="2"/>
      </rPr>
      <t>1996</t>
    </r>
  </si>
  <si>
    <r>
      <t>R</t>
    </r>
    <r>
      <rPr>
        <b/>
        <sz val="11"/>
        <rFont val="Arial Narrow"/>
        <family val="2"/>
      </rPr>
      <t>1997</t>
    </r>
  </si>
  <si>
    <r>
      <t xml:space="preserve">NOTES: </t>
    </r>
    <r>
      <rPr>
        <sz val="9"/>
        <rFont val="Arial"/>
        <family val="2"/>
      </rPr>
      <t>"Wasted" fuel is the difference between the fuel consumed under estimated existing conditions and the fuel consumed if all traffic was moving at free-flow conditions.</t>
    </r>
  </si>
  <si>
    <r>
      <t xml:space="preserve">KEY:  </t>
    </r>
    <r>
      <rPr>
        <sz val="9"/>
        <rFont val="Arial"/>
        <family val="2"/>
      </rPr>
      <t xml:space="preserve">NM = not meaningful; R = revised. </t>
    </r>
  </si>
  <si>
    <t>group</t>
  </si>
  <si>
    <t>The Texas Transportation Institute, for the year 2001, decided to only publish wasted fuel per capita, contrary to previous years when they would publish data for eligible drivers, as well as per capita.  To account for this change, the entire table has been updated with wasted fuel per capita.</t>
  </si>
  <si>
    <t>68-Area Average</t>
  </si>
  <si>
    <t>Gallons wasted</t>
  </si>
  <si>
    <r>
      <t xml:space="preserve">SOURCE:  </t>
    </r>
    <r>
      <rPr>
        <sz val="9"/>
        <rFont val="Arial"/>
        <family val="2"/>
      </rPr>
      <t xml:space="preserve">1982 - 1999: Texas Transportation Institute, </t>
    </r>
    <r>
      <rPr>
        <i/>
        <sz val="9"/>
        <rFont val="Arial"/>
        <family val="2"/>
      </rPr>
      <t xml:space="preserve">The 2001 Annual Urban Mobility Report </t>
    </r>
    <r>
      <rPr>
        <sz val="9"/>
        <rFont val="Arial"/>
        <family val="2"/>
      </rPr>
      <t>(College Station, TX: 2001) from Internet site http:////mobility.tamu.edu accessed on Sept. 14, 2001.</t>
    </r>
  </si>
  <si>
    <t>continued</t>
  </si>
  <si>
    <r>
      <t>Table 4-28</t>
    </r>
    <r>
      <rPr>
        <i/>
        <sz val="10"/>
        <rFont val="Arial"/>
        <family val="2"/>
      </rPr>
      <t xml:space="preserve"> continued</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</si>
</sst>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4">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sz val="8"/>
      <name val="Arial"/>
      <family val="2"/>
    </font>
    <font>
      <b/>
      <sz val="8"/>
      <name val="Arial"/>
      <family val="2"/>
    </font>
    <font>
      <b/>
      <sz val="12"/>
      <name val="Arial"/>
      <family val="2"/>
    </font>
    <font>
      <b/>
      <vertAlign val="superscript"/>
      <sz val="12"/>
      <name val="Arial"/>
      <family val="2"/>
    </font>
    <font>
      <sz val="11"/>
      <name val="Arial Narrow"/>
      <family val="2"/>
    </font>
    <font>
      <b/>
      <sz val="11"/>
      <name val="Arial Narrow"/>
      <family val="2"/>
    </font>
    <font>
      <b/>
      <vertAlign val="superscript"/>
      <sz val="11"/>
      <name val="Arial Narrow"/>
      <family val="2"/>
    </font>
    <font>
      <b/>
      <sz val="9"/>
      <name val="Arial"/>
      <family val="2"/>
    </font>
    <font>
      <sz val="9"/>
      <name val="Arial"/>
      <family val="2"/>
    </font>
    <font>
      <i/>
      <sz val="9"/>
      <name val="Arial"/>
      <family val="2"/>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75">
    <xf numFmtId="0" fontId="0" fillId="0" borderId="0" xfId="0" applyAlignment="1">
      <alignment/>
    </xf>
    <xf numFmtId="0" fontId="0" fillId="0" borderId="0" xfId="0" applyFont="1" applyFill="1" applyAlignment="1">
      <alignment/>
    </xf>
    <xf numFmtId="0" fontId="14" fillId="0" borderId="0" xfId="0" applyFont="1" applyFill="1" applyBorder="1" applyAlignment="1">
      <alignment horizontal="left"/>
    </xf>
    <xf numFmtId="49" fontId="15" fillId="0" borderId="0" xfId="0" applyNumberFormat="1" applyFont="1" applyFill="1" applyAlignment="1">
      <alignment horizontal="left"/>
    </xf>
    <xf numFmtId="0" fontId="15" fillId="0" borderId="0" xfId="0" applyFont="1" applyFill="1" applyBorder="1" applyAlignment="1">
      <alignment horizontal="left"/>
    </xf>
    <xf numFmtId="0" fontId="18" fillId="0" borderId="0" xfId="0" applyFont="1" applyFill="1" applyAlignment="1">
      <alignment/>
    </xf>
    <xf numFmtId="0" fontId="19" fillId="0" borderId="5" xfId="51" applyFont="1" applyFill="1" applyBorder="1" applyAlignment="1">
      <alignment horizontal="centerContinuous"/>
      <protection/>
    </xf>
    <xf numFmtId="0" fontId="19" fillId="0" borderId="0" xfId="0" applyFont="1" applyFill="1" applyBorder="1" applyAlignment="1">
      <alignment horizontal="centerContinuous"/>
    </xf>
    <xf numFmtId="0" fontId="19" fillId="0" borderId="0" xfId="51" applyFont="1" applyFill="1" applyBorder="1" applyAlignment="1">
      <alignment horizontal="centerContinuous"/>
      <protection/>
    </xf>
    <xf numFmtId="0" fontId="19" fillId="0" borderId="0" xfId="0" applyFont="1" applyFill="1" applyBorder="1" applyAlignment="1">
      <alignment horizontal="center"/>
    </xf>
    <xf numFmtId="0" fontId="19" fillId="0" borderId="5" xfId="0" applyFont="1" applyFill="1" applyBorder="1" applyAlignment="1">
      <alignment horizontal="center"/>
    </xf>
    <xf numFmtId="0" fontId="19" fillId="0" borderId="0" xfId="51" applyFont="1" applyFill="1" applyBorder="1" applyAlignment="1">
      <alignment horizontal="center"/>
      <protection/>
    </xf>
    <xf numFmtId="0" fontId="19" fillId="0" borderId="3" xfId="0" applyFont="1" applyFill="1" applyBorder="1" applyAlignment="1">
      <alignment horizontal="center" wrapText="1"/>
    </xf>
    <xf numFmtId="0" fontId="19" fillId="0" borderId="0" xfId="0" applyFont="1" applyFill="1" applyBorder="1" applyAlignment="1">
      <alignment horizontal="center" wrapText="1"/>
    </xf>
    <xf numFmtId="0" fontId="19" fillId="0" borderId="3" xfId="30" applyFont="1" applyFill="1" applyBorder="1" applyAlignment="1">
      <alignment horizontal="center"/>
      <protection/>
    </xf>
    <xf numFmtId="0" fontId="19" fillId="0" borderId="3" xfId="30" applyFont="1" applyFill="1" applyBorder="1" applyAlignment="1">
      <alignment/>
      <protection/>
    </xf>
    <xf numFmtId="0" fontId="19" fillId="0" borderId="3" xfId="30" applyFont="1" applyFill="1" applyBorder="1" applyAlignment="1">
      <alignment horizontal="right" wrapText="1"/>
      <protection/>
    </xf>
    <xf numFmtId="0" fontId="19" fillId="0" borderId="3" xfId="0" applyFont="1" applyFill="1" applyBorder="1" applyAlignment="1">
      <alignment horizontal="right"/>
    </xf>
    <xf numFmtId="9" fontId="19" fillId="0" borderId="6" xfId="0" applyNumberFormat="1" applyFont="1" applyFill="1" applyBorder="1" applyAlignment="1">
      <alignment horizontal="right" wrapText="1"/>
    </xf>
    <xf numFmtId="0" fontId="19" fillId="0" borderId="6" xfId="0" applyFont="1" applyFill="1" applyBorder="1" applyAlignment="1">
      <alignment horizontal="right" wrapText="1"/>
    </xf>
    <xf numFmtId="0" fontId="18" fillId="0" borderId="0" xfId="0" applyFont="1" applyFill="1" applyBorder="1" applyAlignment="1">
      <alignment horizontal="center"/>
    </xf>
    <xf numFmtId="0" fontId="18" fillId="0" borderId="0" xfId="0" applyFont="1" applyFill="1" applyBorder="1" applyAlignment="1">
      <alignment/>
    </xf>
    <xf numFmtId="1" fontId="18" fillId="0" borderId="0" xfId="0" applyNumberFormat="1" applyFont="1" applyFill="1" applyBorder="1" applyAlignment="1">
      <alignment horizontal="right"/>
    </xf>
    <xf numFmtId="0" fontId="18" fillId="0" borderId="0" xfId="25" applyFont="1" applyFill="1" applyBorder="1" applyAlignment="1">
      <alignment horizontal="center"/>
      <protection/>
    </xf>
    <xf numFmtId="0" fontId="18" fillId="0" borderId="0" xfId="25" applyFont="1" applyFill="1" applyBorder="1" applyAlignment="1">
      <alignment horizontal="left"/>
      <protection/>
    </xf>
    <xf numFmtId="3" fontId="18" fillId="0" borderId="0" xfId="21" applyNumberFormat="1" applyFont="1" applyFill="1" applyBorder="1" applyAlignment="1">
      <alignment horizontal="right"/>
      <protection/>
    </xf>
    <xf numFmtId="0" fontId="18" fillId="0" borderId="3" xfId="25" applyFont="1" applyFill="1" applyBorder="1" applyAlignment="1">
      <alignment horizontal="center"/>
      <protection/>
    </xf>
    <xf numFmtId="0" fontId="18" fillId="0" borderId="3" xfId="0" applyFont="1" applyFill="1" applyBorder="1" applyAlignment="1">
      <alignment/>
    </xf>
    <xf numFmtId="1" fontId="18" fillId="0" borderId="3" xfId="0" applyNumberFormat="1" applyFont="1" applyFill="1" applyBorder="1" applyAlignment="1">
      <alignment horizontal="right"/>
    </xf>
    <xf numFmtId="3" fontId="18" fillId="0" borderId="3" xfId="21" applyNumberFormat="1" applyFont="1" applyFill="1" applyBorder="1" applyAlignment="1">
      <alignment horizontal="right"/>
      <protection/>
    </xf>
    <xf numFmtId="0" fontId="21" fillId="0" borderId="0" xfId="0" applyFont="1" applyFill="1" applyBorder="1" applyAlignment="1">
      <alignment horizontal="left"/>
    </xf>
    <xf numFmtId="0" fontId="22" fillId="0" borderId="0" xfId="0" applyFont="1" applyFill="1" applyBorder="1" applyAlignment="1">
      <alignment horizontal="left"/>
    </xf>
    <xf numFmtId="0" fontId="22" fillId="0" borderId="0" xfId="0" applyFont="1" applyFill="1" applyAlignment="1">
      <alignment horizontal="left"/>
    </xf>
    <xf numFmtId="0" fontId="22" fillId="0" borderId="0" xfId="0" applyFont="1" applyFill="1" applyAlignment="1">
      <alignment/>
    </xf>
    <xf numFmtId="49" fontId="21" fillId="0" borderId="0" xfId="0" applyNumberFormat="1" applyFont="1" applyFill="1" applyAlignment="1">
      <alignment horizontal="left"/>
    </xf>
    <xf numFmtId="0" fontId="22" fillId="0" borderId="0" xfId="0"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wrapText="1"/>
    </xf>
    <xf numFmtId="0" fontId="20" fillId="0" borderId="3" xfId="30" applyFont="1" applyFill="1" applyBorder="1" applyAlignment="1">
      <alignment horizontal="right" vertical="top" wrapText="1"/>
      <protection/>
    </xf>
    <xf numFmtId="0" fontId="20" fillId="0" borderId="3" xfId="0" applyFont="1" applyFill="1" applyBorder="1" applyAlignment="1">
      <alignment horizontal="right" vertical="top" wrapText="1"/>
    </xf>
    <xf numFmtId="0" fontId="18" fillId="0" borderId="3" xfId="0" applyFont="1" applyFill="1" applyBorder="1" applyAlignment="1">
      <alignment horizontal="center"/>
    </xf>
    <xf numFmtId="0" fontId="18" fillId="4" borderId="0" xfId="0" applyFont="1" applyFill="1" applyBorder="1" applyAlignment="1">
      <alignment horizontal="center"/>
    </xf>
    <xf numFmtId="0" fontId="18" fillId="4" borderId="0" xfId="0" applyFont="1" applyFill="1" applyBorder="1" applyAlignment="1">
      <alignment/>
    </xf>
    <xf numFmtId="1" fontId="18" fillId="4" borderId="0" xfId="0" applyNumberFormat="1" applyFont="1" applyFill="1" applyBorder="1" applyAlignment="1">
      <alignment horizontal="right"/>
    </xf>
    <xf numFmtId="0" fontId="18" fillId="4" borderId="0" xfId="25" applyFont="1" applyFill="1" applyBorder="1" applyAlignment="1">
      <alignment horizontal="center"/>
      <protection/>
    </xf>
    <xf numFmtId="0" fontId="18" fillId="4" borderId="0" xfId="25" applyFont="1" applyFill="1" applyBorder="1" applyAlignment="1">
      <alignment horizontal="left"/>
      <protection/>
    </xf>
    <xf numFmtId="3" fontId="18" fillId="4" borderId="0" xfId="21" applyNumberFormat="1" applyFont="1" applyFill="1" applyBorder="1" applyAlignment="1">
      <alignment horizontal="right"/>
      <protection/>
    </xf>
    <xf numFmtId="3" fontId="18" fillId="0" borderId="0" xfId="0" applyNumberFormat="1" applyFont="1" applyFill="1" applyBorder="1" applyAlignment="1">
      <alignment horizontal="right"/>
    </xf>
    <xf numFmtId="3" fontId="18" fillId="4" borderId="0" xfId="0" applyNumberFormat="1" applyFont="1" applyFill="1" applyBorder="1" applyAlignment="1">
      <alignment horizontal="right"/>
    </xf>
    <xf numFmtId="3" fontId="18" fillId="0" borderId="3" xfId="0" applyNumberFormat="1" applyFont="1" applyFill="1" applyBorder="1" applyAlignment="1">
      <alignment horizontal="right"/>
    </xf>
    <xf numFmtId="0" fontId="18" fillId="0" borderId="3" xfId="25" applyFont="1" applyFill="1" applyBorder="1" applyAlignment="1">
      <alignment horizontal="left"/>
      <protection/>
    </xf>
    <xf numFmtId="0" fontId="18" fillId="0" borderId="7" xfId="0" applyFont="1" applyFill="1" applyBorder="1" applyAlignment="1">
      <alignment horizontal="center"/>
    </xf>
    <xf numFmtId="0" fontId="18" fillId="0" borderId="7" xfId="25" applyFont="1" applyFill="1" applyBorder="1" applyAlignment="1">
      <alignment horizontal="left"/>
      <protection/>
    </xf>
    <xf numFmtId="3" fontId="18" fillId="0" borderId="7" xfId="21" applyNumberFormat="1" applyFont="1" applyFill="1" applyBorder="1" applyAlignment="1">
      <alignment horizontal="right"/>
      <protection/>
    </xf>
    <xf numFmtId="0" fontId="2" fillId="0" borderId="0" xfId="0" applyFont="1" applyFill="1" applyBorder="1" applyAlignment="1">
      <alignment horizontal="right"/>
    </xf>
    <xf numFmtId="0" fontId="16" fillId="0" borderId="0" xfId="0" applyFont="1" applyFill="1" applyBorder="1" applyAlignment="1">
      <alignment horizontal="left"/>
    </xf>
    <xf numFmtId="0" fontId="22" fillId="0" borderId="0" xfId="0" applyFont="1" applyFill="1" applyBorder="1" applyAlignment="1">
      <alignment horizontal="left" wrapText="1"/>
    </xf>
    <xf numFmtId="0" fontId="0" fillId="0" borderId="0" xfId="0" applyAlignment="1">
      <alignment wrapText="1"/>
    </xf>
    <xf numFmtId="49" fontId="21" fillId="0" borderId="0" xfId="0" applyNumberFormat="1" applyFont="1" applyFill="1" applyAlignment="1">
      <alignment horizontal="left" vertical="top" wrapText="1"/>
    </xf>
    <xf numFmtId="0" fontId="0" fillId="0" borderId="0" xfId="0" applyAlignment="1">
      <alignment horizontal="left" vertical="top" wrapText="1"/>
    </xf>
    <xf numFmtId="0" fontId="21" fillId="0" borderId="5" xfId="0" applyFont="1" applyFill="1" applyBorder="1" applyAlignment="1">
      <alignment horizontal="left" wrapText="1"/>
    </xf>
    <xf numFmtId="0" fontId="0" fillId="0" borderId="0" xfId="0" applyAlignment="1">
      <alignment horizontal="left" wrapText="1"/>
    </xf>
    <xf numFmtId="0" fontId="22" fillId="0" borderId="0" xfId="0" applyNumberFormat="1" applyFont="1" applyFill="1" applyBorder="1" applyAlignment="1">
      <alignment horizontal="left" wrapText="1"/>
    </xf>
    <xf numFmtId="0" fontId="21" fillId="0" borderId="0" xfId="0" applyFont="1" applyFill="1" applyBorder="1" applyAlignment="1">
      <alignment horizontal="left" wrapText="1"/>
    </xf>
    <xf numFmtId="0" fontId="20" fillId="0" borderId="5" xfId="0" applyFont="1" applyFill="1" applyBorder="1" applyAlignment="1">
      <alignment horizontal="center"/>
    </xf>
    <xf numFmtId="0" fontId="19" fillId="0" borderId="5" xfId="0" applyFont="1" applyFill="1" applyBorder="1" applyAlignment="1">
      <alignment horizontal="center"/>
    </xf>
    <xf numFmtId="0" fontId="19" fillId="0" borderId="3" xfId="0" applyFont="1" applyFill="1" applyBorder="1" applyAlignment="1">
      <alignment horizontal="center" wrapText="1"/>
    </xf>
    <xf numFmtId="0" fontId="19" fillId="0" borderId="0" xfId="0" applyFont="1" applyFill="1" applyBorder="1" applyAlignment="1">
      <alignment horizontal="center"/>
    </xf>
    <xf numFmtId="0" fontId="19" fillId="0" borderId="3" xfId="0" applyFont="1" applyFill="1" applyBorder="1" applyAlignment="1">
      <alignment horizontal="center"/>
    </xf>
    <xf numFmtId="0" fontId="18" fillId="0" borderId="3" xfId="0" applyFont="1" applyFill="1" applyBorder="1" applyAlignment="1">
      <alignment horizontal="center"/>
    </xf>
    <xf numFmtId="0" fontId="16" fillId="0" borderId="8" xfId="49" applyFont="1" applyFill="1" applyBorder="1" applyAlignment="1">
      <alignment horizontal="left"/>
      <protection/>
    </xf>
    <xf numFmtId="0" fontId="0" fillId="0" borderId="8" xfId="0" applyFill="1" applyBorder="1" applyAlignment="1">
      <alignment/>
    </xf>
    <xf numFmtId="0" fontId="0" fillId="0" borderId="8" xfId="0" applyBorder="1" applyAlignment="1">
      <alignment/>
    </xf>
    <xf numFmtId="0" fontId="19" fillId="0" borderId="9" xfId="0" applyFont="1" applyFill="1" applyBorder="1" applyAlignment="1">
      <alignment horizontal="center"/>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s.gov/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14"/>
  <sheetViews>
    <sheetView tabSelected="1" zoomScale="60" zoomScaleNormal="60" workbookViewId="0" topLeftCell="A1">
      <selection activeCell="Y61" sqref="Y61"/>
    </sheetView>
  </sheetViews>
  <sheetFormatPr defaultColWidth="9.140625" defaultRowHeight="12.75"/>
  <cols>
    <col min="1" max="1" width="11.421875" style="1" customWidth="1"/>
    <col min="2" max="2" width="31.140625" style="1" bestFit="1" customWidth="1"/>
    <col min="3" max="3" width="6.140625" style="1" bestFit="1" customWidth="1"/>
    <col min="4" max="4" width="7.28125" style="1" bestFit="1" customWidth="1"/>
    <col min="5" max="5" width="6.140625" style="1" bestFit="1" customWidth="1"/>
    <col min="6" max="6" width="6.8515625" style="1" bestFit="1" customWidth="1"/>
    <col min="7" max="7" width="6.28125" style="1" bestFit="1" customWidth="1"/>
    <col min="8" max="9" width="7.8515625" style="1" bestFit="1" customWidth="1"/>
    <col min="10" max="12" width="6.28125" style="1" bestFit="1" customWidth="1"/>
    <col min="13" max="14" width="7.8515625" style="1" bestFit="1" customWidth="1"/>
    <col min="15" max="15" width="2.7109375" style="1" customWidth="1"/>
    <col min="16" max="16" width="4.7109375" style="1" customWidth="1"/>
    <col min="17" max="17" width="5.8515625" style="1" customWidth="1"/>
    <col min="18" max="18" width="2.8515625" style="1" customWidth="1"/>
    <col min="19" max="19" width="5.8515625" style="1" bestFit="1" customWidth="1"/>
    <col min="20" max="20" width="6.28125" style="1" customWidth="1"/>
    <col min="21" max="16384" width="9.140625" style="1" customWidth="1"/>
  </cols>
  <sheetData>
    <row r="1" spans="1:20" ht="19.5" thickBot="1">
      <c r="A1" s="71" t="s">
        <v>92</v>
      </c>
      <c r="B1" s="71"/>
      <c r="C1" s="72"/>
      <c r="D1" s="72"/>
      <c r="E1" s="72"/>
      <c r="F1" s="72"/>
      <c r="G1" s="72"/>
      <c r="H1" s="72"/>
      <c r="I1" s="73"/>
      <c r="J1" s="73"/>
      <c r="K1" s="73"/>
      <c r="L1" s="73"/>
      <c r="M1" s="73"/>
      <c r="N1" s="73"/>
      <c r="O1" s="73"/>
      <c r="P1" s="73"/>
      <c r="Q1" s="73"/>
      <c r="R1" s="73"/>
      <c r="S1" s="73"/>
      <c r="T1" s="73"/>
    </row>
    <row r="2" spans="1:20" ht="16.5">
      <c r="A2" s="5"/>
      <c r="B2" s="6"/>
      <c r="C2" s="7"/>
      <c r="D2" s="7"/>
      <c r="E2" s="7"/>
      <c r="F2" s="7"/>
      <c r="G2" s="7"/>
      <c r="H2" s="7"/>
      <c r="I2" s="7"/>
      <c r="J2" s="7"/>
      <c r="K2" s="7"/>
      <c r="L2" s="7"/>
      <c r="M2" s="7"/>
      <c r="N2" s="7"/>
      <c r="O2" s="7"/>
      <c r="P2" s="74" t="s">
        <v>0</v>
      </c>
      <c r="Q2" s="74"/>
      <c r="R2" s="74"/>
      <c r="S2" s="74"/>
      <c r="T2" s="74"/>
    </row>
    <row r="3" spans="1:20" ht="18">
      <c r="A3" s="5"/>
      <c r="B3" s="8"/>
      <c r="C3" s="68"/>
      <c r="D3" s="68"/>
      <c r="E3" s="68"/>
      <c r="F3" s="68"/>
      <c r="G3" s="68"/>
      <c r="H3" s="68"/>
      <c r="I3" s="68"/>
      <c r="J3" s="68"/>
      <c r="K3" s="68"/>
      <c r="L3" s="68"/>
      <c r="M3" s="9"/>
      <c r="N3" s="9"/>
      <c r="O3" s="7"/>
      <c r="P3" s="65" t="s">
        <v>93</v>
      </c>
      <c r="Q3" s="66"/>
      <c r="R3" s="10"/>
      <c r="S3" s="65" t="s">
        <v>94</v>
      </c>
      <c r="T3" s="66"/>
    </row>
    <row r="4" spans="1:20" ht="16.5">
      <c r="A4" s="11" t="s">
        <v>83</v>
      </c>
      <c r="B4" s="8"/>
      <c r="C4" s="69" t="s">
        <v>106</v>
      </c>
      <c r="D4" s="69"/>
      <c r="E4" s="69"/>
      <c r="F4" s="69"/>
      <c r="G4" s="69"/>
      <c r="H4" s="69"/>
      <c r="I4" s="69"/>
      <c r="J4" s="69"/>
      <c r="K4" s="69"/>
      <c r="L4" s="69"/>
      <c r="M4" s="70"/>
      <c r="N4" s="70"/>
      <c r="O4" s="7"/>
      <c r="P4" s="67" t="s">
        <v>84</v>
      </c>
      <c r="Q4" s="67"/>
      <c r="R4" s="13"/>
      <c r="S4" s="67" t="s">
        <v>85</v>
      </c>
      <c r="T4" s="67"/>
    </row>
    <row r="5" spans="1:20" ht="18">
      <c r="A5" s="14" t="s">
        <v>103</v>
      </c>
      <c r="B5" s="15" t="s">
        <v>69</v>
      </c>
      <c r="C5" s="39" t="s">
        <v>95</v>
      </c>
      <c r="D5" s="16">
        <v>1985</v>
      </c>
      <c r="E5" s="39" t="s">
        <v>96</v>
      </c>
      <c r="F5" s="16">
        <v>1991</v>
      </c>
      <c r="G5" s="40" t="s">
        <v>97</v>
      </c>
      <c r="H5" s="17">
        <v>1993</v>
      </c>
      <c r="I5" s="17">
        <v>1994</v>
      </c>
      <c r="J5" s="40" t="s">
        <v>98</v>
      </c>
      <c r="K5" s="40" t="s">
        <v>99</v>
      </c>
      <c r="L5" s="40" t="s">
        <v>100</v>
      </c>
      <c r="M5" s="17">
        <v>1998</v>
      </c>
      <c r="N5" s="17">
        <v>1999</v>
      </c>
      <c r="O5" s="17"/>
      <c r="P5" s="18" t="s">
        <v>70</v>
      </c>
      <c r="Q5" s="19" t="s">
        <v>71</v>
      </c>
      <c r="R5" s="12"/>
      <c r="S5" s="18" t="s">
        <v>70</v>
      </c>
      <c r="T5" s="19" t="s">
        <v>71</v>
      </c>
    </row>
    <row r="6" spans="1:20" ht="16.5">
      <c r="A6" s="20" t="s">
        <v>79</v>
      </c>
      <c r="B6" s="21" t="s">
        <v>52</v>
      </c>
      <c r="C6" s="21">
        <v>2</v>
      </c>
      <c r="D6" s="21">
        <v>4</v>
      </c>
      <c r="E6" s="21">
        <v>8</v>
      </c>
      <c r="F6" s="21">
        <v>8</v>
      </c>
      <c r="G6" s="21">
        <v>8</v>
      </c>
      <c r="H6" s="21">
        <v>8</v>
      </c>
      <c r="I6" s="21">
        <v>8</v>
      </c>
      <c r="J6" s="21">
        <v>8</v>
      </c>
      <c r="K6" s="21">
        <v>10</v>
      </c>
      <c r="L6" s="21">
        <v>10</v>
      </c>
      <c r="M6" s="21">
        <v>12</v>
      </c>
      <c r="N6" s="21">
        <v>14</v>
      </c>
      <c r="O6" s="21"/>
      <c r="P6" s="22">
        <f aca="true" t="shared" si="0" ref="P6:P13">(N6-J6)/J6*100</f>
        <v>75</v>
      </c>
      <c r="Q6" s="22">
        <f aca="true" t="shared" si="1" ref="Q6:Q13">RANK(P6,P$6:P$93)</f>
        <v>5</v>
      </c>
      <c r="R6" s="21"/>
      <c r="S6" s="48">
        <f>(N6-C6)/C6*100</f>
        <v>600</v>
      </c>
      <c r="T6" s="21">
        <f>RANK(S6,S$6:S$93)</f>
        <v>17</v>
      </c>
    </row>
    <row r="7" spans="1:20" ht="16.5">
      <c r="A7" s="23" t="s">
        <v>79</v>
      </c>
      <c r="B7" s="24" t="s">
        <v>10</v>
      </c>
      <c r="C7" s="25">
        <v>5</v>
      </c>
      <c r="D7" s="25">
        <v>11</v>
      </c>
      <c r="E7" s="25">
        <v>18</v>
      </c>
      <c r="F7" s="25">
        <v>17</v>
      </c>
      <c r="G7" s="25">
        <v>21</v>
      </c>
      <c r="H7" s="25">
        <v>26</v>
      </c>
      <c r="I7" s="25">
        <v>33</v>
      </c>
      <c r="J7" s="25">
        <v>36</v>
      </c>
      <c r="K7" s="25">
        <v>43</v>
      </c>
      <c r="L7" s="25">
        <v>48</v>
      </c>
      <c r="M7" s="25">
        <v>46</v>
      </c>
      <c r="N7" s="25">
        <v>50</v>
      </c>
      <c r="O7" s="25"/>
      <c r="P7" s="22">
        <f t="shared" si="0"/>
        <v>38.88888888888889</v>
      </c>
      <c r="Q7" s="22">
        <f t="shared" si="1"/>
        <v>27</v>
      </c>
      <c r="R7" s="25"/>
      <c r="S7" s="48">
        <f>(N7-C7)/C7*100</f>
        <v>900</v>
      </c>
      <c r="T7" s="21">
        <f>RANK(S7,S$6:S$93)</f>
        <v>6</v>
      </c>
    </row>
    <row r="8" spans="1:20" ht="16.5">
      <c r="A8" s="23" t="s">
        <v>80</v>
      </c>
      <c r="B8" s="24" t="s">
        <v>18</v>
      </c>
      <c r="C8" s="25">
        <v>17</v>
      </c>
      <c r="D8" s="25">
        <v>31</v>
      </c>
      <c r="E8" s="25">
        <v>39</v>
      </c>
      <c r="F8" s="25">
        <v>35</v>
      </c>
      <c r="G8" s="25">
        <v>40</v>
      </c>
      <c r="H8" s="25">
        <v>50</v>
      </c>
      <c r="I8" s="25">
        <v>68</v>
      </c>
      <c r="J8" s="25">
        <v>68</v>
      </c>
      <c r="K8" s="25">
        <v>77</v>
      </c>
      <c r="L8" s="25">
        <v>86</v>
      </c>
      <c r="M8" s="25">
        <v>83</v>
      </c>
      <c r="N8" s="25">
        <v>84</v>
      </c>
      <c r="O8" s="25"/>
      <c r="P8" s="22">
        <f t="shared" si="0"/>
        <v>23.52941176470588</v>
      </c>
      <c r="Q8" s="22">
        <f t="shared" si="1"/>
        <v>44</v>
      </c>
      <c r="R8" s="25"/>
      <c r="S8" s="48">
        <f>(N8-C8)/C8*100</f>
        <v>394.11764705882354</v>
      </c>
      <c r="T8" s="21">
        <f>RANK(S8,S$6:S$93)</f>
        <v>28</v>
      </c>
    </row>
    <row r="9" spans="1:20" ht="16.5">
      <c r="A9" s="23" t="s">
        <v>79</v>
      </c>
      <c r="B9" s="24" t="s">
        <v>19</v>
      </c>
      <c r="C9" s="25">
        <v>16</v>
      </c>
      <c r="D9" s="25">
        <v>24</v>
      </c>
      <c r="E9" s="25">
        <v>31</v>
      </c>
      <c r="F9" s="25">
        <v>32</v>
      </c>
      <c r="G9" s="25">
        <v>35</v>
      </c>
      <c r="H9" s="25">
        <v>42</v>
      </c>
      <c r="I9" s="25">
        <v>44</v>
      </c>
      <c r="J9" s="25">
        <v>51</v>
      </c>
      <c r="K9" s="25">
        <v>55</v>
      </c>
      <c r="L9" s="25">
        <v>68</v>
      </c>
      <c r="M9" s="25">
        <v>69</v>
      </c>
      <c r="N9" s="25">
        <v>71</v>
      </c>
      <c r="O9" s="25"/>
      <c r="P9" s="22">
        <f t="shared" si="0"/>
        <v>39.21568627450981</v>
      </c>
      <c r="Q9" s="22">
        <f t="shared" si="1"/>
        <v>25</v>
      </c>
      <c r="R9" s="25"/>
      <c r="S9" s="48">
        <f>(N9-C9)/C9*100</f>
        <v>343.75</v>
      </c>
      <c r="T9" s="21">
        <f>RANK(S9,S$6:S$93)</f>
        <v>33</v>
      </c>
    </row>
    <row r="10" spans="1:20" ht="16.5">
      <c r="A10" s="23" t="s">
        <v>81</v>
      </c>
      <c r="B10" s="24" t="s">
        <v>16</v>
      </c>
      <c r="C10" s="25">
        <v>0</v>
      </c>
      <c r="D10" s="25">
        <v>0</v>
      </c>
      <c r="E10" s="25">
        <v>7</v>
      </c>
      <c r="F10" s="25">
        <v>6</v>
      </c>
      <c r="G10" s="25">
        <v>6</v>
      </c>
      <c r="H10" s="25">
        <v>6</v>
      </c>
      <c r="I10" s="25">
        <v>6</v>
      </c>
      <c r="J10" s="25">
        <v>6</v>
      </c>
      <c r="K10" s="25">
        <v>8</v>
      </c>
      <c r="L10" s="25">
        <v>8</v>
      </c>
      <c r="M10" s="25">
        <v>10</v>
      </c>
      <c r="N10" s="25">
        <v>8</v>
      </c>
      <c r="O10" s="25"/>
      <c r="P10" s="22">
        <f t="shared" si="0"/>
        <v>33.33333333333333</v>
      </c>
      <c r="Q10" s="22">
        <f t="shared" si="1"/>
        <v>30</v>
      </c>
      <c r="R10" s="25"/>
      <c r="S10" s="48" t="s">
        <v>74</v>
      </c>
      <c r="T10" s="21">
        <v>61</v>
      </c>
    </row>
    <row r="11" spans="1:20" ht="16.5">
      <c r="A11" s="42" t="s">
        <v>80</v>
      </c>
      <c r="B11" s="43" t="s">
        <v>50</v>
      </c>
      <c r="C11" s="43">
        <v>12</v>
      </c>
      <c r="D11" s="43">
        <v>21</v>
      </c>
      <c r="E11" s="43">
        <v>41</v>
      </c>
      <c r="F11" s="43">
        <v>40</v>
      </c>
      <c r="G11" s="43">
        <v>39</v>
      </c>
      <c r="H11" s="43">
        <v>39</v>
      </c>
      <c r="I11" s="43">
        <v>42</v>
      </c>
      <c r="J11" s="43">
        <v>46</v>
      </c>
      <c r="K11" s="43">
        <v>46</v>
      </c>
      <c r="L11" s="43">
        <v>47</v>
      </c>
      <c r="M11" s="43">
        <v>47</v>
      </c>
      <c r="N11" s="43">
        <v>48</v>
      </c>
      <c r="O11" s="43"/>
      <c r="P11" s="44">
        <f t="shared" si="0"/>
        <v>4.3478260869565215</v>
      </c>
      <c r="Q11" s="44">
        <f t="shared" si="1"/>
        <v>66</v>
      </c>
      <c r="R11" s="43"/>
      <c r="S11" s="49">
        <f>(N11-C11)/C11*100</f>
        <v>300</v>
      </c>
      <c r="T11" s="43">
        <f>RANK(S11,S$6:S$93)</f>
        <v>43</v>
      </c>
    </row>
    <row r="12" spans="1:20" ht="16.5">
      <c r="A12" s="45" t="s">
        <v>81</v>
      </c>
      <c r="B12" s="46" t="s">
        <v>62</v>
      </c>
      <c r="C12" s="47">
        <v>0</v>
      </c>
      <c r="D12" s="47">
        <v>9</v>
      </c>
      <c r="E12" s="47">
        <v>8</v>
      </c>
      <c r="F12" s="47">
        <v>8</v>
      </c>
      <c r="G12" s="47">
        <v>16</v>
      </c>
      <c r="H12" s="47">
        <v>8</v>
      </c>
      <c r="I12" s="47">
        <v>8</v>
      </c>
      <c r="J12" s="47">
        <v>15</v>
      </c>
      <c r="K12" s="47">
        <v>15</v>
      </c>
      <c r="L12" s="47">
        <v>15</v>
      </c>
      <c r="M12" s="47">
        <v>14</v>
      </c>
      <c r="N12" s="47">
        <v>14</v>
      </c>
      <c r="O12" s="47"/>
      <c r="P12" s="44">
        <f t="shared" si="0"/>
        <v>-6.666666666666667</v>
      </c>
      <c r="Q12" s="44">
        <f t="shared" si="1"/>
        <v>74</v>
      </c>
      <c r="R12" s="47"/>
      <c r="S12" s="49" t="s">
        <v>74</v>
      </c>
      <c r="T12" s="43">
        <v>61</v>
      </c>
    </row>
    <row r="13" spans="1:20" ht="16.5">
      <c r="A13" s="42" t="s">
        <v>82</v>
      </c>
      <c r="B13" s="43" t="s">
        <v>46</v>
      </c>
      <c r="C13" s="43">
        <v>18</v>
      </c>
      <c r="D13" s="43">
        <v>30</v>
      </c>
      <c r="E13" s="43">
        <v>44</v>
      </c>
      <c r="F13" s="43">
        <v>43</v>
      </c>
      <c r="G13" s="43">
        <v>45</v>
      </c>
      <c r="H13" s="43">
        <v>50</v>
      </c>
      <c r="I13" s="43">
        <v>52</v>
      </c>
      <c r="J13" s="43">
        <v>56</v>
      </c>
      <c r="K13" s="43">
        <v>56</v>
      </c>
      <c r="L13" s="43">
        <v>58</v>
      </c>
      <c r="M13" s="43">
        <v>61</v>
      </c>
      <c r="N13" s="43">
        <v>63</v>
      </c>
      <c r="O13" s="43"/>
      <c r="P13" s="44">
        <f t="shared" si="0"/>
        <v>12.5</v>
      </c>
      <c r="Q13" s="44">
        <f t="shared" si="1"/>
        <v>58</v>
      </c>
      <c r="R13" s="43"/>
      <c r="S13" s="49">
        <f>(N13-C13)/C13*100</f>
        <v>250</v>
      </c>
      <c r="T13" s="43">
        <f>RANK(S13,S$6:S$93)</f>
        <v>48</v>
      </c>
    </row>
    <row r="14" spans="1:20" ht="16.5">
      <c r="A14" s="45" t="s">
        <v>81</v>
      </c>
      <c r="B14" s="46" t="s">
        <v>33</v>
      </c>
      <c r="C14" s="47">
        <v>0</v>
      </c>
      <c r="D14" s="47">
        <v>0</v>
      </c>
      <c r="E14" s="47">
        <v>0</v>
      </c>
      <c r="F14" s="47">
        <v>0</v>
      </c>
      <c r="G14" s="47">
        <v>0</v>
      </c>
      <c r="H14" s="47">
        <v>0</v>
      </c>
      <c r="I14" s="47">
        <v>0</v>
      </c>
      <c r="J14" s="47">
        <v>0</v>
      </c>
      <c r="K14" s="47">
        <v>0</v>
      </c>
      <c r="L14" s="47">
        <v>0</v>
      </c>
      <c r="M14" s="47">
        <v>0</v>
      </c>
      <c r="N14" s="47">
        <v>0</v>
      </c>
      <c r="O14" s="47"/>
      <c r="P14" s="44" t="s">
        <v>74</v>
      </c>
      <c r="Q14" s="44">
        <v>66</v>
      </c>
      <c r="R14" s="47"/>
      <c r="S14" s="49" t="s">
        <v>74</v>
      </c>
      <c r="T14" s="43">
        <v>61</v>
      </c>
    </row>
    <row r="15" spans="1:20" ht="16.5">
      <c r="A15" s="42" t="s">
        <v>81</v>
      </c>
      <c r="B15" s="43" t="s">
        <v>26</v>
      </c>
      <c r="C15" s="43">
        <v>0</v>
      </c>
      <c r="D15" s="43">
        <v>0</v>
      </c>
      <c r="E15" s="43">
        <v>0</v>
      </c>
      <c r="F15" s="43">
        <v>0</v>
      </c>
      <c r="G15" s="43">
        <v>0</v>
      </c>
      <c r="H15" s="43">
        <v>0</v>
      </c>
      <c r="I15" s="43">
        <v>0</v>
      </c>
      <c r="J15" s="43">
        <v>0</v>
      </c>
      <c r="K15" s="43">
        <v>0</v>
      </c>
      <c r="L15" s="43">
        <v>0</v>
      </c>
      <c r="M15" s="43">
        <v>0</v>
      </c>
      <c r="N15" s="43">
        <v>0</v>
      </c>
      <c r="O15" s="43"/>
      <c r="P15" s="44" t="s">
        <v>74</v>
      </c>
      <c r="Q15" s="44">
        <v>66</v>
      </c>
      <c r="R15" s="43"/>
      <c r="S15" s="49" t="s">
        <v>74</v>
      </c>
      <c r="T15" s="43">
        <v>61</v>
      </c>
    </row>
    <row r="16" spans="1:20" ht="16.5">
      <c r="A16" s="20" t="s">
        <v>80</v>
      </c>
      <c r="B16" s="21" t="s">
        <v>37</v>
      </c>
      <c r="C16" s="21">
        <v>3</v>
      </c>
      <c r="D16" s="21">
        <v>4</v>
      </c>
      <c r="E16" s="21">
        <v>7</v>
      </c>
      <c r="F16" s="21">
        <v>7</v>
      </c>
      <c r="G16" s="21">
        <v>7</v>
      </c>
      <c r="H16" s="21">
        <v>7</v>
      </c>
      <c r="I16" s="21">
        <v>7</v>
      </c>
      <c r="J16" s="21">
        <v>7</v>
      </c>
      <c r="K16" s="21">
        <v>7</v>
      </c>
      <c r="L16" s="21">
        <v>7</v>
      </c>
      <c r="M16" s="21">
        <v>8</v>
      </c>
      <c r="N16" s="21">
        <v>12</v>
      </c>
      <c r="O16" s="21"/>
      <c r="P16" s="22">
        <f aca="true" t="shared" si="2" ref="P16:P28">(N16-J16)/J16*100</f>
        <v>71.42857142857143</v>
      </c>
      <c r="Q16" s="22">
        <f aca="true" t="shared" si="3" ref="Q16:Q28">RANK(P16,P$6:P$93)</f>
        <v>6</v>
      </c>
      <c r="R16" s="21"/>
      <c r="S16" s="48">
        <f>(N16-C16)/C16*100</f>
        <v>300</v>
      </c>
      <c r="T16" s="21">
        <f>RANK(S16,S$6:S$93)</f>
        <v>43</v>
      </c>
    </row>
    <row r="17" spans="1:20" ht="16.5">
      <c r="A17" s="23" t="s">
        <v>79</v>
      </c>
      <c r="B17" s="24" t="s">
        <v>27</v>
      </c>
      <c r="C17" s="25">
        <v>9</v>
      </c>
      <c r="D17" s="25">
        <v>19</v>
      </c>
      <c r="E17" s="25">
        <v>36</v>
      </c>
      <c r="F17" s="25">
        <v>39</v>
      </c>
      <c r="G17" s="25">
        <v>34</v>
      </c>
      <c r="H17" s="25">
        <v>31</v>
      </c>
      <c r="I17" s="25">
        <v>31</v>
      </c>
      <c r="J17" s="25">
        <v>35</v>
      </c>
      <c r="K17" s="25">
        <v>40</v>
      </c>
      <c r="L17" s="25">
        <v>49</v>
      </c>
      <c r="M17" s="25">
        <v>50</v>
      </c>
      <c r="N17" s="25">
        <v>51</v>
      </c>
      <c r="O17" s="25"/>
      <c r="P17" s="22">
        <f t="shared" si="2"/>
        <v>45.714285714285715</v>
      </c>
      <c r="Q17" s="22">
        <f t="shared" si="3"/>
        <v>18</v>
      </c>
      <c r="R17" s="25"/>
      <c r="S17" s="48">
        <f>(N17-C17)/C17*100</f>
        <v>466.6666666666667</v>
      </c>
      <c r="T17" s="21">
        <f>RANK(S17,S$6:S$93)</f>
        <v>22</v>
      </c>
    </row>
    <row r="18" spans="1:20" ht="16.5">
      <c r="A18" s="23" t="s">
        <v>82</v>
      </c>
      <c r="B18" s="24" t="s">
        <v>41</v>
      </c>
      <c r="C18" s="25">
        <v>17</v>
      </c>
      <c r="D18" s="25">
        <v>25</v>
      </c>
      <c r="E18" s="25">
        <v>36</v>
      </c>
      <c r="F18" s="25">
        <v>37</v>
      </c>
      <c r="G18" s="25">
        <v>38</v>
      </c>
      <c r="H18" s="25">
        <v>40</v>
      </c>
      <c r="I18" s="25">
        <v>39</v>
      </c>
      <c r="J18" s="25">
        <v>42</v>
      </c>
      <c r="K18" s="25">
        <v>45</v>
      </c>
      <c r="L18" s="25">
        <v>46</v>
      </c>
      <c r="M18" s="25">
        <v>50</v>
      </c>
      <c r="N18" s="25">
        <v>50</v>
      </c>
      <c r="O18" s="25"/>
      <c r="P18" s="22">
        <f t="shared" si="2"/>
        <v>19.047619047619047</v>
      </c>
      <c r="Q18" s="22">
        <f t="shared" si="3"/>
        <v>50</v>
      </c>
      <c r="R18" s="25"/>
      <c r="S18" s="48">
        <f>(N18-C18)/C18*100</f>
        <v>194.11764705882354</v>
      </c>
      <c r="T18" s="21">
        <f>RANK(S18,S$6:S$93)</f>
        <v>54</v>
      </c>
    </row>
    <row r="19" spans="1:20" ht="16.5">
      <c r="A19" s="23" t="s">
        <v>80</v>
      </c>
      <c r="B19" s="24" t="s">
        <v>8</v>
      </c>
      <c r="C19" s="25">
        <v>6</v>
      </c>
      <c r="D19" s="25">
        <v>11</v>
      </c>
      <c r="E19" s="25">
        <v>25</v>
      </c>
      <c r="F19" s="25">
        <v>25</v>
      </c>
      <c r="G19" s="25">
        <v>29</v>
      </c>
      <c r="H19" s="25">
        <v>32</v>
      </c>
      <c r="I19" s="25">
        <v>37</v>
      </c>
      <c r="J19" s="25">
        <v>37</v>
      </c>
      <c r="K19" s="25">
        <v>41</v>
      </c>
      <c r="L19" s="25">
        <v>46</v>
      </c>
      <c r="M19" s="25">
        <v>49</v>
      </c>
      <c r="N19" s="25">
        <v>53</v>
      </c>
      <c r="O19" s="25"/>
      <c r="P19" s="22">
        <f t="shared" si="2"/>
        <v>43.24324324324324</v>
      </c>
      <c r="Q19" s="22">
        <f t="shared" si="3"/>
        <v>21</v>
      </c>
      <c r="R19" s="25"/>
      <c r="S19" s="48">
        <f>(N19-C19)/C19*100</f>
        <v>783.3333333333333</v>
      </c>
      <c r="T19" s="21">
        <f>RANK(S19,S$6:S$93)</f>
        <v>8</v>
      </c>
    </row>
    <row r="20" spans="1:20" ht="16.5">
      <c r="A20" s="23" t="s">
        <v>80</v>
      </c>
      <c r="B20" s="24" t="s">
        <v>20</v>
      </c>
      <c r="C20" s="25">
        <v>2</v>
      </c>
      <c r="D20" s="25">
        <v>3</v>
      </c>
      <c r="E20" s="25">
        <v>10</v>
      </c>
      <c r="F20" s="25">
        <v>11</v>
      </c>
      <c r="G20" s="25">
        <v>13</v>
      </c>
      <c r="H20" s="25">
        <v>16</v>
      </c>
      <c r="I20" s="25">
        <v>19</v>
      </c>
      <c r="J20" s="25">
        <v>23</v>
      </c>
      <c r="K20" s="25">
        <v>26</v>
      </c>
      <c r="L20" s="25">
        <v>29</v>
      </c>
      <c r="M20" s="25">
        <v>29</v>
      </c>
      <c r="N20" s="25">
        <v>32</v>
      </c>
      <c r="O20" s="25"/>
      <c r="P20" s="22">
        <f t="shared" si="2"/>
        <v>39.130434782608695</v>
      </c>
      <c r="Q20" s="22">
        <f t="shared" si="3"/>
        <v>26</v>
      </c>
      <c r="R20" s="25"/>
      <c r="S20" s="48">
        <f>(N20-C20)/C20*100</f>
        <v>1500</v>
      </c>
      <c r="T20" s="21">
        <f>RANK(S20,S$6:S$93)</f>
        <v>1</v>
      </c>
    </row>
    <row r="21" spans="1:20" ht="16.5">
      <c r="A21" s="42" t="s">
        <v>81</v>
      </c>
      <c r="B21" s="43" t="s">
        <v>47</v>
      </c>
      <c r="C21" s="43">
        <v>0</v>
      </c>
      <c r="D21" s="43">
        <v>7</v>
      </c>
      <c r="E21" s="43">
        <v>6</v>
      </c>
      <c r="F21" s="43">
        <v>6</v>
      </c>
      <c r="G21" s="43">
        <v>9</v>
      </c>
      <c r="H21" s="43">
        <v>11</v>
      </c>
      <c r="I21" s="43">
        <v>14</v>
      </c>
      <c r="J21" s="43">
        <v>16</v>
      </c>
      <c r="K21" s="43">
        <v>18</v>
      </c>
      <c r="L21" s="43">
        <v>19</v>
      </c>
      <c r="M21" s="43">
        <v>26</v>
      </c>
      <c r="N21" s="43">
        <v>30</v>
      </c>
      <c r="O21" s="43"/>
      <c r="P21" s="44">
        <f t="shared" si="2"/>
        <v>87.5</v>
      </c>
      <c r="Q21" s="44">
        <f t="shared" si="3"/>
        <v>2</v>
      </c>
      <c r="R21" s="43"/>
      <c r="S21" s="49" t="s">
        <v>74</v>
      </c>
      <c r="T21" s="43">
        <v>61</v>
      </c>
    </row>
    <row r="22" spans="1:20" ht="16.5">
      <c r="A22" s="45" t="s">
        <v>80</v>
      </c>
      <c r="B22" s="46" t="s">
        <v>34</v>
      </c>
      <c r="C22" s="47">
        <v>5</v>
      </c>
      <c r="D22" s="47">
        <v>6</v>
      </c>
      <c r="E22" s="47">
        <v>24</v>
      </c>
      <c r="F22" s="47">
        <v>24</v>
      </c>
      <c r="G22" s="47">
        <v>27</v>
      </c>
      <c r="H22" s="47">
        <v>28</v>
      </c>
      <c r="I22" s="47">
        <v>31</v>
      </c>
      <c r="J22" s="47">
        <v>34</v>
      </c>
      <c r="K22" s="47">
        <v>37</v>
      </c>
      <c r="L22" s="47">
        <v>43</v>
      </c>
      <c r="M22" s="47">
        <v>44</v>
      </c>
      <c r="N22" s="47">
        <v>46</v>
      </c>
      <c r="O22" s="47"/>
      <c r="P22" s="44">
        <f t="shared" si="2"/>
        <v>35.294117647058826</v>
      </c>
      <c r="Q22" s="44">
        <f t="shared" si="3"/>
        <v>29</v>
      </c>
      <c r="R22" s="47"/>
      <c r="S22" s="49">
        <f aca="true" t="shared" si="4" ref="S22:S27">(N22-C22)/C22*100</f>
        <v>819.9999999999999</v>
      </c>
      <c r="T22" s="43">
        <f aca="true" t="shared" si="5" ref="T22:T27">RANK(S22,S$6:S$93)</f>
        <v>7</v>
      </c>
    </row>
    <row r="23" spans="1:20" ht="16.5">
      <c r="A23" s="42" t="s">
        <v>81</v>
      </c>
      <c r="B23" s="43" t="s">
        <v>7</v>
      </c>
      <c r="C23" s="43">
        <v>8</v>
      </c>
      <c r="D23" s="43">
        <v>8</v>
      </c>
      <c r="E23" s="43">
        <v>7</v>
      </c>
      <c r="F23" s="43">
        <v>11</v>
      </c>
      <c r="G23" s="43">
        <v>11</v>
      </c>
      <c r="H23" s="43">
        <v>7</v>
      </c>
      <c r="I23" s="43">
        <v>7</v>
      </c>
      <c r="J23" s="43">
        <v>10</v>
      </c>
      <c r="K23" s="43">
        <v>10</v>
      </c>
      <c r="L23" s="43">
        <v>10</v>
      </c>
      <c r="M23" s="43">
        <v>10</v>
      </c>
      <c r="N23" s="43">
        <v>10</v>
      </c>
      <c r="O23" s="43"/>
      <c r="P23" s="44">
        <f t="shared" si="2"/>
        <v>0</v>
      </c>
      <c r="Q23" s="44">
        <f t="shared" si="3"/>
        <v>68</v>
      </c>
      <c r="R23" s="43"/>
      <c r="S23" s="49">
        <f t="shared" si="4"/>
        <v>25</v>
      </c>
      <c r="T23" s="43">
        <f t="shared" si="5"/>
        <v>73</v>
      </c>
    </row>
    <row r="24" spans="1:20" ht="16.5">
      <c r="A24" s="45" t="s">
        <v>80</v>
      </c>
      <c r="B24" s="46" t="s">
        <v>54</v>
      </c>
      <c r="C24" s="47">
        <v>13</v>
      </c>
      <c r="D24" s="47">
        <v>28</v>
      </c>
      <c r="E24" s="47">
        <v>37</v>
      </c>
      <c r="F24" s="47">
        <v>39</v>
      </c>
      <c r="G24" s="47">
        <v>40</v>
      </c>
      <c r="H24" s="47">
        <v>46</v>
      </c>
      <c r="I24" s="47">
        <v>47</v>
      </c>
      <c r="J24" s="47">
        <v>50</v>
      </c>
      <c r="K24" s="47">
        <v>50</v>
      </c>
      <c r="L24" s="47">
        <v>59</v>
      </c>
      <c r="M24" s="47">
        <v>63</v>
      </c>
      <c r="N24" s="47">
        <v>70</v>
      </c>
      <c r="O24" s="47"/>
      <c r="P24" s="44">
        <f t="shared" si="2"/>
        <v>40</v>
      </c>
      <c r="Q24" s="44">
        <f t="shared" si="3"/>
        <v>24</v>
      </c>
      <c r="R24" s="47"/>
      <c r="S24" s="49">
        <f t="shared" si="4"/>
        <v>438.4615384615385</v>
      </c>
      <c r="T24" s="43">
        <f t="shared" si="5"/>
        <v>26</v>
      </c>
    </row>
    <row r="25" spans="1:20" ht="16.5">
      <c r="A25" s="42" t="s">
        <v>80</v>
      </c>
      <c r="B25" s="43" t="s">
        <v>44</v>
      </c>
      <c r="C25" s="43">
        <v>19</v>
      </c>
      <c r="D25" s="43">
        <v>25</v>
      </c>
      <c r="E25" s="43">
        <v>30</v>
      </c>
      <c r="F25" s="43">
        <v>32</v>
      </c>
      <c r="G25" s="43">
        <v>38</v>
      </c>
      <c r="H25" s="43">
        <v>43</v>
      </c>
      <c r="I25" s="43">
        <v>44</v>
      </c>
      <c r="J25" s="43">
        <v>52</v>
      </c>
      <c r="K25" s="43">
        <v>54</v>
      </c>
      <c r="L25" s="43">
        <v>58</v>
      </c>
      <c r="M25" s="43">
        <v>63</v>
      </c>
      <c r="N25" s="43">
        <v>67</v>
      </c>
      <c r="O25" s="43"/>
      <c r="P25" s="44">
        <f t="shared" si="2"/>
        <v>28.846153846153843</v>
      </c>
      <c r="Q25" s="44">
        <f t="shared" si="3"/>
        <v>38</v>
      </c>
      <c r="R25" s="43"/>
      <c r="S25" s="49">
        <f t="shared" si="4"/>
        <v>252.6315789473684</v>
      </c>
      <c r="T25" s="43">
        <f t="shared" si="5"/>
        <v>47</v>
      </c>
    </row>
    <row r="26" spans="1:20" ht="16.5">
      <c r="A26" s="20" t="s">
        <v>82</v>
      </c>
      <c r="B26" s="21" t="s">
        <v>40</v>
      </c>
      <c r="C26" s="21">
        <v>18</v>
      </c>
      <c r="D26" s="21">
        <v>20</v>
      </c>
      <c r="E26" s="21">
        <v>48</v>
      </c>
      <c r="F26" s="21">
        <v>49</v>
      </c>
      <c r="G26" s="21">
        <v>56</v>
      </c>
      <c r="H26" s="21">
        <v>59</v>
      </c>
      <c r="I26" s="21">
        <v>55</v>
      </c>
      <c r="J26" s="21">
        <v>55</v>
      </c>
      <c r="K26" s="21">
        <v>60</v>
      </c>
      <c r="L26" s="21">
        <v>61</v>
      </c>
      <c r="M26" s="21">
        <v>60</v>
      </c>
      <c r="N26" s="21">
        <v>62</v>
      </c>
      <c r="O26" s="21"/>
      <c r="P26" s="22">
        <f t="shared" si="2"/>
        <v>12.727272727272727</v>
      </c>
      <c r="Q26" s="22">
        <f t="shared" si="3"/>
        <v>57</v>
      </c>
      <c r="R26" s="21"/>
      <c r="S26" s="48">
        <f t="shared" si="4"/>
        <v>244.44444444444446</v>
      </c>
      <c r="T26" s="21">
        <f t="shared" si="5"/>
        <v>49</v>
      </c>
    </row>
    <row r="27" spans="1:20" ht="16.5">
      <c r="A27" s="23" t="s">
        <v>79</v>
      </c>
      <c r="B27" s="24" t="s">
        <v>49</v>
      </c>
      <c r="C27" s="25">
        <v>4</v>
      </c>
      <c r="D27" s="25">
        <v>4</v>
      </c>
      <c r="E27" s="25">
        <v>9</v>
      </c>
      <c r="F27" s="25">
        <v>13</v>
      </c>
      <c r="G27" s="25">
        <v>14</v>
      </c>
      <c r="H27" s="25">
        <v>16</v>
      </c>
      <c r="I27" s="25">
        <v>17</v>
      </c>
      <c r="J27" s="25">
        <v>15</v>
      </c>
      <c r="K27" s="25">
        <v>12</v>
      </c>
      <c r="L27" s="25">
        <v>15</v>
      </c>
      <c r="M27" s="25">
        <v>17</v>
      </c>
      <c r="N27" s="25">
        <v>22</v>
      </c>
      <c r="O27" s="25"/>
      <c r="P27" s="22">
        <f t="shared" si="2"/>
        <v>46.666666666666664</v>
      </c>
      <c r="Q27" s="22">
        <f t="shared" si="3"/>
        <v>16</v>
      </c>
      <c r="R27" s="25"/>
      <c r="S27" s="48">
        <f t="shared" si="4"/>
        <v>450</v>
      </c>
      <c r="T27" s="21">
        <f t="shared" si="5"/>
        <v>23</v>
      </c>
    </row>
    <row r="28" spans="1:20" ht="16.5">
      <c r="A28" s="23" t="s">
        <v>81</v>
      </c>
      <c r="B28" s="24" t="s">
        <v>29</v>
      </c>
      <c r="C28" s="25">
        <v>0</v>
      </c>
      <c r="D28" s="25">
        <v>0</v>
      </c>
      <c r="E28" s="25">
        <v>5</v>
      </c>
      <c r="F28" s="25">
        <v>10</v>
      </c>
      <c r="G28" s="25">
        <v>10</v>
      </c>
      <c r="H28" s="25">
        <v>10</v>
      </c>
      <c r="I28" s="25">
        <v>10</v>
      </c>
      <c r="J28" s="25">
        <v>10</v>
      </c>
      <c r="K28" s="25">
        <v>15</v>
      </c>
      <c r="L28" s="25">
        <v>20</v>
      </c>
      <c r="M28" s="25">
        <v>25</v>
      </c>
      <c r="N28" s="25">
        <v>40</v>
      </c>
      <c r="O28" s="25"/>
      <c r="P28" s="22">
        <f t="shared" si="2"/>
        <v>300</v>
      </c>
      <c r="Q28" s="22">
        <f t="shared" si="3"/>
        <v>1</v>
      </c>
      <c r="R28" s="25"/>
      <c r="S28" s="48" t="s">
        <v>74</v>
      </c>
      <c r="T28" s="21">
        <v>61</v>
      </c>
    </row>
    <row r="29" spans="1:20" ht="16.5">
      <c r="A29" s="23" t="s">
        <v>80</v>
      </c>
      <c r="B29" s="24" t="s">
        <v>86</v>
      </c>
      <c r="C29" s="25"/>
      <c r="D29" s="25"/>
      <c r="E29" s="25"/>
      <c r="F29" s="25"/>
      <c r="G29" s="25"/>
      <c r="H29" s="25"/>
      <c r="I29" s="25"/>
      <c r="J29" s="25"/>
      <c r="K29" s="25"/>
      <c r="L29" s="25"/>
      <c r="M29" s="25"/>
      <c r="N29" s="25"/>
      <c r="O29" s="25"/>
      <c r="P29" s="22"/>
      <c r="Q29" s="22"/>
      <c r="R29" s="25"/>
      <c r="S29" s="48"/>
      <c r="T29" s="21"/>
    </row>
    <row r="30" spans="1:20" ht="16.5">
      <c r="A30" s="23"/>
      <c r="B30" s="24" t="s">
        <v>87</v>
      </c>
      <c r="C30" s="25">
        <v>10</v>
      </c>
      <c r="D30" s="25">
        <v>11</v>
      </c>
      <c r="E30" s="25">
        <v>20</v>
      </c>
      <c r="F30" s="25">
        <v>24</v>
      </c>
      <c r="G30" s="25">
        <v>31</v>
      </c>
      <c r="H30" s="25">
        <v>34</v>
      </c>
      <c r="I30" s="25">
        <v>30</v>
      </c>
      <c r="J30" s="25">
        <v>31</v>
      </c>
      <c r="K30" s="25">
        <v>33</v>
      </c>
      <c r="L30" s="25">
        <v>37</v>
      </c>
      <c r="M30" s="25">
        <v>38</v>
      </c>
      <c r="N30" s="25">
        <v>44</v>
      </c>
      <c r="O30" s="25"/>
      <c r="P30" s="22">
        <f aca="true" t="shared" si="6" ref="P30:P38">(N30-J30)/J30*100</f>
        <v>41.935483870967744</v>
      </c>
      <c r="Q30" s="22">
        <f aca="true" t="shared" si="7" ref="Q30:Q38">RANK(P30,P$6:P$93)</f>
        <v>23</v>
      </c>
      <c r="R30" s="25"/>
      <c r="S30" s="48">
        <f aca="true" t="shared" si="8" ref="S30:S38">(N30-C30)/C30*100</f>
        <v>340</v>
      </c>
      <c r="T30" s="21">
        <f aca="true" t="shared" si="9" ref="T30:T38">RANK(S30,S$6:S$93)</f>
        <v>35</v>
      </c>
    </row>
    <row r="31" spans="1:20" ht="16.5">
      <c r="A31" s="45" t="s">
        <v>80</v>
      </c>
      <c r="B31" s="46" t="s">
        <v>17</v>
      </c>
      <c r="C31" s="47">
        <v>7</v>
      </c>
      <c r="D31" s="47">
        <v>15</v>
      </c>
      <c r="E31" s="47">
        <v>23</v>
      </c>
      <c r="F31" s="47">
        <v>21</v>
      </c>
      <c r="G31" s="47">
        <v>23</v>
      </c>
      <c r="H31" s="47">
        <v>25</v>
      </c>
      <c r="I31" s="47">
        <v>28</v>
      </c>
      <c r="J31" s="47">
        <v>29</v>
      </c>
      <c r="K31" s="47">
        <v>32</v>
      </c>
      <c r="L31" s="47">
        <v>36</v>
      </c>
      <c r="M31" s="47">
        <v>42</v>
      </c>
      <c r="N31" s="47">
        <v>51</v>
      </c>
      <c r="O31" s="47"/>
      <c r="P31" s="44">
        <f t="shared" si="6"/>
        <v>75.86206896551724</v>
      </c>
      <c r="Q31" s="44">
        <f t="shared" si="7"/>
        <v>4</v>
      </c>
      <c r="R31" s="47"/>
      <c r="S31" s="49">
        <f t="shared" si="8"/>
        <v>628.5714285714286</v>
      </c>
      <c r="T31" s="43">
        <f t="shared" si="9"/>
        <v>13</v>
      </c>
    </row>
    <row r="32" spans="1:20" ht="16.5">
      <c r="A32" s="45" t="s">
        <v>79</v>
      </c>
      <c r="B32" s="46" t="s">
        <v>36</v>
      </c>
      <c r="C32" s="43">
        <v>6</v>
      </c>
      <c r="D32" s="43">
        <v>8</v>
      </c>
      <c r="E32" s="43">
        <v>20</v>
      </c>
      <c r="F32" s="43">
        <v>19</v>
      </c>
      <c r="G32" s="43">
        <v>18</v>
      </c>
      <c r="H32" s="43">
        <v>14</v>
      </c>
      <c r="I32" s="43">
        <v>14</v>
      </c>
      <c r="J32" s="43">
        <v>15</v>
      </c>
      <c r="K32" s="43">
        <v>17</v>
      </c>
      <c r="L32" s="43">
        <v>20</v>
      </c>
      <c r="M32" s="43">
        <v>22</v>
      </c>
      <c r="N32" s="43">
        <v>25</v>
      </c>
      <c r="O32" s="43"/>
      <c r="P32" s="44">
        <f t="shared" si="6"/>
        <v>66.66666666666666</v>
      </c>
      <c r="Q32" s="44">
        <f t="shared" si="7"/>
        <v>10</v>
      </c>
      <c r="R32" s="43"/>
      <c r="S32" s="49">
        <f t="shared" si="8"/>
        <v>316.66666666666663</v>
      </c>
      <c r="T32" s="43">
        <f t="shared" si="9"/>
        <v>40</v>
      </c>
    </row>
    <row r="33" spans="1:20" ht="16.5">
      <c r="A33" s="45" t="s">
        <v>79</v>
      </c>
      <c r="B33" s="46" t="s">
        <v>15</v>
      </c>
      <c r="C33" s="47">
        <v>11</v>
      </c>
      <c r="D33" s="47">
        <v>19</v>
      </c>
      <c r="E33" s="47">
        <v>26</v>
      </c>
      <c r="F33" s="47">
        <v>26</v>
      </c>
      <c r="G33" s="47">
        <v>26</v>
      </c>
      <c r="H33" s="47">
        <v>19</v>
      </c>
      <c r="I33" s="47">
        <v>18</v>
      </c>
      <c r="J33" s="47">
        <v>21</v>
      </c>
      <c r="K33" s="47">
        <v>22</v>
      </c>
      <c r="L33" s="47">
        <v>27</v>
      </c>
      <c r="M33" s="47">
        <v>27</v>
      </c>
      <c r="N33" s="47">
        <v>30</v>
      </c>
      <c r="O33" s="47"/>
      <c r="P33" s="44">
        <f t="shared" si="6"/>
        <v>42.857142857142854</v>
      </c>
      <c r="Q33" s="44">
        <f t="shared" si="7"/>
        <v>22</v>
      </c>
      <c r="R33" s="47"/>
      <c r="S33" s="49">
        <f t="shared" si="8"/>
        <v>172.72727272727272</v>
      </c>
      <c r="T33" s="43">
        <f t="shared" si="9"/>
        <v>57</v>
      </c>
    </row>
    <row r="34" spans="1:20" ht="16.5">
      <c r="A34" s="45" t="s">
        <v>79</v>
      </c>
      <c r="B34" s="43" t="s">
        <v>60</v>
      </c>
      <c r="C34" s="43">
        <v>11</v>
      </c>
      <c r="D34" s="43">
        <v>14</v>
      </c>
      <c r="E34" s="43">
        <v>27</v>
      </c>
      <c r="F34" s="43">
        <v>27</v>
      </c>
      <c r="G34" s="43">
        <v>29</v>
      </c>
      <c r="H34" s="43">
        <v>29</v>
      </c>
      <c r="I34" s="43">
        <v>30</v>
      </c>
      <c r="J34" s="43">
        <v>30</v>
      </c>
      <c r="K34" s="43">
        <v>28</v>
      </c>
      <c r="L34" s="43">
        <v>30</v>
      </c>
      <c r="M34" s="43">
        <v>30</v>
      </c>
      <c r="N34" s="43">
        <v>30</v>
      </c>
      <c r="O34" s="43"/>
      <c r="P34" s="44">
        <f t="shared" si="6"/>
        <v>0</v>
      </c>
      <c r="Q34" s="44">
        <f t="shared" si="7"/>
        <v>68</v>
      </c>
      <c r="R34" s="43"/>
      <c r="S34" s="49">
        <f t="shared" si="8"/>
        <v>172.72727272727272</v>
      </c>
      <c r="T34" s="43">
        <f t="shared" si="9"/>
        <v>57</v>
      </c>
    </row>
    <row r="35" spans="1:20" ht="16.5">
      <c r="A35" s="42" t="s">
        <v>82</v>
      </c>
      <c r="B35" s="46" t="s">
        <v>58</v>
      </c>
      <c r="C35" s="47">
        <v>42</v>
      </c>
      <c r="D35" s="47">
        <v>59</v>
      </c>
      <c r="E35" s="47">
        <v>50</v>
      </c>
      <c r="F35" s="47">
        <v>44</v>
      </c>
      <c r="G35" s="47">
        <v>43</v>
      </c>
      <c r="H35" s="47">
        <v>50</v>
      </c>
      <c r="I35" s="47">
        <v>50</v>
      </c>
      <c r="J35" s="47">
        <v>49</v>
      </c>
      <c r="K35" s="47">
        <v>57</v>
      </c>
      <c r="L35" s="47">
        <v>65</v>
      </c>
      <c r="M35" s="47">
        <v>76</v>
      </c>
      <c r="N35" s="47">
        <v>76</v>
      </c>
      <c r="O35" s="47"/>
      <c r="P35" s="44">
        <f t="shared" si="6"/>
        <v>55.10204081632652</v>
      </c>
      <c r="Q35" s="44">
        <f t="shared" si="7"/>
        <v>15</v>
      </c>
      <c r="R35" s="47"/>
      <c r="S35" s="49">
        <f t="shared" si="8"/>
        <v>80.95238095238095</v>
      </c>
      <c r="T35" s="43">
        <f t="shared" si="9"/>
        <v>69</v>
      </c>
    </row>
    <row r="36" spans="1:20" ht="16.5">
      <c r="A36" s="23" t="s">
        <v>80</v>
      </c>
      <c r="B36" s="21" t="s">
        <v>3</v>
      </c>
      <c r="C36" s="21">
        <v>5</v>
      </c>
      <c r="D36" s="21">
        <v>6</v>
      </c>
      <c r="E36" s="21">
        <v>15</v>
      </c>
      <c r="F36" s="21">
        <v>18</v>
      </c>
      <c r="G36" s="21">
        <v>24</v>
      </c>
      <c r="H36" s="21">
        <v>39</v>
      </c>
      <c r="I36" s="21">
        <v>51</v>
      </c>
      <c r="J36" s="21">
        <v>66</v>
      </c>
      <c r="K36" s="21">
        <v>67</v>
      </c>
      <c r="L36" s="21">
        <v>70</v>
      </c>
      <c r="M36" s="21">
        <v>58</v>
      </c>
      <c r="N36" s="21">
        <v>57</v>
      </c>
      <c r="O36" s="21"/>
      <c r="P36" s="22">
        <f t="shared" si="6"/>
        <v>-13.636363636363635</v>
      </c>
      <c r="Q36" s="22">
        <f t="shared" si="7"/>
        <v>78</v>
      </c>
      <c r="R36" s="21"/>
      <c r="S36" s="48">
        <f t="shared" si="8"/>
        <v>1040</v>
      </c>
      <c r="T36" s="21">
        <f t="shared" si="9"/>
        <v>3</v>
      </c>
    </row>
    <row r="37" spans="1:20" ht="16.5">
      <c r="A37" s="20" t="s">
        <v>79</v>
      </c>
      <c r="B37" s="21" t="s">
        <v>9</v>
      </c>
      <c r="C37" s="21">
        <v>8</v>
      </c>
      <c r="D37" s="21">
        <v>11</v>
      </c>
      <c r="E37" s="21">
        <v>31</v>
      </c>
      <c r="F37" s="21">
        <v>31</v>
      </c>
      <c r="G37" s="21">
        <v>38</v>
      </c>
      <c r="H37" s="21">
        <v>39</v>
      </c>
      <c r="I37" s="21">
        <v>42</v>
      </c>
      <c r="J37" s="21">
        <v>50</v>
      </c>
      <c r="K37" s="21">
        <v>46</v>
      </c>
      <c r="L37" s="21">
        <v>45</v>
      </c>
      <c r="M37" s="21">
        <v>44</v>
      </c>
      <c r="N37" s="21">
        <v>46</v>
      </c>
      <c r="O37" s="21"/>
      <c r="P37" s="22">
        <f t="shared" si="6"/>
        <v>-8</v>
      </c>
      <c r="Q37" s="22">
        <f t="shared" si="7"/>
        <v>76</v>
      </c>
      <c r="R37" s="21"/>
      <c r="S37" s="48">
        <f t="shared" si="8"/>
        <v>475</v>
      </c>
      <c r="T37" s="21">
        <f t="shared" si="9"/>
        <v>21</v>
      </c>
    </row>
    <row r="38" spans="1:20" ht="16.5">
      <c r="A38" s="20" t="s">
        <v>80</v>
      </c>
      <c r="B38" s="24" t="s">
        <v>1</v>
      </c>
      <c r="C38" s="25">
        <v>3</v>
      </c>
      <c r="D38" s="25">
        <v>4</v>
      </c>
      <c r="E38" s="25">
        <v>10</v>
      </c>
      <c r="F38" s="25">
        <v>9</v>
      </c>
      <c r="G38" s="25">
        <v>13</v>
      </c>
      <c r="H38" s="25">
        <v>18</v>
      </c>
      <c r="I38" s="25">
        <v>20</v>
      </c>
      <c r="J38" s="25">
        <v>22</v>
      </c>
      <c r="K38" s="25">
        <v>25</v>
      </c>
      <c r="L38" s="25">
        <v>30</v>
      </c>
      <c r="M38" s="25">
        <v>30</v>
      </c>
      <c r="N38" s="25">
        <v>37</v>
      </c>
      <c r="O38" s="25"/>
      <c r="P38" s="22">
        <f t="shared" si="6"/>
        <v>68.18181818181817</v>
      </c>
      <c r="Q38" s="22">
        <f t="shared" si="7"/>
        <v>9</v>
      </c>
      <c r="R38" s="25"/>
      <c r="S38" s="48">
        <f t="shared" si="8"/>
        <v>1133.3333333333335</v>
      </c>
      <c r="T38" s="21">
        <f t="shared" si="9"/>
        <v>2</v>
      </c>
    </row>
    <row r="39" spans="1:20" ht="16.5">
      <c r="A39" s="23" t="s">
        <v>81</v>
      </c>
      <c r="B39" s="24" t="s">
        <v>30</v>
      </c>
      <c r="C39" s="25">
        <v>0</v>
      </c>
      <c r="D39" s="25">
        <v>0</v>
      </c>
      <c r="E39" s="25">
        <v>0</v>
      </c>
      <c r="F39" s="25">
        <v>0</v>
      </c>
      <c r="G39" s="25">
        <v>0</v>
      </c>
      <c r="H39" s="25">
        <v>0</v>
      </c>
      <c r="I39" s="25">
        <v>0</v>
      </c>
      <c r="J39" s="25">
        <v>0</v>
      </c>
      <c r="K39" s="25">
        <v>0</v>
      </c>
      <c r="L39" s="25">
        <v>0</v>
      </c>
      <c r="M39" s="25">
        <v>11</v>
      </c>
      <c r="N39" s="25">
        <v>11</v>
      </c>
      <c r="O39" s="25"/>
      <c r="P39" s="22" t="s">
        <v>74</v>
      </c>
      <c r="Q39" s="22">
        <v>66</v>
      </c>
      <c r="R39" s="25"/>
      <c r="S39" s="48" t="s">
        <v>74</v>
      </c>
      <c r="T39" s="21">
        <v>61</v>
      </c>
    </row>
    <row r="40" spans="1:20" ht="16.5">
      <c r="A40" s="23" t="s">
        <v>80</v>
      </c>
      <c r="B40" s="24" t="s">
        <v>25</v>
      </c>
      <c r="C40" s="25">
        <v>7</v>
      </c>
      <c r="D40" s="25">
        <v>12</v>
      </c>
      <c r="E40" s="25">
        <v>32</v>
      </c>
      <c r="F40" s="25">
        <v>32</v>
      </c>
      <c r="G40" s="25">
        <v>25</v>
      </c>
      <c r="H40" s="25">
        <v>25</v>
      </c>
      <c r="I40" s="25">
        <v>30</v>
      </c>
      <c r="J40" s="25">
        <v>31</v>
      </c>
      <c r="K40" s="25">
        <v>32</v>
      </c>
      <c r="L40" s="25">
        <v>30</v>
      </c>
      <c r="M40" s="25">
        <v>29</v>
      </c>
      <c r="N40" s="25">
        <v>31</v>
      </c>
      <c r="O40" s="25"/>
      <c r="P40" s="22">
        <f aca="true" t="shared" si="10" ref="P40:P59">(N40-J40)/J40*100</f>
        <v>0</v>
      </c>
      <c r="Q40" s="22">
        <f aca="true" t="shared" si="11" ref="Q40:Q59">RANK(P40,P$6:P$93)</f>
        <v>68</v>
      </c>
      <c r="R40" s="25"/>
      <c r="S40" s="48">
        <f aca="true" t="shared" si="12" ref="S40:S59">(N40-C40)/C40*100</f>
        <v>342.85714285714283</v>
      </c>
      <c r="T40" s="21">
        <f aca="true" t="shared" si="13" ref="T40:T59">RANK(S40,S$6:S$93)</f>
        <v>34</v>
      </c>
    </row>
    <row r="41" spans="1:20" ht="16.5">
      <c r="A41" s="45" t="s">
        <v>82</v>
      </c>
      <c r="B41" s="46" t="s">
        <v>61</v>
      </c>
      <c r="C41" s="47">
        <v>48</v>
      </c>
      <c r="D41" s="47">
        <v>56</v>
      </c>
      <c r="E41" s="47">
        <v>88</v>
      </c>
      <c r="F41" s="47">
        <v>86</v>
      </c>
      <c r="G41" s="47">
        <v>86</v>
      </c>
      <c r="H41" s="47">
        <v>81</v>
      </c>
      <c r="I41" s="47">
        <v>79</v>
      </c>
      <c r="J41" s="47">
        <v>83</v>
      </c>
      <c r="K41" s="47">
        <v>84</v>
      </c>
      <c r="L41" s="47">
        <v>82</v>
      </c>
      <c r="M41" s="47">
        <v>83</v>
      </c>
      <c r="N41" s="47">
        <v>84</v>
      </c>
      <c r="O41" s="47"/>
      <c r="P41" s="44">
        <f t="shared" si="10"/>
        <v>1.2048192771084338</v>
      </c>
      <c r="Q41" s="44">
        <f t="shared" si="11"/>
        <v>67</v>
      </c>
      <c r="R41" s="47"/>
      <c r="S41" s="49">
        <f t="shared" si="12"/>
        <v>75</v>
      </c>
      <c r="T41" s="43">
        <f t="shared" si="13"/>
        <v>70</v>
      </c>
    </row>
    <row r="42" spans="1:20" ht="16.5">
      <c r="A42" s="45" t="s">
        <v>79</v>
      </c>
      <c r="B42" s="43" t="s">
        <v>5</v>
      </c>
      <c r="C42" s="43">
        <v>12</v>
      </c>
      <c r="D42" s="43">
        <v>13</v>
      </c>
      <c r="E42" s="43">
        <v>15</v>
      </c>
      <c r="F42" s="43">
        <v>19</v>
      </c>
      <c r="G42" s="43">
        <v>27</v>
      </c>
      <c r="H42" s="43">
        <v>37</v>
      </c>
      <c r="I42" s="43">
        <v>40</v>
      </c>
      <c r="J42" s="43">
        <v>39</v>
      </c>
      <c r="K42" s="43">
        <v>45</v>
      </c>
      <c r="L42" s="43">
        <v>48</v>
      </c>
      <c r="M42" s="43">
        <v>54</v>
      </c>
      <c r="N42" s="43">
        <v>57</v>
      </c>
      <c r="O42" s="43"/>
      <c r="P42" s="44">
        <f t="shared" si="10"/>
        <v>46.15384615384615</v>
      </c>
      <c r="Q42" s="44">
        <f t="shared" si="11"/>
        <v>17</v>
      </c>
      <c r="R42" s="43"/>
      <c r="S42" s="49">
        <f t="shared" si="12"/>
        <v>375</v>
      </c>
      <c r="T42" s="43">
        <f t="shared" si="13"/>
        <v>31</v>
      </c>
    </row>
    <row r="43" spans="1:20" ht="16.5">
      <c r="A43" s="42" t="s">
        <v>79</v>
      </c>
      <c r="B43" s="46" t="s">
        <v>35</v>
      </c>
      <c r="C43" s="47">
        <v>3</v>
      </c>
      <c r="D43" s="47">
        <v>5</v>
      </c>
      <c r="E43" s="47">
        <v>15</v>
      </c>
      <c r="F43" s="47">
        <v>16</v>
      </c>
      <c r="G43" s="47">
        <v>20</v>
      </c>
      <c r="H43" s="47">
        <v>21</v>
      </c>
      <c r="I43" s="47">
        <v>29</v>
      </c>
      <c r="J43" s="47">
        <v>33</v>
      </c>
      <c r="K43" s="47">
        <v>35</v>
      </c>
      <c r="L43" s="47">
        <v>38</v>
      </c>
      <c r="M43" s="47">
        <v>35</v>
      </c>
      <c r="N43" s="47">
        <v>33</v>
      </c>
      <c r="O43" s="47"/>
      <c r="P43" s="44">
        <f t="shared" si="10"/>
        <v>0</v>
      </c>
      <c r="Q43" s="44">
        <f t="shared" si="11"/>
        <v>68</v>
      </c>
      <c r="R43" s="47"/>
      <c r="S43" s="49">
        <f t="shared" si="12"/>
        <v>1000</v>
      </c>
      <c r="T43" s="43">
        <f t="shared" si="13"/>
        <v>4</v>
      </c>
    </row>
    <row r="44" spans="1:20" ht="16.5">
      <c r="A44" s="45" t="s">
        <v>80</v>
      </c>
      <c r="B44" s="43" t="s">
        <v>48</v>
      </c>
      <c r="C44" s="43">
        <v>24</v>
      </c>
      <c r="D44" s="43">
        <v>29</v>
      </c>
      <c r="E44" s="43">
        <v>55</v>
      </c>
      <c r="F44" s="43">
        <v>54</v>
      </c>
      <c r="G44" s="43">
        <v>58</v>
      </c>
      <c r="H44" s="43">
        <v>59</v>
      </c>
      <c r="I44" s="43">
        <v>61</v>
      </c>
      <c r="J44" s="43">
        <v>58</v>
      </c>
      <c r="K44" s="43">
        <v>56</v>
      </c>
      <c r="L44" s="43">
        <v>59</v>
      </c>
      <c r="M44" s="43">
        <v>61</v>
      </c>
      <c r="N44" s="43">
        <v>61</v>
      </c>
      <c r="O44" s="43"/>
      <c r="P44" s="44">
        <f t="shared" si="10"/>
        <v>5.172413793103448</v>
      </c>
      <c r="Q44" s="44">
        <f t="shared" si="11"/>
        <v>65</v>
      </c>
      <c r="R44" s="43"/>
      <c r="S44" s="49">
        <f t="shared" si="12"/>
        <v>154.16666666666669</v>
      </c>
      <c r="T44" s="43">
        <f t="shared" si="13"/>
        <v>63</v>
      </c>
    </row>
    <row r="45" spans="1:20" ht="16.5">
      <c r="A45" s="42" t="s">
        <v>80</v>
      </c>
      <c r="B45" s="46" t="s">
        <v>42</v>
      </c>
      <c r="C45" s="47">
        <v>7</v>
      </c>
      <c r="D45" s="47">
        <v>11</v>
      </c>
      <c r="E45" s="47">
        <v>18</v>
      </c>
      <c r="F45" s="47">
        <v>20</v>
      </c>
      <c r="G45" s="47">
        <v>22</v>
      </c>
      <c r="H45" s="47">
        <v>27</v>
      </c>
      <c r="I45" s="47">
        <v>26</v>
      </c>
      <c r="J45" s="47">
        <v>27</v>
      </c>
      <c r="K45" s="47">
        <v>30</v>
      </c>
      <c r="L45" s="47">
        <v>30</v>
      </c>
      <c r="M45" s="47">
        <v>31</v>
      </c>
      <c r="N45" s="47">
        <v>34</v>
      </c>
      <c r="O45" s="47"/>
      <c r="P45" s="44">
        <f t="shared" si="10"/>
        <v>25.925925925925924</v>
      </c>
      <c r="Q45" s="44">
        <f t="shared" si="11"/>
        <v>43</v>
      </c>
      <c r="R45" s="47"/>
      <c r="S45" s="49">
        <f t="shared" si="12"/>
        <v>385.7142857142857</v>
      </c>
      <c r="T45" s="43">
        <f t="shared" si="13"/>
        <v>30</v>
      </c>
    </row>
    <row r="46" spans="1:20" ht="16.5">
      <c r="A46" s="23" t="s">
        <v>80</v>
      </c>
      <c r="B46" s="21" t="s">
        <v>68</v>
      </c>
      <c r="C46" s="21">
        <v>6</v>
      </c>
      <c r="D46" s="21">
        <v>11</v>
      </c>
      <c r="E46" s="21">
        <v>24</v>
      </c>
      <c r="F46" s="21">
        <v>24</v>
      </c>
      <c r="G46" s="21">
        <v>27</v>
      </c>
      <c r="H46" s="21">
        <v>34</v>
      </c>
      <c r="I46" s="21">
        <v>40</v>
      </c>
      <c r="J46" s="21">
        <v>44</v>
      </c>
      <c r="K46" s="21">
        <v>44</v>
      </c>
      <c r="L46" s="21">
        <v>52</v>
      </c>
      <c r="M46" s="21">
        <v>56</v>
      </c>
      <c r="N46" s="21">
        <v>61</v>
      </c>
      <c r="O46" s="21"/>
      <c r="P46" s="22">
        <f t="shared" si="10"/>
        <v>38.63636363636363</v>
      </c>
      <c r="Q46" s="22">
        <f t="shared" si="11"/>
        <v>28</v>
      </c>
      <c r="R46" s="21"/>
      <c r="S46" s="48">
        <f t="shared" si="12"/>
        <v>916.6666666666666</v>
      </c>
      <c r="T46" s="21">
        <f t="shared" si="13"/>
        <v>5</v>
      </c>
    </row>
    <row r="47" spans="1:20" ht="16.5">
      <c r="A47" s="20" t="s">
        <v>79</v>
      </c>
      <c r="B47" s="21" t="s">
        <v>2</v>
      </c>
      <c r="C47" s="21">
        <v>20</v>
      </c>
      <c r="D47" s="21">
        <v>19</v>
      </c>
      <c r="E47" s="21">
        <v>30</v>
      </c>
      <c r="F47" s="21">
        <v>26</v>
      </c>
      <c r="G47" s="21">
        <v>25</v>
      </c>
      <c r="H47" s="21">
        <v>28</v>
      </c>
      <c r="I47" s="21">
        <v>37</v>
      </c>
      <c r="J47" s="21">
        <v>44</v>
      </c>
      <c r="K47" s="21">
        <v>43</v>
      </c>
      <c r="L47" s="21">
        <v>54</v>
      </c>
      <c r="M47" s="21">
        <v>54</v>
      </c>
      <c r="N47" s="21">
        <v>64</v>
      </c>
      <c r="O47" s="21"/>
      <c r="P47" s="22">
        <f t="shared" si="10"/>
        <v>45.45454545454545</v>
      </c>
      <c r="Q47" s="22">
        <f t="shared" si="11"/>
        <v>19</v>
      </c>
      <c r="R47" s="21"/>
      <c r="S47" s="48">
        <f t="shared" si="12"/>
        <v>220.00000000000003</v>
      </c>
      <c r="T47" s="21">
        <f t="shared" si="13"/>
        <v>50</v>
      </c>
    </row>
    <row r="48" spans="1:20" ht="16.5">
      <c r="A48" s="20" t="s">
        <v>80</v>
      </c>
      <c r="B48" s="24" t="s">
        <v>45</v>
      </c>
      <c r="C48" s="25">
        <v>16</v>
      </c>
      <c r="D48" s="25">
        <v>23</v>
      </c>
      <c r="E48" s="25">
        <v>23</v>
      </c>
      <c r="F48" s="25">
        <v>26</v>
      </c>
      <c r="G48" s="25">
        <v>24</v>
      </c>
      <c r="H48" s="25">
        <v>24</v>
      </c>
      <c r="I48" s="25">
        <v>26</v>
      </c>
      <c r="J48" s="25">
        <v>27</v>
      </c>
      <c r="K48" s="25">
        <v>25</v>
      </c>
      <c r="L48" s="25">
        <v>25</v>
      </c>
      <c r="M48" s="25">
        <v>26</v>
      </c>
      <c r="N48" s="25">
        <v>26</v>
      </c>
      <c r="O48" s="25"/>
      <c r="P48" s="22">
        <f t="shared" si="10"/>
        <v>-3.7037037037037033</v>
      </c>
      <c r="Q48" s="22">
        <f t="shared" si="11"/>
        <v>72</v>
      </c>
      <c r="R48" s="25"/>
      <c r="S48" s="48">
        <f t="shared" si="12"/>
        <v>62.5</v>
      </c>
      <c r="T48" s="21">
        <f t="shared" si="13"/>
        <v>71</v>
      </c>
    </row>
    <row r="49" spans="1:20" ht="16.5">
      <c r="A49" s="20" t="s">
        <v>82</v>
      </c>
      <c r="B49" s="24" t="s">
        <v>51</v>
      </c>
      <c r="C49" s="25">
        <v>12</v>
      </c>
      <c r="D49" s="25">
        <v>16</v>
      </c>
      <c r="E49" s="25">
        <v>33</v>
      </c>
      <c r="F49" s="25">
        <v>32</v>
      </c>
      <c r="G49" s="25">
        <v>32</v>
      </c>
      <c r="H49" s="25">
        <v>34</v>
      </c>
      <c r="I49" s="25">
        <v>37</v>
      </c>
      <c r="J49" s="25">
        <v>41</v>
      </c>
      <c r="K49" s="25">
        <v>45</v>
      </c>
      <c r="L49" s="25">
        <v>49</v>
      </c>
      <c r="M49" s="25">
        <v>50</v>
      </c>
      <c r="N49" s="25">
        <v>52</v>
      </c>
      <c r="O49" s="25"/>
      <c r="P49" s="22">
        <f t="shared" si="10"/>
        <v>26.82926829268293</v>
      </c>
      <c r="Q49" s="22">
        <f t="shared" si="11"/>
        <v>39</v>
      </c>
      <c r="R49" s="25"/>
      <c r="S49" s="48">
        <f t="shared" si="12"/>
        <v>333.33333333333337</v>
      </c>
      <c r="T49" s="21">
        <f t="shared" si="13"/>
        <v>36</v>
      </c>
    </row>
    <row r="50" spans="1:20" ht="16.5">
      <c r="A50" s="20" t="s">
        <v>80</v>
      </c>
      <c r="B50" s="24" t="s">
        <v>28</v>
      </c>
      <c r="C50" s="25">
        <v>14</v>
      </c>
      <c r="D50" s="25">
        <v>28</v>
      </c>
      <c r="E50" s="25">
        <v>30</v>
      </c>
      <c r="F50" s="25">
        <v>25</v>
      </c>
      <c r="G50" s="25">
        <v>24</v>
      </c>
      <c r="H50" s="25">
        <v>24</v>
      </c>
      <c r="I50" s="25">
        <v>26</v>
      </c>
      <c r="J50" s="25">
        <v>30</v>
      </c>
      <c r="K50" s="25">
        <v>36</v>
      </c>
      <c r="L50" s="25">
        <v>38</v>
      </c>
      <c r="M50" s="25">
        <v>37</v>
      </c>
      <c r="N50" s="25">
        <v>38</v>
      </c>
      <c r="O50" s="25"/>
      <c r="P50" s="22">
        <f t="shared" si="10"/>
        <v>26.666666666666668</v>
      </c>
      <c r="Q50" s="22">
        <f t="shared" si="11"/>
        <v>41</v>
      </c>
      <c r="R50" s="25"/>
      <c r="S50" s="48">
        <f t="shared" si="12"/>
        <v>171.42857142857142</v>
      </c>
      <c r="T50" s="21">
        <f t="shared" si="13"/>
        <v>59</v>
      </c>
    </row>
    <row r="51" spans="1:20" ht="16.5">
      <c r="A51" s="42" t="s">
        <v>80</v>
      </c>
      <c r="B51" s="46" t="s">
        <v>13</v>
      </c>
      <c r="C51" s="47">
        <v>5</v>
      </c>
      <c r="D51" s="47">
        <v>7</v>
      </c>
      <c r="E51" s="47">
        <v>11</v>
      </c>
      <c r="F51" s="47">
        <v>11</v>
      </c>
      <c r="G51" s="47">
        <v>13</v>
      </c>
      <c r="H51" s="47">
        <v>12</v>
      </c>
      <c r="I51" s="47">
        <v>12</v>
      </c>
      <c r="J51" s="47">
        <v>16</v>
      </c>
      <c r="K51" s="47">
        <v>20</v>
      </c>
      <c r="L51" s="47">
        <v>22</v>
      </c>
      <c r="M51" s="47">
        <v>23</v>
      </c>
      <c r="N51" s="47">
        <v>27</v>
      </c>
      <c r="O51" s="47"/>
      <c r="P51" s="44">
        <f t="shared" si="10"/>
        <v>68.75</v>
      </c>
      <c r="Q51" s="44">
        <f t="shared" si="11"/>
        <v>7</v>
      </c>
      <c r="R51" s="47"/>
      <c r="S51" s="49">
        <f t="shared" si="12"/>
        <v>440.00000000000006</v>
      </c>
      <c r="T51" s="43">
        <f t="shared" si="13"/>
        <v>24</v>
      </c>
    </row>
    <row r="52" spans="1:20" ht="16.5">
      <c r="A52" s="42" t="s">
        <v>79</v>
      </c>
      <c r="B52" s="43" t="s">
        <v>31</v>
      </c>
      <c r="C52" s="43">
        <v>4</v>
      </c>
      <c r="D52" s="43">
        <v>8</v>
      </c>
      <c r="E52" s="43">
        <v>13</v>
      </c>
      <c r="F52" s="43">
        <v>15</v>
      </c>
      <c r="G52" s="43">
        <v>19</v>
      </c>
      <c r="H52" s="43">
        <v>19</v>
      </c>
      <c r="I52" s="43">
        <v>22</v>
      </c>
      <c r="J52" s="43">
        <v>22</v>
      </c>
      <c r="K52" s="43">
        <v>25</v>
      </c>
      <c r="L52" s="43">
        <v>25</v>
      </c>
      <c r="M52" s="43">
        <v>28</v>
      </c>
      <c r="N52" s="43">
        <v>29</v>
      </c>
      <c r="O52" s="43"/>
      <c r="P52" s="44">
        <f t="shared" si="10"/>
        <v>31.818181818181817</v>
      </c>
      <c r="Q52" s="44">
        <f t="shared" si="11"/>
        <v>31</v>
      </c>
      <c r="R52" s="43"/>
      <c r="S52" s="49">
        <f t="shared" si="12"/>
        <v>625</v>
      </c>
      <c r="T52" s="43">
        <f t="shared" si="13"/>
        <v>14</v>
      </c>
    </row>
    <row r="53" spans="1:20" ht="16.5">
      <c r="A53" s="42" t="s">
        <v>80</v>
      </c>
      <c r="B53" s="46" t="s">
        <v>4</v>
      </c>
      <c r="C53" s="47">
        <v>15</v>
      </c>
      <c r="D53" s="47">
        <v>27</v>
      </c>
      <c r="E53" s="47">
        <v>36</v>
      </c>
      <c r="F53" s="47">
        <v>44</v>
      </c>
      <c r="G53" s="47">
        <v>49</v>
      </c>
      <c r="H53" s="47">
        <v>51</v>
      </c>
      <c r="I53" s="47">
        <v>47</v>
      </c>
      <c r="J53" s="47">
        <v>50</v>
      </c>
      <c r="K53" s="47">
        <v>54</v>
      </c>
      <c r="L53" s="47">
        <v>59</v>
      </c>
      <c r="M53" s="47">
        <v>61</v>
      </c>
      <c r="N53" s="47">
        <v>61</v>
      </c>
      <c r="O53" s="47"/>
      <c r="P53" s="44">
        <f t="shared" si="10"/>
        <v>22</v>
      </c>
      <c r="Q53" s="44">
        <f t="shared" si="11"/>
        <v>48</v>
      </c>
      <c r="R53" s="47"/>
      <c r="S53" s="49">
        <f t="shared" si="12"/>
        <v>306.6666666666667</v>
      </c>
      <c r="T53" s="43">
        <f t="shared" si="13"/>
        <v>41</v>
      </c>
    </row>
    <row r="54" spans="1:20" ht="16.5">
      <c r="A54" s="42" t="s">
        <v>82</v>
      </c>
      <c r="B54" s="43" t="s">
        <v>63</v>
      </c>
      <c r="C54" s="43">
        <v>12</v>
      </c>
      <c r="D54" s="43">
        <v>15</v>
      </c>
      <c r="E54" s="43">
        <v>23</v>
      </c>
      <c r="F54" s="43">
        <v>27</v>
      </c>
      <c r="G54" s="43">
        <v>26</v>
      </c>
      <c r="H54" s="43">
        <v>27</v>
      </c>
      <c r="I54" s="43">
        <v>29</v>
      </c>
      <c r="J54" s="43">
        <v>29</v>
      </c>
      <c r="K54" s="43">
        <v>33</v>
      </c>
      <c r="L54" s="43">
        <v>35</v>
      </c>
      <c r="M54" s="43">
        <v>39</v>
      </c>
      <c r="N54" s="43">
        <v>38</v>
      </c>
      <c r="O54" s="43"/>
      <c r="P54" s="44">
        <f t="shared" si="10"/>
        <v>31.03448275862069</v>
      </c>
      <c r="Q54" s="44">
        <f t="shared" si="11"/>
        <v>33</v>
      </c>
      <c r="R54" s="43"/>
      <c r="S54" s="49">
        <f t="shared" si="12"/>
        <v>216.66666666666666</v>
      </c>
      <c r="T54" s="43">
        <f t="shared" si="13"/>
        <v>52</v>
      </c>
    </row>
    <row r="55" spans="1:20" ht="16.5">
      <c r="A55" s="42" t="s">
        <v>80</v>
      </c>
      <c r="B55" s="46" t="s">
        <v>66</v>
      </c>
      <c r="C55" s="47">
        <v>17</v>
      </c>
      <c r="D55" s="47">
        <v>19</v>
      </c>
      <c r="E55" s="47">
        <v>34</v>
      </c>
      <c r="F55" s="47">
        <v>36</v>
      </c>
      <c r="G55" s="47">
        <v>36</v>
      </c>
      <c r="H55" s="47">
        <v>37</v>
      </c>
      <c r="I55" s="47">
        <v>36</v>
      </c>
      <c r="J55" s="47">
        <v>36</v>
      </c>
      <c r="K55" s="47">
        <v>44</v>
      </c>
      <c r="L55" s="47">
        <v>43</v>
      </c>
      <c r="M55" s="47">
        <v>44</v>
      </c>
      <c r="N55" s="47">
        <v>47</v>
      </c>
      <c r="O55" s="47"/>
      <c r="P55" s="44">
        <f t="shared" si="10"/>
        <v>30.555555555555557</v>
      </c>
      <c r="Q55" s="44">
        <f t="shared" si="11"/>
        <v>35</v>
      </c>
      <c r="R55" s="47"/>
      <c r="S55" s="49">
        <f t="shared" si="12"/>
        <v>176.47058823529412</v>
      </c>
      <c r="T55" s="43">
        <f t="shared" si="13"/>
        <v>55</v>
      </c>
    </row>
    <row r="56" spans="1:20" ht="16.5">
      <c r="A56" s="20" t="s">
        <v>80</v>
      </c>
      <c r="B56" s="21" t="s">
        <v>43</v>
      </c>
      <c r="C56" s="21">
        <v>9</v>
      </c>
      <c r="D56" s="21">
        <v>10</v>
      </c>
      <c r="E56" s="21">
        <v>16</v>
      </c>
      <c r="F56" s="21">
        <v>16</v>
      </c>
      <c r="G56" s="21">
        <v>15</v>
      </c>
      <c r="H56" s="21">
        <v>15</v>
      </c>
      <c r="I56" s="21">
        <v>16</v>
      </c>
      <c r="J56" s="21">
        <v>17</v>
      </c>
      <c r="K56" s="21">
        <v>17</v>
      </c>
      <c r="L56" s="21">
        <v>18</v>
      </c>
      <c r="M56" s="21">
        <v>20</v>
      </c>
      <c r="N56" s="21">
        <v>21</v>
      </c>
      <c r="O56" s="21"/>
      <c r="P56" s="22">
        <f t="shared" si="10"/>
        <v>23.52941176470588</v>
      </c>
      <c r="Q56" s="22">
        <f t="shared" si="11"/>
        <v>44</v>
      </c>
      <c r="R56" s="21"/>
      <c r="S56" s="48">
        <f t="shared" si="12"/>
        <v>133.33333333333331</v>
      </c>
      <c r="T56" s="21">
        <f t="shared" si="13"/>
        <v>65</v>
      </c>
    </row>
    <row r="57" spans="1:20" ht="16.5">
      <c r="A57" s="20" t="s">
        <v>80</v>
      </c>
      <c r="B57" s="21" t="s">
        <v>21</v>
      </c>
      <c r="C57" s="21">
        <v>6</v>
      </c>
      <c r="D57" s="21">
        <v>10</v>
      </c>
      <c r="E57" s="21">
        <v>28</v>
      </c>
      <c r="F57" s="21">
        <v>29</v>
      </c>
      <c r="G57" s="21">
        <v>35</v>
      </c>
      <c r="H57" s="21">
        <v>45</v>
      </c>
      <c r="I57" s="21">
        <v>44</v>
      </c>
      <c r="J57" s="21">
        <v>47</v>
      </c>
      <c r="K57" s="21">
        <v>53</v>
      </c>
      <c r="L57" s="21">
        <v>50</v>
      </c>
      <c r="M57" s="21">
        <v>50</v>
      </c>
      <c r="N57" s="21">
        <v>53</v>
      </c>
      <c r="O57" s="21"/>
      <c r="P57" s="22">
        <f t="shared" si="10"/>
        <v>12.76595744680851</v>
      </c>
      <c r="Q57" s="22">
        <f t="shared" si="11"/>
        <v>55</v>
      </c>
      <c r="R57" s="21"/>
      <c r="S57" s="48">
        <f t="shared" si="12"/>
        <v>783.3333333333333</v>
      </c>
      <c r="T57" s="21">
        <f t="shared" si="13"/>
        <v>8</v>
      </c>
    </row>
    <row r="58" spans="1:20" ht="16.5">
      <c r="A58" s="20" t="s">
        <v>79</v>
      </c>
      <c r="B58" s="24" t="s">
        <v>11</v>
      </c>
      <c r="C58" s="25">
        <v>5</v>
      </c>
      <c r="D58" s="25">
        <v>11</v>
      </c>
      <c r="E58" s="25">
        <v>26</v>
      </c>
      <c r="F58" s="25">
        <v>23</v>
      </c>
      <c r="G58" s="25">
        <v>22</v>
      </c>
      <c r="H58" s="25">
        <v>24</v>
      </c>
      <c r="I58" s="25">
        <v>26</v>
      </c>
      <c r="J58" s="25">
        <v>28</v>
      </c>
      <c r="K58" s="25">
        <v>32</v>
      </c>
      <c r="L58" s="25">
        <v>32</v>
      </c>
      <c r="M58" s="25">
        <v>40</v>
      </c>
      <c r="N58" s="25">
        <v>44</v>
      </c>
      <c r="O58" s="25"/>
      <c r="P58" s="22">
        <f t="shared" si="10"/>
        <v>57.14285714285714</v>
      </c>
      <c r="Q58" s="22">
        <f t="shared" si="11"/>
        <v>12</v>
      </c>
      <c r="R58" s="25"/>
      <c r="S58" s="48">
        <f t="shared" si="12"/>
        <v>780</v>
      </c>
      <c r="T58" s="21">
        <f t="shared" si="13"/>
        <v>11</v>
      </c>
    </row>
    <row r="59" spans="1:20" ht="16.5">
      <c r="A59" s="41" t="s">
        <v>79</v>
      </c>
      <c r="B59" s="51" t="s">
        <v>14</v>
      </c>
      <c r="C59" s="29">
        <v>2</v>
      </c>
      <c r="D59" s="29">
        <v>3</v>
      </c>
      <c r="E59" s="29">
        <v>7</v>
      </c>
      <c r="F59" s="29">
        <v>8</v>
      </c>
      <c r="G59" s="29">
        <v>10</v>
      </c>
      <c r="H59" s="29">
        <v>10</v>
      </c>
      <c r="I59" s="29">
        <v>10</v>
      </c>
      <c r="J59" s="29">
        <v>11</v>
      </c>
      <c r="K59" s="29">
        <v>11</v>
      </c>
      <c r="L59" s="29">
        <v>15</v>
      </c>
      <c r="M59" s="29">
        <v>11</v>
      </c>
      <c r="N59" s="29">
        <v>13</v>
      </c>
      <c r="O59" s="29"/>
      <c r="P59" s="28">
        <f t="shared" si="10"/>
        <v>18.181818181818183</v>
      </c>
      <c r="Q59" s="28">
        <f t="shared" si="11"/>
        <v>51</v>
      </c>
      <c r="R59" s="29"/>
      <c r="S59" s="50">
        <f t="shared" si="12"/>
        <v>550</v>
      </c>
      <c r="T59" s="27">
        <f t="shared" si="13"/>
        <v>19</v>
      </c>
    </row>
    <row r="60" spans="1:20" ht="16.5">
      <c r="A60" s="20"/>
      <c r="B60" s="24"/>
      <c r="C60" s="25"/>
      <c r="D60" s="25"/>
      <c r="E60" s="25"/>
      <c r="F60" s="25"/>
      <c r="G60" s="25"/>
      <c r="H60" s="25"/>
      <c r="I60" s="25"/>
      <c r="J60" s="25"/>
      <c r="K60" s="25"/>
      <c r="L60" s="25"/>
      <c r="M60" s="25"/>
      <c r="N60" s="25"/>
      <c r="O60" s="25"/>
      <c r="P60" s="22"/>
      <c r="Q60" s="22"/>
      <c r="R60" s="25"/>
      <c r="S60" s="48"/>
      <c r="T60" s="55" t="s">
        <v>108</v>
      </c>
    </row>
    <row r="61" spans="1:20" ht="17.25" thickBot="1">
      <c r="A61" s="56" t="s">
        <v>109</v>
      </c>
      <c r="B61" s="24"/>
      <c r="C61" s="25"/>
      <c r="D61" s="25"/>
      <c r="E61" s="25"/>
      <c r="F61" s="25"/>
      <c r="G61" s="25"/>
      <c r="H61" s="25"/>
      <c r="I61" s="25"/>
      <c r="J61" s="25"/>
      <c r="K61" s="25"/>
      <c r="L61" s="25"/>
      <c r="M61" s="25"/>
      <c r="N61" s="25"/>
      <c r="O61" s="25"/>
      <c r="P61" s="22"/>
      <c r="Q61" s="22"/>
      <c r="R61" s="25"/>
      <c r="S61" s="48"/>
      <c r="T61" s="21"/>
    </row>
    <row r="62" spans="1:20" ht="16.5">
      <c r="A62" s="52"/>
      <c r="B62" s="53"/>
      <c r="C62" s="54"/>
      <c r="D62" s="54"/>
      <c r="E62" s="54"/>
      <c r="F62" s="54"/>
      <c r="G62" s="54"/>
      <c r="H62" s="54"/>
      <c r="I62" s="54"/>
      <c r="J62" s="54"/>
      <c r="K62" s="54"/>
      <c r="L62" s="54"/>
      <c r="M62" s="54"/>
      <c r="N62" s="54"/>
      <c r="O62" s="54"/>
      <c r="P62" s="74" t="s">
        <v>0</v>
      </c>
      <c r="Q62" s="74"/>
      <c r="R62" s="74"/>
      <c r="S62" s="74"/>
      <c r="T62" s="74"/>
    </row>
    <row r="63" spans="1:20" ht="18">
      <c r="A63" s="5"/>
      <c r="B63" s="8"/>
      <c r="C63" s="68"/>
      <c r="D63" s="68"/>
      <c r="E63" s="68"/>
      <c r="F63" s="68"/>
      <c r="G63" s="68"/>
      <c r="H63" s="68"/>
      <c r="I63" s="68"/>
      <c r="J63" s="68"/>
      <c r="K63" s="68"/>
      <c r="L63" s="68"/>
      <c r="M63" s="9"/>
      <c r="N63" s="9"/>
      <c r="O63" s="7"/>
      <c r="P63" s="65" t="s">
        <v>93</v>
      </c>
      <c r="Q63" s="66"/>
      <c r="R63" s="10"/>
      <c r="S63" s="65" t="s">
        <v>94</v>
      </c>
      <c r="T63" s="66"/>
    </row>
    <row r="64" spans="1:20" ht="16.5">
      <c r="A64" s="11" t="s">
        <v>83</v>
      </c>
      <c r="B64" s="8"/>
      <c r="C64" s="69" t="s">
        <v>106</v>
      </c>
      <c r="D64" s="69"/>
      <c r="E64" s="69"/>
      <c r="F64" s="69"/>
      <c r="G64" s="69"/>
      <c r="H64" s="69"/>
      <c r="I64" s="69"/>
      <c r="J64" s="69"/>
      <c r="K64" s="69"/>
      <c r="L64" s="69"/>
      <c r="M64" s="70"/>
      <c r="N64" s="70"/>
      <c r="O64" s="7"/>
      <c r="P64" s="67" t="s">
        <v>84</v>
      </c>
      <c r="Q64" s="67"/>
      <c r="R64" s="13"/>
      <c r="S64" s="67" t="s">
        <v>85</v>
      </c>
      <c r="T64" s="67"/>
    </row>
    <row r="65" spans="1:20" ht="18">
      <c r="A65" s="14" t="s">
        <v>103</v>
      </c>
      <c r="B65" s="15" t="s">
        <v>69</v>
      </c>
      <c r="C65" s="39" t="s">
        <v>95</v>
      </c>
      <c r="D65" s="16">
        <v>1985</v>
      </c>
      <c r="E65" s="39" t="s">
        <v>96</v>
      </c>
      <c r="F65" s="16">
        <v>1991</v>
      </c>
      <c r="G65" s="40" t="s">
        <v>97</v>
      </c>
      <c r="H65" s="17">
        <v>1993</v>
      </c>
      <c r="I65" s="17">
        <v>1994</v>
      </c>
      <c r="J65" s="40" t="s">
        <v>98</v>
      </c>
      <c r="K65" s="40" t="s">
        <v>99</v>
      </c>
      <c r="L65" s="40" t="s">
        <v>100</v>
      </c>
      <c r="M65" s="17">
        <v>1998</v>
      </c>
      <c r="N65" s="17">
        <v>1999</v>
      </c>
      <c r="O65" s="17"/>
      <c r="P65" s="18" t="s">
        <v>70</v>
      </c>
      <c r="Q65" s="19" t="s">
        <v>71</v>
      </c>
      <c r="R65" s="12"/>
      <c r="S65" s="18" t="s">
        <v>70</v>
      </c>
      <c r="T65" s="19" t="s">
        <v>71</v>
      </c>
    </row>
    <row r="66" spans="1:20" ht="16.5">
      <c r="A66" s="20" t="s">
        <v>79</v>
      </c>
      <c r="B66" s="21" t="s">
        <v>2</v>
      </c>
      <c r="C66" s="21">
        <v>20</v>
      </c>
      <c r="D66" s="21">
        <v>19</v>
      </c>
      <c r="E66" s="21">
        <v>30</v>
      </c>
      <c r="F66" s="21">
        <v>26</v>
      </c>
      <c r="G66" s="21">
        <v>25</v>
      </c>
      <c r="H66" s="21">
        <v>28</v>
      </c>
      <c r="I66" s="21">
        <v>37</v>
      </c>
      <c r="J66" s="21">
        <v>44</v>
      </c>
      <c r="K66" s="21">
        <v>43</v>
      </c>
      <c r="L66" s="21">
        <v>54</v>
      </c>
      <c r="M66" s="21">
        <v>54</v>
      </c>
      <c r="N66" s="21">
        <v>64</v>
      </c>
      <c r="O66" s="21"/>
      <c r="P66" s="22">
        <f aca="true" t="shared" si="14" ref="P66:P93">(N66-J66)/J66*100</f>
        <v>45.45454545454545</v>
      </c>
      <c r="Q66" s="22">
        <f aca="true" t="shared" si="15" ref="Q66:Q92">RANK(P66,P$6:P$93)</f>
        <v>19</v>
      </c>
      <c r="R66" s="21"/>
      <c r="S66" s="48">
        <f aca="true" t="shared" si="16" ref="S66:S79">(N66-C66)/C66*100</f>
        <v>220.00000000000003</v>
      </c>
      <c r="T66" s="21">
        <f aca="true" t="shared" si="17" ref="T66:T79">RANK(S66,S$6:S$93)</f>
        <v>50</v>
      </c>
    </row>
    <row r="67" spans="1:20" ht="16.5">
      <c r="A67" s="20" t="s">
        <v>80</v>
      </c>
      <c r="B67" s="24" t="s">
        <v>45</v>
      </c>
      <c r="C67" s="25">
        <v>16</v>
      </c>
      <c r="D67" s="25">
        <v>23</v>
      </c>
      <c r="E67" s="25">
        <v>23</v>
      </c>
      <c r="F67" s="25">
        <v>26</v>
      </c>
      <c r="G67" s="25">
        <v>24</v>
      </c>
      <c r="H67" s="25">
        <v>24</v>
      </c>
      <c r="I67" s="25">
        <v>26</v>
      </c>
      <c r="J67" s="25">
        <v>27</v>
      </c>
      <c r="K67" s="25">
        <v>25</v>
      </c>
      <c r="L67" s="25">
        <v>25</v>
      </c>
      <c r="M67" s="25">
        <v>26</v>
      </c>
      <c r="N67" s="25">
        <v>26</v>
      </c>
      <c r="O67" s="25"/>
      <c r="P67" s="22">
        <f t="shared" si="14"/>
        <v>-3.7037037037037033</v>
      </c>
      <c r="Q67" s="22">
        <f t="shared" si="15"/>
        <v>72</v>
      </c>
      <c r="R67" s="25"/>
      <c r="S67" s="48">
        <f t="shared" si="16"/>
        <v>62.5</v>
      </c>
      <c r="T67" s="21">
        <f t="shared" si="17"/>
        <v>71</v>
      </c>
    </row>
    <row r="68" spans="1:20" ht="16.5">
      <c r="A68" s="20" t="s">
        <v>82</v>
      </c>
      <c r="B68" s="24" t="s">
        <v>51</v>
      </c>
      <c r="C68" s="25">
        <v>12</v>
      </c>
      <c r="D68" s="25">
        <v>16</v>
      </c>
      <c r="E68" s="25">
        <v>33</v>
      </c>
      <c r="F68" s="25">
        <v>32</v>
      </c>
      <c r="G68" s="25">
        <v>32</v>
      </c>
      <c r="H68" s="25">
        <v>34</v>
      </c>
      <c r="I68" s="25">
        <v>37</v>
      </c>
      <c r="J68" s="25">
        <v>41</v>
      </c>
      <c r="K68" s="25">
        <v>45</v>
      </c>
      <c r="L68" s="25">
        <v>49</v>
      </c>
      <c r="M68" s="25">
        <v>50</v>
      </c>
      <c r="N68" s="25">
        <v>52</v>
      </c>
      <c r="O68" s="25"/>
      <c r="P68" s="22">
        <f t="shared" si="14"/>
        <v>26.82926829268293</v>
      </c>
      <c r="Q68" s="22">
        <f t="shared" si="15"/>
        <v>39</v>
      </c>
      <c r="R68" s="25"/>
      <c r="S68" s="48">
        <f t="shared" si="16"/>
        <v>333.33333333333337</v>
      </c>
      <c r="T68" s="21">
        <f t="shared" si="17"/>
        <v>36</v>
      </c>
    </row>
    <row r="69" spans="1:20" ht="16.5">
      <c r="A69" s="20" t="s">
        <v>80</v>
      </c>
      <c r="B69" s="24" t="s">
        <v>28</v>
      </c>
      <c r="C69" s="25">
        <v>14</v>
      </c>
      <c r="D69" s="25">
        <v>28</v>
      </c>
      <c r="E69" s="25">
        <v>30</v>
      </c>
      <c r="F69" s="25">
        <v>25</v>
      </c>
      <c r="G69" s="25">
        <v>24</v>
      </c>
      <c r="H69" s="25">
        <v>24</v>
      </c>
      <c r="I69" s="25">
        <v>26</v>
      </c>
      <c r="J69" s="25">
        <v>30</v>
      </c>
      <c r="K69" s="25">
        <v>36</v>
      </c>
      <c r="L69" s="25">
        <v>38</v>
      </c>
      <c r="M69" s="25">
        <v>37</v>
      </c>
      <c r="N69" s="25">
        <v>38</v>
      </c>
      <c r="O69" s="25"/>
      <c r="P69" s="22">
        <f t="shared" si="14"/>
        <v>26.666666666666668</v>
      </c>
      <c r="Q69" s="22">
        <f t="shared" si="15"/>
        <v>41</v>
      </c>
      <c r="R69" s="25"/>
      <c r="S69" s="48">
        <f t="shared" si="16"/>
        <v>171.42857142857142</v>
      </c>
      <c r="T69" s="21">
        <f t="shared" si="17"/>
        <v>59</v>
      </c>
    </row>
    <row r="70" spans="1:20" ht="16.5">
      <c r="A70" s="20" t="s">
        <v>80</v>
      </c>
      <c r="B70" s="24" t="s">
        <v>13</v>
      </c>
      <c r="C70" s="25">
        <v>5</v>
      </c>
      <c r="D70" s="25">
        <v>7</v>
      </c>
      <c r="E70" s="25">
        <v>11</v>
      </c>
      <c r="F70" s="25">
        <v>11</v>
      </c>
      <c r="G70" s="25">
        <v>13</v>
      </c>
      <c r="H70" s="25">
        <v>12</v>
      </c>
      <c r="I70" s="25">
        <v>12</v>
      </c>
      <c r="J70" s="25">
        <v>16</v>
      </c>
      <c r="K70" s="25">
        <v>20</v>
      </c>
      <c r="L70" s="25">
        <v>22</v>
      </c>
      <c r="M70" s="25">
        <v>23</v>
      </c>
      <c r="N70" s="25">
        <v>27</v>
      </c>
      <c r="O70" s="25"/>
      <c r="P70" s="22">
        <f t="shared" si="14"/>
        <v>68.75</v>
      </c>
      <c r="Q70" s="22">
        <f t="shared" si="15"/>
        <v>7</v>
      </c>
      <c r="R70" s="25"/>
      <c r="S70" s="48">
        <f t="shared" si="16"/>
        <v>440.00000000000006</v>
      </c>
      <c r="T70" s="21">
        <f t="shared" si="17"/>
        <v>24</v>
      </c>
    </row>
    <row r="71" spans="1:20" ht="16.5">
      <c r="A71" s="42" t="s">
        <v>79</v>
      </c>
      <c r="B71" s="43" t="s">
        <v>31</v>
      </c>
      <c r="C71" s="43">
        <v>4</v>
      </c>
      <c r="D71" s="43">
        <v>8</v>
      </c>
      <c r="E71" s="43">
        <v>13</v>
      </c>
      <c r="F71" s="43">
        <v>15</v>
      </c>
      <c r="G71" s="43">
        <v>19</v>
      </c>
      <c r="H71" s="43">
        <v>19</v>
      </c>
      <c r="I71" s="43">
        <v>22</v>
      </c>
      <c r="J71" s="43">
        <v>22</v>
      </c>
      <c r="K71" s="43">
        <v>25</v>
      </c>
      <c r="L71" s="43">
        <v>25</v>
      </c>
      <c r="M71" s="43">
        <v>28</v>
      </c>
      <c r="N71" s="43">
        <v>29</v>
      </c>
      <c r="O71" s="43"/>
      <c r="P71" s="44">
        <f t="shared" si="14"/>
        <v>31.818181818181817</v>
      </c>
      <c r="Q71" s="44">
        <f t="shared" si="15"/>
        <v>31</v>
      </c>
      <c r="R71" s="43"/>
      <c r="S71" s="49">
        <f t="shared" si="16"/>
        <v>625</v>
      </c>
      <c r="T71" s="43">
        <f t="shared" si="17"/>
        <v>14</v>
      </c>
    </row>
    <row r="72" spans="1:20" ht="16.5">
      <c r="A72" s="42" t="s">
        <v>80</v>
      </c>
      <c r="B72" s="46" t="s">
        <v>4</v>
      </c>
      <c r="C72" s="47">
        <v>15</v>
      </c>
      <c r="D72" s="47">
        <v>27</v>
      </c>
      <c r="E72" s="47">
        <v>36</v>
      </c>
      <c r="F72" s="47">
        <v>44</v>
      </c>
      <c r="G72" s="47">
        <v>49</v>
      </c>
      <c r="H72" s="47">
        <v>51</v>
      </c>
      <c r="I72" s="47">
        <v>47</v>
      </c>
      <c r="J72" s="47">
        <v>50</v>
      </c>
      <c r="K72" s="47">
        <v>54</v>
      </c>
      <c r="L72" s="47">
        <v>59</v>
      </c>
      <c r="M72" s="47">
        <v>61</v>
      </c>
      <c r="N72" s="47">
        <v>61</v>
      </c>
      <c r="O72" s="47"/>
      <c r="P72" s="44">
        <f t="shared" si="14"/>
        <v>22</v>
      </c>
      <c r="Q72" s="44">
        <f t="shared" si="15"/>
        <v>48</v>
      </c>
      <c r="R72" s="47"/>
      <c r="S72" s="49">
        <f t="shared" si="16"/>
        <v>306.6666666666667</v>
      </c>
      <c r="T72" s="43">
        <f t="shared" si="17"/>
        <v>41</v>
      </c>
    </row>
    <row r="73" spans="1:20" ht="16.5">
      <c r="A73" s="42" t="s">
        <v>82</v>
      </c>
      <c r="B73" s="43" t="s">
        <v>63</v>
      </c>
      <c r="C73" s="43">
        <v>12</v>
      </c>
      <c r="D73" s="43">
        <v>15</v>
      </c>
      <c r="E73" s="43">
        <v>23</v>
      </c>
      <c r="F73" s="43">
        <v>27</v>
      </c>
      <c r="G73" s="43">
        <v>26</v>
      </c>
      <c r="H73" s="43">
        <v>27</v>
      </c>
      <c r="I73" s="43">
        <v>29</v>
      </c>
      <c r="J73" s="43">
        <v>29</v>
      </c>
      <c r="K73" s="43">
        <v>33</v>
      </c>
      <c r="L73" s="43">
        <v>35</v>
      </c>
      <c r="M73" s="43">
        <v>39</v>
      </c>
      <c r="N73" s="43">
        <v>38</v>
      </c>
      <c r="O73" s="43"/>
      <c r="P73" s="44">
        <f t="shared" si="14"/>
        <v>31.03448275862069</v>
      </c>
      <c r="Q73" s="44">
        <f t="shared" si="15"/>
        <v>33</v>
      </c>
      <c r="R73" s="43"/>
      <c r="S73" s="49">
        <f t="shared" si="16"/>
        <v>216.66666666666666</v>
      </c>
      <c r="T73" s="43">
        <f t="shared" si="17"/>
        <v>52</v>
      </c>
    </row>
    <row r="74" spans="1:20" ht="16.5">
      <c r="A74" s="42" t="s">
        <v>80</v>
      </c>
      <c r="B74" s="46" t="s">
        <v>66</v>
      </c>
      <c r="C74" s="47">
        <v>17</v>
      </c>
      <c r="D74" s="47">
        <v>19</v>
      </c>
      <c r="E74" s="47">
        <v>34</v>
      </c>
      <c r="F74" s="47">
        <v>36</v>
      </c>
      <c r="G74" s="47">
        <v>36</v>
      </c>
      <c r="H74" s="47">
        <v>37</v>
      </c>
      <c r="I74" s="47">
        <v>36</v>
      </c>
      <c r="J74" s="47">
        <v>36</v>
      </c>
      <c r="K74" s="47">
        <v>44</v>
      </c>
      <c r="L74" s="47">
        <v>43</v>
      </c>
      <c r="M74" s="47">
        <v>44</v>
      </c>
      <c r="N74" s="47">
        <v>47</v>
      </c>
      <c r="O74" s="47"/>
      <c r="P74" s="44">
        <f t="shared" si="14"/>
        <v>30.555555555555557</v>
      </c>
      <c r="Q74" s="44">
        <f t="shared" si="15"/>
        <v>35</v>
      </c>
      <c r="R74" s="47"/>
      <c r="S74" s="49">
        <f t="shared" si="16"/>
        <v>176.47058823529412</v>
      </c>
      <c r="T74" s="43">
        <f t="shared" si="17"/>
        <v>55</v>
      </c>
    </row>
    <row r="75" spans="1:20" ht="16.5">
      <c r="A75" s="42" t="s">
        <v>80</v>
      </c>
      <c r="B75" s="43" t="s">
        <v>43</v>
      </c>
      <c r="C75" s="43">
        <v>9</v>
      </c>
      <c r="D75" s="43">
        <v>10</v>
      </c>
      <c r="E75" s="43">
        <v>16</v>
      </c>
      <c r="F75" s="43">
        <v>16</v>
      </c>
      <c r="G75" s="43">
        <v>15</v>
      </c>
      <c r="H75" s="43">
        <v>15</v>
      </c>
      <c r="I75" s="43">
        <v>16</v>
      </c>
      <c r="J75" s="43">
        <v>17</v>
      </c>
      <c r="K75" s="43">
        <v>17</v>
      </c>
      <c r="L75" s="43">
        <v>18</v>
      </c>
      <c r="M75" s="43">
        <v>20</v>
      </c>
      <c r="N75" s="43">
        <v>21</v>
      </c>
      <c r="O75" s="43"/>
      <c r="P75" s="44">
        <f t="shared" si="14"/>
        <v>23.52941176470588</v>
      </c>
      <c r="Q75" s="44">
        <f t="shared" si="15"/>
        <v>44</v>
      </c>
      <c r="R75" s="43"/>
      <c r="S75" s="49">
        <f t="shared" si="16"/>
        <v>133.33333333333331</v>
      </c>
      <c r="T75" s="43">
        <f t="shared" si="17"/>
        <v>65</v>
      </c>
    </row>
    <row r="76" spans="1:20" ht="16.5">
      <c r="A76" s="20" t="s">
        <v>80</v>
      </c>
      <c r="B76" s="21" t="s">
        <v>21</v>
      </c>
      <c r="C76" s="21">
        <v>6</v>
      </c>
      <c r="D76" s="21">
        <v>10</v>
      </c>
      <c r="E76" s="21">
        <v>28</v>
      </c>
      <c r="F76" s="21">
        <v>29</v>
      </c>
      <c r="G76" s="21">
        <v>35</v>
      </c>
      <c r="H76" s="21">
        <v>45</v>
      </c>
      <c r="I76" s="21">
        <v>44</v>
      </c>
      <c r="J76" s="21">
        <v>47</v>
      </c>
      <c r="K76" s="21">
        <v>53</v>
      </c>
      <c r="L76" s="21">
        <v>50</v>
      </c>
      <c r="M76" s="21">
        <v>50</v>
      </c>
      <c r="N76" s="21">
        <v>53</v>
      </c>
      <c r="O76" s="21"/>
      <c r="P76" s="22">
        <f t="shared" si="14"/>
        <v>12.76595744680851</v>
      </c>
      <c r="Q76" s="22">
        <f t="shared" si="15"/>
        <v>55</v>
      </c>
      <c r="R76" s="21"/>
      <c r="S76" s="48">
        <f t="shared" si="16"/>
        <v>783.3333333333333</v>
      </c>
      <c r="T76" s="21">
        <f t="shared" si="17"/>
        <v>8</v>
      </c>
    </row>
    <row r="77" spans="1:20" ht="16.5">
      <c r="A77" s="20" t="s">
        <v>79</v>
      </c>
      <c r="B77" s="24" t="s">
        <v>11</v>
      </c>
      <c r="C77" s="25">
        <v>5</v>
      </c>
      <c r="D77" s="25">
        <v>11</v>
      </c>
      <c r="E77" s="25">
        <v>26</v>
      </c>
      <c r="F77" s="25">
        <v>23</v>
      </c>
      <c r="G77" s="25">
        <v>22</v>
      </c>
      <c r="H77" s="25">
        <v>24</v>
      </c>
      <c r="I77" s="25">
        <v>26</v>
      </c>
      <c r="J77" s="25">
        <v>28</v>
      </c>
      <c r="K77" s="25">
        <v>32</v>
      </c>
      <c r="L77" s="25">
        <v>32</v>
      </c>
      <c r="M77" s="25">
        <v>40</v>
      </c>
      <c r="N77" s="25">
        <v>44</v>
      </c>
      <c r="O77" s="25"/>
      <c r="P77" s="22">
        <f t="shared" si="14"/>
        <v>57.14285714285714</v>
      </c>
      <c r="Q77" s="22">
        <f t="shared" si="15"/>
        <v>12</v>
      </c>
      <c r="R77" s="25"/>
      <c r="S77" s="48">
        <f t="shared" si="16"/>
        <v>780</v>
      </c>
      <c r="T77" s="21">
        <f t="shared" si="17"/>
        <v>11</v>
      </c>
    </row>
    <row r="78" spans="1:20" ht="16.5">
      <c r="A78" s="20" t="s">
        <v>79</v>
      </c>
      <c r="B78" s="24" t="s">
        <v>14</v>
      </c>
      <c r="C78" s="25">
        <v>2</v>
      </c>
      <c r="D78" s="25">
        <v>3</v>
      </c>
      <c r="E78" s="25">
        <v>7</v>
      </c>
      <c r="F78" s="25">
        <v>8</v>
      </c>
      <c r="G78" s="25">
        <v>10</v>
      </c>
      <c r="H78" s="25">
        <v>10</v>
      </c>
      <c r="I78" s="25">
        <v>10</v>
      </c>
      <c r="J78" s="25">
        <v>11</v>
      </c>
      <c r="K78" s="25">
        <v>11</v>
      </c>
      <c r="L78" s="25">
        <v>15</v>
      </c>
      <c r="M78" s="25">
        <v>11</v>
      </c>
      <c r="N78" s="25">
        <v>13</v>
      </c>
      <c r="O78" s="25"/>
      <c r="P78" s="22">
        <f t="shared" si="14"/>
        <v>18.181818181818183</v>
      </c>
      <c r="Q78" s="22">
        <f t="shared" si="15"/>
        <v>51</v>
      </c>
      <c r="R78" s="25"/>
      <c r="S78" s="48">
        <f t="shared" si="16"/>
        <v>550</v>
      </c>
      <c r="T78" s="21">
        <f t="shared" si="17"/>
        <v>19</v>
      </c>
    </row>
    <row r="79" spans="1:20" ht="16.5">
      <c r="A79" s="20" t="s">
        <v>80</v>
      </c>
      <c r="B79" s="24" t="s">
        <v>23</v>
      </c>
      <c r="C79" s="25">
        <v>14</v>
      </c>
      <c r="D79" s="25">
        <v>21</v>
      </c>
      <c r="E79" s="25">
        <v>47</v>
      </c>
      <c r="F79" s="25">
        <v>46</v>
      </c>
      <c r="G79" s="25">
        <v>43</v>
      </c>
      <c r="H79" s="25">
        <v>46</v>
      </c>
      <c r="I79" s="25">
        <v>48</v>
      </c>
      <c r="J79" s="25">
        <v>48</v>
      </c>
      <c r="K79" s="25">
        <v>56</v>
      </c>
      <c r="L79" s="25">
        <v>51</v>
      </c>
      <c r="M79" s="25">
        <v>50</v>
      </c>
      <c r="N79" s="25">
        <v>53</v>
      </c>
      <c r="O79" s="25"/>
      <c r="P79" s="22">
        <f t="shared" si="14"/>
        <v>10.416666666666668</v>
      </c>
      <c r="Q79" s="22">
        <f t="shared" si="15"/>
        <v>60</v>
      </c>
      <c r="R79" s="25"/>
      <c r="S79" s="48">
        <f t="shared" si="16"/>
        <v>278.57142857142856</v>
      </c>
      <c r="T79" s="21">
        <f t="shared" si="17"/>
        <v>45</v>
      </c>
    </row>
    <row r="80" spans="1:20" ht="16.5">
      <c r="A80" s="20" t="s">
        <v>81</v>
      </c>
      <c r="B80" s="24" t="s">
        <v>55</v>
      </c>
      <c r="C80" s="25">
        <v>0</v>
      </c>
      <c r="D80" s="25">
        <v>0</v>
      </c>
      <c r="E80" s="25">
        <v>12</v>
      </c>
      <c r="F80" s="25">
        <v>12</v>
      </c>
      <c r="G80" s="25">
        <v>12</v>
      </c>
      <c r="H80" s="25">
        <v>11</v>
      </c>
      <c r="I80" s="25">
        <v>11</v>
      </c>
      <c r="J80" s="25">
        <v>17</v>
      </c>
      <c r="K80" s="25">
        <v>17</v>
      </c>
      <c r="L80" s="25">
        <v>16</v>
      </c>
      <c r="M80" s="25">
        <v>21</v>
      </c>
      <c r="N80" s="25">
        <v>21</v>
      </c>
      <c r="O80" s="25"/>
      <c r="P80" s="22">
        <f t="shared" si="14"/>
        <v>23.52941176470588</v>
      </c>
      <c r="Q80" s="22">
        <f t="shared" si="15"/>
        <v>44</v>
      </c>
      <c r="R80" s="25"/>
      <c r="S80" s="48" t="s">
        <v>74</v>
      </c>
      <c r="T80" s="21">
        <v>61</v>
      </c>
    </row>
    <row r="81" spans="1:20" ht="16.5">
      <c r="A81" s="42" t="s">
        <v>79</v>
      </c>
      <c r="B81" s="46" t="s">
        <v>6</v>
      </c>
      <c r="C81" s="47">
        <v>4</v>
      </c>
      <c r="D81" s="47">
        <v>7</v>
      </c>
      <c r="E81" s="47">
        <v>14</v>
      </c>
      <c r="F81" s="47">
        <v>17</v>
      </c>
      <c r="G81" s="47">
        <v>20</v>
      </c>
      <c r="H81" s="47">
        <v>25</v>
      </c>
      <c r="I81" s="47">
        <v>29</v>
      </c>
      <c r="J81" s="47">
        <v>32</v>
      </c>
      <c r="K81" s="47">
        <v>34</v>
      </c>
      <c r="L81" s="47">
        <v>32</v>
      </c>
      <c r="M81" s="47">
        <v>28</v>
      </c>
      <c r="N81" s="47">
        <v>29</v>
      </c>
      <c r="O81" s="47"/>
      <c r="P81" s="44">
        <f t="shared" si="14"/>
        <v>-9.375</v>
      </c>
      <c r="Q81" s="44">
        <f t="shared" si="15"/>
        <v>77</v>
      </c>
      <c r="R81" s="47"/>
      <c r="S81" s="49">
        <f aca="true" t="shared" si="18" ref="S81:S93">(N81-C81)/C81*100</f>
        <v>625</v>
      </c>
      <c r="T81" s="43">
        <f aca="true" t="shared" si="19" ref="T81:T92">RANK(S81,S$6:S$93)</f>
        <v>14</v>
      </c>
    </row>
    <row r="82" spans="1:20" ht="16.5">
      <c r="A82" s="42" t="s">
        <v>80</v>
      </c>
      <c r="B82" s="43" t="s">
        <v>32</v>
      </c>
      <c r="C82" s="43">
        <v>7</v>
      </c>
      <c r="D82" s="43">
        <v>15</v>
      </c>
      <c r="E82" s="43">
        <v>13</v>
      </c>
      <c r="F82" s="43">
        <v>13</v>
      </c>
      <c r="G82" s="43">
        <v>16</v>
      </c>
      <c r="H82" s="43">
        <v>13</v>
      </c>
      <c r="I82" s="43">
        <v>15</v>
      </c>
      <c r="J82" s="43">
        <v>20</v>
      </c>
      <c r="K82" s="43">
        <v>23</v>
      </c>
      <c r="L82" s="43">
        <v>25</v>
      </c>
      <c r="M82" s="43">
        <v>28</v>
      </c>
      <c r="N82" s="43">
        <v>37</v>
      </c>
      <c r="O82" s="43"/>
      <c r="P82" s="44">
        <f t="shared" si="14"/>
        <v>85</v>
      </c>
      <c r="Q82" s="44">
        <f t="shared" si="15"/>
        <v>3</v>
      </c>
      <c r="R82" s="43"/>
      <c r="S82" s="49">
        <f t="shared" si="18"/>
        <v>428.57142857142856</v>
      </c>
      <c r="T82" s="43">
        <f t="shared" si="19"/>
        <v>27</v>
      </c>
    </row>
    <row r="83" spans="1:20" ht="16.5">
      <c r="A83" s="42" t="s">
        <v>80</v>
      </c>
      <c r="B83" s="43" t="s">
        <v>59</v>
      </c>
      <c r="C83" s="43">
        <v>9</v>
      </c>
      <c r="D83" s="43">
        <v>22</v>
      </c>
      <c r="E83" s="43">
        <v>48</v>
      </c>
      <c r="F83" s="43">
        <v>50</v>
      </c>
      <c r="G83" s="43">
        <v>50</v>
      </c>
      <c r="H83" s="43">
        <v>52</v>
      </c>
      <c r="I83" s="43">
        <v>53</v>
      </c>
      <c r="J83" s="43">
        <v>54</v>
      </c>
      <c r="K83" s="43">
        <v>57</v>
      </c>
      <c r="L83" s="43">
        <v>55</v>
      </c>
      <c r="M83" s="43">
        <v>59</v>
      </c>
      <c r="N83" s="43">
        <v>59</v>
      </c>
      <c r="O83" s="43"/>
      <c r="P83" s="44">
        <f t="shared" si="14"/>
        <v>9.25925925925926</v>
      </c>
      <c r="Q83" s="44">
        <f t="shared" si="15"/>
        <v>61</v>
      </c>
      <c r="R83" s="43"/>
      <c r="S83" s="49">
        <f t="shared" si="18"/>
        <v>555.5555555555555</v>
      </c>
      <c r="T83" s="43">
        <f t="shared" si="19"/>
        <v>18</v>
      </c>
    </row>
    <row r="84" spans="1:20" ht="16.5">
      <c r="A84" s="42" t="s">
        <v>80</v>
      </c>
      <c r="B84" s="46" t="s">
        <v>56</v>
      </c>
      <c r="C84" s="47">
        <v>12</v>
      </c>
      <c r="D84" s="47">
        <v>23</v>
      </c>
      <c r="E84" s="47">
        <v>53</v>
      </c>
      <c r="F84" s="47">
        <v>49</v>
      </c>
      <c r="G84" s="47">
        <v>52</v>
      </c>
      <c r="H84" s="47">
        <v>49</v>
      </c>
      <c r="I84" s="47">
        <v>48</v>
      </c>
      <c r="J84" s="47">
        <v>50</v>
      </c>
      <c r="K84" s="47">
        <v>50</v>
      </c>
      <c r="L84" s="47">
        <v>50</v>
      </c>
      <c r="M84" s="47">
        <v>53</v>
      </c>
      <c r="N84" s="47">
        <v>59</v>
      </c>
      <c r="O84" s="47"/>
      <c r="P84" s="44">
        <f t="shared" si="14"/>
        <v>18</v>
      </c>
      <c r="Q84" s="44">
        <f t="shared" si="15"/>
        <v>53</v>
      </c>
      <c r="R84" s="47"/>
      <c r="S84" s="49">
        <f t="shared" si="18"/>
        <v>391.66666666666663</v>
      </c>
      <c r="T84" s="43">
        <f t="shared" si="19"/>
        <v>29</v>
      </c>
    </row>
    <row r="85" spans="1:20" ht="16.5">
      <c r="A85" s="42" t="s">
        <v>82</v>
      </c>
      <c r="B85" s="46" t="s">
        <v>64</v>
      </c>
      <c r="C85" s="47">
        <v>31</v>
      </c>
      <c r="D85" s="47">
        <v>46</v>
      </c>
      <c r="E85" s="47">
        <v>66</v>
      </c>
      <c r="F85" s="47">
        <v>61</v>
      </c>
      <c r="G85" s="47">
        <v>61</v>
      </c>
      <c r="H85" s="47">
        <v>61</v>
      </c>
      <c r="I85" s="47">
        <v>58</v>
      </c>
      <c r="J85" s="47">
        <v>61</v>
      </c>
      <c r="K85" s="47">
        <v>62</v>
      </c>
      <c r="L85" s="47">
        <v>60</v>
      </c>
      <c r="M85" s="47">
        <v>63</v>
      </c>
      <c r="N85" s="47">
        <v>65</v>
      </c>
      <c r="O85" s="47"/>
      <c r="P85" s="44">
        <f t="shared" si="14"/>
        <v>6.557377049180328</v>
      </c>
      <c r="Q85" s="44">
        <f t="shared" si="15"/>
        <v>64</v>
      </c>
      <c r="R85" s="47"/>
      <c r="S85" s="49">
        <f t="shared" si="18"/>
        <v>109.6774193548387</v>
      </c>
      <c r="T85" s="43">
        <f t="shared" si="19"/>
        <v>67</v>
      </c>
    </row>
    <row r="86" spans="1:20" ht="16.5">
      <c r="A86" s="20" t="s">
        <v>80</v>
      </c>
      <c r="B86" s="21" t="s">
        <v>39</v>
      </c>
      <c r="C86" s="21">
        <v>31</v>
      </c>
      <c r="D86" s="21">
        <v>43</v>
      </c>
      <c r="E86" s="21">
        <v>62</v>
      </c>
      <c r="F86" s="21">
        <v>61</v>
      </c>
      <c r="G86" s="21">
        <v>59</v>
      </c>
      <c r="H86" s="21">
        <v>56</v>
      </c>
      <c r="I86" s="21">
        <v>56</v>
      </c>
      <c r="J86" s="21">
        <v>60</v>
      </c>
      <c r="K86" s="21">
        <v>59</v>
      </c>
      <c r="L86" s="21">
        <v>57</v>
      </c>
      <c r="M86" s="21">
        <v>61</v>
      </c>
      <c r="N86" s="21">
        <v>65</v>
      </c>
      <c r="O86" s="21"/>
      <c r="P86" s="22">
        <f t="shared" si="14"/>
        <v>8.333333333333332</v>
      </c>
      <c r="Q86" s="22">
        <f t="shared" si="15"/>
        <v>62</v>
      </c>
      <c r="R86" s="21"/>
      <c r="S86" s="48">
        <f t="shared" si="18"/>
        <v>109.6774193548387</v>
      </c>
      <c r="T86" s="21">
        <f t="shared" si="19"/>
        <v>67</v>
      </c>
    </row>
    <row r="87" spans="1:20" ht="16.5">
      <c r="A87" s="20" t="s">
        <v>80</v>
      </c>
      <c r="B87" s="24" t="s">
        <v>57</v>
      </c>
      <c r="C87" s="25">
        <v>31</v>
      </c>
      <c r="D87" s="25">
        <v>45</v>
      </c>
      <c r="E87" s="25">
        <v>75</v>
      </c>
      <c r="F87" s="25">
        <v>77</v>
      </c>
      <c r="G87" s="25">
        <v>84</v>
      </c>
      <c r="H87" s="25">
        <v>76</v>
      </c>
      <c r="I87" s="25">
        <v>75</v>
      </c>
      <c r="J87" s="25">
        <v>72</v>
      </c>
      <c r="K87" s="25">
        <v>73</v>
      </c>
      <c r="L87" s="25">
        <v>79</v>
      </c>
      <c r="M87" s="25">
        <v>81</v>
      </c>
      <c r="N87" s="25">
        <v>81</v>
      </c>
      <c r="O87" s="25"/>
      <c r="P87" s="22">
        <f t="shared" si="14"/>
        <v>12.5</v>
      </c>
      <c r="Q87" s="22">
        <f t="shared" si="15"/>
        <v>58</v>
      </c>
      <c r="R87" s="25"/>
      <c r="S87" s="48">
        <f t="shared" si="18"/>
        <v>161.29032258064515</v>
      </c>
      <c r="T87" s="21">
        <f t="shared" si="19"/>
        <v>61</v>
      </c>
    </row>
    <row r="88" spans="1:20" ht="16.5">
      <c r="A88" s="20" t="s">
        <v>81</v>
      </c>
      <c r="B88" s="24" t="s">
        <v>22</v>
      </c>
      <c r="C88" s="25">
        <v>4</v>
      </c>
      <c r="D88" s="25">
        <v>7</v>
      </c>
      <c r="E88" s="25">
        <v>7</v>
      </c>
      <c r="F88" s="25">
        <v>7</v>
      </c>
      <c r="G88" s="25">
        <v>7</v>
      </c>
      <c r="H88" s="25">
        <v>13</v>
      </c>
      <c r="I88" s="25">
        <v>13</v>
      </c>
      <c r="J88" s="25">
        <v>9</v>
      </c>
      <c r="K88" s="25">
        <v>13</v>
      </c>
      <c r="L88" s="25">
        <v>15</v>
      </c>
      <c r="M88" s="25">
        <v>15</v>
      </c>
      <c r="N88" s="25">
        <v>15</v>
      </c>
      <c r="O88" s="25"/>
      <c r="P88" s="22">
        <f t="shared" si="14"/>
        <v>66.66666666666666</v>
      </c>
      <c r="Q88" s="22">
        <f t="shared" si="15"/>
        <v>10</v>
      </c>
      <c r="R88" s="25"/>
      <c r="S88" s="48">
        <f t="shared" si="18"/>
        <v>275</v>
      </c>
      <c r="T88" s="21">
        <f t="shared" si="19"/>
        <v>46</v>
      </c>
    </row>
    <row r="89" spans="1:20" ht="16.5">
      <c r="A89" s="20" t="s">
        <v>80</v>
      </c>
      <c r="B89" s="24" t="s">
        <v>12</v>
      </c>
      <c r="C89" s="25">
        <v>16</v>
      </c>
      <c r="D89" s="25">
        <v>24</v>
      </c>
      <c r="E89" s="25">
        <v>27</v>
      </c>
      <c r="F89" s="25">
        <v>26</v>
      </c>
      <c r="G89" s="25">
        <v>31</v>
      </c>
      <c r="H89" s="25">
        <v>52</v>
      </c>
      <c r="I89" s="25">
        <v>58</v>
      </c>
      <c r="J89" s="25">
        <v>59</v>
      </c>
      <c r="K89" s="25">
        <v>60</v>
      </c>
      <c r="L89" s="25">
        <v>65</v>
      </c>
      <c r="M89" s="25">
        <v>66</v>
      </c>
      <c r="N89" s="25">
        <v>67</v>
      </c>
      <c r="O89" s="25"/>
      <c r="P89" s="22">
        <f t="shared" si="14"/>
        <v>13.559322033898304</v>
      </c>
      <c r="Q89" s="22">
        <f t="shared" si="15"/>
        <v>54</v>
      </c>
      <c r="R89" s="25"/>
      <c r="S89" s="48">
        <f t="shared" si="18"/>
        <v>318.75</v>
      </c>
      <c r="T89" s="21">
        <f t="shared" si="19"/>
        <v>39</v>
      </c>
    </row>
    <row r="90" spans="1:20" ht="16.5">
      <c r="A90" s="20" t="s">
        <v>79</v>
      </c>
      <c r="B90" s="24" t="s">
        <v>65</v>
      </c>
      <c r="C90" s="25">
        <v>10</v>
      </c>
      <c r="D90" s="25">
        <v>13</v>
      </c>
      <c r="E90" s="25">
        <v>27</v>
      </c>
      <c r="F90" s="25">
        <v>30</v>
      </c>
      <c r="G90" s="25">
        <v>29</v>
      </c>
      <c r="H90" s="25">
        <v>32</v>
      </c>
      <c r="I90" s="25">
        <v>33</v>
      </c>
      <c r="J90" s="25">
        <v>33</v>
      </c>
      <c r="K90" s="25">
        <v>36</v>
      </c>
      <c r="L90" s="25">
        <v>41</v>
      </c>
      <c r="M90" s="25">
        <v>40</v>
      </c>
      <c r="N90" s="25">
        <v>43</v>
      </c>
      <c r="O90" s="25"/>
      <c r="P90" s="22">
        <f t="shared" si="14"/>
        <v>30.303030303030305</v>
      </c>
      <c r="Q90" s="22">
        <f t="shared" si="15"/>
        <v>37</v>
      </c>
      <c r="R90" s="25"/>
      <c r="S90" s="48">
        <f t="shared" si="18"/>
        <v>330</v>
      </c>
      <c r="T90" s="21">
        <f t="shared" si="19"/>
        <v>38</v>
      </c>
    </row>
    <row r="91" spans="1:20" ht="16.5">
      <c r="A91" s="42" t="s">
        <v>79</v>
      </c>
      <c r="B91" s="46" t="s">
        <v>24</v>
      </c>
      <c r="C91" s="47">
        <v>20</v>
      </c>
      <c r="D91" s="47">
        <v>22</v>
      </c>
      <c r="E91" s="47">
        <v>39</v>
      </c>
      <c r="F91" s="47">
        <v>45</v>
      </c>
      <c r="G91" s="47">
        <v>48</v>
      </c>
      <c r="H91" s="47">
        <v>47</v>
      </c>
      <c r="I91" s="47">
        <v>55</v>
      </c>
      <c r="J91" s="47">
        <v>54</v>
      </c>
      <c r="K91" s="47">
        <v>51</v>
      </c>
      <c r="L91" s="47">
        <v>51</v>
      </c>
      <c r="M91" s="47">
        <v>49</v>
      </c>
      <c r="N91" s="47">
        <v>50</v>
      </c>
      <c r="O91" s="47"/>
      <c r="P91" s="44">
        <f t="shared" si="14"/>
        <v>-7.4074074074074066</v>
      </c>
      <c r="Q91" s="44">
        <f t="shared" si="15"/>
        <v>75</v>
      </c>
      <c r="R91" s="47"/>
      <c r="S91" s="49">
        <f t="shared" si="18"/>
        <v>150</v>
      </c>
      <c r="T91" s="43">
        <f t="shared" si="19"/>
        <v>64</v>
      </c>
    </row>
    <row r="92" spans="1:20" ht="16.5">
      <c r="A92" s="42" t="s">
        <v>79</v>
      </c>
      <c r="B92" s="46" t="s">
        <v>38</v>
      </c>
      <c r="C92" s="47">
        <v>7</v>
      </c>
      <c r="D92" s="47">
        <v>9</v>
      </c>
      <c r="E92" s="47">
        <v>17</v>
      </c>
      <c r="F92" s="47">
        <v>16</v>
      </c>
      <c r="G92" s="47">
        <v>16</v>
      </c>
      <c r="H92" s="47">
        <v>20</v>
      </c>
      <c r="I92" s="47">
        <v>21</v>
      </c>
      <c r="J92" s="47">
        <v>21</v>
      </c>
      <c r="K92" s="47">
        <v>23</v>
      </c>
      <c r="L92" s="47">
        <v>31</v>
      </c>
      <c r="M92" s="47">
        <v>36</v>
      </c>
      <c r="N92" s="47">
        <v>33</v>
      </c>
      <c r="O92" s="47"/>
      <c r="P92" s="44">
        <f t="shared" si="14"/>
        <v>57.14285714285714</v>
      </c>
      <c r="Q92" s="44">
        <f t="shared" si="15"/>
        <v>12</v>
      </c>
      <c r="R92" s="47"/>
      <c r="S92" s="49">
        <f t="shared" si="18"/>
        <v>371.42857142857144</v>
      </c>
      <c r="T92" s="43">
        <f t="shared" si="19"/>
        <v>32</v>
      </c>
    </row>
    <row r="93" spans="1:20" ht="16.5">
      <c r="A93" s="45" t="s">
        <v>82</v>
      </c>
      <c r="B93" s="46" t="s">
        <v>53</v>
      </c>
      <c r="C93" s="47">
        <v>27</v>
      </c>
      <c r="D93" s="47">
        <v>35</v>
      </c>
      <c r="E93" s="47">
        <v>60</v>
      </c>
      <c r="F93" s="47">
        <v>58</v>
      </c>
      <c r="G93" s="47">
        <v>62</v>
      </c>
      <c r="H93" s="47">
        <v>60</v>
      </c>
      <c r="I93" s="47">
        <v>63</v>
      </c>
      <c r="J93" s="47">
        <v>64</v>
      </c>
      <c r="K93" s="47">
        <v>68</v>
      </c>
      <c r="L93" s="47">
        <v>66</v>
      </c>
      <c r="M93" s="47">
        <v>69</v>
      </c>
      <c r="N93" s="47">
        <v>69</v>
      </c>
      <c r="O93" s="47"/>
      <c r="P93" s="44">
        <f t="shared" si="14"/>
        <v>7.8125</v>
      </c>
      <c r="Q93" s="47">
        <v>51</v>
      </c>
      <c r="R93" s="47"/>
      <c r="S93" s="49">
        <f t="shared" si="18"/>
        <v>155.55555555555557</v>
      </c>
      <c r="T93" s="47">
        <v>51</v>
      </c>
    </row>
    <row r="94" spans="1:20" ht="16.5">
      <c r="A94" s="23"/>
      <c r="B94" s="24"/>
      <c r="C94" s="25"/>
      <c r="D94" s="25"/>
      <c r="E94" s="25"/>
      <c r="F94" s="25"/>
      <c r="G94" s="25"/>
      <c r="H94" s="25"/>
      <c r="I94" s="25"/>
      <c r="J94" s="25"/>
      <c r="K94" s="25"/>
      <c r="L94" s="25"/>
      <c r="M94" s="25"/>
      <c r="N94" s="25"/>
      <c r="O94" s="25"/>
      <c r="P94" s="22"/>
      <c r="Q94" s="25"/>
      <c r="R94" s="25"/>
      <c r="S94" s="48"/>
      <c r="T94" s="25"/>
    </row>
    <row r="95" spans="1:20" ht="16.5">
      <c r="A95" s="23"/>
      <c r="B95" s="21" t="s">
        <v>105</v>
      </c>
      <c r="C95" s="25">
        <f aca="true" t="shared" si="20" ref="C95:N95">AVERAGE(C66:C93,C30:C46,C6:C28)</f>
        <v>10.941176470588236</v>
      </c>
      <c r="D95" s="25">
        <f t="shared" si="20"/>
        <v>16.205882352941178</v>
      </c>
      <c r="E95" s="25">
        <f t="shared" si="20"/>
        <v>26.794117647058822</v>
      </c>
      <c r="F95" s="25">
        <f t="shared" si="20"/>
        <v>27.176470588235293</v>
      </c>
      <c r="G95" s="25">
        <f t="shared" si="20"/>
        <v>28.91176470588235</v>
      </c>
      <c r="H95" s="25">
        <f t="shared" si="20"/>
        <v>30.720588235294116</v>
      </c>
      <c r="I95" s="25">
        <f t="shared" si="20"/>
        <v>32.51470588235294</v>
      </c>
      <c r="J95" s="25">
        <f t="shared" si="20"/>
        <v>34.588235294117645</v>
      </c>
      <c r="K95" s="25">
        <f t="shared" si="20"/>
        <v>36.73529411764706</v>
      </c>
      <c r="L95" s="25">
        <f t="shared" si="20"/>
        <v>39.11764705882353</v>
      </c>
      <c r="M95" s="25">
        <f t="shared" si="20"/>
        <v>40.661764705882355</v>
      </c>
      <c r="N95" s="25">
        <f t="shared" si="20"/>
        <v>43</v>
      </c>
      <c r="O95" s="25"/>
      <c r="P95" s="22">
        <f>(N95-J95)/J95*100</f>
        <v>24.31972789115647</v>
      </c>
      <c r="Q95" s="25"/>
      <c r="R95" s="25"/>
      <c r="S95" s="48">
        <f>(N95-C95)/C95*100</f>
        <v>293.01075268817203</v>
      </c>
      <c r="T95" s="25"/>
    </row>
    <row r="96" spans="1:20" ht="16.5">
      <c r="A96" s="23"/>
      <c r="B96" s="21" t="s">
        <v>88</v>
      </c>
      <c r="C96" s="25">
        <f aca="true" t="shared" si="21" ref="C96:N96">AVERAGE(C93,C85,C73,C68,C41,C35,C26,C18,C13)</f>
        <v>25</v>
      </c>
      <c r="D96" s="25">
        <f t="shared" si="21"/>
        <v>33.55555555555556</v>
      </c>
      <c r="E96" s="25">
        <f t="shared" si="21"/>
        <v>49.77777777777778</v>
      </c>
      <c r="F96" s="25">
        <f t="shared" si="21"/>
        <v>48.55555555555556</v>
      </c>
      <c r="G96" s="25">
        <f t="shared" si="21"/>
        <v>49.888888888888886</v>
      </c>
      <c r="H96" s="25">
        <f t="shared" si="21"/>
        <v>51.333333333333336</v>
      </c>
      <c r="I96" s="25">
        <f t="shared" si="21"/>
        <v>51.333333333333336</v>
      </c>
      <c r="J96" s="25">
        <f t="shared" si="21"/>
        <v>53.333333333333336</v>
      </c>
      <c r="K96" s="25">
        <f t="shared" si="21"/>
        <v>56.666666666666664</v>
      </c>
      <c r="L96" s="25">
        <f t="shared" si="21"/>
        <v>58</v>
      </c>
      <c r="M96" s="25">
        <f t="shared" si="21"/>
        <v>61.22222222222222</v>
      </c>
      <c r="N96" s="25">
        <f t="shared" si="21"/>
        <v>62.111111111111114</v>
      </c>
      <c r="O96" s="25"/>
      <c r="P96" s="22">
        <f>(N96-J96)/J96*100</f>
        <v>16.458333333333332</v>
      </c>
      <c r="Q96" s="25"/>
      <c r="R96" s="25"/>
      <c r="S96" s="48">
        <f>(N96-C96)/C96*100</f>
        <v>148.44444444444446</v>
      </c>
      <c r="T96" s="25"/>
    </row>
    <row r="97" spans="1:20" ht="16.5">
      <c r="A97" s="23"/>
      <c r="B97" s="21" t="s">
        <v>89</v>
      </c>
      <c r="C97" s="25">
        <f aca="true" t="shared" si="22" ref="C97:N97">AVERAGE(C89,C87,C86,C84,C83,C82,C79,C76,C75,C74,C72,C70,C69,C67,C44:C46,C40,C38,C36,C31,C30,C25,C24,C22,C20,C19,C16,C11,C8)</f>
        <v>11.6</v>
      </c>
      <c r="D97" s="25">
        <f t="shared" si="22"/>
        <v>18.166666666666668</v>
      </c>
      <c r="E97" s="25">
        <f t="shared" si="22"/>
        <v>30.433333333333334</v>
      </c>
      <c r="F97" s="25">
        <f t="shared" si="22"/>
        <v>30.8</v>
      </c>
      <c r="G97" s="25">
        <f t="shared" si="22"/>
        <v>32.9</v>
      </c>
      <c r="H97" s="25">
        <f t="shared" si="22"/>
        <v>35.8</v>
      </c>
      <c r="I97" s="25">
        <f t="shared" si="22"/>
        <v>38.03333333333333</v>
      </c>
      <c r="J97" s="25">
        <f t="shared" si="22"/>
        <v>40.36666666666667</v>
      </c>
      <c r="K97" s="25">
        <f t="shared" si="22"/>
        <v>42.8</v>
      </c>
      <c r="L97" s="25">
        <f t="shared" si="22"/>
        <v>45.2</v>
      </c>
      <c r="M97" s="25">
        <f t="shared" si="22"/>
        <v>46.333333333333336</v>
      </c>
      <c r="N97" s="25">
        <f t="shared" si="22"/>
        <v>49.4</v>
      </c>
      <c r="O97" s="25"/>
      <c r="P97" s="22">
        <f>(N97-J97)/J97*100</f>
        <v>22.37819983484723</v>
      </c>
      <c r="Q97" s="25"/>
      <c r="R97" s="25"/>
      <c r="S97" s="48">
        <f>(N97-C97)/C97*100</f>
        <v>325.8620689655172</v>
      </c>
      <c r="T97" s="25"/>
    </row>
    <row r="98" spans="1:20" ht="16.5">
      <c r="A98" s="23"/>
      <c r="B98" s="21" t="s">
        <v>90</v>
      </c>
      <c r="C98" s="25">
        <f aca="true" t="shared" si="23" ref="C98:N98">AVERAGE(C90:C92,C81,C78,C77,C71,C66,C43,C42,C37,C32:C34,C27,C17,C9,C7,C6)</f>
        <v>8.368421052631579</v>
      </c>
      <c r="D98" s="25">
        <f t="shared" si="23"/>
        <v>11.789473684210526</v>
      </c>
      <c r="E98" s="25">
        <f t="shared" si="23"/>
        <v>21.526315789473685</v>
      </c>
      <c r="F98" s="25">
        <f t="shared" si="23"/>
        <v>22.473684210526315</v>
      </c>
      <c r="G98" s="25">
        <f t="shared" si="23"/>
        <v>24.157894736842106</v>
      </c>
      <c r="H98" s="25">
        <f t="shared" si="23"/>
        <v>25.63157894736842</v>
      </c>
      <c r="I98" s="25">
        <f t="shared" si="23"/>
        <v>28.36842105263158</v>
      </c>
      <c r="J98" s="25">
        <f t="shared" si="23"/>
        <v>30.42105263157895</v>
      </c>
      <c r="K98" s="25">
        <f t="shared" si="23"/>
        <v>32</v>
      </c>
      <c r="L98" s="25">
        <f t="shared" si="23"/>
        <v>35.73684210526316</v>
      </c>
      <c r="M98" s="25">
        <f t="shared" si="23"/>
        <v>36.421052631578945</v>
      </c>
      <c r="N98" s="25">
        <f t="shared" si="23"/>
        <v>38.63157894736842</v>
      </c>
      <c r="O98" s="25"/>
      <c r="P98" s="22">
        <f>(N98-J98)/J98*100</f>
        <v>26.989619377162615</v>
      </c>
      <c r="Q98" s="25"/>
      <c r="R98" s="25"/>
      <c r="S98" s="48">
        <f>(N98-C98)/C98*100</f>
        <v>361.63522012578613</v>
      </c>
      <c r="T98" s="25"/>
    </row>
    <row r="99" spans="1:20" ht="16.5">
      <c r="A99" s="26"/>
      <c r="B99" s="27" t="s">
        <v>91</v>
      </c>
      <c r="C99" s="29">
        <f aca="true" t="shared" si="24" ref="C99:N99">AVERAGE(C88,C80,C39,C28,C21,C10,C14,C15,C12,C23)</f>
        <v>1.2</v>
      </c>
      <c r="D99" s="29">
        <f t="shared" si="24"/>
        <v>3.1</v>
      </c>
      <c r="E99" s="29">
        <f t="shared" si="24"/>
        <v>5.2</v>
      </c>
      <c r="F99" s="29">
        <f t="shared" si="24"/>
        <v>6</v>
      </c>
      <c r="G99" s="29">
        <f t="shared" si="24"/>
        <v>7.1</v>
      </c>
      <c r="H99" s="29">
        <f t="shared" si="24"/>
        <v>6.6</v>
      </c>
      <c r="I99" s="29">
        <f t="shared" si="24"/>
        <v>6.9</v>
      </c>
      <c r="J99" s="29">
        <f t="shared" si="24"/>
        <v>8.3</v>
      </c>
      <c r="K99" s="29">
        <f t="shared" si="24"/>
        <v>9.6</v>
      </c>
      <c r="L99" s="29">
        <f t="shared" si="24"/>
        <v>10.3</v>
      </c>
      <c r="M99" s="29">
        <f t="shared" si="24"/>
        <v>13.2</v>
      </c>
      <c r="N99" s="29">
        <f t="shared" si="24"/>
        <v>14.9</v>
      </c>
      <c r="O99" s="29"/>
      <c r="P99" s="28">
        <f>(N99-J99)/J99*100</f>
        <v>79.51807228915662</v>
      </c>
      <c r="Q99" s="29"/>
      <c r="R99" s="29"/>
      <c r="S99" s="50">
        <f>(N99-C99)/C99*100</f>
        <v>1141.6666666666667</v>
      </c>
      <c r="T99" s="29"/>
    </row>
    <row r="100" spans="1:20" ht="12.75">
      <c r="A100" s="61" t="s">
        <v>102</v>
      </c>
      <c r="B100" s="61"/>
      <c r="C100" s="61"/>
      <c r="D100" s="61"/>
      <c r="E100" s="61"/>
      <c r="F100" s="61"/>
      <c r="G100" s="61"/>
      <c r="H100" s="37"/>
      <c r="I100" s="37"/>
      <c r="J100" s="37"/>
      <c r="K100" s="37"/>
      <c r="L100" s="37"/>
      <c r="M100" s="37"/>
      <c r="N100" s="37"/>
      <c r="O100" s="37"/>
      <c r="P100" s="37"/>
      <c r="Q100" s="30"/>
      <c r="R100" s="30"/>
      <c r="S100" s="30"/>
      <c r="T100" s="4"/>
    </row>
    <row r="101" spans="1:19" ht="12.75">
      <c r="A101" s="57" t="s">
        <v>75</v>
      </c>
      <c r="B101" s="62"/>
      <c r="C101" s="62"/>
      <c r="D101" s="62"/>
      <c r="E101" s="62"/>
      <c r="F101" s="62"/>
      <c r="G101" s="62"/>
      <c r="H101" s="36"/>
      <c r="I101" s="36"/>
      <c r="J101" s="36"/>
      <c r="K101" s="36"/>
      <c r="L101" s="36"/>
      <c r="M101" s="36"/>
      <c r="N101" s="36"/>
      <c r="O101" s="36"/>
      <c r="P101" s="36"/>
      <c r="Q101" s="30"/>
      <c r="R101" s="30"/>
      <c r="S101" s="30"/>
    </row>
    <row r="102" spans="1:19" ht="12.75">
      <c r="A102" s="57" t="s">
        <v>76</v>
      </c>
      <c r="B102" s="62"/>
      <c r="C102" s="62"/>
      <c r="D102" s="62"/>
      <c r="E102" s="62"/>
      <c r="F102" s="62"/>
      <c r="G102" s="62"/>
      <c r="H102" s="36"/>
      <c r="I102" s="36"/>
      <c r="J102" s="36"/>
      <c r="K102" s="36"/>
      <c r="L102" s="36"/>
      <c r="M102" s="36"/>
      <c r="N102" s="36"/>
      <c r="O102" s="36"/>
      <c r="P102" s="36"/>
      <c r="Q102" s="30"/>
      <c r="R102" s="30"/>
      <c r="S102" s="30"/>
    </row>
    <row r="103" spans="1:19" ht="12.75">
      <c r="A103" s="57" t="s">
        <v>77</v>
      </c>
      <c r="B103" s="62"/>
      <c r="C103" s="62"/>
      <c r="D103" s="62"/>
      <c r="E103" s="62"/>
      <c r="F103" s="62"/>
      <c r="G103" s="62"/>
      <c r="H103" s="36"/>
      <c r="I103" s="36"/>
      <c r="J103" s="36"/>
      <c r="K103" s="36"/>
      <c r="L103" s="36"/>
      <c r="M103" s="36"/>
      <c r="N103" s="36"/>
      <c r="O103" s="36"/>
      <c r="P103" s="36"/>
      <c r="Q103" s="30"/>
      <c r="R103" s="30"/>
      <c r="S103" s="30"/>
    </row>
    <row r="104" spans="1:19" ht="12.75">
      <c r="A104" s="57" t="s">
        <v>78</v>
      </c>
      <c r="B104" s="62"/>
      <c r="C104" s="62"/>
      <c r="D104" s="62"/>
      <c r="E104" s="62"/>
      <c r="F104" s="62"/>
      <c r="G104" s="62"/>
      <c r="H104" s="36"/>
      <c r="I104" s="36"/>
      <c r="J104" s="36"/>
      <c r="K104" s="36"/>
      <c r="L104" s="36"/>
      <c r="M104" s="36"/>
      <c r="N104" s="36"/>
      <c r="O104" s="36"/>
      <c r="P104" s="36"/>
      <c r="Q104" s="30"/>
      <c r="R104" s="30"/>
      <c r="S104" s="30"/>
    </row>
    <row r="105" spans="1:19" ht="12.75">
      <c r="A105" s="35"/>
      <c r="B105" s="36"/>
      <c r="C105" s="36"/>
      <c r="D105" s="36"/>
      <c r="E105" s="36"/>
      <c r="F105" s="36"/>
      <c r="G105" s="36"/>
      <c r="H105" s="36"/>
      <c r="I105" s="36"/>
      <c r="J105" s="36"/>
      <c r="K105" s="36"/>
      <c r="L105" s="36"/>
      <c r="M105" s="36"/>
      <c r="N105" s="36"/>
      <c r="O105" s="36"/>
      <c r="P105" s="36"/>
      <c r="Q105" s="30"/>
      <c r="R105" s="30"/>
      <c r="S105" s="30"/>
    </row>
    <row r="106" spans="1:19" ht="25.5" customHeight="1">
      <c r="A106" s="64" t="s">
        <v>101</v>
      </c>
      <c r="B106" s="62"/>
      <c r="C106" s="62"/>
      <c r="D106" s="62"/>
      <c r="E106" s="62"/>
      <c r="F106" s="62"/>
      <c r="G106" s="62"/>
      <c r="H106" s="36"/>
      <c r="I106" s="36"/>
      <c r="J106" s="36"/>
      <c r="K106" s="36"/>
      <c r="L106" s="36"/>
      <c r="M106" s="36"/>
      <c r="N106" s="36"/>
      <c r="O106" s="36"/>
      <c r="P106" s="36"/>
      <c r="Q106" s="32"/>
      <c r="R106" s="32"/>
      <c r="S106" s="32"/>
    </row>
    <row r="107" spans="1:19" ht="25.5" customHeight="1">
      <c r="A107" s="57" t="s">
        <v>72</v>
      </c>
      <c r="B107" s="62"/>
      <c r="C107" s="62"/>
      <c r="D107" s="62"/>
      <c r="E107" s="62"/>
      <c r="F107" s="62"/>
      <c r="G107" s="62"/>
      <c r="H107" s="36"/>
      <c r="I107" s="36"/>
      <c r="J107" s="36"/>
      <c r="K107" s="36"/>
      <c r="L107" s="36"/>
      <c r="M107" s="36"/>
      <c r="N107" s="36"/>
      <c r="O107" s="36"/>
      <c r="P107" s="36"/>
      <c r="Q107" s="32"/>
      <c r="R107" s="32"/>
      <c r="S107" s="32"/>
    </row>
    <row r="108" spans="1:19" ht="13.5" customHeight="1">
      <c r="A108" s="57" t="s">
        <v>73</v>
      </c>
      <c r="B108" s="62"/>
      <c r="C108" s="62"/>
      <c r="D108" s="62"/>
      <c r="E108" s="62"/>
      <c r="F108" s="62"/>
      <c r="G108" s="62"/>
      <c r="H108" s="36"/>
      <c r="I108" s="36"/>
      <c r="J108" s="36"/>
      <c r="K108" s="36"/>
      <c r="L108" s="36"/>
      <c r="M108" s="36"/>
      <c r="N108" s="36"/>
      <c r="O108" s="36"/>
      <c r="P108" s="36"/>
      <c r="Q108" s="32"/>
      <c r="R108" s="32"/>
      <c r="S108" s="32"/>
    </row>
    <row r="109" spans="1:20" ht="37.5" customHeight="1">
      <c r="A109" s="63" t="s">
        <v>104</v>
      </c>
      <c r="B109" s="63"/>
      <c r="C109" s="63"/>
      <c r="D109" s="63"/>
      <c r="E109" s="63"/>
      <c r="F109" s="63"/>
      <c r="G109" s="63"/>
      <c r="H109" s="36"/>
      <c r="I109" s="36"/>
      <c r="J109" s="36"/>
      <c r="K109" s="36"/>
      <c r="L109" s="36"/>
      <c r="M109" s="36"/>
      <c r="N109" s="36"/>
      <c r="O109" s="36"/>
      <c r="P109" s="36"/>
      <c r="Q109" s="31"/>
      <c r="R109" s="31"/>
      <c r="S109" s="31"/>
      <c r="T109" s="2"/>
    </row>
    <row r="110" spans="1:19" ht="24.75" customHeight="1">
      <c r="A110" s="57" t="s">
        <v>67</v>
      </c>
      <c r="B110" s="58"/>
      <c r="C110" s="58"/>
      <c r="D110" s="58"/>
      <c r="E110" s="58"/>
      <c r="F110" s="58"/>
      <c r="G110" s="58"/>
      <c r="H110" s="38"/>
      <c r="I110" s="38"/>
      <c r="J110" s="38"/>
      <c r="K110" s="38"/>
      <c r="L110" s="38"/>
      <c r="M110" s="38"/>
      <c r="N110" s="38"/>
      <c r="O110" s="38"/>
      <c r="P110" s="38"/>
      <c r="Q110" s="33"/>
      <c r="R110" s="33"/>
      <c r="S110" s="33"/>
    </row>
    <row r="111" spans="1:19" ht="9" customHeight="1">
      <c r="A111" s="35"/>
      <c r="B111" s="36"/>
      <c r="C111" s="36"/>
      <c r="D111" s="36"/>
      <c r="E111" s="36"/>
      <c r="F111" s="36"/>
      <c r="G111" s="36"/>
      <c r="H111" s="36"/>
      <c r="I111" s="36"/>
      <c r="J111" s="36"/>
      <c r="K111" s="36"/>
      <c r="L111" s="36"/>
      <c r="M111" s="36"/>
      <c r="N111" s="36"/>
      <c r="O111" s="36"/>
      <c r="P111" s="36"/>
      <c r="Q111" s="32"/>
      <c r="R111" s="32"/>
      <c r="S111" s="32"/>
    </row>
    <row r="112" spans="1:19" ht="33.75" customHeight="1">
      <c r="A112" s="59" t="s">
        <v>107</v>
      </c>
      <c r="B112" s="60"/>
      <c r="C112" s="60"/>
      <c r="D112" s="60"/>
      <c r="E112" s="60"/>
      <c r="F112" s="60"/>
      <c r="G112" s="60"/>
      <c r="H112" s="36"/>
      <c r="I112" s="36"/>
      <c r="J112" s="36"/>
      <c r="K112" s="36"/>
      <c r="L112" s="36"/>
      <c r="M112" s="36"/>
      <c r="N112" s="36"/>
      <c r="O112" s="36"/>
      <c r="P112" s="36"/>
      <c r="Q112" s="32"/>
      <c r="R112" s="32"/>
      <c r="S112" s="32"/>
    </row>
    <row r="113" spans="3:20" ht="12.75">
      <c r="C113" s="33"/>
      <c r="D113" s="33"/>
      <c r="E113" s="33"/>
      <c r="F113" s="33"/>
      <c r="G113" s="33"/>
      <c r="H113" s="33"/>
      <c r="I113" s="33"/>
      <c r="J113" s="33"/>
      <c r="K113" s="33"/>
      <c r="L113" s="33"/>
      <c r="M113" s="33"/>
      <c r="N113" s="34"/>
      <c r="O113" s="34"/>
      <c r="P113" s="34"/>
      <c r="Q113" s="34"/>
      <c r="R113" s="34"/>
      <c r="S113" s="34"/>
      <c r="T113" s="3"/>
    </row>
    <row r="114" spans="13:20" ht="12.75">
      <c r="M114" s="3"/>
      <c r="N114" s="3"/>
      <c r="O114" s="3"/>
      <c r="P114" s="3"/>
      <c r="Q114" s="3"/>
      <c r="R114" s="3"/>
      <c r="S114" s="3"/>
      <c r="T114" s="3"/>
    </row>
  </sheetData>
  <mergeCells count="26">
    <mergeCell ref="P64:Q64"/>
    <mergeCell ref="A1:T1"/>
    <mergeCell ref="P2:T2"/>
    <mergeCell ref="P62:T62"/>
    <mergeCell ref="C4:N4"/>
    <mergeCell ref="C3:L3"/>
    <mergeCell ref="A107:G107"/>
    <mergeCell ref="P3:Q3"/>
    <mergeCell ref="S3:T3"/>
    <mergeCell ref="S4:T4"/>
    <mergeCell ref="P4:Q4"/>
    <mergeCell ref="S63:T63"/>
    <mergeCell ref="S64:T64"/>
    <mergeCell ref="C63:L63"/>
    <mergeCell ref="P63:Q63"/>
    <mergeCell ref="C64:N64"/>
    <mergeCell ref="A110:G110"/>
    <mergeCell ref="A112:G112"/>
    <mergeCell ref="A100:G100"/>
    <mergeCell ref="A101:G101"/>
    <mergeCell ref="A108:G108"/>
    <mergeCell ref="A109:G109"/>
    <mergeCell ref="A102:G102"/>
    <mergeCell ref="A103:G103"/>
    <mergeCell ref="A104:G104"/>
    <mergeCell ref="A106:G106"/>
  </mergeCells>
  <printOptions/>
  <pageMargins left="0.43" right="0.41" top="0.52" bottom="0.46" header="0.02" footer="0.27"/>
  <pageSetup firstPageNumber="1" useFirstPageNumber="1" fitToHeight="0" fitToWidth="1" horizontalDpi="300" verticalDpi="300" orientation="portrait" scale="64" r:id="rId1"/>
  <rowBreaks count="1" manualBreakCount="1">
    <brk id="6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2002-06-25T20:19:12Z</cp:lastPrinted>
  <dcterms:created xsi:type="dcterms:W3CDTF">1999-06-03T20:04:06Z</dcterms:created>
  <dcterms:modified xsi:type="dcterms:W3CDTF">2002-07-24T13:16:55Z</dcterms:modified>
  <cp:category/>
  <cp:version/>
  <cp:contentType/>
  <cp:contentStatus/>
</cp:coreProperties>
</file>