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3-16" sheetId="1" r:id="rId1"/>
  </sheets>
  <definedNames>
    <definedName name="_xlnm.Print_Area" localSheetId="0">'3-16'!$A$1:$R$38</definedName>
  </definedNames>
  <calcPr fullCalcOnLoad="1"/>
</workbook>
</file>

<file path=xl/sharedStrings.xml><?xml version="1.0" encoding="utf-8"?>
<sst xmlns="http://schemas.openxmlformats.org/spreadsheetml/2006/main" count="49" uniqueCount="39">
  <si>
    <t>Air carrier, domestic, scheduled service</t>
  </si>
  <si>
    <t>Commuter rail</t>
  </si>
  <si>
    <t>SOURCES:</t>
  </si>
  <si>
    <t>Air carrier, domestic, scheduled service:</t>
  </si>
  <si>
    <t>Intercity/Amtrak:</t>
  </si>
  <si>
    <t>Consumer Price Index:</t>
  </si>
  <si>
    <t>Index (1980 = 100)</t>
  </si>
  <si>
    <t>Intercity class I bus and commuter rail:</t>
  </si>
  <si>
    <t>Index (1990 = 100)</t>
  </si>
  <si>
    <t>U</t>
  </si>
  <si>
    <r>
      <t>Class I bus, intercity</t>
    </r>
    <r>
      <rPr>
        <b/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</si>
  <si>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12.6</t>
    </r>
  </si>
  <si>
    <r>
      <t>R</t>
    </r>
    <r>
      <rPr>
        <b/>
        <sz val="11"/>
        <rFont val="Arial Narrow"/>
        <family val="2"/>
      </rPr>
      <t>12.8</t>
    </r>
  </si>
  <si>
    <r>
      <t>R</t>
    </r>
    <r>
      <rPr>
        <sz val="11"/>
        <rFont val="Arial Narrow"/>
        <family val="2"/>
      </rPr>
      <t>86</t>
    </r>
  </si>
  <si>
    <r>
      <t>R</t>
    </r>
    <r>
      <rPr>
        <sz val="11"/>
        <rFont val="Arial Narrow"/>
        <family val="2"/>
      </rPr>
      <t>104</t>
    </r>
  </si>
  <si>
    <r>
      <t>R</t>
    </r>
    <r>
      <rPr>
        <sz val="11"/>
        <rFont val="Arial Narrow"/>
        <family val="2"/>
      </rPr>
      <t>109</t>
    </r>
  </si>
  <si>
    <r>
      <t>R</t>
    </r>
    <r>
      <rPr>
        <sz val="11"/>
        <rFont val="Arial Narrow"/>
        <family val="2"/>
      </rPr>
      <t>110</t>
    </r>
  </si>
  <si>
    <r>
      <t>R</t>
    </r>
    <r>
      <rPr>
        <b/>
        <sz val="11"/>
        <rFont val="Arial Narrow"/>
        <family val="2"/>
      </rPr>
      <t>14.7</t>
    </r>
  </si>
  <si>
    <r>
      <t>Intercity/Amtrak</t>
    </r>
    <r>
      <rPr>
        <b/>
        <vertAlign val="superscript"/>
        <sz val="11"/>
        <rFont val="Arial Narrow"/>
        <family val="2"/>
      </rPr>
      <t>b</t>
    </r>
  </si>
  <si>
    <r>
      <t>Consumer Price Index</t>
    </r>
    <r>
      <rPr>
        <sz val="11"/>
        <rFont val="Arial Narrow"/>
        <family val="2"/>
      </rPr>
      <t xml:space="preserve"> (1982-84=100)</t>
    </r>
  </si>
  <si>
    <r>
      <t>c</t>
    </r>
    <r>
      <rPr>
        <b/>
        <sz val="11"/>
        <rFont val="Arial Narrow"/>
        <family val="2"/>
      </rPr>
      <t>163</t>
    </r>
  </si>
  <si>
    <r>
      <t>d</t>
    </r>
    <r>
      <rPr>
        <b/>
        <sz val="11"/>
        <rFont val="Arial Narrow"/>
        <family val="2"/>
      </rPr>
      <t>167</t>
    </r>
  </si>
  <si>
    <r>
      <t xml:space="preserve">KEY: </t>
    </r>
    <r>
      <rPr>
        <sz val="9"/>
        <rFont val="Arial"/>
        <family val="2"/>
      </rPr>
      <t xml:space="preserve"> P = Preliminary; R = revised; U = unavailable.</t>
    </r>
  </si>
  <si>
    <r>
      <t>a</t>
    </r>
    <r>
      <rPr>
        <sz val="9"/>
        <rFont val="Arial"/>
        <family val="2"/>
      </rPr>
      <t xml:space="preserve">  Regular route intercity service.</t>
    </r>
  </si>
  <si>
    <r>
      <t>b</t>
    </r>
    <r>
      <rPr>
        <sz val="9"/>
        <rFont val="Arial"/>
        <family val="2"/>
      </rPr>
      <t xml:space="preserve">  Amtrak began operations in 1971.</t>
    </r>
  </si>
  <si>
    <r>
      <t>c</t>
    </r>
    <r>
      <rPr>
        <sz val="9"/>
        <rFont val="Arial"/>
        <family val="2"/>
      </rPr>
      <t xml:space="preserve">  Beginning in 1998, data reflect changes in series composition and renaming.</t>
    </r>
  </si>
  <si>
    <r>
      <t>d</t>
    </r>
    <r>
      <rPr>
        <sz val="9"/>
        <rFont val="Arial"/>
        <family val="2"/>
      </rPr>
      <t xml:space="preserve">  Beginning in 1999, data reflect changes in the formula used for calculating the basic components of the consumer price index.</t>
    </r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</si>
  <si>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 February 1970), part III, table 2 (passenger-miles); part IV, table 2 (passenger revenues).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</si>
  <si>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Statistics, 1973 </t>
    </r>
    <r>
      <rPr>
        <sz val="9"/>
        <rFont val="Arial"/>
        <family val="2"/>
      </rPr>
      <t>(Washington, DC: March 1974), part III, table 2 (passenger-miles); part IV, table 2 (passenger revenues).</t>
    </r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</si>
  <si>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 Annual December issues), p. 2, line 3. 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</si>
  <si>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4, line 9.</t>
    </r>
  </si>
  <si>
    <r>
      <t xml:space="preserve">1985-2000: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Financial Statistics </t>
    </r>
    <r>
      <rPr>
        <sz val="9"/>
        <rFont val="Arial"/>
        <family val="2"/>
      </rPr>
      <t>(Washington, DC: Annual December issues), p. 1, line 3.</t>
    </r>
  </si>
  <si>
    <r>
      <t xml:space="preserve">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 Annual December issues), p. 2, line 9 (total passenger operating revenues/total revenue passenger-miles).</t>
    </r>
  </si>
  <si>
    <r>
      <t xml:space="preserve">1960-1999: Eno Transportation Foundation, Inc., </t>
    </r>
    <r>
      <rPr>
        <i/>
        <sz val="9"/>
        <rFont val="Arial"/>
        <family val="2"/>
      </rPr>
      <t>Transportation in America, 2000</t>
    </r>
    <r>
      <rPr>
        <sz val="9"/>
        <rFont val="Arial"/>
        <family val="2"/>
      </rPr>
      <t xml:space="preserve"> (Washington, DC: 2001), p. 18.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</si>
  <si>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 Annual issues).</t>
    </r>
  </si>
  <si>
    <r>
      <t xml:space="preserve">1975-80: Eno Transportation Foundation, Inc., </t>
    </r>
    <r>
      <rPr>
        <i/>
        <sz val="9"/>
        <rFont val="Arial"/>
        <family val="2"/>
      </rPr>
      <t xml:space="preserve">Transportation in America, 1994 </t>
    </r>
    <r>
      <rPr>
        <sz val="9"/>
        <rFont val="Arial"/>
        <family val="2"/>
      </rPr>
      <t>(Lansdowne, VA: 1994), p. 50.</t>
    </r>
  </si>
  <si>
    <r>
      <t>1985-99: Amtrak.</t>
    </r>
    <r>
      <rPr>
        <i/>
        <sz val="9"/>
        <rFont val="Arial"/>
        <family val="2"/>
      </rPr>
      <t xml:space="preserve"> Amtrak Annual Report</t>
    </r>
    <r>
      <rPr>
        <sz val="9"/>
        <rFont val="Arial"/>
        <family val="2"/>
      </rPr>
      <t>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Statistical Appendix (Washington, DC: Annual issues) (transportation revenues/passenger-miles).</t>
    </r>
  </si>
  <si>
    <r>
      <t xml:space="preserve">1960-99: Council of Economic Advisors, </t>
    </r>
    <r>
      <rPr>
        <i/>
        <sz val="9"/>
        <rFont val="Arial"/>
        <family val="2"/>
      </rPr>
      <t>Economic Report of the President, 2000</t>
    </r>
    <r>
      <rPr>
        <sz val="9"/>
        <rFont val="Arial"/>
        <family val="2"/>
      </rPr>
      <t xml:space="preserve"> (Washington, DC:  2000</t>
    </r>
    <r>
      <rPr>
        <b/>
        <sz val="9"/>
        <rFont val="Arial"/>
        <family val="2"/>
      </rPr>
      <t>)</t>
    </r>
    <r>
      <rPr>
        <sz val="9"/>
        <rFont val="Arial"/>
        <family val="2"/>
      </rPr>
      <t>, table B-58.</t>
    </r>
  </si>
  <si>
    <t>Table 3-16:  Average Passenger Revenue per Passenger-Mile (Current ¢)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</si>
</sst>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0"/>
    <numFmt numFmtId="168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8" fillId="0" borderId="0" xfId="21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center"/>
    </xf>
    <xf numFmtId="4" fontId="15" fillId="0" borderId="0" xfId="21" applyNumberFormat="1" applyFont="1" applyFill="1" applyBorder="1" applyAlignment="1">
      <alignment horizontal="left"/>
      <protection/>
    </xf>
    <xf numFmtId="165" fontId="15" fillId="0" borderId="0" xfId="2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4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4" fontId="15" fillId="0" borderId="5" xfId="21" applyNumberFormat="1" applyFont="1" applyFill="1" applyBorder="1" applyAlignment="1">
      <alignment horizontal="left"/>
      <protection/>
    </xf>
    <xf numFmtId="3" fontId="15" fillId="0" borderId="5" xfId="2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3" fontId="21" fillId="0" borderId="0" xfId="2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4" fontId="19" fillId="0" borderId="0" xfId="21" applyNumberFormat="1" applyFont="1" applyFill="1" applyBorder="1" applyAlignment="1">
      <alignment horizontal="left"/>
      <protection/>
    </xf>
    <xf numFmtId="3" fontId="19" fillId="0" borderId="0" xfId="21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4" fontId="22" fillId="0" borderId="0" xfId="21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3" fontId="17" fillId="0" borderId="5" xfId="21" applyNumberFormat="1" applyFont="1" applyFill="1" applyBorder="1" applyAlignment="1">
      <alignment horizontal="right" vertical="top"/>
      <protection/>
    </xf>
    <xf numFmtId="165" fontId="17" fillId="0" borderId="0" xfId="21" applyNumberFormat="1" applyFont="1" applyFill="1" applyBorder="1" applyAlignment="1">
      <alignment horizontal="right" vertical="top"/>
      <protection/>
    </xf>
    <xf numFmtId="3" fontId="18" fillId="0" borderId="0" xfId="21" applyNumberFormat="1" applyFont="1" applyFill="1" applyBorder="1" applyAlignment="1">
      <alignment horizontal="right" vertical="top"/>
      <protection/>
    </xf>
    <xf numFmtId="4" fontId="15" fillId="0" borderId="0" xfId="21" applyNumberFormat="1" applyFont="1" applyFill="1" applyBorder="1" applyAlignment="1">
      <alignment horizontal="left" vertical="top"/>
      <protection/>
    </xf>
    <xf numFmtId="0" fontId="15" fillId="0" borderId="6" xfId="21" applyNumberFormat="1" applyFont="1" applyFill="1" applyBorder="1" applyAlignment="1">
      <alignment horizontal="right"/>
      <protection/>
    </xf>
    <xf numFmtId="49" fontId="15" fillId="0" borderId="6" xfId="21" applyNumberFormat="1" applyFont="1" applyFill="1" applyBorder="1" applyAlignment="1">
      <alignment horizontal="right"/>
      <protection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7" xfId="0" applyFont="1" applyFill="1" applyBorder="1" applyAlignment="1">
      <alignment horizontal="left" wrapText="1"/>
    </xf>
    <xf numFmtId="4" fontId="22" fillId="0" borderId="0" xfId="21" applyNumberFormat="1" applyFont="1" applyFill="1" applyBorder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SheetLayoutView="100" workbookViewId="0" topLeftCell="A1">
      <selection activeCell="N23" sqref="N23"/>
    </sheetView>
  </sheetViews>
  <sheetFormatPr defaultColWidth="9.140625" defaultRowHeight="12.75"/>
  <cols>
    <col min="1" max="1" width="37.140625" style="1" customWidth="1"/>
    <col min="2" max="13" width="7.7109375" style="1" customWidth="1"/>
    <col min="14" max="14" width="7.7109375" style="2" customWidth="1"/>
    <col min="15" max="18" width="7.7109375" style="1" customWidth="1"/>
    <col min="19" max="16384" width="9.140625" style="1" customWidth="1"/>
  </cols>
  <sheetData>
    <row r="1" spans="1:17" s="6" customFormat="1" ht="16.5" thickBot="1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</row>
    <row r="2" spans="1:18" s="7" customFormat="1" ht="16.5">
      <c r="A2" s="32"/>
      <c r="B2" s="33">
        <v>1960</v>
      </c>
      <c r="C2" s="33">
        <v>1965</v>
      </c>
      <c r="D2" s="33">
        <v>1970</v>
      </c>
      <c r="E2" s="33">
        <v>1975</v>
      </c>
      <c r="F2" s="33">
        <v>1980</v>
      </c>
      <c r="G2" s="33">
        <v>1985</v>
      </c>
      <c r="H2" s="33">
        <v>1990</v>
      </c>
      <c r="I2" s="33">
        <v>1991</v>
      </c>
      <c r="J2" s="33">
        <v>1992</v>
      </c>
      <c r="K2" s="33">
        <v>1993</v>
      </c>
      <c r="L2" s="33">
        <v>1994</v>
      </c>
      <c r="M2" s="33">
        <v>1995</v>
      </c>
      <c r="N2" s="33">
        <v>1996</v>
      </c>
      <c r="O2" s="33">
        <v>1997</v>
      </c>
      <c r="P2" s="33">
        <v>1998</v>
      </c>
      <c r="Q2" s="33">
        <v>1999</v>
      </c>
      <c r="R2" s="33">
        <v>2000</v>
      </c>
    </row>
    <row r="3" spans="1:18" s="10" customFormat="1" ht="16.5">
      <c r="A3" s="8" t="s">
        <v>0</v>
      </c>
      <c r="B3" s="9">
        <v>6.1</v>
      </c>
      <c r="C3" s="9">
        <v>6.1</v>
      </c>
      <c r="D3" s="9">
        <v>6</v>
      </c>
      <c r="E3" s="9">
        <v>7.7</v>
      </c>
      <c r="F3" s="9">
        <v>11.5</v>
      </c>
      <c r="G3" s="9">
        <v>12.2</v>
      </c>
      <c r="H3" s="9">
        <v>13.4</v>
      </c>
      <c r="I3" s="9">
        <v>13.2</v>
      </c>
      <c r="J3" s="9">
        <v>12.9</v>
      </c>
      <c r="K3" s="9">
        <v>13.7</v>
      </c>
      <c r="L3" s="9">
        <v>13.1</v>
      </c>
      <c r="M3" s="9">
        <v>13.5</v>
      </c>
      <c r="N3" s="9">
        <v>13.8</v>
      </c>
      <c r="O3" s="9">
        <v>13.9</v>
      </c>
      <c r="P3" s="9">
        <v>14</v>
      </c>
      <c r="Q3" s="9">
        <f>67020734000*100/480133550000</f>
        <v>13.958769179950037</v>
      </c>
      <c r="R3" s="9">
        <f>74041473000*100/508150625000</f>
        <v>14.570772790056099</v>
      </c>
    </row>
    <row r="4" spans="1:18" s="13" customFormat="1" ht="16.5">
      <c r="A4" s="11" t="s">
        <v>6</v>
      </c>
      <c r="B4" s="12">
        <f aca="true" t="shared" si="0" ref="B4:P4">(B3/$F3)*100</f>
        <v>53.043478260869556</v>
      </c>
      <c r="C4" s="12">
        <f t="shared" si="0"/>
        <v>53.043478260869556</v>
      </c>
      <c r="D4" s="12">
        <f t="shared" si="0"/>
        <v>52.17391304347826</v>
      </c>
      <c r="E4" s="12">
        <f t="shared" si="0"/>
        <v>66.95652173913044</v>
      </c>
      <c r="F4" s="12">
        <f t="shared" si="0"/>
        <v>100</v>
      </c>
      <c r="G4" s="12">
        <f t="shared" si="0"/>
        <v>106.08695652173911</v>
      </c>
      <c r="H4" s="12">
        <f t="shared" si="0"/>
        <v>116.52173913043478</v>
      </c>
      <c r="I4" s="12">
        <f t="shared" si="0"/>
        <v>114.78260869565217</v>
      </c>
      <c r="J4" s="12">
        <f t="shared" si="0"/>
        <v>112.17391304347825</v>
      </c>
      <c r="K4" s="12">
        <f t="shared" si="0"/>
        <v>119.1304347826087</v>
      </c>
      <c r="L4" s="12">
        <f t="shared" si="0"/>
        <v>113.91304347826086</v>
      </c>
      <c r="M4" s="12">
        <f t="shared" si="0"/>
        <v>117.3913043478261</v>
      </c>
      <c r="N4" s="12">
        <f t="shared" si="0"/>
        <v>120</v>
      </c>
      <c r="O4" s="12">
        <f t="shared" si="0"/>
        <v>120.86956521739131</v>
      </c>
      <c r="P4" s="12">
        <f t="shared" si="0"/>
        <v>121.73913043478262</v>
      </c>
      <c r="Q4" s="12">
        <f>Q3/$F$3*100</f>
        <v>121.38060156478294</v>
      </c>
      <c r="R4" s="12">
        <f>R3/$F$3*100</f>
        <v>126.70237208744433</v>
      </c>
    </row>
    <row r="5" spans="1:18" s="13" customFormat="1" ht="7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0" customFormat="1" ht="18">
      <c r="A6" s="31" t="s">
        <v>10</v>
      </c>
      <c r="B6" s="9">
        <v>2.71</v>
      </c>
      <c r="C6" s="9">
        <v>2.88</v>
      </c>
      <c r="D6" s="9">
        <v>3.6</v>
      </c>
      <c r="E6" s="9">
        <v>4.85</v>
      </c>
      <c r="F6" s="9">
        <v>7.26</v>
      </c>
      <c r="G6" s="9">
        <v>9.91</v>
      </c>
      <c r="H6" s="9">
        <v>11.55</v>
      </c>
      <c r="I6" s="9">
        <v>12.03</v>
      </c>
      <c r="J6" s="9">
        <v>11.78</v>
      </c>
      <c r="K6" s="9">
        <v>11.98</v>
      </c>
      <c r="L6" s="9">
        <v>11.61</v>
      </c>
      <c r="M6" s="9">
        <v>12.19</v>
      </c>
      <c r="N6" s="9">
        <v>12.3</v>
      </c>
      <c r="O6" s="29" t="s">
        <v>11</v>
      </c>
      <c r="P6" s="29" t="s">
        <v>12</v>
      </c>
      <c r="Q6" s="9">
        <v>12.8</v>
      </c>
      <c r="R6" s="9" t="s">
        <v>9</v>
      </c>
    </row>
    <row r="7" spans="1:18" s="13" customFormat="1" ht="18">
      <c r="A7" s="11" t="s">
        <v>8</v>
      </c>
      <c r="B7" s="12">
        <f>(B6/H6)*100</f>
        <v>23.46320346320346</v>
      </c>
      <c r="C7" s="12">
        <f>(C6/H6)*100</f>
        <v>24.935064935064933</v>
      </c>
      <c r="D7" s="12">
        <f>(D6/H6)*100</f>
        <v>31.16883116883117</v>
      </c>
      <c r="E7" s="12">
        <f>(E6/H6)*100</f>
        <v>41.99134199134198</v>
      </c>
      <c r="F7" s="12">
        <f>F6/$H$6*100</f>
        <v>62.857142857142854</v>
      </c>
      <c r="G7" s="30" t="s">
        <v>13</v>
      </c>
      <c r="H7" s="12">
        <f>H6/$H$6*100</f>
        <v>100</v>
      </c>
      <c r="I7" s="30" t="s">
        <v>14</v>
      </c>
      <c r="J7" s="12">
        <f>J6/$H$6*100</f>
        <v>101.99134199134198</v>
      </c>
      <c r="K7" s="30" t="s">
        <v>14</v>
      </c>
      <c r="L7" s="12">
        <f>L6/$H$6*100</f>
        <v>100.5194805194805</v>
      </c>
      <c r="M7" s="12">
        <f>M6/$H$6*100</f>
        <v>105.54112554112554</v>
      </c>
      <c r="N7" s="12">
        <f>N6/$H$6*100</f>
        <v>106.49350649350649</v>
      </c>
      <c r="O7" s="30" t="s">
        <v>15</v>
      </c>
      <c r="P7" s="30" t="s">
        <v>16</v>
      </c>
      <c r="Q7" s="12">
        <v>110</v>
      </c>
      <c r="R7" s="12" t="s">
        <v>9</v>
      </c>
    </row>
    <row r="8" spans="1:18" s="13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0" customFormat="1" ht="18">
      <c r="A9" s="8" t="s">
        <v>1</v>
      </c>
      <c r="B9" s="9">
        <v>2.92</v>
      </c>
      <c r="C9" s="9">
        <v>3.3</v>
      </c>
      <c r="D9" s="9">
        <v>3.75</v>
      </c>
      <c r="E9" s="9">
        <v>4.57</v>
      </c>
      <c r="F9" s="9">
        <v>6.7</v>
      </c>
      <c r="G9" s="9">
        <v>12.08</v>
      </c>
      <c r="H9" s="9">
        <v>13.45</v>
      </c>
      <c r="I9" s="9">
        <v>13.04</v>
      </c>
      <c r="J9" s="9">
        <v>13.25</v>
      </c>
      <c r="K9" s="9">
        <v>14.34</v>
      </c>
      <c r="L9" s="9">
        <v>13.55</v>
      </c>
      <c r="M9" s="9">
        <v>13.05</v>
      </c>
      <c r="N9" s="9">
        <v>13.68</v>
      </c>
      <c r="O9" s="9">
        <v>14.66</v>
      </c>
      <c r="P9" s="29" t="s">
        <v>17</v>
      </c>
      <c r="Q9" s="9">
        <v>15</v>
      </c>
      <c r="R9" s="9" t="s">
        <v>9</v>
      </c>
    </row>
    <row r="10" spans="1:18" s="13" customFormat="1" ht="18">
      <c r="A10" s="11" t="s">
        <v>8</v>
      </c>
      <c r="B10" s="12">
        <f aca="true" t="shared" si="1" ref="B10:O10">(B9/$H9)*100</f>
        <v>21.71003717472119</v>
      </c>
      <c r="C10" s="12">
        <f t="shared" si="1"/>
        <v>24.53531598513011</v>
      </c>
      <c r="D10" s="12">
        <f t="shared" si="1"/>
        <v>27.881040892193308</v>
      </c>
      <c r="E10" s="12">
        <f t="shared" si="1"/>
        <v>33.97769516728625</v>
      </c>
      <c r="F10" s="12">
        <f t="shared" si="1"/>
        <v>49.81412639405205</v>
      </c>
      <c r="G10" s="12">
        <f t="shared" si="1"/>
        <v>89.81412639405205</v>
      </c>
      <c r="H10" s="12">
        <f t="shared" si="1"/>
        <v>100</v>
      </c>
      <c r="I10" s="12">
        <f t="shared" si="1"/>
        <v>96.95167286245353</v>
      </c>
      <c r="J10" s="12">
        <f t="shared" si="1"/>
        <v>98.51301115241637</v>
      </c>
      <c r="K10" s="12">
        <f t="shared" si="1"/>
        <v>106.61710037174721</v>
      </c>
      <c r="L10" s="12">
        <f t="shared" si="1"/>
        <v>100.74349442379183</v>
      </c>
      <c r="M10" s="12">
        <f t="shared" si="1"/>
        <v>97.02602230483272</v>
      </c>
      <c r="N10" s="12">
        <f t="shared" si="1"/>
        <v>101.71003717472121</v>
      </c>
      <c r="O10" s="12">
        <f t="shared" si="1"/>
        <v>108.99628252788105</v>
      </c>
      <c r="P10" s="30" t="s">
        <v>15</v>
      </c>
      <c r="Q10" s="12">
        <v>111</v>
      </c>
      <c r="R10" s="12" t="s">
        <v>9</v>
      </c>
    </row>
    <row r="11" spans="1:18" s="13" customFormat="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0" customFormat="1" ht="18">
      <c r="A12" s="31" t="s">
        <v>18</v>
      </c>
      <c r="B12" s="9">
        <v>3.03</v>
      </c>
      <c r="C12" s="9">
        <v>3.14</v>
      </c>
      <c r="D12" s="9">
        <v>4.02</v>
      </c>
      <c r="E12" s="9">
        <v>5.71</v>
      </c>
      <c r="F12" s="9">
        <v>8.18</v>
      </c>
      <c r="G12" s="9">
        <f>100*544/4825</f>
        <v>11.27461139896373</v>
      </c>
      <c r="H12" s="9">
        <f>100*855/6057</f>
        <v>14.115898959881129</v>
      </c>
      <c r="I12" s="9">
        <f>100*887/6273</f>
        <v>14.139964929061055</v>
      </c>
      <c r="J12" s="9">
        <f>100*856/6091</f>
        <v>14.053521589230012</v>
      </c>
      <c r="K12" s="9">
        <f>100*870/6199</f>
        <v>14.03452169704791</v>
      </c>
      <c r="L12" s="9">
        <v>13.7</v>
      </c>
      <c r="M12" s="9">
        <f>100*(808/5545)</f>
        <v>14.571686203787197</v>
      </c>
      <c r="N12" s="9">
        <f>100*(838/5050)</f>
        <v>16.594059405940595</v>
      </c>
      <c r="O12" s="9">
        <v>17.3</v>
      </c>
      <c r="P12" s="9">
        <v>17.5</v>
      </c>
      <c r="Q12" s="9">
        <v>18.4</v>
      </c>
      <c r="R12" s="9" t="s">
        <v>9</v>
      </c>
    </row>
    <row r="13" spans="1:18" s="13" customFormat="1" ht="16.5">
      <c r="A13" s="11" t="s">
        <v>8</v>
      </c>
      <c r="B13" s="12">
        <f aca="true" t="shared" si="2" ref="B13:P13">(B12/$H12)*100</f>
        <v>21.46515789473684</v>
      </c>
      <c r="C13" s="12">
        <f t="shared" si="2"/>
        <v>22.24442105263158</v>
      </c>
      <c r="D13" s="12">
        <f t="shared" si="2"/>
        <v>28.47852631578947</v>
      </c>
      <c r="E13" s="12">
        <f t="shared" si="2"/>
        <v>40.450842105263156</v>
      </c>
      <c r="F13" s="12">
        <f t="shared" si="2"/>
        <v>57.948842105263154</v>
      </c>
      <c r="G13" s="12">
        <f t="shared" si="2"/>
        <v>79.87172075265885</v>
      </c>
      <c r="H13" s="12">
        <f t="shared" si="2"/>
        <v>100</v>
      </c>
      <c r="I13" s="12">
        <f t="shared" si="2"/>
        <v>100.17048839219042</v>
      </c>
      <c r="J13" s="12">
        <f t="shared" si="2"/>
        <v>99.55810557422946</v>
      </c>
      <c r="K13" s="12">
        <f t="shared" si="2"/>
        <v>99.42350633803414</v>
      </c>
      <c r="L13" s="12">
        <f t="shared" si="2"/>
        <v>97.05368421052631</v>
      </c>
      <c r="M13" s="12">
        <f t="shared" si="2"/>
        <v>103.22889279103981</v>
      </c>
      <c r="N13" s="12">
        <f t="shared" si="2"/>
        <v>117.55581031787389</v>
      </c>
      <c r="O13" s="12">
        <f t="shared" si="2"/>
        <v>122.55684210526316</v>
      </c>
      <c r="P13" s="12">
        <f t="shared" si="2"/>
        <v>123.97368421052633</v>
      </c>
      <c r="Q13" s="12">
        <f>Q12/H12*100</f>
        <v>130.34947368421052</v>
      </c>
      <c r="R13" s="12" t="s">
        <v>9</v>
      </c>
    </row>
    <row r="14" spans="1:18" s="13" customFormat="1" ht="7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0" customFormat="1" ht="18.75" thickBot="1">
      <c r="A15" s="14" t="s">
        <v>19</v>
      </c>
      <c r="B15" s="15">
        <v>29.6</v>
      </c>
      <c r="C15" s="15">
        <v>31.5</v>
      </c>
      <c r="D15" s="15">
        <v>38.8</v>
      </c>
      <c r="E15" s="15">
        <v>53.8</v>
      </c>
      <c r="F15" s="15">
        <v>82.4</v>
      </c>
      <c r="G15" s="15">
        <v>107.6</v>
      </c>
      <c r="H15" s="15">
        <v>130.7</v>
      </c>
      <c r="I15" s="15">
        <v>136.2</v>
      </c>
      <c r="J15" s="15">
        <v>140.3</v>
      </c>
      <c r="K15" s="15">
        <v>144.5</v>
      </c>
      <c r="L15" s="15">
        <v>148.2</v>
      </c>
      <c r="M15" s="15">
        <v>152.4</v>
      </c>
      <c r="N15" s="15">
        <v>156.9</v>
      </c>
      <c r="O15" s="15">
        <v>160.5</v>
      </c>
      <c r="P15" s="28" t="s">
        <v>20</v>
      </c>
      <c r="Q15" s="28" t="s">
        <v>21</v>
      </c>
      <c r="R15" s="15" t="s">
        <v>9</v>
      </c>
    </row>
    <row r="16" spans="1:17" s="18" customFormat="1" ht="12" customHeight="1">
      <c r="A16" s="36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16"/>
      <c r="L16" s="16"/>
      <c r="M16" s="16"/>
      <c r="N16" s="16"/>
      <c r="O16" s="16"/>
      <c r="P16" s="16"/>
      <c r="Q16" s="17"/>
    </row>
    <row r="17" spans="1:17" s="21" customFormat="1" ht="12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7"/>
      <c r="Q17" s="17"/>
    </row>
    <row r="18" spans="1:16" s="23" customFormat="1" ht="12" customHeight="1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22"/>
      <c r="L18" s="22"/>
      <c r="M18" s="22"/>
      <c r="N18" s="22"/>
      <c r="O18" s="22"/>
      <c r="P18" s="22"/>
    </row>
    <row r="19" spans="1:16" s="23" customFormat="1" ht="12" customHeight="1">
      <c r="A19" s="37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22"/>
      <c r="L19" s="22"/>
      <c r="M19" s="22"/>
      <c r="N19" s="22"/>
      <c r="O19" s="22"/>
      <c r="P19" s="22"/>
    </row>
    <row r="20" spans="1:16" s="23" customFormat="1" ht="12" customHeight="1">
      <c r="A20" s="37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22"/>
      <c r="L20" s="22"/>
      <c r="M20" s="22"/>
      <c r="N20" s="22"/>
      <c r="O20" s="22"/>
      <c r="P20" s="22"/>
    </row>
    <row r="21" spans="1:16" s="23" customFormat="1" ht="12" customHeight="1">
      <c r="A21" s="37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22"/>
      <c r="L21" s="22"/>
      <c r="M21" s="22"/>
      <c r="N21" s="22"/>
      <c r="O21" s="22"/>
      <c r="P21" s="22"/>
    </row>
    <row r="22" spans="1:15" s="23" customFormat="1" ht="12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4"/>
    </row>
    <row r="23" spans="1:16" s="23" customFormat="1" ht="12" customHeight="1">
      <c r="A23" s="38" t="s">
        <v>2</v>
      </c>
      <c r="B23" s="38"/>
      <c r="C23" s="38"/>
      <c r="D23" s="38"/>
      <c r="E23" s="38"/>
      <c r="F23" s="38"/>
      <c r="G23" s="38"/>
      <c r="H23" s="38"/>
      <c r="I23" s="38"/>
      <c r="J23" s="38"/>
      <c r="K23" s="16"/>
      <c r="L23" s="16"/>
      <c r="M23" s="16"/>
      <c r="N23" s="16"/>
      <c r="O23" s="16"/>
      <c r="P23" s="16"/>
    </row>
    <row r="24" spans="1:16" s="23" customFormat="1" ht="12" customHeight="1">
      <c r="A24" s="35" t="s">
        <v>3</v>
      </c>
      <c r="B24" s="35"/>
      <c r="C24" s="35"/>
      <c r="D24" s="35"/>
      <c r="E24" s="35"/>
      <c r="F24" s="35"/>
      <c r="G24" s="35"/>
      <c r="H24" s="35"/>
      <c r="I24" s="35"/>
      <c r="J24" s="35"/>
      <c r="K24" s="26"/>
      <c r="L24" s="26"/>
      <c r="M24" s="26"/>
      <c r="N24" s="26"/>
      <c r="O24" s="26"/>
      <c r="P24" s="26"/>
    </row>
    <row r="25" spans="1:16" s="23" customFormat="1" ht="24" customHeight="1">
      <c r="A25" s="34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27"/>
      <c r="L25" s="27"/>
      <c r="M25" s="27"/>
      <c r="N25" s="27"/>
      <c r="O25" s="27"/>
      <c r="P25" s="27"/>
    </row>
    <row r="26" spans="1:16" s="23" customFormat="1" ht="24" customHeight="1">
      <c r="A26" s="34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27"/>
      <c r="L26" s="27"/>
      <c r="M26" s="27"/>
      <c r="N26" s="27"/>
      <c r="O26" s="27"/>
      <c r="P26" s="27"/>
    </row>
    <row r="27" spans="1:16" s="23" customFormat="1" ht="12" customHeight="1">
      <c r="A27" s="34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27"/>
      <c r="L27" s="27"/>
      <c r="M27" s="27"/>
      <c r="N27" s="27"/>
      <c r="O27" s="27"/>
      <c r="P27" s="27"/>
    </row>
    <row r="28" spans="1:16" s="23" customFormat="1" ht="12" customHeight="1">
      <c r="A28" s="34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27"/>
      <c r="L28" s="27"/>
      <c r="M28" s="27"/>
      <c r="N28" s="27"/>
      <c r="O28" s="27"/>
      <c r="P28" s="27"/>
    </row>
    <row r="29" spans="1:16" s="23" customFormat="1" ht="23.25" customHeight="1">
      <c r="A29" s="34" t="s">
        <v>31</v>
      </c>
      <c r="B29" s="34"/>
      <c r="C29" s="34"/>
      <c r="D29" s="34"/>
      <c r="E29" s="34"/>
      <c r="F29" s="34"/>
      <c r="G29" s="34"/>
      <c r="H29" s="34"/>
      <c r="I29" s="34"/>
      <c r="J29" s="34"/>
      <c r="K29" s="27"/>
      <c r="L29" s="27"/>
      <c r="M29" s="27"/>
      <c r="N29" s="27"/>
      <c r="O29" s="27"/>
      <c r="P29" s="27"/>
    </row>
    <row r="30" spans="1:16" s="23" customFormat="1" ht="23.25" customHeight="1">
      <c r="A30" s="34" t="s">
        <v>32</v>
      </c>
      <c r="B30" s="34"/>
      <c r="C30" s="34"/>
      <c r="D30" s="34"/>
      <c r="E30" s="34"/>
      <c r="F30" s="34"/>
      <c r="G30" s="34"/>
      <c r="H30" s="34"/>
      <c r="I30" s="34"/>
      <c r="J30" s="34"/>
      <c r="K30" s="27"/>
      <c r="L30" s="27"/>
      <c r="M30" s="27"/>
      <c r="N30" s="27"/>
      <c r="O30" s="27"/>
      <c r="P30" s="27"/>
    </row>
    <row r="31" spans="1:16" s="23" customFormat="1" ht="12" customHeight="1">
      <c r="A31" s="35" t="s">
        <v>7</v>
      </c>
      <c r="B31" s="35"/>
      <c r="C31" s="35"/>
      <c r="D31" s="35"/>
      <c r="E31" s="35"/>
      <c r="F31" s="35"/>
      <c r="G31" s="35"/>
      <c r="H31" s="35"/>
      <c r="I31" s="35"/>
      <c r="J31" s="35"/>
      <c r="K31" s="26"/>
      <c r="L31" s="26"/>
      <c r="M31" s="26"/>
      <c r="N31" s="26"/>
      <c r="O31" s="26"/>
      <c r="P31" s="26"/>
    </row>
    <row r="32" spans="1:16" s="23" customFormat="1" ht="12" customHeight="1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27"/>
      <c r="L32" s="27"/>
      <c r="M32" s="27"/>
      <c r="N32" s="27"/>
      <c r="O32" s="27"/>
      <c r="P32" s="27"/>
    </row>
    <row r="33" spans="1:16" s="23" customFormat="1" ht="12" customHeight="1">
      <c r="A33" s="35" t="s">
        <v>4</v>
      </c>
      <c r="B33" s="35"/>
      <c r="C33" s="35"/>
      <c r="D33" s="35"/>
      <c r="E33" s="35"/>
      <c r="F33" s="35"/>
      <c r="G33" s="35"/>
      <c r="H33" s="35"/>
      <c r="I33" s="35"/>
      <c r="J33" s="35"/>
      <c r="K33" s="26"/>
      <c r="L33" s="26"/>
      <c r="M33" s="26"/>
      <c r="N33" s="26"/>
      <c r="O33" s="26"/>
      <c r="P33" s="26"/>
    </row>
    <row r="34" spans="1:16" s="23" customFormat="1" ht="12" customHeight="1">
      <c r="A34" s="34" t="s">
        <v>34</v>
      </c>
      <c r="B34" s="34"/>
      <c r="C34" s="34"/>
      <c r="D34" s="34"/>
      <c r="E34" s="34"/>
      <c r="F34" s="34"/>
      <c r="G34" s="34"/>
      <c r="H34" s="34"/>
      <c r="I34" s="34"/>
      <c r="J34" s="34"/>
      <c r="K34" s="27"/>
      <c r="L34" s="27"/>
      <c r="M34" s="27"/>
      <c r="N34" s="27"/>
      <c r="O34" s="27"/>
      <c r="P34" s="27"/>
    </row>
    <row r="35" spans="1:16" s="23" customFormat="1" ht="12" customHeight="1">
      <c r="A35" s="34" t="s">
        <v>35</v>
      </c>
      <c r="B35" s="34"/>
      <c r="C35" s="34"/>
      <c r="D35" s="34"/>
      <c r="E35" s="34"/>
      <c r="F35" s="34"/>
      <c r="G35" s="34"/>
      <c r="H35" s="34"/>
      <c r="I35" s="34"/>
      <c r="J35" s="34"/>
      <c r="K35" s="27"/>
      <c r="L35" s="27"/>
      <c r="M35" s="27"/>
      <c r="N35" s="27"/>
      <c r="O35" s="27"/>
      <c r="P35" s="27"/>
    </row>
    <row r="36" spans="1:16" s="23" customFormat="1" ht="12" customHeight="1">
      <c r="A36" s="34" t="s">
        <v>36</v>
      </c>
      <c r="B36" s="34"/>
      <c r="C36" s="34"/>
      <c r="D36" s="34"/>
      <c r="E36" s="34"/>
      <c r="F36" s="34"/>
      <c r="G36" s="34"/>
      <c r="H36" s="34"/>
      <c r="I36" s="34"/>
      <c r="J36" s="34"/>
      <c r="K36" s="27"/>
      <c r="L36" s="27"/>
      <c r="M36" s="27"/>
      <c r="N36" s="27"/>
      <c r="O36" s="27"/>
      <c r="P36" s="27"/>
    </row>
    <row r="37" spans="1:16" s="23" customFormat="1" ht="12" customHeight="1">
      <c r="A37" s="35" t="s">
        <v>5</v>
      </c>
      <c r="B37" s="35"/>
      <c r="C37" s="35"/>
      <c r="D37" s="35"/>
      <c r="E37" s="35"/>
      <c r="F37" s="35"/>
      <c r="G37" s="35"/>
      <c r="H37" s="35"/>
      <c r="I37" s="35"/>
      <c r="J37" s="35"/>
      <c r="K37" s="26"/>
      <c r="L37" s="26"/>
      <c r="M37" s="26"/>
      <c r="N37" s="26"/>
      <c r="O37" s="26"/>
      <c r="P37" s="26"/>
    </row>
    <row r="38" spans="1:16" s="23" customFormat="1" ht="12" customHeight="1">
      <c r="A38" s="34" t="s">
        <v>37</v>
      </c>
      <c r="B38" s="34"/>
      <c r="C38" s="34"/>
      <c r="D38" s="34"/>
      <c r="E38" s="34"/>
      <c r="F38" s="34"/>
      <c r="G38" s="34"/>
      <c r="H38" s="34"/>
      <c r="I38" s="34"/>
      <c r="J38" s="34"/>
      <c r="K38" s="27"/>
      <c r="L38" s="27"/>
      <c r="M38" s="27"/>
      <c r="N38" s="27"/>
      <c r="O38" s="27"/>
      <c r="P38" s="27"/>
    </row>
  </sheetData>
  <mergeCells count="21">
    <mergeCell ref="A21:J21"/>
    <mergeCell ref="A23:J23"/>
    <mergeCell ref="A24:J24"/>
    <mergeCell ref="A25:J25"/>
    <mergeCell ref="A16:J16"/>
    <mergeCell ref="A18:J18"/>
    <mergeCell ref="A19:J19"/>
    <mergeCell ref="A20:J20"/>
    <mergeCell ref="A26:J26"/>
    <mergeCell ref="A27:J27"/>
    <mergeCell ref="A28:J28"/>
    <mergeCell ref="A29:J29"/>
    <mergeCell ref="A30:J30"/>
    <mergeCell ref="A31:J31"/>
    <mergeCell ref="A32:J32"/>
    <mergeCell ref="A33:J33"/>
    <mergeCell ref="A38:J38"/>
    <mergeCell ref="A34:J34"/>
    <mergeCell ref="A35:J35"/>
    <mergeCell ref="A36:J36"/>
    <mergeCell ref="A37:J37"/>
  </mergeCells>
  <printOptions/>
  <pageMargins left="1" right="1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2002-04-04T14:11:57Z</cp:lastPrinted>
  <dcterms:created xsi:type="dcterms:W3CDTF">1999-06-04T16:28:28Z</dcterms:created>
  <dcterms:modified xsi:type="dcterms:W3CDTF">2002-07-24T12:46:43Z</dcterms:modified>
  <cp:category/>
  <cp:version/>
  <cp:contentType/>
  <cp:contentStatus/>
</cp:coreProperties>
</file>