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9720" windowHeight="6030" activeTab="0"/>
  </bookViews>
  <sheets>
    <sheet name="2-28" sheetId="1" r:id="rId1"/>
  </sheets>
  <definedNames>
    <definedName name="HTML_CodePage" hidden="1">1252</definedName>
    <definedName name="HTML_Control" hidden="1">{"'2-28'!$A$1:$M$32"}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tasks\nts2000\nts2000\HTML\Ch2_web\2-28.htm"</definedName>
    <definedName name="HTML_Title" hidden="1">"Table 2-28"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<sst xmlns="http://schemas.openxmlformats.org/spreadsheetml/2006/main" count="50" uniqueCount="39">
  <si>
    <t>Under 55 mph</t>
  </si>
  <si>
    <t>55 mph and above</t>
  </si>
  <si>
    <t>N</t>
  </si>
  <si>
    <t xml:space="preserve">  Total </t>
  </si>
  <si>
    <t>55 mph</t>
  </si>
  <si>
    <t>60 mph</t>
  </si>
  <si>
    <t>65 mph</t>
  </si>
  <si>
    <t>70 mph</t>
  </si>
  <si>
    <t>Over 70 mph</t>
  </si>
  <si>
    <t xml:space="preserve">  Total</t>
  </si>
  <si>
    <t xml:space="preserve">  Unknown, total</t>
  </si>
  <si>
    <t xml:space="preserve"> TOTAL fatal crashes</t>
  </si>
  <si>
    <t>30, 35 mph</t>
  </si>
  <si>
    <t>40, 45 mph</t>
  </si>
  <si>
    <t>50 mph</t>
  </si>
  <si>
    <t>Table 2-28:  Motor Vehicle Fatal Crashes by Posted Speed Limit</t>
  </si>
  <si>
    <r>
      <t>b</t>
    </r>
    <r>
      <rPr>
        <b/>
        <sz val="11"/>
        <rFont val="Arial Narrow"/>
        <family val="2"/>
      </rPr>
      <t>966</t>
    </r>
  </si>
  <si>
    <t xml:space="preserve">1975 </t>
  </si>
  <si>
    <t xml:space="preserve">1980 </t>
  </si>
  <si>
    <t xml:space="preserve">1985 </t>
  </si>
  <si>
    <t xml:space="preserve">1990 </t>
  </si>
  <si>
    <t xml:space="preserve">1991 </t>
  </si>
  <si>
    <t xml:space="preserve">1992 </t>
  </si>
  <si>
    <t xml:space="preserve">1993 </t>
  </si>
  <si>
    <t xml:space="preserve">1994 </t>
  </si>
  <si>
    <t xml:space="preserve">1995 </t>
  </si>
  <si>
    <t xml:space="preserve">1996 </t>
  </si>
  <si>
    <t xml:space="preserve">1997 </t>
  </si>
  <si>
    <t xml:space="preserve">1998 </t>
  </si>
  <si>
    <t xml:space="preserve">1999 </t>
  </si>
  <si>
    <t xml:space="preserve">2000 </t>
  </si>
  <si>
    <r>
      <t>KEY:</t>
    </r>
    <r>
      <rPr>
        <sz val="9"/>
        <rFont val="Arial"/>
        <family val="2"/>
      </rPr>
      <t xml:space="preserve"> N = data do not exist.</t>
    </r>
  </si>
  <si>
    <r>
      <t xml:space="preserve">a </t>
    </r>
    <r>
      <rPr>
        <sz val="9"/>
        <rFont val="Arial"/>
        <family val="2"/>
      </rPr>
      <t>The "No Statutory Limit" speed limit designation is included in this category.</t>
    </r>
  </si>
  <si>
    <r>
      <t xml:space="preserve">b </t>
    </r>
    <r>
      <rPr>
        <sz val="9"/>
        <rFont val="Arial"/>
        <family val="2"/>
      </rPr>
      <t>Includes crashes classified as "Blank" speed limit in the source.</t>
    </r>
  </si>
  <si>
    <r>
      <t>NOTES:</t>
    </r>
    <r>
      <rPr>
        <sz val="9"/>
        <rFont val="Arial"/>
        <family val="2"/>
      </rPr>
      <t xml:space="preserve">  In 1974, Congress enacted a national maximum speed limit of 55 miles per hour (mph).  Amendments in 1987 and 1991 allowed states to increase speed limits to 65 mph on rural Interstates and similar highways. </t>
    </r>
  </si>
  <si>
    <t>The National Maximum Speed Limit was repealed in late 1995; speed limits are again set by the states, some of which have raised their maximum speed limits to 70 mph or above.</t>
  </si>
  <si>
    <r>
      <t>SOURCES:</t>
    </r>
    <r>
      <rPr>
        <sz val="9"/>
        <rFont val="Arial"/>
        <family val="2"/>
      </rPr>
      <t xml:space="preserve"> 1975-93: U.S. Department of Transportation, National Highway Traffic Safety Administration, National Center for Statistics and Analysis, Fatality Analysis Reporting System, personal communications, Oct. 22, 1996, Feb. 1999, and Oct. 4, 1999.</t>
    </r>
  </si>
  <si>
    <t>1994-2000: Ibid., Internet data query from Internet site http://www-fars.nhtsa.dot.gov as of Aug. 10, 2001.</t>
  </si>
  <si>
    <r>
      <t xml:space="preserve">5,10,15, 20, 25 mph </t>
    </r>
    <r>
      <rPr>
        <vertAlign val="superscript"/>
        <sz val="11"/>
        <rFont val="Arial Narrow"/>
        <family val="2"/>
      </rPr>
      <t>a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</si>
</sst>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3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left" vertical="center"/>
    </xf>
    <xf numFmtId="0" fontId="14" fillId="0" borderId="4" xfId="30" applyFont="1" applyFill="1" applyBorder="1" applyAlignment="1">
      <alignment horizontal="left"/>
      <protection/>
    </xf>
    <xf numFmtId="0" fontId="14" fillId="0" borderId="0" xfId="30" applyFont="1" applyFill="1" applyBorder="1" applyAlignment="1">
      <alignment horizontal="left" wrapText="1"/>
      <protection/>
    </xf>
    <xf numFmtId="3" fontId="15" fillId="0" borderId="0" xfId="30" applyNumberFormat="1" applyFont="1" applyFill="1" applyBorder="1" applyAlignment="1">
      <alignment horizontal="right"/>
      <protection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3" fontId="15" fillId="0" borderId="5" xfId="30" applyNumberFormat="1" applyFont="1" applyFill="1" applyBorder="1" applyAlignment="1">
      <alignment horizontal="right"/>
      <protection/>
    </xf>
    <xf numFmtId="0" fontId="14" fillId="0" borderId="0" xfId="30" applyFont="1" applyFill="1" applyBorder="1">
      <alignment horizontal="left"/>
      <protection/>
    </xf>
    <xf numFmtId="3" fontId="14" fillId="0" borderId="0" xfId="30" applyNumberFormat="1" applyFont="1" applyFill="1" applyBorder="1" applyAlignment="1">
      <alignment horizontal="right"/>
      <protection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0" fontId="15" fillId="0" borderId="0" xfId="30" applyFont="1" applyFill="1" applyBorder="1">
      <alignment horizontal="left"/>
      <protection/>
    </xf>
    <xf numFmtId="0" fontId="14" fillId="0" borderId="6" xfId="30" applyFont="1" applyFill="1" applyBorder="1">
      <alignment horizontal="left"/>
      <protection/>
    </xf>
    <xf numFmtId="3" fontId="14" fillId="0" borderId="6" xfId="30" applyNumberFormat="1" applyFont="1" applyFill="1" applyBorder="1" applyAlignment="1">
      <alignment horizontal="right"/>
      <protection/>
    </xf>
    <xf numFmtId="3" fontId="14" fillId="0" borderId="6" xfId="0" applyNumberFormat="1" applyFont="1" applyFill="1" applyBorder="1" applyAlignment="1">
      <alignment/>
    </xf>
    <xf numFmtId="49" fontId="14" fillId="0" borderId="5" xfId="30" applyNumberFormat="1" applyFont="1" applyFill="1" applyBorder="1" applyAlignment="1">
      <alignment horizontal="right"/>
      <protection/>
    </xf>
    <xf numFmtId="0" fontId="17" fillId="0" borderId="0" xfId="0" applyFont="1" applyFill="1" applyAlignment="1">
      <alignment horizontal="right" vertical="top"/>
    </xf>
    <xf numFmtId="0" fontId="15" fillId="0" borderId="0" xfId="30" applyFont="1" applyFill="1" applyBorder="1" applyAlignment="1">
      <alignment horizontal="left" vertical="top"/>
      <protection/>
    </xf>
    <xf numFmtId="3" fontId="14" fillId="0" borderId="0" xfId="0" applyNumberFormat="1" applyFont="1" applyFill="1" applyBorder="1" applyAlignment="1">
      <alignment/>
    </xf>
    <xf numFmtId="3" fontId="20" fillId="0" borderId="0" xfId="30" applyNumberFormat="1" applyFont="1" applyFill="1" applyBorder="1" applyAlignment="1">
      <alignment horizontal="right"/>
      <protection/>
    </xf>
    <xf numFmtId="3" fontId="18" fillId="0" borderId="0" xfId="30" applyNumberFormat="1" applyFont="1" applyFill="1" applyBorder="1" applyAlignment="1">
      <alignment horizontal="right"/>
      <protection/>
    </xf>
    <xf numFmtId="0" fontId="19" fillId="0" borderId="0" xfId="30" applyFont="1" applyFill="1" applyAlignment="1">
      <alignment horizontal="left"/>
      <protection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0" fontId="18" fillId="0" borderId="0" xfId="30" applyFont="1" applyFill="1" applyAlignment="1">
      <alignment horizontal="left"/>
      <protection/>
    </xf>
    <xf numFmtId="49" fontId="19" fillId="0" borderId="0" xfId="0" applyNumberFormat="1" applyFont="1" applyFill="1" applyAlignment="1">
      <alignment horizontal="left" vertical="center"/>
    </xf>
    <xf numFmtId="3" fontId="18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1" fillId="0" borderId="0" xfId="30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0" fontId="18" fillId="0" borderId="0" xfId="0" applyFont="1" applyFill="1" applyAlignment="1">
      <alignment wrapText="1"/>
    </xf>
    <xf numFmtId="0" fontId="12" fillId="0" borderId="6" xfId="30" applyFont="1" applyFill="1" applyBorder="1" applyAlignment="1">
      <alignment horizontal="left" wrapText="1"/>
      <protection/>
    </xf>
    <xf numFmtId="0" fontId="0" fillId="0" borderId="6" xfId="0" applyBorder="1" applyAlignment="1">
      <alignment wrapText="1"/>
    </xf>
    <xf numFmtId="0" fontId="18" fillId="0" borderId="7" xfId="30" applyFont="1" applyFill="1" applyBorder="1" applyAlignment="1">
      <alignment horizontal="left" wrapText="1"/>
      <protection/>
    </xf>
    <xf numFmtId="0" fontId="0" fillId="0" borderId="7" xfId="0" applyBorder="1" applyAlignment="1">
      <alignment wrapText="1"/>
    </xf>
    <xf numFmtId="0" fontId="20" fillId="0" borderId="0" xfId="30" applyFont="1" applyFill="1" applyBorder="1" applyAlignment="1">
      <alignment horizontal="left" wrapText="1"/>
      <protection/>
    </xf>
    <xf numFmtId="0" fontId="19" fillId="0" borderId="0" xfId="30" applyFont="1" applyFill="1" applyAlignment="1">
      <alignment horizontal="left" wrapText="1"/>
      <protection/>
    </xf>
    <xf numFmtId="0" fontId="18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49" fontId="19" fillId="0" borderId="0" xfId="0" applyNumberFormat="1" applyFont="1" applyFill="1" applyAlignment="1">
      <alignment horizontal="left" wrapText="1"/>
    </xf>
    <xf numFmtId="0" fontId="18" fillId="0" borderId="0" xfId="30" applyNumberFormat="1" applyFont="1" applyFill="1" applyAlignment="1">
      <alignment horizontal="left" wrapText="1"/>
      <protection/>
    </xf>
    <xf numFmtId="0" fontId="19" fillId="0" borderId="0" xfId="30" applyNumberFormat="1" applyFont="1" applyFill="1" applyAlignment="1">
      <alignment horizontal="left" wrapText="1"/>
      <protection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Hed Side" xfId="22"/>
    <cellStyle name="Hed Side bold" xfId="23"/>
    <cellStyle name="Hed Side Regular" xfId="24"/>
    <cellStyle name="Hed Side_1-1A-Regular" xfId="25"/>
    <cellStyle name="Hed Top" xfId="26"/>
    <cellStyle name="Percent" xfId="27"/>
    <cellStyle name="Source Hed" xfId="28"/>
    <cellStyle name="Source Superscript" xfId="29"/>
    <cellStyle name="Source Text" xfId="30"/>
    <cellStyle name="Superscript" xfId="31"/>
    <cellStyle name="Table Data" xfId="32"/>
    <cellStyle name="Table Head Top" xfId="33"/>
    <cellStyle name="Table Hed Side" xfId="34"/>
    <cellStyle name="Table Title" xfId="35"/>
    <cellStyle name="Title Text" xfId="36"/>
    <cellStyle name="Title Text 1" xfId="37"/>
    <cellStyle name="Title Text 2" xfId="38"/>
    <cellStyle name="Title-1" xfId="39"/>
    <cellStyle name="Title-2" xfId="40"/>
    <cellStyle name="Title-3" xfId="41"/>
    <cellStyle name="Wrap" xfId="42"/>
    <cellStyle name="Wrap Bold" xfId="43"/>
    <cellStyle name="Wrap Title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33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24.7109375" style="1" customWidth="1"/>
    <col min="2" max="16384" width="9.140625" style="1" customWidth="1"/>
  </cols>
  <sheetData>
    <row r="1" spans="1:15" s="2" customFormat="1" ht="14.25" thickBot="1">
      <c r="A1" s="36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6.5">
      <c r="A2" s="5"/>
      <c r="B2" s="20" t="s">
        <v>17</v>
      </c>
      <c r="C2" s="20" t="s">
        <v>18</v>
      </c>
      <c r="D2" s="20" t="s">
        <v>19</v>
      </c>
      <c r="E2" s="20" t="s">
        <v>20</v>
      </c>
      <c r="F2" s="20" t="s">
        <v>21</v>
      </c>
      <c r="G2" s="20" t="s">
        <v>22</v>
      </c>
      <c r="H2" s="20" t="s">
        <v>23</v>
      </c>
      <c r="I2" s="20" t="s">
        <v>24</v>
      </c>
      <c r="J2" s="20" t="s">
        <v>25</v>
      </c>
      <c r="K2" s="20" t="s">
        <v>26</v>
      </c>
      <c r="L2" s="20" t="s">
        <v>27</v>
      </c>
      <c r="M2" s="20" t="s">
        <v>28</v>
      </c>
      <c r="N2" s="20" t="s">
        <v>29</v>
      </c>
      <c r="O2" s="20" t="s">
        <v>30</v>
      </c>
    </row>
    <row r="3" spans="1:15" ht="16.5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8"/>
      <c r="L3" s="8"/>
      <c r="M3" s="8"/>
      <c r="N3" s="9"/>
      <c r="O3" s="9"/>
    </row>
    <row r="4" spans="1:15" ht="18">
      <c r="A4" s="22" t="s">
        <v>38</v>
      </c>
      <c r="B4" s="7">
        <v>2617</v>
      </c>
      <c r="C4" s="7">
        <v>2865</v>
      </c>
      <c r="D4" s="7">
        <v>2504</v>
      </c>
      <c r="E4" s="7">
        <v>2234</v>
      </c>
      <c r="F4" s="7">
        <v>2097</v>
      </c>
      <c r="G4" s="7">
        <v>1911</v>
      </c>
      <c r="H4" s="7">
        <v>1895</v>
      </c>
      <c r="I4" s="7">
        <f>78+1+8+60+88+1655</f>
        <v>1890</v>
      </c>
      <c r="J4" s="7">
        <f>70+10+59+107+1647</f>
        <v>1893</v>
      </c>
      <c r="K4" s="7">
        <f>146+3+14+49+101+1583</f>
        <v>1896</v>
      </c>
      <c r="L4" s="7">
        <f>162+2+14+43+94+1640</f>
        <v>1955</v>
      </c>
      <c r="M4" s="7">
        <v>1873</v>
      </c>
      <c r="N4" s="15">
        <f>123+4+12+53+92+1579</f>
        <v>1863</v>
      </c>
      <c r="O4" s="15">
        <f>155+2+8+53+84+1511</f>
        <v>1813</v>
      </c>
    </row>
    <row r="5" spans="1:15" ht="16.5">
      <c r="A5" s="16" t="s">
        <v>12</v>
      </c>
      <c r="B5" s="7">
        <v>6099</v>
      </c>
      <c r="C5" s="7">
        <v>8527</v>
      </c>
      <c r="D5" s="7">
        <v>7889</v>
      </c>
      <c r="E5" s="7">
        <v>7756</v>
      </c>
      <c r="F5" s="7">
        <v>6908</v>
      </c>
      <c r="G5" s="7">
        <v>6696</v>
      </c>
      <c r="H5" s="7">
        <v>6759</v>
      </c>
      <c r="I5" s="7">
        <f>2750+3815</f>
        <v>6565</v>
      </c>
      <c r="J5" s="7">
        <f>2808+3873</f>
        <v>6681</v>
      </c>
      <c r="K5" s="7">
        <f>2564+3881</f>
        <v>6445</v>
      </c>
      <c r="L5" s="7">
        <f>2355+4028</f>
        <v>6383</v>
      </c>
      <c r="M5" s="7">
        <v>6025</v>
      </c>
      <c r="N5" s="15">
        <f>2127+3819</f>
        <v>5946</v>
      </c>
      <c r="O5" s="15">
        <f>2183+3828</f>
        <v>6011</v>
      </c>
    </row>
    <row r="6" spans="1:15" ht="16.5">
      <c r="A6" s="16" t="s">
        <v>13</v>
      </c>
      <c r="B6" s="7">
        <v>4276</v>
      </c>
      <c r="C6" s="7">
        <v>6256</v>
      </c>
      <c r="D6" s="7">
        <v>6813</v>
      </c>
      <c r="E6" s="7">
        <v>7092</v>
      </c>
      <c r="F6" s="7">
        <v>6608</v>
      </c>
      <c r="G6" s="7">
        <v>6345</v>
      </c>
      <c r="H6" s="7">
        <v>6454</v>
      </c>
      <c r="I6" s="7">
        <f>2347+4285</f>
        <v>6632</v>
      </c>
      <c r="J6" s="7">
        <f>2518+4420</f>
        <v>6938</v>
      </c>
      <c r="K6" s="7">
        <f>2543+4553</f>
        <v>7096</v>
      </c>
      <c r="L6" s="7">
        <f>2461+4671</f>
        <v>7132</v>
      </c>
      <c r="M6" s="7">
        <v>7349</v>
      </c>
      <c r="N6" s="15">
        <f>2501+4744</f>
        <v>7245</v>
      </c>
      <c r="O6" s="15">
        <f>2456+4772</f>
        <v>7228</v>
      </c>
    </row>
    <row r="7" spans="1:15" ht="16.5">
      <c r="A7" s="16" t="s">
        <v>14</v>
      </c>
      <c r="B7" s="10">
        <v>2241</v>
      </c>
      <c r="C7" s="10">
        <v>2431</v>
      </c>
      <c r="D7" s="10">
        <v>2072</v>
      </c>
      <c r="E7" s="10">
        <v>2054</v>
      </c>
      <c r="F7" s="10">
        <v>1894</v>
      </c>
      <c r="G7" s="10">
        <v>1875</v>
      </c>
      <c r="H7" s="10">
        <v>1877</v>
      </c>
      <c r="I7" s="10">
        <v>1861</v>
      </c>
      <c r="J7" s="10">
        <v>1927</v>
      </c>
      <c r="K7" s="10">
        <v>1908</v>
      </c>
      <c r="L7" s="10">
        <v>1788</v>
      </c>
      <c r="M7" s="10">
        <v>1771</v>
      </c>
      <c r="N7" s="10">
        <v>1909</v>
      </c>
      <c r="O7" s="10">
        <v>1823</v>
      </c>
    </row>
    <row r="8" spans="1:15" s="2" customFormat="1" ht="16.5">
      <c r="A8" s="11" t="s">
        <v>3</v>
      </c>
      <c r="B8" s="12">
        <v>15233</v>
      </c>
      <c r="C8" s="12">
        <v>20079</v>
      </c>
      <c r="D8" s="12">
        <v>19278</v>
      </c>
      <c r="E8" s="12">
        <v>19136</v>
      </c>
      <c r="F8" s="12">
        <v>17507</v>
      </c>
      <c r="G8" s="12">
        <v>16827</v>
      </c>
      <c r="H8" s="12">
        <f>SUM(H4:H7)</f>
        <v>16985</v>
      </c>
      <c r="I8" s="12">
        <f>SUM(I4:I7)</f>
        <v>16948</v>
      </c>
      <c r="J8" s="12">
        <f>SUM(J4:J7)</f>
        <v>17439</v>
      </c>
      <c r="K8" s="12">
        <f>SUM(K4:K7)</f>
        <v>17345</v>
      </c>
      <c r="L8" s="12">
        <f>SUM(L4:L7)</f>
        <v>17258</v>
      </c>
      <c r="M8" s="12">
        <v>17018</v>
      </c>
      <c r="N8" s="13">
        <f>SUM(N4:N7)</f>
        <v>16963</v>
      </c>
      <c r="O8" s="12">
        <f>SUM(O4:O7)</f>
        <v>16875</v>
      </c>
    </row>
    <row r="9" spans="1:15" s="2" customFormat="1" ht="6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14"/>
    </row>
    <row r="10" spans="1:15" ht="16.5">
      <c r="A10" s="11" t="s">
        <v>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15"/>
      <c r="O10" s="9"/>
    </row>
    <row r="11" spans="1:15" ht="16.5">
      <c r="A11" s="16" t="s">
        <v>4</v>
      </c>
      <c r="B11" s="7">
        <v>16094</v>
      </c>
      <c r="C11" s="7">
        <v>20352</v>
      </c>
      <c r="D11" s="7">
        <v>18862</v>
      </c>
      <c r="E11" s="7">
        <v>17556</v>
      </c>
      <c r="F11" s="7">
        <v>16543</v>
      </c>
      <c r="G11" s="7">
        <v>15444</v>
      </c>
      <c r="H11" s="7">
        <v>15980</v>
      </c>
      <c r="I11" s="7">
        <v>16512</v>
      </c>
      <c r="J11" s="7">
        <v>16753</v>
      </c>
      <c r="K11" s="7">
        <v>14097</v>
      </c>
      <c r="L11" s="7">
        <v>12897</v>
      </c>
      <c r="M11" s="7">
        <v>12522</v>
      </c>
      <c r="N11" s="7">
        <v>12184</v>
      </c>
      <c r="O11" s="7">
        <v>12026</v>
      </c>
    </row>
    <row r="12" spans="1:15" ht="16.5">
      <c r="A12" s="16" t="s">
        <v>5</v>
      </c>
      <c r="B12" s="7" t="s">
        <v>2</v>
      </c>
      <c r="C12" s="7" t="s">
        <v>2</v>
      </c>
      <c r="D12" s="7" t="s">
        <v>2</v>
      </c>
      <c r="E12" s="7">
        <v>18</v>
      </c>
      <c r="F12" s="7">
        <v>9</v>
      </c>
      <c r="G12" s="7">
        <v>4</v>
      </c>
      <c r="H12" s="7">
        <v>9</v>
      </c>
      <c r="I12" s="7">
        <v>13</v>
      </c>
      <c r="J12" s="7">
        <v>16</v>
      </c>
      <c r="K12" s="7">
        <v>523</v>
      </c>
      <c r="L12" s="7">
        <v>935</v>
      </c>
      <c r="M12" s="7">
        <v>1073</v>
      </c>
      <c r="N12" s="7">
        <v>1069</v>
      </c>
      <c r="O12" s="7">
        <v>1151</v>
      </c>
    </row>
    <row r="13" spans="1:15" ht="16.5">
      <c r="A13" s="16" t="s">
        <v>6</v>
      </c>
      <c r="B13" s="7" t="s">
        <v>2</v>
      </c>
      <c r="C13" s="7" t="s">
        <v>2</v>
      </c>
      <c r="D13" s="7" t="s">
        <v>2</v>
      </c>
      <c r="E13" s="7">
        <v>2175</v>
      </c>
      <c r="F13" s="7">
        <v>2078</v>
      </c>
      <c r="G13" s="7">
        <v>2002</v>
      </c>
      <c r="H13" s="7">
        <v>2155</v>
      </c>
      <c r="I13" s="7">
        <v>2173</v>
      </c>
      <c r="J13" s="7">
        <v>2323</v>
      </c>
      <c r="K13" s="7">
        <v>3214</v>
      </c>
      <c r="L13" s="7">
        <v>3311</v>
      </c>
      <c r="M13" s="7">
        <v>3421</v>
      </c>
      <c r="N13" s="7">
        <v>3537</v>
      </c>
      <c r="O13" s="7">
        <v>3671</v>
      </c>
    </row>
    <row r="14" spans="1:15" ht="16.5">
      <c r="A14" s="16" t="s">
        <v>7</v>
      </c>
      <c r="B14" s="7" t="s">
        <v>2</v>
      </c>
      <c r="C14" s="7" t="s">
        <v>2</v>
      </c>
      <c r="D14" s="7" t="s">
        <v>2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38</v>
      </c>
      <c r="K14" s="7">
        <v>1282</v>
      </c>
      <c r="L14" s="7">
        <v>1633</v>
      </c>
      <c r="M14" s="7">
        <v>1835</v>
      </c>
      <c r="N14" s="7">
        <v>2079</v>
      </c>
      <c r="O14" s="7">
        <v>2207</v>
      </c>
    </row>
    <row r="15" spans="1:15" ht="16.5">
      <c r="A15" s="16" t="s">
        <v>8</v>
      </c>
      <c r="B15" s="10" t="s">
        <v>2</v>
      </c>
      <c r="C15" s="10" t="s">
        <v>2</v>
      </c>
      <c r="D15" s="10" t="s">
        <v>2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10</v>
      </c>
      <c r="K15" s="10">
        <v>344</v>
      </c>
      <c r="L15" s="10">
        <v>475</v>
      </c>
      <c r="M15" s="10">
        <f>482</f>
        <v>482</v>
      </c>
      <c r="N15" s="10">
        <f>503+1</f>
        <v>504</v>
      </c>
      <c r="O15" s="10">
        <v>513</v>
      </c>
    </row>
    <row r="16" spans="1:15" s="2" customFormat="1" ht="16.5">
      <c r="A16" s="11" t="s">
        <v>9</v>
      </c>
      <c r="B16" s="12">
        <f aca="true" t="shared" si="0" ref="B16:O16">SUM(B11:B15)</f>
        <v>16094</v>
      </c>
      <c r="C16" s="12">
        <f t="shared" si="0"/>
        <v>20352</v>
      </c>
      <c r="D16" s="12">
        <f t="shared" si="0"/>
        <v>18862</v>
      </c>
      <c r="E16" s="12">
        <f t="shared" si="0"/>
        <v>19749</v>
      </c>
      <c r="F16" s="12">
        <f t="shared" si="0"/>
        <v>18630</v>
      </c>
      <c r="G16" s="12">
        <f t="shared" si="0"/>
        <v>17450</v>
      </c>
      <c r="H16" s="12">
        <f t="shared" si="0"/>
        <v>18144</v>
      </c>
      <c r="I16" s="12">
        <f t="shared" si="0"/>
        <v>18698</v>
      </c>
      <c r="J16" s="12">
        <f t="shared" si="0"/>
        <v>19140</v>
      </c>
      <c r="K16" s="12">
        <f t="shared" si="0"/>
        <v>19460</v>
      </c>
      <c r="L16" s="12">
        <f t="shared" si="0"/>
        <v>19251</v>
      </c>
      <c r="M16" s="12">
        <f t="shared" si="0"/>
        <v>19333</v>
      </c>
      <c r="N16" s="13">
        <f t="shared" si="0"/>
        <v>19373</v>
      </c>
      <c r="O16" s="13">
        <f t="shared" si="0"/>
        <v>19568</v>
      </c>
    </row>
    <row r="17" spans="1:15" s="2" customFormat="1" ht="6" customHeight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4"/>
    </row>
    <row r="18" spans="1:15" ht="18">
      <c r="A18" s="11" t="s">
        <v>10</v>
      </c>
      <c r="B18" s="12">
        <v>7834</v>
      </c>
      <c r="C18" s="12">
        <v>4853</v>
      </c>
      <c r="D18" s="12">
        <v>1055</v>
      </c>
      <c r="E18" s="12">
        <v>951</v>
      </c>
      <c r="F18" s="12">
        <v>800</v>
      </c>
      <c r="G18" s="12">
        <v>665</v>
      </c>
      <c r="H18" s="12">
        <v>651</v>
      </c>
      <c r="I18" s="12">
        <v>608</v>
      </c>
      <c r="J18" s="12">
        <f>649+13</f>
        <v>662</v>
      </c>
      <c r="K18" s="12">
        <v>689</v>
      </c>
      <c r="L18" s="12">
        <v>815</v>
      </c>
      <c r="M18" s="12">
        <v>756</v>
      </c>
      <c r="N18" s="12">
        <v>804</v>
      </c>
      <c r="O18" s="21" t="s">
        <v>16</v>
      </c>
    </row>
    <row r="19" spans="1:15" ht="16.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5"/>
      <c r="O19" s="9"/>
    </row>
    <row r="20" spans="1:15" s="2" customFormat="1" ht="17.25" thickBot="1">
      <c r="A20" s="17" t="s">
        <v>11</v>
      </c>
      <c r="B20" s="18">
        <f aca="true" t="shared" si="1" ref="B20:N20">SUM(B18,B16,B8)</f>
        <v>39161</v>
      </c>
      <c r="C20" s="18">
        <f t="shared" si="1"/>
        <v>45284</v>
      </c>
      <c r="D20" s="18">
        <f t="shared" si="1"/>
        <v>39195</v>
      </c>
      <c r="E20" s="18">
        <f t="shared" si="1"/>
        <v>39836</v>
      </c>
      <c r="F20" s="18">
        <f t="shared" si="1"/>
        <v>36937</v>
      </c>
      <c r="G20" s="18">
        <f t="shared" si="1"/>
        <v>34942</v>
      </c>
      <c r="H20" s="18">
        <f t="shared" si="1"/>
        <v>35780</v>
      </c>
      <c r="I20" s="18">
        <f t="shared" si="1"/>
        <v>36254</v>
      </c>
      <c r="J20" s="18">
        <f t="shared" si="1"/>
        <v>37241</v>
      </c>
      <c r="K20" s="18">
        <f t="shared" si="1"/>
        <v>37494</v>
      </c>
      <c r="L20" s="18">
        <f t="shared" si="1"/>
        <v>37324</v>
      </c>
      <c r="M20" s="18">
        <f t="shared" si="1"/>
        <v>37107</v>
      </c>
      <c r="N20" s="18">
        <f t="shared" si="1"/>
        <v>37140</v>
      </c>
      <c r="O20" s="19">
        <f>37409</f>
        <v>37409</v>
      </c>
    </row>
    <row r="21" spans="1:15" s="2" customFormat="1" ht="16.5">
      <c r="A21" s="38" t="s">
        <v>31</v>
      </c>
      <c r="B21" s="39"/>
      <c r="C21" s="39"/>
      <c r="D21" s="39"/>
      <c r="E21" s="39"/>
      <c r="F21" s="39"/>
      <c r="G21" s="39"/>
      <c r="H21" s="39"/>
      <c r="I21" s="24"/>
      <c r="J21" s="24"/>
      <c r="K21" s="24"/>
      <c r="L21" s="24"/>
      <c r="M21" s="24"/>
      <c r="N21" s="24"/>
      <c r="O21" s="23"/>
    </row>
    <row r="22" spans="1:15" s="2" customFormat="1" ht="16.5">
      <c r="A22" s="40"/>
      <c r="B22" s="34"/>
      <c r="C22" s="34"/>
      <c r="D22" s="34"/>
      <c r="E22" s="34"/>
      <c r="F22" s="34"/>
      <c r="G22" s="34"/>
      <c r="H22" s="34"/>
      <c r="I22" s="24"/>
      <c r="J22" s="24"/>
      <c r="K22" s="24"/>
      <c r="L22" s="24"/>
      <c r="M22" s="24"/>
      <c r="N22" s="24"/>
      <c r="O22" s="23"/>
    </row>
    <row r="23" spans="1:15" s="2" customFormat="1" ht="13.5" customHeight="1">
      <c r="A23" s="33" t="s">
        <v>32</v>
      </c>
      <c r="B23" s="34"/>
      <c r="C23" s="34"/>
      <c r="D23" s="34"/>
      <c r="E23" s="34"/>
      <c r="F23" s="34"/>
      <c r="G23" s="34"/>
      <c r="H23" s="34"/>
      <c r="I23" s="25"/>
      <c r="J23" s="25"/>
      <c r="K23" s="25"/>
      <c r="L23" s="25"/>
      <c r="M23" s="25"/>
      <c r="N23" s="31"/>
      <c r="O23" s="3"/>
    </row>
    <row r="24" spans="1:14" s="2" customFormat="1" ht="13.5" customHeight="1">
      <c r="A24" s="33" t="s">
        <v>33</v>
      </c>
      <c r="B24" s="34"/>
      <c r="C24" s="34"/>
      <c r="D24" s="34"/>
      <c r="E24" s="34"/>
      <c r="F24" s="34"/>
      <c r="G24" s="34"/>
      <c r="H24" s="34"/>
      <c r="I24" s="25"/>
      <c r="J24" s="25"/>
      <c r="K24" s="25"/>
      <c r="L24" s="25"/>
      <c r="M24" s="25"/>
      <c r="N24" s="31"/>
    </row>
    <row r="25" spans="1:14" s="2" customFormat="1" ht="16.5" customHeight="1">
      <c r="A25" s="35"/>
      <c r="B25" s="34"/>
      <c r="C25" s="34"/>
      <c r="D25" s="34"/>
      <c r="E25" s="34"/>
      <c r="F25" s="34"/>
      <c r="G25" s="34"/>
      <c r="H25" s="34"/>
      <c r="I25" s="25"/>
      <c r="J25" s="25"/>
      <c r="K25" s="25"/>
      <c r="L25" s="25"/>
      <c r="M25" s="25"/>
      <c r="N25" s="31"/>
    </row>
    <row r="26" spans="1:14" ht="23.25" customHeight="1">
      <c r="A26" s="45" t="s">
        <v>34</v>
      </c>
      <c r="B26" s="45"/>
      <c r="C26" s="45"/>
      <c r="D26" s="45"/>
      <c r="E26" s="45"/>
      <c r="F26" s="45"/>
      <c r="G26" s="43"/>
      <c r="H26" s="43"/>
      <c r="I26" s="29"/>
      <c r="J26" s="29"/>
      <c r="K26" s="29"/>
      <c r="L26" s="29"/>
      <c r="M26" s="29"/>
      <c r="N26" s="29"/>
    </row>
    <row r="27" spans="1:14" ht="25.5" customHeight="1">
      <c r="A27" s="46" t="s">
        <v>35</v>
      </c>
      <c r="B27" s="46"/>
      <c r="C27" s="46"/>
      <c r="D27" s="46"/>
      <c r="E27" s="46"/>
      <c r="F27" s="46"/>
      <c r="G27" s="43"/>
      <c r="H27" s="43"/>
      <c r="I27" s="26"/>
      <c r="J27" s="26"/>
      <c r="K27" s="26"/>
      <c r="L27" s="26"/>
      <c r="M27" s="26"/>
      <c r="N27" s="32"/>
    </row>
    <row r="28" spans="1:14" ht="13.5" customHeight="1">
      <c r="A28" s="41"/>
      <c r="B28" s="41"/>
      <c r="C28" s="41"/>
      <c r="D28" s="41"/>
      <c r="E28" s="41"/>
      <c r="F28" s="41"/>
      <c r="G28" s="41"/>
      <c r="H28" s="41"/>
      <c r="I28" s="26"/>
      <c r="J28" s="26"/>
      <c r="K28" s="26"/>
      <c r="L28" s="26"/>
      <c r="M28" s="26"/>
      <c r="N28" s="32"/>
    </row>
    <row r="29" spans="1:14" ht="36" customHeight="1">
      <c r="A29" s="42" t="s">
        <v>36</v>
      </c>
      <c r="B29" s="42"/>
      <c r="C29" s="42"/>
      <c r="D29" s="42"/>
      <c r="E29" s="42"/>
      <c r="F29" s="42"/>
      <c r="G29" s="43"/>
      <c r="H29" s="43"/>
      <c r="I29" s="26"/>
      <c r="J29" s="26"/>
      <c r="K29" s="26"/>
      <c r="L29" s="26"/>
      <c r="M29" s="26"/>
      <c r="N29" s="32"/>
    </row>
    <row r="30" spans="1:14" ht="13.5" customHeight="1">
      <c r="A30" s="44" t="s">
        <v>37</v>
      </c>
      <c r="B30" s="43"/>
      <c r="C30" s="43"/>
      <c r="D30" s="43"/>
      <c r="E30" s="43"/>
      <c r="F30" s="43"/>
      <c r="G30" s="43"/>
      <c r="H30" s="43"/>
      <c r="I30" s="27"/>
      <c r="J30" s="27"/>
      <c r="K30" s="27"/>
      <c r="L30" s="27"/>
      <c r="M30" s="27"/>
      <c r="N30" s="32"/>
    </row>
    <row r="31" spans="2:14" ht="12.75">
      <c r="B31" s="27"/>
      <c r="C31" s="27"/>
      <c r="D31" s="27"/>
      <c r="E31" s="27"/>
      <c r="F31" s="27"/>
      <c r="G31" s="28"/>
      <c r="H31" s="28"/>
      <c r="I31" s="28"/>
      <c r="J31" s="28"/>
      <c r="K31" s="28"/>
      <c r="L31" s="28"/>
      <c r="M31" s="28"/>
      <c r="N31" s="32"/>
    </row>
    <row r="32" spans="2:14" ht="12.75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7:13" ht="12.75">
      <c r="G33" s="4"/>
      <c r="H33" s="4"/>
      <c r="I33" s="4"/>
      <c r="J33" s="4"/>
      <c r="K33" s="4"/>
      <c r="L33" s="4"/>
      <c r="M33" s="4"/>
    </row>
  </sheetData>
  <mergeCells count="11">
    <mergeCell ref="A28:H28"/>
    <mergeCell ref="A29:H29"/>
    <mergeCell ref="A30:H30"/>
    <mergeCell ref="A26:H26"/>
    <mergeCell ref="A27:H27"/>
    <mergeCell ref="A24:H24"/>
    <mergeCell ref="A25:H25"/>
    <mergeCell ref="A1:O1"/>
    <mergeCell ref="A21:H21"/>
    <mergeCell ref="A22:H22"/>
    <mergeCell ref="A23:H23"/>
  </mergeCells>
  <printOptions/>
  <pageMargins left="0.75" right="0.75" top="1" bottom="1" header="0.5" footer="0.5"/>
  <pageSetup fitToHeight="1" fitToWidth="1" horizontalDpi="600" verticalDpi="600" orientation="landscape" scale="80" r:id="rId1"/>
  <headerFooter alignWithMargins="0">
    <oddHeader>&amp;R&amp;D</oddHeader>
    <oddFooter>&amp;C&amp;P&amp;RNTS99main/&amp;F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2002-03-13T15:11:53Z</cp:lastPrinted>
  <dcterms:created xsi:type="dcterms:W3CDTF">1999-03-29T20:38:03Z</dcterms:created>
  <dcterms:modified xsi:type="dcterms:W3CDTF">2002-07-25T15:31:00Z</dcterms:modified>
  <cp:category/>
  <cp:version/>
  <cp:contentType/>
  <cp:contentStatus/>
</cp:coreProperties>
</file>