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4" sheetId="3" r:id="rId3"/>
    <sheet name="2003" sheetId="4" r:id="rId4"/>
  </sheets>
  <definedNames>
    <definedName name="_xlnm.Print_Area" localSheetId="0">'Data'!#REF!</definedName>
  </definedNames>
  <calcPr fullCalcOnLoad="1"/>
</workbook>
</file>

<file path=xl/sharedStrings.xml><?xml version="1.0" encoding="utf-8"?>
<sst xmlns="http://schemas.openxmlformats.org/spreadsheetml/2006/main" count="393" uniqueCount="148">
  <si>
    <t>than $1,250, exports less than $2,500, and intransit shipments]</t>
  </si>
  <si>
    <t>Port</t>
  </si>
  <si>
    <t>Mode</t>
  </si>
  <si>
    <t>Rank</t>
  </si>
  <si>
    <t>Total trade</t>
  </si>
  <si>
    <t>Exports</t>
  </si>
  <si>
    <t>Exports as a</t>
  </si>
  <si>
    <t>Imports</t>
  </si>
  <si>
    <t>percent of total</t>
  </si>
  <si>
    <t>Port of Los Angeles, CA</t>
  </si>
  <si>
    <t>Water</t>
  </si>
  <si>
    <t>JFK International Airport, NY</t>
  </si>
  <si>
    <t>Air</t>
  </si>
  <si>
    <t>Port of Detroit, MI</t>
  </si>
  <si>
    <t>Land</t>
  </si>
  <si>
    <t>Port of New York and New Jersey</t>
  </si>
  <si>
    <t>Port of Long Beach, CA</t>
  </si>
  <si>
    <t>Port of Laredo, TX</t>
  </si>
  <si>
    <t>Los Angeles International Airport, CA</t>
  </si>
  <si>
    <t>Port Huron, MI</t>
  </si>
  <si>
    <t>Port of Buffalo-Niagara Falls, NY</t>
  </si>
  <si>
    <t>Chicago, IL</t>
  </si>
  <si>
    <t>Port of Houston, TX</t>
  </si>
  <si>
    <t>San Francisco International Airport, CA</t>
  </si>
  <si>
    <t>Port of Charleston, SC</t>
  </si>
  <si>
    <t>Port of El Paso, TX</t>
  </si>
  <si>
    <t>Port of Norfolk Harbor, VA</t>
  </si>
  <si>
    <t>New Orleans, LA</t>
  </si>
  <si>
    <t>Port of Tacoma, WA</t>
  </si>
  <si>
    <t>Port of Baltimore, MD</t>
  </si>
  <si>
    <t>Port of Oakland, CA</t>
  </si>
  <si>
    <t>Dallas-Fort Worth, TX</t>
  </si>
  <si>
    <t>Port of Seattle, WA</t>
  </si>
  <si>
    <t>Miami International Airport, FL</t>
  </si>
  <si>
    <t>Anchorage, AK</t>
  </si>
  <si>
    <t>Port of Savannah, GA</t>
  </si>
  <si>
    <t>Port of Otay Mesa Station, CA</t>
  </si>
  <si>
    <t>Port of New Orleans, LA</t>
  </si>
  <si>
    <t>Cleveland, OH</t>
  </si>
  <si>
    <t>Atlanta, GA</t>
  </si>
  <si>
    <t>Port of Miami, FL</t>
  </si>
  <si>
    <t>Port of Champlain-Rouses Point, NY</t>
  </si>
  <si>
    <t>Port of Hidalgo, TX</t>
  </si>
  <si>
    <t>Newark, NJ</t>
  </si>
  <si>
    <t>San Juan International Airport, PR</t>
  </si>
  <si>
    <t>Port of Blaine, WA</t>
  </si>
  <si>
    <t>Port of Portland, OR</t>
  </si>
  <si>
    <t>Port of Jacksonville, FL</t>
  </si>
  <si>
    <t>Port Everglades, FL</t>
  </si>
  <si>
    <t>Port of Nogales, AZ</t>
  </si>
  <si>
    <t>Port of Philadelphia, PA</t>
  </si>
  <si>
    <t>Port of Morgan City, LA</t>
  </si>
  <si>
    <t>Port of Brownsville, TX</t>
  </si>
  <si>
    <t>Port of Alexandria Bay, NY</t>
  </si>
  <si>
    <t>Port of Beaumont, TX</t>
  </si>
  <si>
    <t>Port of Pembina, ND</t>
  </si>
  <si>
    <t>Boston Logan Airport, MA</t>
  </si>
  <si>
    <t>Port of Calexico-East, CA</t>
  </si>
  <si>
    <t>Philadelphia International Airport, PA</t>
  </si>
  <si>
    <t>Port of Sweetgrass, MT</t>
  </si>
  <si>
    <t>Seattle-Tacoma International Airport, WA</t>
  </si>
  <si>
    <t>(X)</t>
  </si>
  <si>
    <t xml:space="preserve">  Total U.S. merchandise trade</t>
  </si>
  <si>
    <t xml:space="preserve">    Top 50 gateways</t>
  </si>
  <si>
    <t xml:space="preserve">     As a percent of total</t>
  </si>
  <si>
    <t>Source: U.S. Bureau of Transportation Statistics, America's Freight Transportation Gateways, 2004</t>
  </si>
  <si>
    <t>See Internet site \&lt;http://www.bts.gov/publications/americas_freight_transportation_gateways/&gt;</t>
  </si>
  <si>
    <t>X Not applicable.</t>
  </si>
  <si>
    <t>For the top 50 gateways ranked by value of shipments. Excludes imports of less</t>
  </si>
  <si>
    <t>[In billions of dollars, except as indicated (1,983 represents $1,983,000,000,000)</t>
  </si>
  <si>
    <t>- Represents or rounds to zero.</t>
  </si>
  <si>
    <t>Port of Corpus Christi, TX</t>
  </si>
  <si>
    <t>SYMBOLS</t>
  </si>
  <si>
    <t>Source: U.S. Bureau of Transportation Statistics,</t>
  </si>
  <si>
    <t>National Transportation Statistics, annual. See Internet site</t>
  </si>
  <si>
    <t>&lt;http://www.bts.gov/publications/national_transportation_statistics/&gt;</t>
  </si>
  <si>
    <t>Port of Los Angeles, California</t>
  </si>
  <si>
    <t>Port of Long Beach, California</t>
  </si>
  <si>
    <t>Los Angeles International Airport, California</t>
  </si>
  <si>
    <t>San Francisco International Airport, California</t>
  </si>
  <si>
    <t>Port of Oakland, California</t>
  </si>
  <si>
    <t>Port of Otay Mesa Station, California</t>
  </si>
  <si>
    <t>Port of Calexico-East, California</t>
  </si>
  <si>
    <t>JFK International Airport, New York</t>
  </si>
  <si>
    <t>Port of Buffalo-Niagara Falls, New York</t>
  </si>
  <si>
    <t>Port of Alexandria Bay, New York</t>
  </si>
  <si>
    <t>Port of Brownsville-Cameron, Texas</t>
  </si>
  <si>
    <t>Texas City, Texas</t>
  </si>
  <si>
    <t>Port of Laredo, Texas</t>
  </si>
  <si>
    <t>Port of Houston, Texas</t>
  </si>
  <si>
    <t>Port of El Paso, Texas</t>
  </si>
  <si>
    <t>Dallas-Fort Worth, Texas</t>
  </si>
  <si>
    <t>Port of Beaumont, Texas</t>
  </si>
  <si>
    <t>Port of Hidalgo, Texas</t>
  </si>
  <si>
    <t>Port of Corpus Christi, Texas</t>
  </si>
  <si>
    <t>Port of Seattle, Washington</t>
  </si>
  <si>
    <t>Port of Tacoma, Washington</t>
  </si>
  <si>
    <t>Port of Blaine, Washington</t>
  </si>
  <si>
    <t>Port of Jacksonville, Florida</t>
  </si>
  <si>
    <t>Port of Port Everglades, Florida</t>
  </si>
  <si>
    <t>Miami International Airport, Florida</t>
  </si>
  <si>
    <t>Port of Miami, Florida</t>
  </si>
  <si>
    <t>Port of Philadelphia, Pennsylvania</t>
  </si>
  <si>
    <t>Philadelphia International Airport, Pennsylvania</t>
  </si>
  <si>
    <t>Port of Nogales, Arizona</t>
  </si>
  <si>
    <t>Boston Logan Airport, Massachsetts</t>
  </si>
  <si>
    <t>Port of Detroit, Michigan</t>
  </si>
  <si>
    <t>Port of Huron, Michigan</t>
  </si>
  <si>
    <t>Port of New York, New York and New Jersey</t>
  </si>
  <si>
    <t>Chicago, Illinois</t>
  </si>
  <si>
    <t>Port of Charleston, South Carolina</t>
  </si>
  <si>
    <t>Port of Norfolk Harbor, Virginia</t>
  </si>
  <si>
    <t>Port of Baltimore, Maryland</t>
  </si>
  <si>
    <t>New Orleans, Louisiana</t>
  </si>
  <si>
    <t>Port of Savannah, Georgia</t>
  </si>
  <si>
    <t>Anchorage, Alaska</t>
  </si>
  <si>
    <t>Atlanta, Georgia</t>
  </si>
  <si>
    <t>Cleveland, Ohio</t>
  </si>
  <si>
    <t>Port of New Orleans, Louisiana</t>
  </si>
  <si>
    <t>Port of Champlain-Rouses Point, New York</t>
  </si>
  <si>
    <t>Newark, New Jersey</t>
  </si>
  <si>
    <t>Port of Morgan City, Louisiana</t>
  </si>
  <si>
    <t>Port of Portland, Oregon</t>
  </si>
  <si>
    <t>San Juan International Airport, Puerto Rico</t>
  </si>
  <si>
    <t>Port of Pembina, North Dakota</t>
  </si>
  <si>
    <t>Port of Sweetgrass, Montana</t>
  </si>
  <si>
    <r>
      <t>[</t>
    </r>
    <r>
      <rPr>
        <b/>
        <sz val="12"/>
        <rFont val="Courier New"/>
        <family val="3"/>
      </rPr>
      <t>In billions of dollars, except as indicated (2,286 represents $2,286,000,000,000).</t>
    </r>
  </si>
  <si>
    <t>(Z)</t>
  </si>
  <si>
    <t>X Not applicable. Z Less than $500,000.</t>
  </si>
  <si>
    <t>U.S. Freight Gateways: 2004</t>
  </si>
  <si>
    <t>U.S. Freight Gateways: 2003</t>
  </si>
  <si>
    <t>Source: U.S. Department of Transportation, Bureau of Transportation Statistics,</t>
  </si>
  <si>
    <t xml:space="preserve">X Not applicable. </t>
  </si>
  <si>
    <r>
      <t>[</t>
    </r>
    <r>
      <rPr>
        <b/>
        <sz val="12"/>
        <rFont val="Courier New"/>
        <family val="3"/>
      </rPr>
      <t>In billions of dollars, except as indicated (2,421.7 represents $2,421,700,000,000).</t>
    </r>
  </si>
  <si>
    <r>
      <t>Table 1036.</t>
    </r>
    <r>
      <rPr>
        <b/>
        <sz val="12"/>
        <rFont val="Courier New"/>
        <family val="3"/>
      </rPr>
      <t xml:space="preserve"> U.S. Freight Gateways--Value of Shipments: 2005</t>
    </r>
  </si>
  <si>
    <t>[Back to Data]</t>
  </si>
  <si>
    <t>HEADNOTE</t>
  </si>
  <si>
    <t>For more information</t>
  </si>
  <si>
    <t>http://www.bts.gov/publications/national_transportation_statistics/</t>
  </si>
  <si>
    <t>Port of New York, NY and NJ</t>
  </si>
  <si>
    <t>Port of Huron, MI</t>
  </si>
  <si>
    <t>Port of Champlain-Rouses Pt., NY</t>
  </si>
  <si>
    <t>Port of South Louisiana, LA</t>
  </si>
  <si>
    <t>Port of Port Everglades, FL</t>
  </si>
  <si>
    <t>Port of Brownsville-Cameron, TX</t>
  </si>
  <si>
    <t>Port of Texas City, TX</t>
  </si>
  <si>
    <t>[See Notes]</t>
  </si>
  <si>
    <t>(billion dollars)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</si>
</sst>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00%"/>
    <numFmt numFmtId="168" formatCode="0.0%"/>
    <numFmt numFmtId="169" formatCode="#,##0.000000000"/>
    <numFmt numFmtId="170" formatCode="#,##0.0000000000"/>
    <numFmt numFmtId="171" formatCode="#,##0.00000000000"/>
    <numFmt numFmtId="172" formatCode="#,##0.00000000"/>
    <numFmt numFmtId="173" formatCode="#,##0.0000000"/>
    <numFmt numFmtId="174" formatCode="#,##0.000000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#,##0.00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7.2"/>
      <color indexed="36"/>
      <name val="Courier New"/>
      <family val="0"/>
    </font>
    <font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0" xfId="17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3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0" fillId="0" borderId="0" xfId="17" applyNumberFormat="1" applyFont="1" applyAlignment="1">
      <alignment/>
    </xf>
    <xf numFmtId="0" fontId="10" fillId="0" borderId="0" xfId="17" applyFont="1" applyAlignment="1">
      <alignment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/>
    </xf>
    <xf numFmtId="0" fontId="10" fillId="0" borderId="0" xfId="17" applyFont="1" applyAlignment="1">
      <alignment/>
    </xf>
    <xf numFmtId="0" fontId="0" fillId="0" borderId="5" xfId="0" applyBorder="1" applyAlignment="1">
      <alignment horizontal="right"/>
    </xf>
    <xf numFmtId="164" fontId="4" fillId="0" borderId="0" xfId="0" applyNumberFormat="1" applyFont="1" applyAlignment="1">
      <alignment/>
    </xf>
    <xf numFmtId="0" fontId="0" fillId="0" borderId="2" xfId="0" applyBorder="1" applyAlignment="1">
      <alignment horizontal="right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ublications/national_transportation_statistic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tabSelected="1" showOutlineSymbols="0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5.75"/>
  <cols>
    <col min="1" max="1" width="42.59765625" style="0" customWidth="1"/>
    <col min="2" max="2" width="7.3984375" style="0" customWidth="1"/>
    <col min="3" max="3" width="9" style="0" customWidth="1"/>
    <col min="4" max="4" width="14.296875" style="0" customWidth="1"/>
    <col min="5" max="5" width="11.8984375" style="0" customWidth="1"/>
    <col min="6" max="6" width="15.3984375" style="0" customWidth="1"/>
    <col min="7" max="7" width="16.59765625" style="0" customWidth="1"/>
    <col min="8" max="16384" width="9.69921875" style="0" customWidth="1"/>
  </cols>
  <sheetData>
    <row r="1" ht="16.5">
      <c r="A1" t="s">
        <v>134</v>
      </c>
    </row>
    <row r="3" ht="15.75">
      <c r="A3" s="61" t="s">
        <v>146</v>
      </c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2:8" ht="15.75">
      <c r="B5" s="19"/>
      <c r="C5" s="19"/>
      <c r="D5" s="6"/>
      <c r="E5" s="6"/>
      <c r="F5" s="6"/>
      <c r="G5" s="6" t="s">
        <v>6</v>
      </c>
      <c r="H5" s="6"/>
    </row>
    <row r="6" spans="1:8" ht="15.75">
      <c r="A6" s="11" t="s">
        <v>1</v>
      </c>
      <c r="B6" s="24" t="s">
        <v>2</v>
      </c>
      <c r="C6" s="20" t="s">
        <v>3</v>
      </c>
      <c r="D6" s="6" t="s">
        <v>4</v>
      </c>
      <c r="E6" s="6" t="s">
        <v>5</v>
      </c>
      <c r="F6" s="6" t="s">
        <v>7</v>
      </c>
      <c r="G6" s="6" t="s">
        <v>8</v>
      </c>
      <c r="H6" s="6"/>
    </row>
    <row r="7" spans="1:8" ht="37.5" customHeight="1">
      <c r="A7" s="14"/>
      <c r="B7" s="22"/>
      <c r="C7" s="22"/>
      <c r="D7" s="64" t="s">
        <v>147</v>
      </c>
      <c r="E7" s="64" t="s">
        <v>147</v>
      </c>
      <c r="F7" s="64" t="s">
        <v>147</v>
      </c>
      <c r="G7" s="14"/>
      <c r="H7" s="14"/>
    </row>
    <row r="8" spans="1:7" s="7" customFormat="1" ht="16.5">
      <c r="A8" s="7" t="s">
        <v>62</v>
      </c>
      <c r="B8" s="23" t="s">
        <v>61</v>
      </c>
      <c r="C8" s="25" t="s">
        <v>61</v>
      </c>
      <c r="D8" s="9">
        <v>2421.7</v>
      </c>
      <c r="E8" s="9">
        <v>821.8</v>
      </c>
      <c r="F8" s="9">
        <v>1599.9</v>
      </c>
      <c r="G8" s="63">
        <v>33.9</v>
      </c>
    </row>
    <row r="9" spans="1:7" ht="15.75">
      <c r="A9" t="s">
        <v>63</v>
      </c>
      <c r="B9" s="24" t="s">
        <v>61</v>
      </c>
      <c r="C9" s="20" t="s">
        <v>61</v>
      </c>
      <c r="D9" s="5">
        <v>2031.7</v>
      </c>
      <c r="E9" s="5">
        <v>712.1</v>
      </c>
      <c r="F9" s="5">
        <v>1319.6</v>
      </c>
      <c r="G9" s="2">
        <v>35.1</v>
      </c>
    </row>
    <row r="10" spans="1:7" ht="15.75">
      <c r="A10" t="s">
        <v>64</v>
      </c>
      <c r="B10" s="24" t="s">
        <v>61</v>
      </c>
      <c r="C10" s="20" t="s">
        <v>61</v>
      </c>
      <c r="D10" s="2">
        <v>83.9</v>
      </c>
      <c r="E10" s="2">
        <v>86.7</v>
      </c>
      <c r="F10" s="2">
        <v>82.5</v>
      </c>
      <c r="G10" s="59" t="s">
        <v>61</v>
      </c>
    </row>
    <row r="11" spans="2:7" ht="15.75">
      <c r="B11" s="24"/>
      <c r="C11" s="20"/>
      <c r="D11" s="2"/>
      <c r="E11" s="2"/>
      <c r="F11" s="2"/>
      <c r="G11" s="2"/>
    </row>
    <row r="12" spans="1:7" ht="15.75">
      <c r="A12" t="s">
        <v>11</v>
      </c>
      <c r="B12" s="24" t="s">
        <v>12</v>
      </c>
      <c r="C12" s="20">
        <v>1</v>
      </c>
      <c r="D12" s="2">
        <v>134.9</v>
      </c>
      <c r="E12" s="2">
        <v>59.3</v>
      </c>
      <c r="F12" s="2">
        <v>75.6</v>
      </c>
      <c r="G12" s="2">
        <v>43.9</v>
      </c>
    </row>
    <row r="13" spans="1:7" ht="15.75">
      <c r="A13" t="s">
        <v>9</v>
      </c>
      <c r="B13" s="24" t="s">
        <v>10</v>
      </c>
      <c r="C13" s="20">
        <v>2</v>
      </c>
      <c r="D13" s="2">
        <v>134.3</v>
      </c>
      <c r="E13" s="2">
        <v>18.4</v>
      </c>
      <c r="F13" s="2">
        <v>116</v>
      </c>
      <c r="G13" s="2">
        <v>13.7</v>
      </c>
    </row>
    <row r="14" spans="1:7" ht="15.75">
      <c r="A14" t="s">
        <v>13</v>
      </c>
      <c r="B14" s="24" t="s">
        <v>14</v>
      </c>
      <c r="C14" s="20">
        <v>3</v>
      </c>
      <c r="D14" s="2">
        <v>130.5</v>
      </c>
      <c r="E14" s="2">
        <v>68.8</v>
      </c>
      <c r="F14" s="2">
        <v>61.7</v>
      </c>
      <c r="G14" s="2">
        <v>52.7</v>
      </c>
    </row>
    <row r="15" spans="1:7" ht="15.75">
      <c r="A15" t="s">
        <v>139</v>
      </c>
      <c r="B15" s="24" t="s">
        <v>10</v>
      </c>
      <c r="C15" s="20">
        <v>4</v>
      </c>
      <c r="D15" s="2">
        <v>130.4</v>
      </c>
      <c r="E15" s="2">
        <v>26.2</v>
      </c>
      <c r="F15" s="2">
        <v>104.2</v>
      </c>
      <c r="G15" s="2">
        <v>20.1</v>
      </c>
    </row>
    <row r="16" spans="1:7" ht="15.75">
      <c r="A16" t="s">
        <v>16</v>
      </c>
      <c r="B16" s="24" t="s">
        <v>10</v>
      </c>
      <c r="C16" s="20">
        <v>5</v>
      </c>
      <c r="D16" s="2">
        <v>124.6</v>
      </c>
      <c r="E16" s="2">
        <v>21.2</v>
      </c>
      <c r="F16" s="2">
        <v>103.4</v>
      </c>
      <c r="G16" s="2">
        <v>17</v>
      </c>
    </row>
    <row r="17" spans="1:7" ht="15.75">
      <c r="A17" t="s">
        <v>17</v>
      </c>
      <c r="B17" s="24" t="s">
        <v>14</v>
      </c>
      <c r="C17" s="20">
        <v>6</v>
      </c>
      <c r="D17" s="2">
        <v>93.7</v>
      </c>
      <c r="E17" s="2">
        <v>40.9</v>
      </c>
      <c r="F17" s="2">
        <v>52.8</v>
      </c>
      <c r="G17" s="2">
        <v>43.7</v>
      </c>
    </row>
    <row r="18" spans="1:7" ht="15.75">
      <c r="A18" t="s">
        <v>22</v>
      </c>
      <c r="B18" s="24" t="s">
        <v>10</v>
      </c>
      <c r="C18" s="20">
        <v>7</v>
      </c>
      <c r="D18" s="2">
        <v>86.1</v>
      </c>
      <c r="E18" s="2">
        <v>33.8</v>
      </c>
      <c r="F18" s="2">
        <v>52.3</v>
      </c>
      <c r="G18" s="2">
        <v>39.3</v>
      </c>
    </row>
    <row r="19" spans="1:7" ht="15.75">
      <c r="A19" t="s">
        <v>21</v>
      </c>
      <c r="B19" s="24" t="s">
        <v>12</v>
      </c>
      <c r="C19" s="20">
        <v>8</v>
      </c>
      <c r="D19" s="2">
        <v>73.4</v>
      </c>
      <c r="E19" s="2">
        <v>29.1</v>
      </c>
      <c r="F19" s="2">
        <v>44.3</v>
      </c>
      <c r="G19" s="2">
        <v>39.7</v>
      </c>
    </row>
    <row r="20" spans="1:7" ht="15.75">
      <c r="A20" t="s">
        <v>18</v>
      </c>
      <c r="B20" s="24" t="s">
        <v>12</v>
      </c>
      <c r="C20" s="20">
        <v>9</v>
      </c>
      <c r="D20" s="2">
        <v>72.9</v>
      </c>
      <c r="E20" s="2">
        <v>36.5</v>
      </c>
      <c r="F20" s="2">
        <v>36.4</v>
      </c>
      <c r="G20" s="2">
        <v>50.1</v>
      </c>
    </row>
    <row r="21" spans="1:7" ht="15.75">
      <c r="A21" t="s">
        <v>20</v>
      </c>
      <c r="B21" s="24" t="s">
        <v>14</v>
      </c>
      <c r="C21" s="20">
        <v>10</v>
      </c>
      <c r="D21" s="2">
        <v>70.5</v>
      </c>
      <c r="E21" s="2">
        <v>32.5</v>
      </c>
      <c r="F21" s="2">
        <v>38</v>
      </c>
      <c r="G21" s="2">
        <v>46.2</v>
      </c>
    </row>
    <row r="22" spans="1:7" ht="15.75">
      <c r="A22" t="s">
        <v>140</v>
      </c>
      <c r="B22" s="24" t="s">
        <v>14</v>
      </c>
      <c r="C22" s="20">
        <v>11</v>
      </c>
      <c r="D22" s="2">
        <v>68.2</v>
      </c>
      <c r="E22" s="2">
        <v>23.6</v>
      </c>
      <c r="F22" s="2">
        <v>44.6</v>
      </c>
      <c r="G22" s="2">
        <v>34.6</v>
      </c>
    </row>
    <row r="23" spans="1:7" ht="15.75">
      <c r="A23" t="s">
        <v>23</v>
      </c>
      <c r="B23" s="24" t="s">
        <v>12</v>
      </c>
      <c r="C23" s="20">
        <v>12</v>
      </c>
      <c r="D23" s="2">
        <v>57.2</v>
      </c>
      <c r="E23" s="2">
        <v>25.2</v>
      </c>
      <c r="F23" s="2">
        <v>32</v>
      </c>
      <c r="G23" s="2">
        <v>44</v>
      </c>
    </row>
    <row r="24" spans="1:7" ht="15.75">
      <c r="A24" t="s">
        <v>24</v>
      </c>
      <c r="B24" s="24" t="s">
        <v>10</v>
      </c>
      <c r="C24" s="20">
        <v>13</v>
      </c>
      <c r="D24" s="2">
        <v>52.4</v>
      </c>
      <c r="E24" s="2">
        <v>15.9</v>
      </c>
      <c r="F24" s="2">
        <v>36.5</v>
      </c>
      <c r="G24" s="2">
        <v>30.4</v>
      </c>
    </row>
    <row r="25" spans="1:7" ht="15.75">
      <c r="A25" t="s">
        <v>25</v>
      </c>
      <c r="B25" s="24" t="s">
        <v>14</v>
      </c>
      <c r="C25" s="20">
        <v>14</v>
      </c>
      <c r="D25" s="2">
        <v>43</v>
      </c>
      <c r="E25" s="2">
        <v>18.9</v>
      </c>
      <c r="F25" s="2">
        <v>24.1</v>
      </c>
      <c r="G25" s="2">
        <v>43.9</v>
      </c>
    </row>
    <row r="26" spans="1:7" ht="15.75">
      <c r="A26" t="s">
        <v>26</v>
      </c>
      <c r="B26" s="24" t="s">
        <v>10</v>
      </c>
      <c r="C26" s="20">
        <v>15</v>
      </c>
      <c r="D26" s="2">
        <v>39.6</v>
      </c>
      <c r="E26" s="2">
        <v>15</v>
      </c>
      <c r="F26" s="2">
        <v>24.5</v>
      </c>
      <c r="G26" s="2">
        <v>37.9</v>
      </c>
    </row>
    <row r="27" spans="1:7" ht="15.75">
      <c r="A27" t="s">
        <v>29</v>
      </c>
      <c r="B27" s="24" t="s">
        <v>10</v>
      </c>
      <c r="C27" s="20">
        <v>16</v>
      </c>
      <c r="D27" s="2">
        <v>35.6</v>
      </c>
      <c r="E27" s="2">
        <v>8.6</v>
      </c>
      <c r="F27" s="2">
        <v>27</v>
      </c>
      <c r="G27" s="2">
        <v>24</v>
      </c>
    </row>
    <row r="28" spans="1:7" ht="15.75">
      <c r="A28" t="s">
        <v>31</v>
      </c>
      <c r="B28" s="24" t="s">
        <v>12</v>
      </c>
      <c r="C28" s="20">
        <v>17</v>
      </c>
      <c r="D28" s="2">
        <v>35.1</v>
      </c>
      <c r="E28" s="2">
        <v>15.4</v>
      </c>
      <c r="F28" s="2">
        <v>19.7</v>
      </c>
      <c r="G28" s="2">
        <v>44</v>
      </c>
    </row>
    <row r="29" spans="1:7" ht="15.75">
      <c r="A29" t="s">
        <v>32</v>
      </c>
      <c r="B29" s="24" t="s">
        <v>10</v>
      </c>
      <c r="C29" s="20">
        <v>18</v>
      </c>
      <c r="D29" s="2">
        <v>35</v>
      </c>
      <c r="E29" s="2">
        <v>7.7</v>
      </c>
      <c r="F29" s="2">
        <v>27.3</v>
      </c>
      <c r="G29" s="2">
        <v>22</v>
      </c>
    </row>
    <row r="30" spans="1:7" ht="15.75">
      <c r="A30" t="s">
        <v>34</v>
      </c>
      <c r="B30" s="24" t="s">
        <v>12</v>
      </c>
      <c r="C30" s="20">
        <v>19</v>
      </c>
      <c r="D30" s="2">
        <v>34.7</v>
      </c>
      <c r="E30" s="2">
        <v>8.7</v>
      </c>
      <c r="F30" s="2">
        <v>26</v>
      </c>
      <c r="G30" s="2">
        <v>25.1</v>
      </c>
    </row>
    <row r="31" spans="1:7" ht="15.75">
      <c r="A31" t="s">
        <v>28</v>
      </c>
      <c r="B31" s="24" t="s">
        <v>10</v>
      </c>
      <c r="C31" s="20">
        <v>20</v>
      </c>
      <c r="D31" s="2">
        <v>33.8</v>
      </c>
      <c r="E31" s="2">
        <v>5</v>
      </c>
      <c r="F31" s="2">
        <v>28.7</v>
      </c>
      <c r="G31" s="2">
        <v>14.9</v>
      </c>
    </row>
    <row r="32" spans="1:7" ht="15.75">
      <c r="A32" t="s">
        <v>35</v>
      </c>
      <c r="B32" s="24" t="s">
        <v>10</v>
      </c>
      <c r="C32" s="20">
        <v>21</v>
      </c>
      <c r="D32" s="2">
        <v>33.4</v>
      </c>
      <c r="E32" s="2">
        <v>11.3</v>
      </c>
      <c r="F32" s="2">
        <v>22.1</v>
      </c>
      <c r="G32" s="2">
        <v>33.7</v>
      </c>
    </row>
    <row r="33" spans="1:7" ht="15.75">
      <c r="A33" t="s">
        <v>30</v>
      </c>
      <c r="B33" s="24" t="s">
        <v>10</v>
      </c>
      <c r="C33" s="20">
        <v>22</v>
      </c>
      <c r="D33" s="2">
        <v>32.6</v>
      </c>
      <c r="E33" s="2">
        <v>8.9</v>
      </c>
      <c r="F33" s="2">
        <v>23.7</v>
      </c>
      <c r="G33" s="2">
        <v>27.3</v>
      </c>
    </row>
    <row r="34" spans="1:7" ht="15.75">
      <c r="A34" t="s">
        <v>39</v>
      </c>
      <c r="B34" s="24" t="s">
        <v>12</v>
      </c>
      <c r="C34" s="20">
        <v>23</v>
      </c>
      <c r="D34" s="2">
        <v>29.9</v>
      </c>
      <c r="E34" s="2">
        <v>11.6</v>
      </c>
      <c r="F34" s="2">
        <v>18.3</v>
      </c>
      <c r="G34" s="2">
        <v>38.7</v>
      </c>
    </row>
    <row r="35" spans="1:7" ht="15.75">
      <c r="A35" t="s">
        <v>27</v>
      </c>
      <c r="B35" s="24" t="s">
        <v>12</v>
      </c>
      <c r="C35" s="20">
        <v>24</v>
      </c>
      <c r="D35" s="2">
        <v>29.7</v>
      </c>
      <c r="E35" s="2">
        <v>11.8</v>
      </c>
      <c r="F35" s="2">
        <v>17.9</v>
      </c>
      <c r="G35" s="2">
        <v>39.9</v>
      </c>
    </row>
    <row r="36" spans="1:7" ht="15.75">
      <c r="A36" t="s">
        <v>33</v>
      </c>
      <c r="B36" s="24" t="s">
        <v>12</v>
      </c>
      <c r="C36" s="20">
        <v>25</v>
      </c>
      <c r="D36" s="2">
        <v>27.4</v>
      </c>
      <c r="E36" s="2">
        <v>17.8</v>
      </c>
      <c r="F36" s="2">
        <v>9.7</v>
      </c>
      <c r="G36" s="2">
        <v>64.8</v>
      </c>
    </row>
    <row r="37" spans="1:7" ht="15.75">
      <c r="A37" t="s">
        <v>36</v>
      </c>
      <c r="B37" s="24" t="s">
        <v>14</v>
      </c>
      <c r="C37" s="20">
        <v>26</v>
      </c>
      <c r="D37" s="2">
        <v>24.4</v>
      </c>
      <c r="E37" s="2">
        <v>9.3</v>
      </c>
      <c r="F37" s="2">
        <v>15.1</v>
      </c>
      <c r="G37" s="2">
        <v>38</v>
      </c>
    </row>
    <row r="38" spans="1:7" ht="15.75">
      <c r="A38" t="s">
        <v>38</v>
      </c>
      <c r="B38" s="24" t="s">
        <v>12</v>
      </c>
      <c r="C38" s="20">
        <v>27</v>
      </c>
      <c r="D38" s="2">
        <v>23.6</v>
      </c>
      <c r="E38" s="2">
        <v>15.1</v>
      </c>
      <c r="F38" s="2">
        <v>8.6</v>
      </c>
      <c r="G38" s="2">
        <v>63.7</v>
      </c>
    </row>
    <row r="39" spans="1:7" ht="15.75">
      <c r="A39" t="s">
        <v>51</v>
      </c>
      <c r="B39" s="24" t="s">
        <v>10</v>
      </c>
      <c r="C39" s="20">
        <v>28</v>
      </c>
      <c r="D39" s="2">
        <v>21</v>
      </c>
      <c r="E39" s="2">
        <v>0.1</v>
      </c>
      <c r="F39" s="2">
        <v>20.9</v>
      </c>
      <c r="G39" s="2">
        <v>0.4</v>
      </c>
    </row>
    <row r="40" spans="1:7" ht="15.75">
      <c r="A40" t="s">
        <v>37</v>
      </c>
      <c r="B40" s="24" t="s">
        <v>10</v>
      </c>
      <c r="C40" s="20">
        <v>29</v>
      </c>
      <c r="D40" s="2">
        <v>20.5</v>
      </c>
      <c r="E40" s="2">
        <v>8.9</v>
      </c>
      <c r="F40" s="2">
        <v>11.6</v>
      </c>
      <c r="G40" s="2">
        <v>43.4</v>
      </c>
    </row>
    <row r="41" spans="1:7" ht="15.75">
      <c r="A41" t="s">
        <v>40</v>
      </c>
      <c r="B41" s="24" t="s">
        <v>10</v>
      </c>
      <c r="C41" s="20">
        <v>30</v>
      </c>
      <c r="D41" s="2">
        <v>19.8</v>
      </c>
      <c r="E41" s="2">
        <v>8.4</v>
      </c>
      <c r="F41" s="2">
        <v>11.4</v>
      </c>
      <c r="G41" s="2">
        <v>42.6</v>
      </c>
    </row>
    <row r="42" spans="1:7" ht="15.75">
      <c r="A42" t="s">
        <v>50</v>
      </c>
      <c r="B42" s="24" t="s">
        <v>10</v>
      </c>
      <c r="C42" s="20">
        <v>31</v>
      </c>
      <c r="D42" s="2">
        <v>19.2</v>
      </c>
      <c r="E42" s="2">
        <v>1.5</v>
      </c>
      <c r="F42" s="2">
        <v>17.7</v>
      </c>
      <c r="G42" s="2">
        <v>8</v>
      </c>
    </row>
    <row r="43" spans="1:7" ht="15.75">
      <c r="A43" t="s">
        <v>141</v>
      </c>
      <c r="B43" s="24" t="s">
        <v>14</v>
      </c>
      <c r="C43" s="20">
        <v>32</v>
      </c>
      <c r="D43" s="2">
        <v>18.3</v>
      </c>
      <c r="E43" s="2">
        <v>6.7</v>
      </c>
      <c r="F43" s="2">
        <v>11.6</v>
      </c>
      <c r="G43" s="2">
        <v>36.7</v>
      </c>
    </row>
    <row r="44" spans="1:7" ht="15.75">
      <c r="A44" t="s">
        <v>42</v>
      </c>
      <c r="B44" s="24" t="s">
        <v>14</v>
      </c>
      <c r="C44" s="20">
        <v>33</v>
      </c>
      <c r="D44" s="2">
        <v>18.3</v>
      </c>
      <c r="E44" s="2">
        <v>7.6</v>
      </c>
      <c r="F44" s="2">
        <v>10.7</v>
      </c>
      <c r="G44" s="2">
        <v>41.6</v>
      </c>
    </row>
    <row r="45" spans="1:7" ht="15.75">
      <c r="A45" t="s">
        <v>54</v>
      </c>
      <c r="B45" s="24" t="s">
        <v>10</v>
      </c>
      <c r="C45" s="20">
        <v>34</v>
      </c>
      <c r="D45" s="2">
        <v>17</v>
      </c>
      <c r="E45" s="2">
        <v>1.2</v>
      </c>
      <c r="F45" s="2">
        <v>15.8</v>
      </c>
      <c r="G45" s="2">
        <v>7.1</v>
      </c>
    </row>
    <row r="46" spans="1:7" ht="15.75">
      <c r="A46" t="s">
        <v>47</v>
      </c>
      <c r="B46" s="24" t="s">
        <v>10</v>
      </c>
      <c r="C46" s="20">
        <v>35</v>
      </c>
      <c r="D46" s="2">
        <v>16.2</v>
      </c>
      <c r="E46" s="2">
        <v>6.1</v>
      </c>
      <c r="F46" s="2">
        <v>10.1</v>
      </c>
      <c r="G46" s="2">
        <v>37.8</v>
      </c>
    </row>
    <row r="47" spans="1:7" ht="15.75">
      <c r="A47" t="s">
        <v>45</v>
      </c>
      <c r="B47" s="24" t="s">
        <v>14</v>
      </c>
      <c r="C47" s="20">
        <v>36</v>
      </c>
      <c r="D47" s="2">
        <v>15.6</v>
      </c>
      <c r="E47" s="2">
        <v>7.3</v>
      </c>
      <c r="F47" s="2">
        <v>8.4</v>
      </c>
      <c r="G47" s="2">
        <v>46.4</v>
      </c>
    </row>
    <row r="48" spans="1:7" ht="15.75">
      <c r="A48" t="s">
        <v>43</v>
      </c>
      <c r="B48" s="24" t="s">
        <v>12</v>
      </c>
      <c r="C48" s="20">
        <v>37</v>
      </c>
      <c r="D48" s="2">
        <v>15.5</v>
      </c>
      <c r="E48" s="2">
        <v>3.4</v>
      </c>
      <c r="F48" s="2">
        <v>12.1</v>
      </c>
      <c r="G48" s="2">
        <v>21.8</v>
      </c>
    </row>
    <row r="49" spans="1:7" ht="15.75">
      <c r="A49" t="s">
        <v>71</v>
      </c>
      <c r="B49" s="24" t="s">
        <v>10</v>
      </c>
      <c r="C49" s="20">
        <v>38</v>
      </c>
      <c r="D49" s="2">
        <v>15.5</v>
      </c>
      <c r="E49" s="2">
        <v>2.2</v>
      </c>
      <c r="F49" s="2">
        <v>13.3</v>
      </c>
      <c r="G49" s="2">
        <v>14.2</v>
      </c>
    </row>
    <row r="50" spans="1:7" ht="15.75">
      <c r="A50" t="s">
        <v>142</v>
      </c>
      <c r="B50" s="24" t="s">
        <v>10</v>
      </c>
      <c r="C50" s="20">
        <v>39</v>
      </c>
      <c r="D50" s="2">
        <v>15.3</v>
      </c>
      <c r="E50" s="2">
        <v>5.5</v>
      </c>
      <c r="F50" s="2">
        <v>9.9</v>
      </c>
      <c r="G50" s="2">
        <v>35.7</v>
      </c>
    </row>
    <row r="51" spans="1:7" ht="15.75">
      <c r="A51" t="s">
        <v>143</v>
      </c>
      <c r="B51" s="24" t="s">
        <v>10</v>
      </c>
      <c r="C51" s="20">
        <v>40</v>
      </c>
      <c r="D51" s="2">
        <v>15.3</v>
      </c>
      <c r="E51" s="2">
        <v>6</v>
      </c>
      <c r="F51" s="2">
        <v>9.3</v>
      </c>
      <c r="G51" s="2">
        <v>39.2</v>
      </c>
    </row>
    <row r="52" spans="1:7" ht="15.75">
      <c r="A52" t="s">
        <v>49</v>
      </c>
      <c r="B52" s="24" t="s">
        <v>14</v>
      </c>
      <c r="C52" s="20">
        <v>41</v>
      </c>
      <c r="D52" s="2">
        <v>14.1</v>
      </c>
      <c r="E52" s="2">
        <v>5</v>
      </c>
      <c r="F52" s="2">
        <v>9.1</v>
      </c>
      <c r="G52" s="2">
        <v>35.6</v>
      </c>
    </row>
    <row r="53" spans="1:7" ht="15.75">
      <c r="A53" t="s">
        <v>56</v>
      </c>
      <c r="B53" s="24" t="s">
        <v>12</v>
      </c>
      <c r="C53" s="20">
        <v>42</v>
      </c>
      <c r="D53" s="2">
        <v>13.6</v>
      </c>
      <c r="E53" s="2">
        <v>8</v>
      </c>
      <c r="F53" s="2">
        <v>5.6</v>
      </c>
      <c r="G53" s="2">
        <v>59</v>
      </c>
    </row>
    <row r="54" spans="1:7" ht="15.75">
      <c r="A54" t="s">
        <v>55</v>
      </c>
      <c r="B54" s="24" t="s">
        <v>14</v>
      </c>
      <c r="C54" s="20">
        <v>43</v>
      </c>
      <c r="D54" s="2">
        <v>12.7</v>
      </c>
      <c r="E54" s="2">
        <v>7.2</v>
      </c>
      <c r="F54" s="2">
        <v>5.5</v>
      </c>
      <c r="G54" s="2">
        <v>56.4</v>
      </c>
    </row>
    <row r="55" spans="1:7" ht="15.75">
      <c r="A55" t="s">
        <v>53</v>
      </c>
      <c r="B55" s="24" t="s">
        <v>14</v>
      </c>
      <c r="C55" s="20">
        <v>44</v>
      </c>
      <c r="D55" s="2">
        <v>11.8</v>
      </c>
      <c r="E55" s="2">
        <v>4.6</v>
      </c>
      <c r="F55" s="2">
        <v>7.3</v>
      </c>
      <c r="G55" s="2">
        <v>38.6</v>
      </c>
    </row>
    <row r="56" spans="1:7" ht="15.75">
      <c r="A56" t="s">
        <v>46</v>
      </c>
      <c r="B56" s="24" t="s">
        <v>10</v>
      </c>
      <c r="C56" s="20">
        <v>45</v>
      </c>
      <c r="D56" s="2">
        <v>11.5</v>
      </c>
      <c r="E56" s="2">
        <v>2.2</v>
      </c>
      <c r="F56" s="2">
        <v>9.3</v>
      </c>
      <c r="G56" s="2">
        <v>18.9</v>
      </c>
    </row>
    <row r="57" spans="1:7" ht="15.75">
      <c r="A57" t="s">
        <v>144</v>
      </c>
      <c r="B57" s="24" t="s">
        <v>14</v>
      </c>
      <c r="C57" s="20">
        <v>46</v>
      </c>
      <c r="D57" s="2">
        <v>11.4</v>
      </c>
      <c r="E57" s="2">
        <v>6.3</v>
      </c>
      <c r="F57" s="2">
        <v>5.1</v>
      </c>
      <c r="G57" s="2">
        <v>55.1</v>
      </c>
    </row>
    <row r="58" spans="1:7" ht="15.75">
      <c r="A58" t="s">
        <v>145</v>
      </c>
      <c r="B58" s="24" t="s">
        <v>10</v>
      </c>
      <c r="C58" s="20">
        <v>47</v>
      </c>
      <c r="D58" s="2">
        <v>10.8</v>
      </c>
      <c r="E58" s="2">
        <v>1.6</v>
      </c>
      <c r="F58" s="2">
        <v>9.2</v>
      </c>
      <c r="G58" s="2">
        <v>14.9</v>
      </c>
    </row>
    <row r="59" spans="1:7" ht="15.75">
      <c r="A59" t="s">
        <v>57</v>
      </c>
      <c r="B59" s="24" t="s">
        <v>14</v>
      </c>
      <c r="C59" s="20">
        <v>48</v>
      </c>
      <c r="D59" s="2">
        <v>10.8</v>
      </c>
      <c r="E59" s="2">
        <v>4.7</v>
      </c>
      <c r="F59" s="2">
        <v>6</v>
      </c>
      <c r="G59" s="2">
        <v>43.7</v>
      </c>
    </row>
    <row r="60" spans="1:7" ht="15.75">
      <c r="A60" t="s">
        <v>44</v>
      </c>
      <c r="B60" s="24" t="s">
        <v>12</v>
      </c>
      <c r="C60" s="20">
        <v>49</v>
      </c>
      <c r="D60" s="2">
        <v>10.4</v>
      </c>
      <c r="E60" s="2">
        <v>6.1</v>
      </c>
      <c r="F60" s="2">
        <v>4.3</v>
      </c>
      <c r="G60" s="2">
        <v>58.9</v>
      </c>
    </row>
    <row r="61" spans="1:7" ht="15.75">
      <c r="A61" t="s">
        <v>59</v>
      </c>
      <c r="B61" s="24" t="s">
        <v>14</v>
      </c>
      <c r="C61" s="20">
        <v>50</v>
      </c>
      <c r="D61" s="2">
        <v>10.1</v>
      </c>
      <c r="E61" s="2">
        <v>5</v>
      </c>
      <c r="F61" s="2">
        <v>5.1</v>
      </c>
      <c r="G61" s="2">
        <v>49.7</v>
      </c>
    </row>
    <row r="62" spans="1:7" ht="15.75">
      <c r="A62" s="14"/>
      <c r="B62" s="22"/>
      <c r="C62" s="62"/>
      <c r="D62" s="60"/>
      <c r="E62" s="60"/>
      <c r="F62" s="60"/>
      <c r="G62" s="60"/>
    </row>
    <row r="63" spans="3:7" ht="15.75">
      <c r="C63" s="6"/>
      <c r="D63" s="2"/>
      <c r="E63" s="2"/>
      <c r="F63" s="2"/>
      <c r="G63" s="2"/>
    </row>
    <row r="64" ht="15.75">
      <c r="A64" t="s">
        <v>131</v>
      </c>
    </row>
    <row r="65" ht="15.75">
      <c r="A65" t="s">
        <v>74</v>
      </c>
    </row>
    <row r="66" ht="15.75">
      <c r="A66" t="s">
        <v>75</v>
      </c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2.59765625" style="0" customWidth="1"/>
    <col min="2" max="2" width="9.3984375" style="0" customWidth="1"/>
    <col min="3" max="3" width="7.3984375" style="0" customWidth="1"/>
    <col min="4" max="4" width="16.69921875" style="0" customWidth="1"/>
    <col min="5" max="5" width="14.296875" style="0" customWidth="1"/>
    <col min="6" max="6" width="15.296875" style="0" customWidth="1"/>
    <col min="7" max="7" width="17.8984375" style="0" customWidth="1"/>
    <col min="8" max="8" width="20.19921875" style="0" customWidth="1"/>
    <col min="9" max="16384" width="9.69921875" style="0" customWidth="1"/>
  </cols>
  <sheetData>
    <row r="1" ht="16.5">
      <c r="A1" s="47" t="s">
        <v>134</v>
      </c>
    </row>
    <row r="2" ht="15.75">
      <c r="A2" s="1"/>
    </row>
    <row r="3" ht="15.75">
      <c r="A3" s="57" t="s">
        <v>135</v>
      </c>
    </row>
    <row r="4" ht="15.75">
      <c r="A4" s="1"/>
    </row>
    <row r="5" ht="15.75">
      <c r="A5" s="3" t="s">
        <v>136</v>
      </c>
    </row>
    <row r="6" ht="16.5">
      <c r="A6" s="3" t="s">
        <v>133</v>
      </c>
    </row>
    <row r="7" ht="15.75">
      <c r="A7" s="3" t="s">
        <v>68</v>
      </c>
    </row>
    <row r="8" ht="15.75">
      <c r="A8" s="1" t="s">
        <v>0</v>
      </c>
    </row>
    <row r="9" ht="15.75">
      <c r="A9" s="1"/>
    </row>
    <row r="10" spans="1:8" ht="15.75">
      <c r="A10" s="13" t="s">
        <v>72</v>
      </c>
      <c r="B10" s="13"/>
      <c r="C10" s="13"/>
      <c r="D10" s="13"/>
      <c r="E10" s="13"/>
      <c r="F10" s="13"/>
      <c r="G10" s="13"/>
      <c r="H10" s="38"/>
    </row>
    <row r="11" spans="1:8" ht="15.75">
      <c r="A11" s="15" t="s">
        <v>132</v>
      </c>
      <c r="B11" s="13"/>
      <c r="C11" s="13"/>
      <c r="D11" s="13"/>
      <c r="E11" s="13"/>
      <c r="F11" s="13"/>
      <c r="G11" s="13"/>
      <c r="H11" s="38"/>
    </row>
    <row r="12" spans="1:10" ht="15.75">
      <c r="A12" s="13"/>
      <c r="B12" s="54"/>
      <c r="C12" s="54"/>
      <c r="D12" s="54"/>
      <c r="E12" s="54"/>
      <c r="F12" s="54"/>
      <c r="G12" s="54"/>
      <c r="H12" s="55"/>
      <c r="I12" s="56"/>
      <c r="J12" s="56"/>
    </row>
    <row r="13" spans="1:10" ht="15.75">
      <c r="A13" s="53" t="s">
        <v>131</v>
      </c>
      <c r="B13" s="56"/>
      <c r="C13" s="56"/>
      <c r="D13" s="56"/>
      <c r="E13" s="56"/>
      <c r="F13" s="56"/>
      <c r="G13" s="56"/>
      <c r="H13" s="56"/>
      <c r="I13" s="56"/>
      <c r="J13" s="56"/>
    </row>
    <row r="14" ht="15.75">
      <c r="A14" s="39" t="s">
        <v>74</v>
      </c>
    </row>
    <row r="15" ht="15.75">
      <c r="A15" s="39" t="s">
        <v>75</v>
      </c>
    </row>
    <row r="17" ht="15.75">
      <c r="A17" t="s">
        <v>137</v>
      </c>
    </row>
    <row r="18" ht="15.75">
      <c r="A18" s="58" t="s">
        <v>138</v>
      </c>
    </row>
  </sheetData>
  <hyperlinks>
    <hyperlink ref="A3" location="Data!A1" display="[Back to Data]"/>
    <hyperlink ref="A18" r:id="rId1" display="http://www.bts.gov/publications/national_transportation_statistics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0.09765625" style="0" customWidth="1"/>
    <col min="2" max="3" width="13.69921875" style="0" customWidth="1"/>
    <col min="4" max="5" width="14.69921875" style="0" customWidth="1"/>
    <col min="6" max="6" width="13.69921875" style="0" customWidth="1"/>
    <col min="7" max="7" width="22.69921875" style="0" customWidth="1"/>
    <col min="8" max="16384" width="9.69921875" style="0" customWidth="1"/>
  </cols>
  <sheetData>
    <row r="1" ht="16.5">
      <c r="A1" s="16" t="s">
        <v>129</v>
      </c>
    </row>
    <row r="2" ht="15.75">
      <c r="A2" s="1"/>
    </row>
    <row r="3" ht="16.5">
      <c r="A3" s="3" t="s">
        <v>126</v>
      </c>
    </row>
    <row r="4" ht="15.75">
      <c r="A4" s="3" t="s">
        <v>68</v>
      </c>
    </row>
    <row r="5" ht="15.75">
      <c r="A5" s="1" t="s">
        <v>0</v>
      </c>
    </row>
    <row r="7" spans="1:7" ht="15.75">
      <c r="A7" s="12"/>
      <c r="B7" s="19"/>
      <c r="C7" s="12"/>
      <c r="D7" s="12"/>
      <c r="E7" s="12"/>
      <c r="F7" s="12"/>
      <c r="G7" s="12"/>
    </row>
    <row r="8" spans="1:7" ht="15.75">
      <c r="A8" s="13"/>
      <c r="B8" s="20"/>
      <c r="C8" s="6"/>
      <c r="D8" s="6"/>
      <c r="E8" s="6"/>
      <c r="F8" s="6"/>
      <c r="G8" s="6" t="s">
        <v>6</v>
      </c>
    </row>
    <row r="9" spans="1:7" ht="15.75">
      <c r="A9" s="11" t="s">
        <v>1</v>
      </c>
      <c r="B9" s="21" t="s">
        <v>2</v>
      </c>
      <c r="C9" s="6" t="s">
        <v>3</v>
      </c>
      <c r="D9" s="6" t="s">
        <v>4</v>
      </c>
      <c r="E9" s="6" t="s">
        <v>5</v>
      </c>
      <c r="F9" s="6" t="s">
        <v>7</v>
      </c>
      <c r="G9" s="6" t="s">
        <v>8</v>
      </c>
    </row>
    <row r="10" spans="1:7" ht="15.75">
      <c r="A10" s="14"/>
      <c r="B10" s="22"/>
      <c r="C10" s="14"/>
      <c r="D10" s="14"/>
      <c r="E10" s="14"/>
      <c r="F10" s="14"/>
      <c r="G10" s="14"/>
    </row>
    <row r="11" spans="1:7" s="7" customFormat="1" ht="16.5">
      <c r="A11" s="7" t="s">
        <v>62</v>
      </c>
      <c r="B11" s="23" t="s">
        <v>61</v>
      </c>
      <c r="C11" s="10" t="s">
        <v>61</v>
      </c>
      <c r="D11" s="44">
        <v>2286.221034448</v>
      </c>
      <c r="E11" s="46">
        <v>816.547622344</v>
      </c>
      <c r="F11" s="46">
        <v>1469.673412104</v>
      </c>
      <c r="G11" s="45">
        <f>+E11/D11*100</f>
        <v>35.71604013962511</v>
      </c>
    </row>
    <row r="12" spans="1:8" ht="15.75">
      <c r="A12" s="26" t="s">
        <v>63</v>
      </c>
      <c r="B12" s="49" t="s">
        <v>61</v>
      </c>
      <c r="C12" s="27" t="s">
        <v>61</v>
      </c>
      <c r="D12" s="40">
        <v>1821</v>
      </c>
      <c r="E12" s="42">
        <v>646</v>
      </c>
      <c r="F12" s="42">
        <v>1176</v>
      </c>
      <c r="G12" s="41">
        <f>+E12/D12*100</f>
        <v>35.475013728720484</v>
      </c>
      <c r="H12" s="4"/>
    </row>
    <row r="13" spans="1:7" ht="15.75">
      <c r="A13" s="26" t="s">
        <v>64</v>
      </c>
      <c r="B13" s="49" t="s">
        <v>61</v>
      </c>
      <c r="C13" s="27" t="s">
        <v>61</v>
      </c>
      <c r="D13" s="41">
        <f>+D12/D11*100</f>
        <v>79.65109114830946</v>
      </c>
      <c r="E13" s="41">
        <f>+E12/E11*100</f>
        <v>79.11357308782283</v>
      </c>
      <c r="F13" s="41">
        <f>+F12/F11*100</f>
        <v>80.0177774405285</v>
      </c>
      <c r="G13" s="43" t="s">
        <v>61</v>
      </c>
    </row>
    <row r="14" spans="1:7" ht="15.75">
      <c r="A14" s="26"/>
      <c r="B14" s="49"/>
      <c r="C14" s="26"/>
      <c r="D14" s="26"/>
      <c r="E14" s="26"/>
      <c r="F14" s="26"/>
      <c r="G14" s="28"/>
    </row>
    <row r="15" spans="1:14" ht="15.75">
      <c r="A15" s="29" t="s">
        <v>83</v>
      </c>
      <c r="B15" s="50" t="s">
        <v>12</v>
      </c>
      <c r="C15" s="30">
        <v>1</v>
      </c>
      <c r="D15" s="4">
        <v>125</v>
      </c>
      <c r="E15" s="4">
        <v>53</v>
      </c>
      <c r="F15" s="4">
        <v>73</v>
      </c>
      <c r="G15" s="32">
        <v>42</v>
      </c>
      <c r="J15" s="4"/>
      <c r="K15" s="4"/>
      <c r="M15" s="2"/>
      <c r="N15" s="2"/>
    </row>
    <row r="16" spans="1:14" ht="15.75">
      <c r="A16" s="29" t="s">
        <v>76</v>
      </c>
      <c r="B16" s="50" t="s">
        <v>10</v>
      </c>
      <c r="C16" s="30">
        <v>2</v>
      </c>
      <c r="D16" s="4">
        <v>121</v>
      </c>
      <c r="E16" s="4">
        <v>16</v>
      </c>
      <c r="F16" s="4">
        <v>105</v>
      </c>
      <c r="G16" s="32">
        <v>13.5</v>
      </c>
      <c r="J16" s="4"/>
      <c r="K16" s="4"/>
      <c r="M16" s="2"/>
      <c r="N16" s="2"/>
    </row>
    <row r="17" spans="1:14" ht="15.75">
      <c r="A17" s="29" t="s">
        <v>77</v>
      </c>
      <c r="B17" s="50" t="s">
        <v>10</v>
      </c>
      <c r="C17" s="30">
        <v>3</v>
      </c>
      <c r="D17" s="4">
        <v>121</v>
      </c>
      <c r="E17" s="4">
        <v>19</v>
      </c>
      <c r="F17" s="4">
        <v>103</v>
      </c>
      <c r="G17" s="32">
        <v>15.3</v>
      </c>
      <c r="J17" s="4"/>
      <c r="K17" s="4"/>
      <c r="M17" s="2"/>
      <c r="N17" s="2"/>
    </row>
    <row r="18" spans="1:14" ht="15.75">
      <c r="A18" s="29" t="s">
        <v>106</v>
      </c>
      <c r="B18" s="50" t="s">
        <v>14</v>
      </c>
      <c r="C18" s="30">
        <v>4</v>
      </c>
      <c r="D18" s="4">
        <v>114</v>
      </c>
      <c r="E18" s="4">
        <v>58</v>
      </c>
      <c r="F18" s="4">
        <v>56</v>
      </c>
      <c r="G18" s="32">
        <v>51.1</v>
      </c>
      <c r="J18" s="4"/>
      <c r="K18" s="4"/>
      <c r="M18" s="2"/>
      <c r="N18" s="2"/>
    </row>
    <row r="19" spans="1:14" ht="15.75">
      <c r="A19" s="29" t="s">
        <v>108</v>
      </c>
      <c r="B19" s="50" t="s">
        <v>10</v>
      </c>
      <c r="C19" s="30">
        <v>5</v>
      </c>
      <c r="D19" s="4">
        <v>114</v>
      </c>
      <c r="E19" s="4">
        <v>23</v>
      </c>
      <c r="F19" s="4">
        <v>90</v>
      </c>
      <c r="G19" s="32">
        <v>20.4</v>
      </c>
      <c r="J19" s="4"/>
      <c r="K19" s="4"/>
      <c r="M19" s="2"/>
      <c r="N19" s="2"/>
    </row>
    <row r="20" spans="1:14" ht="15.75">
      <c r="A20" s="29" t="s">
        <v>88</v>
      </c>
      <c r="B20" s="50" t="s">
        <v>14</v>
      </c>
      <c r="C20" s="30">
        <v>6</v>
      </c>
      <c r="D20" s="4">
        <v>90</v>
      </c>
      <c r="E20" s="4">
        <v>38</v>
      </c>
      <c r="F20" s="4">
        <v>51</v>
      </c>
      <c r="G20" s="32">
        <v>42.9</v>
      </c>
      <c r="J20" s="4"/>
      <c r="K20" s="4"/>
      <c r="M20" s="2"/>
      <c r="N20" s="2"/>
    </row>
    <row r="21" spans="1:14" ht="15.75">
      <c r="A21" s="29" t="s">
        <v>78</v>
      </c>
      <c r="B21" s="50" t="s">
        <v>12</v>
      </c>
      <c r="C21" s="30">
        <v>7</v>
      </c>
      <c r="D21" s="4">
        <v>69</v>
      </c>
      <c r="E21" s="4">
        <v>34</v>
      </c>
      <c r="F21" s="4">
        <v>35</v>
      </c>
      <c r="G21" s="32">
        <v>49.3</v>
      </c>
      <c r="J21" s="4"/>
      <c r="K21" s="4"/>
      <c r="M21" s="2"/>
      <c r="N21" s="2"/>
    </row>
    <row r="22" spans="1:14" ht="15.75">
      <c r="A22" s="29" t="s">
        <v>84</v>
      </c>
      <c r="B22" s="50" t="s">
        <v>14</v>
      </c>
      <c r="C22" s="30">
        <v>8</v>
      </c>
      <c r="D22" s="4">
        <v>68</v>
      </c>
      <c r="E22" s="4">
        <v>32</v>
      </c>
      <c r="F22" s="4">
        <v>37</v>
      </c>
      <c r="G22" s="32">
        <v>46.4</v>
      </c>
      <c r="J22" s="4"/>
      <c r="K22" s="4"/>
      <c r="M22" s="2"/>
      <c r="N22" s="2"/>
    </row>
    <row r="23" spans="1:14" ht="15.75">
      <c r="A23" s="29" t="s">
        <v>89</v>
      </c>
      <c r="B23" s="50" t="s">
        <v>10</v>
      </c>
      <c r="C23" s="30">
        <v>9</v>
      </c>
      <c r="D23" s="4">
        <v>66</v>
      </c>
      <c r="E23" s="4">
        <v>29</v>
      </c>
      <c r="F23" s="4">
        <v>37</v>
      </c>
      <c r="G23" s="32">
        <v>44</v>
      </c>
      <c r="J23" s="4"/>
      <c r="K23" s="4"/>
      <c r="M23" s="2"/>
      <c r="N23" s="2"/>
    </row>
    <row r="24" spans="1:14" ht="15.75">
      <c r="A24" s="29" t="s">
        <v>107</v>
      </c>
      <c r="B24" s="50" t="s">
        <v>14</v>
      </c>
      <c r="C24" s="30">
        <v>10</v>
      </c>
      <c r="D24" s="4">
        <v>66</v>
      </c>
      <c r="E24" s="4">
        <v>24</v>
      </c>
      <c r="F24" s="4">
        <v>42</v>
      </c>
      <c r="G24" s="32">
        <v>35.8</v>
      </c>
      <c r="J24" s="4"/>
      <c r="K24" s="4"/>
      <c r="M24" s="2"/>
      <c r="N24" s="2"/>
    </row>
    <row r="25" spans="1:14" ht="15.75">
      <c r="A25" s="29" t="s">
        <v>109</v>
      </c>
      <c r="B25" s="50" t="s">
        <v>12</v>
      </c>
      <c r="C25" s="30">
        <v>11</v>
      </c>
      <c r="D25" s="4">
        <v>65</v>
      </c>
      <c r="E25" s="4">
        <v>25</v>
      </c>
      <c r="F25" s="4">
        <v>40</v>
      </c>
      <c r="G25" s="32">
        <v>38.6</v>
      </c>
      <c r="J25" s="4"/>
      <c r="K25" s="4"/>
      <c r="M25" s="2"/>
      <c r="N25" s="2"/>
    </row>
    <row r="26" spans="1:14" ht="15.75">
      <c r="A26" s="29" t="s">
        <v>79</v>
      </c>
      <c r="B26" s="50" t="s">
        <v>12</v>
      </c>
      <c r="C26" s="30">
        <v>12</v>
      </c>
      <c r="D26" s="4">
        <v>55</v>
      </c>
      <c r="E26" s="4">
        <v>24</v>
      </c>
      <c r="F26" s="4">
        <v>30</v>
      </c>
      <c r="G26" s="32">
        <v>44.5</v>
      </c>
      <c r="J26" s="4"/>
      <c r="K26" s="4"/>
      <c r="M26" s="2"/>
      <c r="N26" s="2"/>
    </row>
    <row r="27" spans="1:14" ht="15.75">
      <c r="A27" s="31" t="s">
        <v>110</v>
      </c>
      <c r="B27" s="50" t="s">
        <v>10</v>
      </c>
      <c r="C27" s="30">
        <v>13</v>
      </c>
      <c r="D27" s="4">
        <v>47</v>
      </c>
      <c r="E27" s="4">
        <v>15</v>
      </c>
      <c r="F27" s="4">
        <v>31</v>
      </c>
      <c r="G27" s="32">
        <v>32.9</v>
      </c>
      <c r="J27" s="4"/>
      <c r="K27" s="4"/>
      <c r="M27" s="2"/>
      <c r="N27" s="2"/>
    </row>
    <row r="28" spans="1:14" ht="15.75">
      <c r="A28" s="29" t="s">
        <v>90</v>
      </c>
      <c r="B28" s="50" t="s">
        <v>14</v>
      </c>
      <c r="C28" s="30">
        <v>14</v>
      </c>
      <c r="D28" s="4">
        <v>43</v>
      </c>
      <c r="E28" s="4">
        <v>18</v>
      </c>
      <c r="F28" s="4">
        <v>24</v>
      </c>
      <c r="G28" s="32">
        <v>42.9</v>
      </c>
      <c r="J28" s="4"/>
      <c r="K28" s="4"/>
      <c r="M28" s="2"/>
      <c r="N28" s="2"/>
    </row>
    <row r="29" spans="1:14" ht="15.75">
      <c r="A29" s="31" t="s">
        <v>111</v>
      </c>
      <c r="B29" s="50" t="s">
        <v>10</v>
      </c>
      <c r="C29" s="30">
        <v>15</v>
      </c>
      <c r="D29" s="4">
        <v>33</v>
      </c>
      <c r="E29" s="4">
        <v>12</v>
      </c>
      <c r="F29" s="4">
        <v>21</v>
      </c>
      <c r="G29" s="32">
        <v>35.8</v>
      </c>
      <c r="J29" s="4"/>
      <c r="K29" s="4"/>
      <c r="M29" s="2"/>
      <c r="N29" s="2"/>
    </row>
    <row r="30" spans="1:14" ht="15.75">
      <c r="A30" s="31" t="s">
        <v>112</v>
      </c>
      <c r="B30" s="50" t="s">
        <v>10</v>
      </c>
      <c r="C30" s="30">
        <v>16</v>
      </c>
      <c r="D30" s="4">
        <v>31</v>
      </c>
      <c r="E30" s="4">
        <v>7</v>
      </c>
      <c r="F30" s="4">
        <v>24</v>
      </c>
      <c r="G30" s="32">
        <v>22</v>
      </c>
      <c r="J30" s="4"/>
      <c r="K30" s="4"/>
      <c r="M30" s="2"/>
      <c r="N30" s="2"/>
    </row>
    <row r="31" spans="1:14" ht="15.75">
      <c r="A31" s="31" t="s">
        <v>91</v>
      </c>
      <c r="B31" s="50" t="s">
        <v>12</v>
      </c>
      <c r="C31" s="30">
        <v>17</v>
      </c>
      <c r="D31" s="4">
        <v>31</v>
      </c>
      <c r="E31" s="4">
        <v>15</v>
      </c>
      <c r="F31" s="4">
        <v>17</v>
      </c>
      <c r="G31" s="32">
        <v>46.7</v>
      </c>
      <c r="J31" s="4"/>
      <c r="K31" s="4"/>
      <c r="M31" s="2"/>
      <c r="N31" s="2"/>
    </row>
    <row r="32" spans="1:14" ht="15.75">
      <c r="A32" s="31" t="s">
        <v>113</v>
      </c>
      <c r="B32" s="50" t="s">
        <v>12</v>
      </c>
      <c r="C32" s="30">
        <v>18</v>
      </c>
      <c r="D32" s="4">
        <v>30</v>
      </c>
      <c r="E32" s="4">
        <v>15</v>
      </c>
      <c r="F32" s="4">
        <v>15</v>
      </c>
      <c r="G32" s="32">
        <v>50.6</v>
      </c>
      <c r="J32" s="4"/>
      <c r="K32" s="4"/>
      <c r="M32" s="2"/>
      <c r="N32" s="2"/>
    </row>
    <row r="33" spans="1:14" ht="15.75">
      <c r="A33" s="31" t="s">
        <v>95</v>
      </c>
      <c r="B33" s="50" t="s">
        <v>10</v>
      </c>
      <c r="C33" s="30">
        <v>19</v>
      </c>
      <c r="D33" s="4">
        <v>30</v>
      </c>
      <c r="E33" s="4">
        <v>7</v>
      </c>
      <c r="F33" s="4">
        <v>23</v>
      </c>
      <c r="G33" s="32">
        <v>22.6</v>
      </c>
      <c r="J33" s="4"/>
      <c r="K33" s="4"/>
      <c r="M33" s="2"/>
      <c r="N33" s="2"/>
    </row>
    <row r="34" spans="1:14" ht="15.75">
      <c r="A34" s="31" t="s">
        <v>96</v>
      </c>
      <c r="B34" s="50" t="s">
        <v>10</v>
      </c>
      <c r="C34" s="30">
        <v>20</v>
      </c>
      <c r="D34" s="4">
        <v>29</v>
      </c>
      <c r="E34" s="4">
        <v>5</v>
      </c>
      <c r="F34" s="4">
        <v>24</v>
      </c>
      <c r="G34" s="32">
        <v>18.3</v>
      </c>
      <c r="J34" s="4"/>
      <c r="K34" s="4"/>
      <c r="M34" s="2"/>
      <c r="N34" s="2"/>
    </row>
    <row r="35" spans="1:14" ht="15.75">
      <c r="A35" s="31" t="s">
        <v>80</v>
      </c>
      <c r="B35" s="50" t="s">
        <v>10</v>
      </c>
      <c r="C35" s="30">
        <v>21</v>
      </c>
      <c r="D35" s="4">
        <v>27</v>
      </c>
      <c r="E35" s="4">
        <v>8</v>
      </c>
      <c r="F35" s="4">
        <v>19</v>
      </c>
      <c r="G35" s="32">
        <v>31.1</v>
      </c>
      <c r="J35" s="4"/>
      <c r="K35" s="4"/>
      <c r="M35" s="2"/>
      <c r="N35" s="2"/>
    </row>
    <row r="36" spans="1:14" ht="15.75">
      <c r="A36" s="31" t="s">
        <v>114</v>
      </c>
      <c r="B36" s="50" t="s">
        <v>10</v>
      </c>
      <c r="C36" s="30">
        <v>22</v>
      </c>
      <c r="D36" s="4">
        <v>26</v>
      </c>
      <c r="E36" s="4">
        <v>10</v>
      </c>
      <c r="F36" s="4">
        <v>17</v>
      </c>
      <c r="G36" s="32">
        <v>36.9</v>
      </c>
      <c r="J36" s="4"/>
      <c r="K36" s="4"/>
      <c r="M36" s="2"/>
      <c r="N36" s="2"/>
    </row>
    <row r="37" spans="1:14" ht="15.75">
      <c r="A37" s="31" t="s">
        <v>115</v>
      </c>
      <c r="B37" s="50" t="s">
        <v>12</v>
      </c>
      <c r="C37" s="30">
        <v>23</v>
      </c>
      <c r="D37" s="4">
        <v>26</v>
      </c>
      <c r="E37" s="4">
        <v>6</v>
      </c>
      <c r="F37" s="4">
        <v>21</v>
      </c>
      <c r="G37" s="32">
        <v>21.8</v>
      </c>
      <c r="J37" s="4"/>
      <c r="K37" s="4"/>
      <c r="M37" s="2"/>
      <c r="N37" s="2"/>
    </row>
    <row r="38" spans="1:14" ht="15.75">
      <c r="A38" s="31" t="s">
        <v>100</v>
      </c>
      <c r="B38" s="50" t="s">
        <v>12</v>
      </c>
      <c r="C38" s="30">
        <v>24</v>
      </c>
      <c r="D38" s="4">
        <v>25</v>
      </c>
      <c r="E38" s="4">
        <v>16</v>
      </c>
      <c r="F38" s="4">
        <v>9</v>
      </c>
      <c r="G38" s="32">
        <v>64</v>
      </c>
      <c r="J38" s="4"/>
      <c r="K38" s="4"/>
      <c r="M38" s="2"/>
      <c r="N38" s="2"/>
    </row>
    <row r="39" spans="1:14" ht="15.75">
      <c r="A39" s="31" t="s">
        <v>116</v>
      </c>
      <c r="B39" s="50" t="s">
        <v>12</v>
      </c>
      <c r="C39" s="30">
        <v>25</v>
      </c>
      <c r="D39" s="4">
        <v>25</v>
      </c>
      <c r="E39" s="4">
        <v>10</v>
      </c>
      <c r="F39" s="4">
        <v>15</v>
      </c>
      <c r="G39" s="32">
        <v>41.6</v>
      </c>
      <c r="J39" s="4"/>
      <c r="K39" s="4"/>
      <c r="M39" s="2"/>
      <c r="N39" s="2"/>
    </row>
    <row r="40" spans="1:14" ht="15.75">
      <c r="A40" s="31" t="s">
        <v>117</v>
      </c>
      <c r="B40" s="50" t="s">
        <v>12</v>
      </c>
      <c r="C40" s="30">
        <v>26</v>
      </c>
      <c r="D40" s="4">
        <v>23</v>
      </c>
      <c r="E40" s="4">
        <v>13</v>
      </c>
      <c r="F40" s="4">
        <v>10</v>
      </c>
      <c r="G40" s="32">
        <v>55.6</v>
      </c>
      <c r="J40" s="4"/>
      <c r="K40" s="4"/>
      <c r="M40" s="2"/>
      <c r="N40" s="2"/>
    </row>
    <row r="41" spans="1:14" ht="15.75">
      <c r="A41" s="31" t="s">
        <v>81</v>
      </c>
      <c r="B41" s="50" t="s">
        <v>14</v>
      </c>
      <c r="C41" s="30">
        <v>27</v>
      </c>
      <c r="D41" s="4">
        <v>22</v>
      </c>
      <c r="E41" s="4">
        <v>9</v>
      </c>
      <c r="F41" s="4">
        <v>13</v>
      </c>
      <c r="G41" s="32">
        <v>40.2</v>
      </c>
      <c r="J41" s="4"/>
      <c r="K41" s="4"/>
      <c r="M41" s="2"/>
      <c r="N41" s="2"/>
    </row>
    <row r="42" spans="1:14" ht="15.75">
      <c r="A42" s="31" t="s">
        <v>118</v>
      </c>
      <c r="B42" s="50" t="s">
        <v>10</v>
      </c>
      <c r="C42" s="30">
        <v>28</v>
      </c>
      <c r="D42" s="4">
        <v>20</v>
      </c>
      <c r="E42" s="4">
        <v>8</v>
      </c>
      <c r="F42" s="4">
        <v>12</v>
      </c>
      <c r="G42" s="32">
        <v>40.1</v>
      </c>
      <c r="J42" s="4"/>
      <c r="K42" s="4"/>
      <c r="M42" s="2"/>
      <c r="N42" s="2"/>
    </row>
    <row r="43" spans="1:14" ht="15.75">
      <c r="A43" s="31" t="s">
        <v>101</v>
      </c>
      <c r="B43" s="50" t="s">
        <v>10</v>
      </c>
      <c r="C43" s="30">
        <v>29</v>
      </c>
      <c r="D43" s="4">
        <v>18</v>
      </c>
      <c r="E43" s="4">
        <v>8</v>
      </c>
      <c r="F43" s="4">
        <v>11</v>
      </c>
      <c r="G43" s="32">
        <v>41.5</v>
      </c>
      <c r="J43" s="4"/>
      <c r="K43" s="4"/>
      <c r="M43" s="2"/>
      <c r="N43" s="2"/>
    </row>
    <row r="44" spans="1:14" ht="15.75">
      <c r="A44" s="31" t="s">
        <v>92</v>
      </c>
      <c r="B44" s="50" t="s">
        <v>10</v>
      </c>
      <c r="C44" s="30">
        <v>30</v>
      </c>
      <c r="D44" s="4">
        <v>16</v>
      </c>
      <c r="E44" s="4">
        <v>1</v>
      </c>
      <c r="F44" s="4">
        <v>15</v>
      </c>
      <c r="G44" s="32">
        <v>8.2</v>
      </c>
      <c r="J44" s="4"/>
      <c r="K44" s="4"/>
      <c r="M44" s="2"/>
      <c r="N44" s="2"/>
    </row>
    <row r="45" spans="1:14" ht="15.75">
      <c r="A45" s="31" t="s">
        <v>119</v>
      </c>
      <c r="B45" s="50" t="s">
        <v>14</v>
      </c>
      <c r="C45" s="30">
        <v>31</v>
      </c>
      <c r="D45" s="4">
        <v>16</v>
      </c>
      <c r="E45" s="4">
        <v>6</v>
      </c>
      <c r="F45" s="4">
        <v>10</v>
      </c>
      <c r="G45" s="32">
        <v>37</v>
      </c>
      <c r="J45" s="4"/>
      <c r="K45" s="4"/>
      <c r="M45" s="2"/>
      <c r="N45" s="2"/>
    </row>
    <row r="46" spans="1:14" ht="15.75">
      <c r="A46" s="31" t="s">
        <v>93</v>
      </c>
      <c r="B46" s="50" t="s">
        <v>14</v>
      </c>
      <c r="C46" s="30">
        <v>32</v>
      </c>
      <c r="D46" s="4">
        <v>16</v>
      </c>
      <c r="E46" s="4">
        <v>7</v>
      </c>
      <c r="F46" s="4">
        <v>9</v>
      </c>
      <c r="G46" s="32">
        <v>41.9</v>
      </c>
      <c r="J46" s="4"/>
      <c r="K46" s="4"/>
      <c r="M46" s="2"/>
      <c r="N46" s="2"/>
    </row>
    <row r="47" spans="1:14" ht="15.75">
      <c r="A47" s="31" t="s">
        <v>120</v>
      </c>
      <c r="B47" s="50" t="s">
        <v>12</v>
      </c>
      <c r="C47" s="30">
        <v>33</v>
      </c>
      <c r="D47" s="4">
        <v>15</v>
      </c>
      <c r="E47" s="4">
        <v>3</v>
      </c>
      <c r="F47" s="4">
        <v>12</v>
      </c>
      <c r="G47" s="32">
        <v>22.3</v>
      </c>
      <c r="J47" s="4"/>
      <c r="K47" s="4"/>
      <c r="M47" s="2"/>
      <c r="N47" s="2"/>
    </row>
    <row r="48" spans="1:14" ht="15.75">
      <c r="A48" s="31" t="s">
        <v>97</v>
      </c>
      <c r="B48" s="50" t="s">
        <v>14</v>
      </c>
      <c r="C48" s="30">
        <v>34</v>
      </c>
      <c r="D48" s="4">
        <v>14</v>
      </c>
      <c r="E48" s="4">
        <v>6</v>
      </c>
      <c r="F48" s="4">
        <v>8</v>
      </c>
      <c r="G48" s="32">
        <v>44.3</v>
      </c>
      <c r="J48" s="4"/>
      <c r="K48" s="4"/>
      <c r="M48" s="2"/>
      <c r="N48" s="2"/>
    </row>
    <row r="49" spans="1:14" ht="15.75">
      <c r="A49" s="31" t="s">
        <v>121</v>
      </c>
      <c r="B49" s="50" t="s">
        <v>10</v>
      </c>
      <c r="C49" s="30">
        <v>35</v>
      </c>
      <c r="D49" s="4">
        <v>14</v>
      </c>
      <c r="E49" s="48" t="s">
        <v>127</v>
      </c>
      <c r="F49" s="4">
        <v>14</v>
      </c>
      <c r="G49" s="32">
        <v>1.1</v>
      </c>
      <c r="J49" s="4"/>
      <c r="K49" s="4"/>
      <c r="M49" s="2"/>
      <c r="N49" s="2"/>
    </row>
    <row r="50" spans="1:14" ht="15.75">
      <c r="A50" s="31" t="s">
        <v>98</v>
      </c>
      <c r="B50" s="50" t="s">
        <v>10</v>
      </c>
      <c r="C50" s="30">
        <v>36</v>
      </c>
      <c r="D50" s="4">
        <v>14</v>
      </c>
      <c r="E50" s="4">
        <v>5</v>
      </c>
      <c r="F50" s="4">
        <v>9</v>
      </c>
      <c r="G50" s="32">
        <v>33</v>
      </c>
      <c r="J50" s="4"/>
      <c r="K50" s="4"/>
      <c r="M50" s="2"/>
      <c r="N50" s="2"/>
    </row>
    <row r="51" spans="1:14" ht="15.75">
      <c r="A51" s="31" t="s">
        <v>105</v>
      </c>
      <c r="B51" s="50" t="s">
        <v>12</v>
      </c>
      <c r="C51" s="30">
        <v>37</v>
      </c>
      <c r="D51" s="4">
        <v>13</v>
      </c>
      <c r="E51" s="4">
        <v>8</v>
      </c>
      <c r="F51" s="4">
        <v>5</v>
      </c>
      <c r="G51" s="32">
        <v>61.3</v>
      </c>
      <c r="J51" s="4"/>
      <c r="K51" s="4"/>
      <c r="M51" s="2"/>
      <c r="N51" s="2"/>
    </row>
    <row r="52" spans="1:14" ht="15.75">
      <c r="A52" s="31" t="s">
        <v>122</v>
      </c>
      <c r="B52" s="50" t="s">
        <v>10</v>
      </c>
      <c r="C52" s="30">
        <v>38</v>
      </c>
      <c r="D52" s="4">
        <v>12</v>
      </c>
      <c r="E52" s="4">
        <v>3</v>
      </c>
      <c r="F52" s="4">
        <v>9</v>
      </c>
      <c r="G52" s="32">
        <v>24.7</v>
      </c>
      <c r="J52" s="4"/>
      <c r="K52" s="4"/>
      <c r="M52" s="2"/>
      <c r="N52" s="2"/>
    </row>
    <row r="53" spans="1:14" ht="15.75">
      <c r="A53" s="31" t="s">
        <v>104</v>
      </c>
      <c r="B53" s="50" t="s">
        <v>14</v>
      </c>
      <c r="C53" s="30">
        <v>39</v>
      </c>
      <c r="D53" s="4">
        <v>12</v>
      </c>
      <c r="E53" s="4">
        <v>4</v>
      </c>
      <c r="F53" s="4">
        <v>8</v>
      </c>
      <c r="G53" s="32">
        <v>35.2</v>
      </c>
      <c r="J53" s="4"/>
      <c r="K53" s="4"/>
      <c r="M53" s="2"/>
      <c r="N53" s="2"/>
    </row>
    <row r="54" spans="1:14" ht="15.75">
      <c r="A54" s="31" t="s">
        <v>94</v>
      </c>
      <c r="B54" s="50" t="s">
        <v>10</v>
      </c>
      <c r="C54" s="30">
        <v>40</v>
      </c>
      <c r="D54" s="4">
        <v>12</v>
      </c>
      <c r="E54" s="4">
        <v>2</v>
      </c>
      <c r="F54" s="4">
        <v>10</v>
      </c>
      <c r="G54" s="32">
        <v>16.6</v>
      </c>
      <c r="J54" s="4"/>
      <c r="K54" s="4"/>
      <c r="M54" s="2"/>
      <c r="N54" s="2"/>
    </row>
    <row r="55" spans="1:14" ht="15.75">
      <c r="A55" s="29" t="s">
        <v>123</v>
      </c>
      <c r="B55" s="51" t="s">
        <v>12</v>
      </c>
      <c r="C55" s="30">
        <v>41</v>
      </c>
      <c r="D55" s="4">
        <v>12</v>
      </c>
      <c r="E55" s="4">
        <v>6</v>
      </c>
      <c r="F55" s="4">
        <v>6</v>
      </c>
      <c r="G55" s="32">
        <v>51.3</v>
      </c>
      <c r="J55" s="4"/>
      <c r="K55" s="4"/>
      <c r="M55" s="2"/>
      <c r="N55" s="2"/>
    </row>
    <row r="56" spans="1:14" ht="15.75">
      <c r="A56" s="31" t="s">
        <v>99</v>
      </c>
      <c r="B56" s="50" t="s">
        <v>10</v>
      </c>
      <c r="C56" s="30">
        <v>42</v>
      </c>
      <c r="D56" s="4">
        <v>12</v>
      </c>
      <c r="E56" s="4">
        <v>5</v>
      </c>
      <c r="F56" s="4">
        <v>7</v>
      </c>
      <c r="G56" s="32">
        <v>41.2</v>
      </c>
      <c r="J56" s="4"/>
      <c r="K56" s="4"/>
      <c r="M56" s="2"/>
      <c r="N56" s="2"/>
    </row>
    <row r="57" spans="1:14" ht="15.75">
      <c r="A57" s="31" t="s">
        <v>102</v>
      </c>
      <c r="B57" s="50" t="s">
        <v>10</v>
      </c>
      <c r="C57" s="30">
        <v>43</v>
      </c>
      <c r="D57" s="4">
        <v>11</v>
      </c>
      <c r="E57" s="4">
        <v>1</v>
      </c>
      <c r="F57" s="4">
        <v>10</v>
      </c>
      <c r="G57" s="32">
        <v>12.1</v>
      </c>
      <c r="J57" s="4"/>
      <c r="K57" s="4"/>
      <c r="M57" s="2"/>
      <c r="N57" s="2"/>
    </row>
    <row r="58" spans="1:14" ht="15.75">
      <c r="A58" s="31" t="s">
        <v>85</v>
      </c>
      <c r="B58" s="50" t="s">
        <v>14</v>
      </c>
      <c r="C58" s="30">
        <v>44</v>
      </c>
      <c r="D58" s="4">
        <v>11</v>
      </c>
      <c r="E58" s="4">
        <v>4</v>
      </c>
      <c r="F58" s="4">
        <v>7</v>
      </c>
      <c r="G58" s="32">
        <v>39.2</v>
      </c>
      <c r="J58" s="4"/>
      <c r="K58" s="4"/>
      <c r="M58" s="2"/>
      <c r="N58" s="2"/>
    </row>
    <row r="59" spans="1:14" ht="15.75">
      <c r="A59" s="31" t="s">
        <v>124</v>
      </c>
      <c r="B59" s="50" t="s">
        <v>14</v>
      </c>
      <c r="C59" s="30">
        <v>45</v>
      </c>
      <c r="D59" s="4">
        <v>11</v>
      </c>
      <c r="E59" s="4">
        <v>6</v>
      </c>
      <c r="F59" s="4">
        <v>5</v>
      </c>
      <c r="G59" s="32">
        <v>54.2</v>
      </c>
      <c r="J59" s="4"/>
      <c r="K59" s="4"/>
      <c r="M59" s="2"/>
      <c r="N59" s="2"/>
    </row>
    <row r="60" spans="1:14" ht="15.75">
      <c r="A60" s="31" t="s">
        <v>86</v>
      </c>
      <c r="B60" s="50" t="s">
        <v>14</v>
      </c>
      <c r="C60" s="30">
        <v>46</v>
      </c>
      <c r="D60" s="4">
        <v>11</v>
      </c>
      <c r="E60" s="4">
        <v>6</v>
      </c>
      <c r="F60" s="4">
        <v>5</v>
      </c>
      <c r="G60" s="32">
        <v>51.8</v>
      </c>
      <c r="J60" s="4"/>
      <c r="K60" s="4"/>
      <c r="M60" s="2"/>
      <c r="N60" s="2"/>
    </row>
    <row r="61" spans="1:14" ht="15.75">
      <c r="A61" s="31" t="s">
        <v>82</v>
      </c>
      <c r="B61" s="50" t="s">
        <v>14</v>
      </c>
      <c r="C61" s="30">
        <v>47</v>
      </c>
      <c r="D61" s="4">
        <v>10</v>
      </c>
      <c r="E61" s="4">
        <v>4</v>
      </c>
      <c r="F61" s="4">
        <v>6</v>
      </c>
      <c r="G61" s="32">
        <v>43.4</v>
      </c>
      <c r="J61" s="4"/>
      <c r="K61" s="4"/>
      <c r="M61" s="2"/>
      <c r="N61" s="2"/>
    </row>
    <row r="62" spans="1:14" ht="15.75">
      <c r="A62" s="31" t="s">
        <v>87</v>
      </c>
      <c r="B62" s="50" t="s">
        <v>10</v>
      </c>
      <c r="C62" s="30">
        <v>48</v>
      </c>
      <c r="D62" s="4">
        <v>10</v>
      </c>
      <c r="E62" s="4">
        <v>1</v>
      </c>
      <c r="F62" s="4">
        <v>8</v>
      </c>
      <c r="G62" s="32">
        <v>13.8</v>
      </c>
      <c r="J62" s="4"/>
      <c r="K62" s="4"/>
      <c r="M62" s="2"/>
      <c r="N62" s="2"/>
    </row>
    <row r="63" spans="1:14" ht="15.75">
      <c r="A63" s="31" t="s">
        <v>103</v>
      </c>
      <c r="B63" s="50" t="s">
        <v>12</v>
      </c>
      <c r="C63" s="30">
        <v>49</v>
      </c>
      <c r="D63" s="4">
        <v>9</v>
      </c>
      <c r="E63" s="4">
        <v>5</v>
      </c>
      <c r="F63" s="4">
        <v>4</v>
      </c>
      <c r="G63" s="32">
        <v>55.6</v>
      </c>
      <c r="J63" s="4"/>
      <c r="K63" s="4"/>
      <c r="M63" s="2"/>
      <c r="N63" s="2"/>
    </row>
    <row r="64" spans="1:14" ht="15.75">
      <c r="A64" s="31" t="s">
        <v>125</v>
      </c>
      <c r="B64" s="50" t="s">
        <v>14</v>
      </c>
      <c r="C64" s="30">
        <v>50</v>
      </c>
      <c r="D64" s="4">
        <v>9</v>
      </c>
      <c r="E64" s="4">
        <v>4</v>
      </c>
      <c r="F64" s="4">
        <v>5</v>
      </c>
      <c r="G64" s="32">
        <v>46.1</v>
      </c>
      <c r="J64" s="4"/>
      <c r="K64" s="4"/>
      <c r="M64" s="2"/>
      <c r="N64" s="2"/>
    </row>
    <row r="65" spans="1:11" ht="16.5">
      <c r="A65" s="33"/>
      <c r="B65" s="52"/>
      <c r="C65" s="34"/>
      <c r="D65" s="35"/>
      <c r="E65" s="36"/>
      <c r="F65" s="36"/>
      <c r="G65" s="37"/>
      <c r="J65" s="4"/>
      <c r="K65" s="4"/>
    </row>
    <row r="66" spans="1:7" ht="15.75">
      <c r="A66" s="13" t="s">
        <v>72</v>
      </c>
      <c r="B66" s="13"/>
      <c r="C66" s="13"/>
      <c r="D66" s="13"/>
      <c r="E66" s="13"/>
      <c r="F66" s="13"/>
      <c r="G66" s="13"/>
    </row>
    <row r="67" spans="1:7" ht="15.75">
      <c r="A67" s="17"/>
      <c r="B67" s="13"/>
      <c r="C67" s="13"/>
      <c r="D67" s="13"/>
      <c r="E67" s="13"/>
      <c r="F67" s="13"/>
      <c r="G67" s="13"/>
    </row>
    <row r="68" spans="1:7" ht="15.75">
      <c r="A68" s="15" t="s">
        <v>128</v>
      </c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ht="15.75">
      <c r="A70" s="39" t="s">
        <v>73</v>
      </c>
    </row>
    <row r="71" ht="15.75">
      <c r="A71" s="39" t="s">
        <v>74</v>
      </c>
    </row>
    <row r="72" ht="15.75">
      <c r="A72" s="39" t="s">
        <v>75</v>
      </c>
    </row>
    <row r="76" ht="15.75">
      <c r="A76" s="1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48.5" style="0" customWidth="1"/>
    <col min="2" max="2" width="12.09765625" style="0" customWidth="1"/>
    <col min="3" max="3" width="13.69921875" style="0" customWidth="1"/>
    <col min="4" max="5" width="14.69921875" style="0" customWidth="1"/>
    <col min="6" max="6" width="13.69921875" style="0" customWidth="1"/>
    <col min="7" max="7" width="22.69921875" style="0" customWidth="1"/>
    <col min="8" max="16384" width="9.69921875" style="0" customWidth="1"/>
  </cols>
  <sheetData>
    <row r="1" ht="16.5">
      <c r="A1" s="16" t="s">
        <v>130</v>
      </c>
    </row>
    <row r="2" ht="15.75">
      <c r="A2" s="1"/>
    </row>
    <row r="3" ht="15.75">
      <c r="A3" s="3" t="s">
        <v>69</v>
      </c>
    </row>
    <row r="4" ht="15.75">
      <c r="A4" s="3" t="s">
        <v>68</v>
      </c>
    </row>
    <row r="5" ht="15.75">
      <c r="A5" s="1" t="s">
        <v>0</v>
      </c>
    </row>
    <row r="6" ht="15.75">
      <c r="A6" s="1"/>
    </row>
    <row r="8" spans="1:7" ht="15.75">
      <c r="A8" s="12"/>
      <c r="B8" s="19"/>
      <c r="C8" s="19"/>
      <c r="D8" s="12"/>
      <c r="E8" s="12"/>
      <c r="F8" s="12"/>
      <c r="G8" s="12"/>
    </row>
    <row r="9" spans="1:7" ht="15.75">
      <c r="A9" s="13"/>
      <c r="B9" s="20"/>
      <c r="C9" s="20"/>
      <c r="D9" s="6"/>
      <c r="E9" s="6"/>
      <c r="F9" s="6"/>
      <c r="G9" s="6" t="s">
        <v>6</v>
      </c>
    </row>
    <row r="10" spans="1:7" ht="15.75">
      <c r="A10" s="11" t="s">
        <v>1</v>
      </c>
      <c r="B10" s="21" t="s">
        <v>2</v>
      </c>
      <c r="C10" s="20" t="s">
        <v>3</v>
      </c>
      <c r="D10" s="6" t="s">
        <v>4</v>
      </c>
      <c r="E10" s="6" t="s">
        <v>5</v>
      </c>
      <c r="F10" s="6" t="s">
        <v>7</v>
      </c>
      <c r="G10" s="6" t="s">
        <v>8</v>
      </c>
    </row>
    <row r="11" spans="1:7" ht="15.75">
      <c r="A11" s="14"/>
      <c r="B11" s="22"/>
      <c r="C11" s="22"/>
      <c r="D11" s="14"/>
      <c r="E11" s="14"/>
      <c r="F11" s="14"/>
      <c r="G11" s="14"/>
    </row>
    <row r="12" spans="1:7" s="7" customFormat="1" ht="16.5">
      <c r="A12" s="7" t="s">
        <v>62</v>
      </c>
      <c r="B12" s="23" t="s">
        <v>61</v>
      </c>
      <c r="C12" s="25" t="s">
        <v>61</v>
      </c>
      <c r="D12" s="8">
        <v>1983</v>
      </c>
      <c r="E12" s="8">
        <v>724</v>
      </c>
      <c r="F12" s="8">
        <v>1259</v>
      </c>
      <c r="G12" s="9">
        <v>36.5</v>
      </c>
    </row>
    <row r="13" spans="1:7" ht="15.75">
      <c r="A13" t="s">
        <v>63</v>
      </c>
      <c r="B13" s="24" t="s">
        <v>61</v>
      </c>
      <c r="C13" s="20" t="s">
        <v>61</v>
      </c>
      <c r="D13" s="4">
        <v>1587</v>
      </c>
      <c r="E13" s="4">
        <v>576</v>
      </c>
      <c r="F13" s="4">
        <v>1011</v>
      </c>
      <c r="G13" s="5">
        <v>36.3</v>
      </c>
    </row>
    <row r="14" spans="1:7" ht="15.75">
      <c r="A14" t="s">
        <v>64</v>
      </c>
      <c r="B14" s="24" t="s">
        <v>61</v>
      </c>
      <c r="C14" s="20" t="s">
        <v>61</v>
      </c>
      <c r="D14" s="2">
        <v>80</v>
      </c>
      <c r="E14" s="2">
        <v>79.6</v>
      </c>
      <c r="F14" s="2">
        <v>80.2</v>
      </c>
      <c r="G14" s="6" t="s">
        <v>61</v>
      </c>
    </row>
    <row r="15" spans="2:3" ht="15.75">
      <c r="B15" s="24"/>
      <c r="C15" s="24"/>
    </row>
    <row r="16" spans="1:7" ht="15.75">
      <c r="A16" t="s">
        <v>9</v>
      </c>
      <c r="B16" s="24" t="s">
        <v>10</v>
      </c>
      <c r="C16" s="24">
        <v>1</v>
      </c>
      <c r="D16">
        <v>122</v>
      </c>
      <c r="E16">
        <v>17</v>
      </c>
      <c r="F16">
        <v>105</v>
      </c>
      <c r="G16" s="2">
        <v>13.8</v>
      </c>
    </row>
    <row r="17" spans="1:7" ht="15.75">
      <c r="A17" t="s">
        <v>11</v>
      </c>
      <c r="B17" s="24" t="s">
        <v>12</v>
      </c>
      <c r="C17" s="24">
        <v>2</v>
      </c>
      <c r="D17">
        <v>112</v>
      </c>
      <c r="E17">
        <v>47</v>
      </c>
      <c r="F17">
        <v>65</v>
      </c>
      <c r="G17" s="2">
        <f>41.7</f>
        <v>41.7</v>
      </c>
    </row>
    <row r="18" spans="1:7" ht="15.75">
      <c r="A18" t="s">
        <v>13</v>
      </c>
      <c r="B18" s="24" t="s">
        <v>14</v>
      </c>
      <c r="C18" s="24">
        <v>3</v>
      </c>
      <c r="D18">
        <v>102</v>
      </c>
      <c r="E18">
        <v>55</v>
      </c>
      <c r="F18">
        <v>47</v>
      </c>
      <c r="G18" s="2">
        <f>53.5</f>
        <v>53.5</v>
      </c>
    </row>
    <row r="19" spans="1:7" ht="15.75">
      <c r="A19" t="s">
        <v>15</v>
      </c>
      <c r="B19" s="24" t="s">
        <v>10</v>
      </c>
      <c r="C19" s="24">
        <v>4</v>
      </c>
      <c r="D19">
        <v>101</v>
      </c>
      <c r="E19">
        <v>24</v>
      </c>
      <c r="F19">
        <v>77</v>
      </c>
      <c r="G19" s="2">
        <f>24</f>
        <v>24</v>
      </c>
    </row>
    <row r="20" spans="1:7" ht="15.75">
      <c r="A20" t="s">
        <v>16</v>
      </c>
      <c r="B20" s="24" t="s">
        <v>10</v>
      </c>
      <c r="C20" s="24">
        <v>5</v>
      </c>
      <c r="D20">
        <v>96</v>
      </c>
      <c r="E20">
        <v>17</v>
      </c>
      <c r="F20">
        <v>79</v>
      </c>
      <c r="G20" s="2">
        <f>17.9</f>
        <v>17.9</v>
      </c>
    </row>
    <row r="21" spans="1:7" ht="15.75">
      <c r="A21" t="s">
        <v>17</v>
      </c>
      <c r="B21" s="24" t="s">
        <v>14</v>
      </c>
      <c r="C21" s="24">
        <v>6</v>
      </c>
      <c r="D21">
        <v>79</v>
      </c>
      <c r="E21">
        <v>32</v>
      </c>
      <c r="F21">
        <v>46</v>
      </c>
      <c r="G21" s="2">
        <f>41.1</f>
        <v>41.1</v>
      </c>
    </row>
    <row r="22" spans="1:7" ht="15.75">
      <c r="A22" t="s">
        <v>18</v>
      </c>
      <c r="B22" s="24" t="s">
        <v>12</v>
      </c>
      <c r="C22" s="24">
        <v>7</v>
      </c>
      <c r="D22">
        <v>64</v>
      </c>
      <c r="E22">
        <v>33</v>
      </c>
      <c r="F22">
        <v>31</v>
      </c>
      <c r="G22" s="2">
        <f>51.1</f>
        <v>51.1</v>
      </c>
    </row>
    <row r="23" spans="1:7" ht="15.75">
      <c r="A23" t="s">
        <v>19</v>
      </c>
      <c r="B23" s="24" t="s">
        <v>14</v>
      </c>
      <c r="C23" s="24">
        <v>8</v>
      </c>
      <c r="D23">
        <v>62</v>
      </c>
      <c r="E23">
        <v>23</v>
      </c>
      <c r="F23">
        <v>40</v>
      </c>
      <c r="G23" s="2">
        <f>36.4</f>
        <v>36.4</v>
      </c>
    </row>
    <row r="24" spans="1:7" ht="15.75">
      <c r="A24" t="s">
        <v>20</v>
      </c>
      <c r="B24" s="24" t="s">
        <v>14</v>
      </c>
      <c r="C24" s="24">
        <v>9</v>
      </c>
      <c r="D24">
        <v>59</v>
      </c>
      <c r="E24">
        <v>27</v>
      </c>
      <c r="F24">
        <v>32</v>
      </c>
      <c r="G24" s="2">
        <f>46.1</f>
        <v>46.1</v>
      </c>
    </row>
    <row r="25" spans="1:7" ht="15.75">
      <c r="A25" t="s">
        <v>21</v>
      </c>
      <c r="B25" s="24" t="s">
        <v>12</v>
      </c>
      <c r="C25" s="24">
        <v>10</v>
      </c>
      <c r="D25">
        <v>54</v>
      </c>
      <c r="E25">
        <v>21</v>
      </c>
      <c r="F25">
        <v>34</v>
      </c>
      <c r="G25" s="2">
        <f>37.9</f>
        <v>37.9</v>
      </c>
    </row>
    <row r="26" spans="1:7" ht="15.75">
      <c r="A26" t="s">
        <v>22</v>
      </c>
      <c r="B26" s="24" t="s">
        <v>10</v>
      </c>
      <c r="C26" s="24">
        <v>11</v>
      </c>
      <c r="D26">
        <v>50</v>
      </c>
      <c r="E26">
        <v>21</v>
      </c>
      <c r="F26">
        <v>28</v>
      </c>
      <c r="G26" s="2">
        <f>43</f>
        <v>43</v>
      </c>
    </row>
    <row r="27" spans="1:7" ht="15.75">
      <c r="A27" t="s">
        <v>23</v>
      </c>
      <c r="B27" s="24" t="s">
        <v>12</v>
      </c>
      <c r="C27" s="24">
        <v>12</v>
      </c>
      <c r="D27">
        <v>47</v>
      </c>
      <c r="E27">
        <v>21</v>
      </c>
      <c r="F27">
        <v>26</v>
      </c>
      <c r="G27" s="2">
        <f>44.1</f>
        <v>44.1</v>
      </c>
    </row>
    <row r="28" spans="1:7" ht="15.75">
      <c r="A28" t="s">
        <v>24</v>
      </c>
      <c r="B28" s="24" t="s">
        <v>10</v>
      </c>
      <c r="C28" s="24">
        <v>13</v>
      </c>
      <c r="D28">
        <v>39</v>
      </c>
      <c r="E28">
        <v>13</v>
      </c>
      <c r="F28">
        <v>26</v>
      </c>
      <c r="G28" s="2">
        <f>34</f>
        <v>34</v>
      </c>
    </row>
    <row r="29" spans="1:7" ht="15.75">
      <c r="A29" t="s">
        <v>25</v>
      </c>
      <c r="B29" s="24" t="s">
        <v>14</v>
      </c>
      <c r="C29" s="24">
        <v>14</v>
      </c>
      <c r="D29">
        <v>39</v>
      </c>
      <c r="E29">
        <v>17</v>
      </c>
      <c r="F29">
        <v>22</v>
      </c>
      <c r="G29" s="2">
        <f>42.6</f>
        <v>42.6</v>
      </c>
    </row>
    <row r="30" spans="1:7" ht="15.75">
      <c r="A30" t="s">
        <v>26</v>
      </c>
      <c r="B30" s="24" t="s">
        <v>10</v>
      </c>
      <c r="C30" s="24">
        <v>15</v>
      </c>
      <c r="D30">
        <v>29</v>
      </c>
      <c r="E30">
        <v>11</v>
      </c>
      <c r="F30">
        <v>18</v>
      </c>
      <c r="G30" s="2">
        <f>37.4</f>
        <v>37.4</v>
      </c>
    </row>
    <row r="31" spans="1:7" ht="15.75">
      <c r="A31" t="s">
        <v>27</v>
      </c>
      <c r="B31" s="24" t="s">
        <v>12</v>
      </c>
      <c r="C31" s="24">
        <v>16</v>
      </c>
      <c r="D31">
        <v>27</v>
      </c>
      <c r="E31">
        <v>14</v>
      </c>
      <c r="F31">
        <v>14</v>
      </c>
      <c r="G31" s="2">
        <f>50</f>
        <v>50</v>
      </c>
    </row>
    <row r="32" spans="1:7" ht="15.75">
      <c r="A32" t="s">
        <v>28</v>
      </c>
      <c r="B32" s="24" t="s">
        <v>10</v>
      </c>
      <c r="C32" s="24">
        <v>17</v>
      </c>
      <c r="D32">
        <v>26</v>
      </c>
      <c r="E32">
        <v>5</v>
      </c>
      <c r="F32">
        <v>21</v>
      </c>
      <c r="G32" s="2">
        <f>19.8</f>
        <v>19.8</v>
      </c>
    </row>
    <row r="33" spans="1:7" ht="15.75">
      <c r="A33" t="s">
        <v>29</v>
      </c>
      <c r="B33" s="24" t="s">
        <v>10</v>
      </c>
      <c r="C33" s="24">
        <v>18</v>
      </c>
      <c r="D33">
        <v>26</v>
      </c>
      <c r="E33">
        <v>6</v>
      </c>
      <c r="F33">
        <v>20</v>
      </c>
      <c r="G33" s="2">
        <f>21.9</f>
        <v>21.9</v>
      </c>
    </row>
    <row r="34" spans="1:7" ht="15.75">
      <c r="A34" t="s">
        <v>30</v>
      </c>
      <c r="B34" s="24" t="s">
        <v>10</v>
      </c>
      <c r="C34" s="24">
        <v>19</v>
      </c>
      <c r="D34">
        <v>25</v>
      </c>
      <c r="E34">
        <v>8</v>
      </c>
      <c r="F34">
        <v>17</v>
      </c>
      <c r="G34" s="2">
        <f>30.9</f>
        <v>30.9</v>
      </c>
    </row>
    <row r="35" spans="1:7" ht="15.75">
      <c r="A35" t="s">
        <v>31</v>
      </c>
      <c r="B35" s="24" t="s">
        <v>12</v>
      </c>
      <c r="C35" s="24">
        <v>20</v>
      </c>
      <c r="D35">
        <v>24</v>
      </c>
      <c r="E35">
        <v>11</v>
      </c>
      <c r="F35">
        <v>12</v>
      </c>
      <c r="G35" s="2">
        <f>48.3</f>
        <v>48.3</v>
      </c>
    </row>
    <row r="36" spans="1:7" ht="15.75">
      <c r="A36" t="s">
        <v>32</v>
      </c>
      <c r="B36" s="24" t="s">
        <v>10</v>
      </c>
      <c r="C36" s="24">
        <v>21</v>
      </c>
      <c r="D36">
        <v>23</v>
      </c>
      <c r="E36">
        <v>6</v>
      </c>
      <c r="F36">
        <v>17</v>
      </c>
      <c r="G36" s="2">
        <f>24.6</f>
        <v>24.6</v>
      </c>
    </row>
    <row r="37" spans="1:7" ht="15.75">
      <c r="A37" t="s">
        <v>33</v>
      </c>
      <c r="B37" s="24" t="s">
        <v>12</v>
      </c>
      <c r="C37" s="24">
        <v>22</v>
      </c>
      <c r="D37">
        <v>23</v>
      </c>
      <c r="E37">
        <v>14</v>
      </c>
      <c r="F37">
        <v>9</v>
      </c>
      <c r="G37" s="2">
        <f>61.5</f>
        <v>61.5</v>
      </c>
    </row>
    <row r="38" spans="1:7" ht="15.75">
      <c r="A38" t="s">
        <v>34</v>
      </c>
      <c r="B38" s="24" t="s">
        <v>12</v>
      </c>
      <c r="C38" s="24">
        <v>23</v>
      </c>
      <c r="D38">
        <v>22</v>
      </c>
      <c r="E38">
        <v>6</v>
      </c>
      <c r="F38">
        <v>16</v>
      </c>
      <c r="G38" s="2">
        <f>25.5</f>
        <v>25.5</v>
      </c>
    </row>
    <row r="39" spans="1:7" ht="15.75">
      <c r="A39" t="s">
        <v>35</v>
      </c>
      <c r="B39" s="24" t="s">
        <v>10</v>
      </c>
      <c r="C39" s="24">
        <v>24</v>
      </c>
      <c r="D39">
        <v>21</v>
      </c>
      <c r="E39">
        <v>7</v>
      </c>
      <c r="F39">
        <v>14</v>
      </c>
      <c r="G39" s="2">
        <f>34.7</f>
        <v>34.7</v>
      </c>
    </row>
    <row r="40" spans="1:7" ht="15.75">
      <c r="A40" t="s">
        <v>36</v>
      </c>
      <c r="B40" s="24" t="s">
        <v>14</v>
      </c>
      <c r="C40" s="24">
        <v>25</v>
      </c>
      <c r="D40">
        <v>20</v>
      </c>
      <c r="E40">
        <v>8</v>
      </c>
      <c r="F40">
        <v>11</v>
      </c>
      <c r="G40" s="2">
        <f>42</f>
        <v>42</v>
      </c>
    </row>
    <row r="41" spans="1:7" ht="15.75">
      <c r="A41" t="s">
        <v>37</v>
      </c>
      <c r="B41" s="24" t="s">
        <v>10</v>
      </c>
      <c r="C41" s="24">
        <v>26</v>
      </c>
      <c r="D41">
        <v>19</v>
      </c>
      <c r="E41">
        <v>11</v>
      </c>
      <c r="F41">
        <v>8</v>
      </c>
      <c r="G41" s="2">
        <f>57.9</f>
        <v>57.9</v>
      </c>
    </row>
    <row r="42" spans="1:7" ht="15.75">
      <c r="A42" t="s">
        <v>38</v>
      </c>
      <c r="B42" s="24" t="s">
        <v>12</v>
      </c>
      <c r="C42" s="24">
        <v>27</v>
      </c>
      <c r="D42">
        <v>19</v>
      </c>
      <c r="E42">
        <v>10</v>
      </c>
      <c r="F42">
        <v>9</v>
      </c>
      <c r="G42" s="2">
        <f>51.3</f>
        <v>51.3</v>
      </c>
    </row>
    <row r="43" spans="1:7" ht="15.75">
      <c r="A43" t="s">
        <v>39</v>
      </c>
      <c r="B43" s="24" t="s">
        <v>12</v>
      </c>
      <c r="C43" s="24">
        <v>28</v>
      </c>
      <c r="D43">
        <v>18</v>
      </c>
      <c r="E43">
        <v>8</v>
      </c>
      <c r="F43">
        <v>10</v>
      </c>
      <c r="G43" s="2">
        <f>45.6</f>
        <v>45.6</v>
      </c>
    </row>
    <row r="44" spans="1:7" ht="15.75">
      <c r="A44" t="s">
        <v>40</v>
      </c>
      <c r="B44" s="24" t="s">
        <v>10</v>
      </c>
      <c r="C44" s="24">
        <v>29</v>
      </c>
      <c r="D44">
        <v>17</v>
      </c>
      <c r="E44">
        <v>7</v>
      </c>
      <c r="F44">
        <v>10</v>
      </c>
      <c r="G44" s="2">
        <f>41.1</f>
        <v>41.1</v>
      </c>
    </row>
    <row r="45" spans="1:7" ht="15.75">
      <c r="A45" t="s">
        <v>41</v>
      </c>
      <c r="B45" s="24" t="s">
        <v>14</v>
      </c>
      <c r="C45" s="24">
        <v>30</v>
      </c>
      <c r="D45">
        <v>14</v>
      </c>
      <c r="E45">
        <v>5</v>
      </c>
      <c r="F45">
        <v>9</v>
      </c>
      <c r="G45" s="2">
        <f>36.2</f>
        <v>36.2</v>
      </c>
    </row>
    <row r="46" spans="1:7" ht="15.75">
      <c r="A46" t="s">
        <v>42</v>
      </c>
      <c r="B46" s="24" t="s">
        <v>14</v>
      </c>
      <c r="C46" s="24">
        <v>31</v>
      </c>
      <c r="D46">
        <v>14</v>
      </c>
      <c r="E46">
        <v>6</v>
      </c>
      <c r="F46">
        <v>8</v>
      </c>
      <c r="G46" s="2">
        <f>43.6</f>
        <v>43.6</v>
      </c>
    </row>
    <row r="47" spans="1:7" ht="15.75">
      <c r="A47" t="s">
        <v>43</v>
      </c>
      <c r="B47" s="24" t="s">
        <v>12</v>
      </c>
      <c r="C47" s="24">
        <v>32</v>
      </c>
      <c r="D47">
        <v>13</v>
      </c>
      <c r="E47">
        <v>3</v>
      </c>
      <c r="F47">
        <v>10</v>
      </c>
      <c r="G47" s="2">
        <f>20.1</f>
        <v>20.1</v>
      </c>
    </row>
    <row r="48" spans="1:7" ht="15.75">
      <c r="A48" t="s">
        <v>44</v>
      </c>
      <c r="B48" s="24" t="s">
        <v>12</v>
      </c>
      <c r="C48" s="24">
        <v>33</v>
      </c>
      <c r="D48">
        <v>12</v>
      </c>
      <c r="E48">
        <v>5</v>
      </c>
      <c r="F48">
        <v>7</v>
      </c>
      <c r="G48" s="2">
        <f>42.4</f>
        <v>42.4</v>
      </c>
    </row>
    <row r="49" spans="1:7" ht="15.75">
      <c r="A49" t="s">
        <v>45</v>
      </c>
      <c r="B49" s="24" t="s">
        <v>14</v>
      </c>
      <c r="C49" s="24">
        <v>34</v>
      </c>
      <c r="D49">
        <v>12</v>
      </c>
      <c r="E49">
        <v>5</v>
      </c>
      <c r="F49">
        <v>7</v>
      </c>
      <c r="G49" s="2">
        <f>43.6</f>
        <v>43.6</v>
      </c>
    </row>
    <row r="50" spans="1:7" ht="15.75">
      <c r="A50" t="s">
        <v>46</v>
      </c>
      <c r="B50" s="24" t="s">
        <v>10</v>
      </c>
      <c r="C50" s="24">
        <v>35</v>
      </c>
      <c r="D50">
        <v>12</v>
      </c>
      <c r="E50">
        <v>3</v>
      </c>
      <c r="F50">
        <v>9</v>
      </c>
      <c r="G50" s="2">
        <f>25.1</f>
        <v>25.1</v>
      </c>
    </row>
    <row r="51" spans="1:7" ht="15.75">
      <c r="A51" t="s">
        <v>47</v>
      </c>
      <c r="B51" s="24" t="s">
        <v>10</v>
      </c>
      <c r="C51" s="24">
        <v>36</v>
      </c>
      <c r="D51">
        <v>11</v>
      </c>
      <c r="E51">
        <v>2</v>
      </c>
      <c r="F51">
        <v>9</v>
      </c>
      <c r="G51" s="2">
        <f>20.8</f>
        <v>20.8</v>
      </c>
    </row>
    <row r="52" spans="1:7" ht="15.75">
      <c r="A52" t="s">
        <v>48</v>
      </c>
      <c r="B52" s="24" t="s">
        <v>10</v>
      </c>
      <c r="C52" s="24">
        <v>37</v>
      </c>
      <c r="D52">
        <v>10</v>
      </c>
      <c r="E52">
        <v>4</v>
      </c>
      <c r="F52">
        <v>6</v>
      </c>
      <c r="G52" s="2">
        <f>41.4</f>
        <v>41.4</v>
      </c>
    </row>
    <row r="53" spans="1:7" ht="15.75">
      <c r="A53" t="s">
        <v>49</v>
      </c>
      <c r="B53" s="24" t="s">
        <v>14</v>
      </c>
      <c r="C53" s="24">
        <v>38</v>
      </c>
      <c r="D53">
        <v>10</v>
      </c>
      <c r="E53">
        <v>4</v>
      </c>
      <c r="F53">
        <v>7</v>
      </c>
      <c r="G53" s="2">
        <f>34.2</f>
        <v>34.2</v>
      </c>
    </row>
    <row r="54" spans="1:7" ht="15.75">
      <c r="A54" t="s">
        <v>50</v>
      </c>
      <c r="B54" s="24" t="s">
        <v>10</v>
      </c>
      <c r="C54" s="24">
        <v>39</v>
      </c>
      <c r="D54">
        <v>10</v>
      </c>
      <c r="E54">
        <v>1</v>
      </c>
      <c r="F54">
        <v>10</v>
      </c>
      <c r="G54" s="2">
        <f>6.1</f>
        <v>6.1</v>
      </c>
    </row>
    <row r="55" spans="1:7" ht="15.75">
      <c r="A55" t="s">
        <v>51</v>
      </c>
      <c r="B55" s="24" t="s">
        <v>10</v>
      </c>
      <c r="C55" s="24">
        <v>40</v>
      </c>
      <c r="D55">
        <v>10</v>
      </c>
      <c r="E55">
        <v>0</v>
      </c>
      <c r="F55">
        <v>10</v>
      </c>
      <c r="G55" s="2">
        <f>1.8</f>
        <v>1.8</v>
      </c>
    </row>
    <row r="56" spans="1:7" ht="15.75">
      <c r="A56" t="s">
        <v>52</v>
      </c>
      <c r="B56" s="24" t="s">
        <v>14</v>
      </c>
      <c r="C56" s="24">
        <v>41</v>
      </c>
      <c r="D56">
        <v>10</v>
      </c>
      <c r="E56">
        <v>5</v>
      </c>
      <c r="F56">
        <v>5</v>
      </c>
      <c r="G56" s="2">
        <f>51.5</f>
        <v>51.5</v>
      </c>
    </row>
    <row r="57" spans="1:7" ht="15.75">
      <c r="A57" t="s">
        <v>53</v>
      </c>
      <c r="B57" s="24" t="s">
        <v>14</v>
      </c>
      <c r="C57" s="24">
        <v>42</v>
      </c>
      <c r="D57">
        <v>10</v>
      </c>
      <c r="E57">
        <v>4</v>
      </c>
      <c r="F57">
        <v>6</v>
      </c>
      <c r="G57" s="2">
        <f>38.2</f>
        <v>38.2</v>
      </c>
    </row>
    <row r="58" spans="1:7" ht="15.75">
      <c r="A58" t="s">
        <v>71</v>
      </c>
      <c r="B58" s="24" t="s">
        <v>10</v>
      </c>
      <c r="C58" s="24">
        <v>43</v>
      </c>
      <c r="D58">
        <v>10</v>
      </c>
      <c r="E58">
        <v>2</v>
      </c>
      <c r="F58">
        <v>8</v>
      </c>
      <c r="G58" s="2">
        <f>19.8</f>
        <v>19.8</v>
      </c>
    </row>
    <row r="59" spans="1:7" ht="15.75">
      <c r="A59" t="s">
        <v>54</v>
      </c>
      <c r="B59" s="24" t="s">
        <v>10</v>
      </c>
      <c r="C59" s="24">
        <v>44</v>
      </c>
      <c r="D59">
        <v>10</v>
      </c>
      <c r="E59">
        <v>1</v>
      </c>
      <c r="F59">
        <v>9</v>
      </c>
      <c r="G59" s="2">
        <f>9.9</f>
        <v>9.9</v>
      </c>
    </row>
    <row r="60" spans="1:7" ht="15.75">
      <c r="A60" t="s">
        <v>55</v>
      </c>
      <c r="B60" s="24" t="s">
        <v>14</v>
      </c>
      <c r="C60" s="24">
        <v>45</v>
      </c>
      <c r="D60">
        <v>9</v>
      </c>
      <c r="E60">
        <v>5</v>
      </c>
      <c r="F60">
        <v>4</v>
      </c>
      <c r="G60" s="2">
        <f>53.1</f>
        <v>53.1</v>
      </c>
    </row>
    <row r="61" spans="1:7" ht="15.75">
      <c r="A61" t="s">
        <v>56</v>
      </c>
      <c r="B61" s="24" t="s">
        <v>12</v>
      </c>
      <c r="C61" s="24">
        <v>46</v>
      </c>
      <c r="D61">
        <v>9</v>
      </c>
      <c r="E61">
        <v>6</v>
      </c>
      <c r="F61">
        <v>3</v>
      </c>
      <c r="G61" s="2">
        <f>62</f>
        <v>62</v>
      </c>
    </row>
    <row r="62" spans="1:7" ht="15.75">
      <c r="A62" t="s">
        <v>57</v>
      </c>
      <c r="B62" s="24" t="s">
        <v>14</v>
      </c>
      <c r="C62" s="24">
        <v>47</v>
      </c>
      <c r="D62">
        <v>9</v>
      </c>
      <c r="E62">
        <v>4</v>
      </c>
      <c r="F62">
        <v>5</v>
      </c>
      <c r="G62" s="2">
        <f>42.4</f>
        <v>42.4</v>
      </c>
    </row>
    <row r="63" spans="1:7" ht="15.75">
      <c r="A63" t="s">
        <v>58</v>
      </c>
      <c r="B63" s="24" t="s">
        <v>12</v>
      </c>
      <c r="C63" s="24">
        <v>48</v>
      </c>
      <c r="D63">
        <v>9</v>
      </c>
      <c r="E63">
        <v>5</v>
      </c>
      <c r="F63">
        <v>4</v>
      </c>
      <c r="G63" s="2">
        <f>53.8</f>
        <v>53.8</v>
      </c>
    </row>
    <row r="64" spans="1:7" ht="15.75">
      <c r="A64" t="s">
        <v>59</v>
      </c>
      <c r="B64" s="24" t="s">
        <v>14</v>
      </c>
      <c r="C64" s="24">
        <v>49</v>
      </c>
      <c r="D64">
        <v>7</v>
      </c>
      <c r="E64">
        <v>4</v>
      </c>
      <c r="F64">
        <v>4</v>
      </c>
      <c r="G64" s="2">
        <f>48.1</f>
        <v>48.1</v>
      </c>
    </row>
    <row r="65" spans="1:7" ht="15.75">
      <c r="A65" t="s">
        <v>60</v>
      </c>
      <c r="B65" s="24" t="s">
        <v>12</v>
      </c>
      <c r="C65" s="24">
        <v>50</v>
      </c>
      <c r="D65">
        <v>7</v>
      </c>
      <c r="E65">
        <v>4</v>
      </c>
      <c r="F65">
        <v>3</v>
      </c>
      <c r="G65" s="2">
        <f>56.8</f>
        <v>56.8</v>
      </c>
    </row>
    <row r="66" spans="1:7" ht="15.75">
      <c r="A66" s="14"/>
      <c r="B66" s="22"/>
      <c r="C66" s="22"/>
      <c r="D66" s="14"/>
      <c r="E66" s="14"/>
      <c r="F66" s="14"/>
      <c r="G66" s="14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7" t="s">
        <v>70</v>
      </c>
      <c r="B69" s="13"/>
      <c r="C69" s="13"/>
      <c r="D69" s="13"/>
      <c r="E69" s="13"/>
      <c r="F69" s="13"/>
      <c r="G69" s="13"/>
    </row>
    <row r="70" spans="1:7" ht="15.75">
      <c r="A70" s="15" t="s">
        <v>67</v>
      </c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ht="15.75">
      <c r="A73" t="s">
        <v>65</v>
      </c>
    </row>
    <row r="74" ht="15.75">
      <c r="A74" t="s">
        <v>66</v>
      </c>
    </row>
    <row r="79" ht="15.75">
      <c r="A79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Freight Gateways</dc:title>
  <dc:subject/>
  <dc:creator>US Census Bureau</dc:creator>
  <cp:keywords/>
  <dc:description/>
  <cp:lastModifiedBy>clark016</cp:lastModifiedBy>
  <cp:lastPrinted>2007-05-22T19:02:18Z</cp:lastPrinted>
  <dcterms:created xsi:type="dcterms:W3CDTF">2005-06-02T12:21:49Z</dcterms:created>
  <dcterms:modified xsi:type="dcterms:W3CDTF">2007-11-26T16:41:00Z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1834992109</vt:i4>
  </property>
  <property fmtid="{D5CDD505-2E9C-101B-9397-08002B2CF9AE}" pid="3" name="_EmailSubject">
    <vt:lpwstr>Statistical Abstract Tables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1426476562</vt:i4>
  </property>
</Properties>
</file>