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31" windowWidth="12120" windowHeight="8535" activeTab="3"/>
  </bookViews>
  <sheets>
    <sheet name="Sheet22" sheetId="1" r:id="rId1"/>
    <sheet name="Sheet33" sheetId="2" r:id="rId2"/>
    <sheet name="Sheet11" sheetId="3" r:id="rId3"/>
    <sheet name="Sheet23" sheetId="4" r:id="rId4"/>
  </sheets>
  <definedNames/>
  <calcPr fullCalcOnLoad="1"/>
</workbook>
</file>

<file path=xl/sharedStrings.xml><?xml version="1.0" encoding="utf-8"?>
<sst xmlns="http://schemas.openxmlformats.org/spreadsheetml/2006/main" count="139" uniqueCount="102">
  <si>
    <t>15 - 24</t>
  </si>
  <si>
    <t>25 – 34</t>
  </si>
  <si>
    <t>35 - 44</t>
  </si>
  <si>
    <t>45 - 54</t>
  </si>
  <si>
    <t>55 - 64</t>
  </si>
  <si>
    <t>&gt; 64</t>
  </si>
  <si>
    <t>Total</t>
  </si>
  <si>
    <t>Total 6 / Total 5</t>
  </si>
  <si>
    <t>05 – 14</t>
  </si>
  <si>
    <t>15 – 24</t>
  </si>
  <si>
    <t>35 – 44</t>
  </si>
  <si>
    <t>45 – 54</t>
  </si>
  <si>
    <t xml:space="preserve">Total (6) / Total (5) </t>
  </si>
  <si>
    <t>55 – 59</t>
  </si>
  <si>
    <t>&gt; 60</t>
  </si>
  <si>
    <t>by 100,000</t>
  </si>
  <si>
    <t>0 - 4</t>
  </si>
  <si>
    <t>0 – 4</t>
  </si>
  <si>
    <t xml:space="preserve">Tasa ajustada  </t>
  </si>
  <si>
    <t xml:space="preserve">Porcentaje </t>
  </si>
  <si>
    <t>Porcentaje</t>
  </si>
  <si>
    <t>Grupo edad</t>
  </si>
  <si>
    <t>5 a 14</t>
  </si>
  <si>
    <t>TASA AJUSTADA DE HOMICIDIOS EN EL SALVADOR, 2000</t>
  </si>
  <si>
    <r>
      <t>Grupo edad (1)</t>
    </r>
    <r>
      <rPr>
        <sz val="10"/>
        <rFont val="Times New Roman"/>
        <family val="1"/>
      </rPr>
      <t xml:space="preserve"> </t>
    </r>
  </si>
  <si>
    <t>Cociente 2 / 3                             (4)</t>
  </si>
  <si>
    <t>Muertes esperadas                                                      (6)</t>
  </si>
  <si>
    <t>Tasa ajustada para El Salvador</t>
  </si>
  <si>
    <t xml:space="preserve">Grupo edad </t>
  </si>
  <si>
    <t>Porcentaje en cada grupo</t>
  </si>
  <si>
    <r>
      <t xml:space="preserve">Grupo edad </t>
    </r>
    <r>
      <rPr>
        <sz val="10"/>
        <rFont val="Times New Roman"/>
        <family val="1"/>
      </rPr>
      <t xml:space="preserve"> </t>
    </r>
  </si>
  <si>
    <t>SECCION V</t>
  </si>
  <si>
    <t>DATOS PARA LOS EJERCICIOS</t>
  </si>
  <si>
    <r>
      <t>Numeros de homicidios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(2)</t>
    </r>
  </si>
  <si>
    <t>El Salvador Población por grupo (3)</t>
  </si>
  <si>
    <r>
      <t>Población Estandar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(E.U. 2000)        (5)</t>
    </r>
  </si>
  <si>
    <t>Comparación de la distribución de población de los dos lugares</t>
  </si>
  <si>
    <t xml:space="preserve">Población El Salvador </t>
  </si>
  <si>
    <r>
      <t xml:space="preserve">Población Estandard (E.U.2000)   </t>
    </r>
    <r>
      <rPr>
        <sz val="10"/>
        <rFont val="Times New Roman"/>
        <family val="1"/>
      </rPr>
      <t xml:space="preserve"> </t>
    </r>
  </si>
  <si>
    <t xml:space="preserve">DATOS PARA LOS EJERCICIOS </t>
  </si>
  <si>
    <t>TABLA PARA EL CALCULO DE LA TASA AJUSTADA CON DATOS DE CALI</t>
  </si>
  <si>
    <t>Grupo de edad (1)</t>
  </si>
  <si>
    <t xml:space="preserve">Cociente 2 / 3 </t>
  </si>
  <si>
    <t xml:space="preserve">Muertes esperadas  </t>
  </si>
  <si>
    <t xml:space="preserve">Población por grupo edad </t>
  </si>
  <si>
    <t xml:space="preserve">Población estandar </t>
  </si>
  <si>
    <t>Comparación de la distribución de la población en las dos poblaciones</t>
  </si>
  <si>
    <t>Población Cali</t>
  </si>
  <si>
    <t>Población Estados Unidos</t>
  </si>
  <si>
    <t xml:space="preserve">Número homicidios  </t>
  </si>
  <si>
    <t>Tabla para calcular tasas especificas. Homicidios en Cali por grupo de edad  - 2000</t>
  </si>
  <si>
    <t>Numero Homicidios (1)</t>
  </si>
  <si>
    <t>Poblacion 2000 (2)</t>
  </si>
  <si>
    <t>Razon 1 / 2     (3)</t>
  </si>
  <si>
    <t>Cociente 1/2      (4)</t>
  </si>
  <si>
    <t>Constante   (5)</t>
  </si>
  <si>
    <t>Tasa por 100.000  (6)</t>
  </si>
  <si>
    <t>0-4</t>
  </si>
  <si>
    <t>1 / 208525</t>
  </si>
  <si>
    <t>05 a 09</t>
  </si>
  <si>
    <t>9 / 214316</t>
  </si>
  <si>
    <t>10 a 14</t>
  </si>
  <si>
    <t>19 /197137</t>
  </si>
  <si>
    <t>15 a 19</t>
  </si>
  <si>
    <t>326 /211893</t>
  </si>
  <si>
    <t>20 a 24</t>
  </si>
  <si>
    <t>426 /224986</t>
  </si>
  <si>
    <t>25 a 29</t>
  </si>
  <si>
    <t>340 /193138</t>
  </si>
  <si>
    <t>30 a 34</t>
  </si>
  <si>
    <t>252 /158849</t>
  </si>
  <si>
    <t>35 a 39</t>
  </si>
  <si>
    <t>208 /133422</t>
  </si>
  <si>
    <t>40 a 44</t>
  </si>
  <si>
    <t>146 /96238</t>
  </si>
  <si>
    <t>45 a 49</t>
  </si>
  <si>
    <t>107 /77190</t>
  </si>
  <si>
    <t>50 a 54</t>
  </si>
  <si>
    <t>53 /66829</t>
  </si>
  <si>
    <t>55 a 59</t>
  </si>
  <si>
    <t>31 /50994</t>
  </si>
  <si>
    <t>60 a 64</t>
  </si>
  <si>
    <t>17 /39753</t>
  </si>
  <si>
    <t>64&lt;</t>
  </si>
  <si>
    <t>26 /72725</t>
  </si>
  <si>
    <t>1961 /1945995</t>
  </si>
  <si>
    <t>AVPP por homicidios en Cali. 2000</t>
  </si>
  <si>
    <t>Grupo edad (1)</t>
  </si>
  <si>
    <t>Punto medio (2)</t>
  </si>
  <si>
    <t xml:space="preserve">Expectativa de vida menos el punto medio (3)  </t>
  </si>
  <si>
    <t>Numero de Homicidios (4)</t>
  </si>
  <si>
    <t>AVPP (5)</t>
  </si>
  <si>
    <t>1 a 4</t>
  </si>
  <si>
    <t>15-24</t>
  </si>
  <si>
    <t>25-34</t>
  </si>
  <si>
    <t>35-44</t>
  </si>
  <si>
    <t>45-54</t>
  </si>
  <si>
    <t>55-64</t>
  </si>
  <si>
    <t>65-74</t>
  </si>
  <si>
    <t>NA</t>
  </si>
  <si>
    <t>75-84</t>
  </si>
  <si>
    <t>&gt; 84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</si>
</sst>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0"/>
    <numFmt numFmtId="170" formatCode="0.000000"/>
    <numFmt numFmtId="171" formatCode="0.000"/>
    <numFmt numFmtId="172" formatCode="0.00000"/>
    <numFmt numFmtId="173" formatCode="0.0000000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6" fontId="0" fillId="0" borderId="1" xfId="0" applyNumberFormat="1" applyFont="1" applyBorder="1" applyAlignment="1">
      <alignment horizontal="center" wrapText="1"/>
    </xf>
    <xf numFmtId="169" fontId="0" fillId="0" borderId="1" xfId="0" applyNumberFormat="1" applyBorder="1" applyAlignment="1">
      <alignment horizontal="center"/>
    </xf>
    <xf numFmtId="170" fontId="0" fillId="0" borderId="0" xfId="0" applyNumberFormat="1" applyAlignment="1">
      <alignment horizontal="center"/>
    </xf>
    <xf numFmtId="17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3" fontId="1" fillId="0" borderId="0" xfId="0" applyNumberFormat="1" applyFont="1" applyAlignment="1">
      <alignment horizontal="center" wrapText="1"/>
    </xf>
    <xf numFmtId="0" fontId="0" fillId="0" borderId="0" xfId="0" applyFont="1" applyAlignment="1">
      <alignment/>
    </xf>
    <xf numFmtId="170" fontId="1" fillId="0" borderId="0" xfId="0" applyNumberFormat="1" applyFont="1" applyAlignment="1">
      <alignment horizontal="center" wrapText="1"/>
    </xf>
    <xf numFmtId="170" fontId="0" fillId="0" borderId="0" xfId="0" applyNumberFormat="1" applyFont="1" applyAlignment="1">
      <alignment/>
    </xf>
    <xf numFmtId="170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top" wrapText="1"/>
    </xf>
    <xf numFmtId="3" fontId="0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70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4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horizontal="center" vertical="top" wrapText="1"/>
    </xf>
    <xf numFmtId="170" fontId="6" fillId="4" borderId="1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/>
    </xf>
    <xf numFmtId="170" fontId="8" fillId="4" borderId="1" xfId="0" applyNumberFormat="1" applyFont="1" applyFill="1" applyBorder="1" applyAlignment="1">
      <alignment horizontal="center"/>
    </xf>
    <xf numFmtId="3" fontId="8" fillId="4" borderId="1" xfId="0" applyNumberFormat="1" applyFont="1" applyFill="1" applyBorder="1" applyAlignment="1">
      <alignment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16" fontId="1" fillId="4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8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8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/>
    </xf>
    <xf numFmtId="4" fontId="1" fillId="5" borderId="1" xfId="0" applyNumberFormat="1" applyFont="1" applyFill="1" applyBorder="1" applyAlignment="1">
      <alignment horizontal="center"/>
    </xf>
    <xf numFmtId="173" fontId="1" fillId="5" borderId="1" xfId="0" applyNumberFormat="1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168" fontId="0" fillId="5" borderId="1" xfId="0" applyNumberForma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68" fontId="1" fillId="5" borderId="6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4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" fontId="12" fillId="0" borderId="1" xfId="0" applyNumberFormat="1" applyFont="1" applyBorder="1" applyAlignment="1">
      <alignment horizontal="center" vertical="top" wrapText="1"/>
    </xf>
    <xf numFmtId="168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168" fontId="12" fillId="0" borderId="1" xfId="0" applyNumberFormat="1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3" fontId="13" fillId="0" borderId="1" xfId="0" applyNumberFormat="1" applyFont="1" applyBorder="1" applyAlignment="1">
      <alignment horizontal="center" wrapText="1"/>
    </xf>
    <xf numFmtId="3" fontId="15" fillId="5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4" fillId="0" borderId="6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168" fontId="10" fillId="5" borderId="6" xfId="0" applyNumberFormat="1" applyFont="1" applyFill="1" applyBorder="1" applyAlignment="1">
      <alignment horizontal="center" vertical="top" wrapText="1"/>
    </xf>
    <xf numFmtId="168" fontId="10" fillId="5" borderId="8" xfId="0" applyNumberFormat="1" applyFont="1" applyFill="1" applyBorder="1" applyAlignment="1">
      <alignment horizontal="center" vertical="top" wrapText="1"/>
    </xf>
    <xf numFmtId="0" fontId="11" fillId="5" borderId="6" xfId="0" applyFont="1" applyFill="1" applyBorder="1" applyAlignment="1">
      <alignment horizontal="center" vertical="top" wrapText="1"/>
    </xf>
    <xf numFmtId="0" fontId="11" fillId="5" borderId="8" xfId="0" applyFont="1" applyFill="1" applyBorder="1" applyAlignment="1">
      <alignment horizontal="center" vertical="top" wrapText="1"/>
    </xf>
    <xf numFmtId="0" fontId="10" fillId="5" borderId="6" xfId="0" applyFont="1" applyFill="1" applyBorder="1" applyAlignment="1">
      <alignment horizontal="center" vertical="top" wrapText="1"/>
    </xf>
    <xf numFmtId="0" fontId="10" fillId="5" borderId="8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2.75"/>
  <cols>
    <col min="1" max="1" width="15.57421875" style="1" customWidth="1"/>
    <col min="2" max="2" width="16.00390625" style="1" customWidth="1"/>
    <col min="3" max="3" width="21.8515625" style="1" customWidth="1"/>
    <col min="4" max="4" width="20.28125" style="7" customWidth="1"/>
    <col min="5" max="5" width="15.421875" style="1" customWidth="1"/>
    <col min="6" max="6" width="15.57421875" style="20" customWidth="1"/>
    <col min="7" max="7" width="15.8515625" style="1" customWidth="1"/>
  </cols>
  <sheetData>
    <row r="1" ht="15.75">
      <c r="C1" s="43" t="s">
        <v>31</v>
      </c>
    </row>
    <row r="2" spans="1:5" ht="12.75">
      <c r="A2" s="86" t="s">
        <v>39</v>
      </c>
      <c r="B2" s="86"/>
      <c r="C2" s="86"/>
      <c r="D2" s="86"/>
      <c r="E2" s="86"/>
    </row>
    <row r="3" spans="1:5" ht="12.75">
      <c r="A3" s="86" t="s">
        <v>40</v>
      </c>
      <c r="B3" s="87"/>
      <c r="C3" s="87"/>
      <c r="D3" s="87"/>
      <c r="E3" s="87"/>
    </row>
    <row r="5" spans="1:7" ht="18.75" customHeight="1">
      <c r="A5" s="89" t="s">
        <v>41</v>
      </c>
      <c r="B5" s="44" t="s">
        <v>49</v>
      </c>
      <c r="C5" s="44" t="s">
        <v>44</v>
      </c>
      <c r="D5" s="45" t="s">
        <v>42</v>
      </c>
      <c r="E5" s="44" t="s">
        <v>45</v>
      </c>
      <c r="F5" s="46" t="s">
        <v>43</v>
      </c>
      <c r="G5" s="44" t="s">
        <v>18</v>
      </c>
    </row>
    <row r="6" spans="1:7" ht="14.25" customHeight="1">
      <c r="A6" s="90"/>
      <c r="B6" s="48">
        <v>2</v>
      </c>
      <c r="C6" s="48">
        <v>3</v>
      </c>
      <c r="D6" s="47">
        <v>4</v>
      </c>
      <c r="E6" s="48">
        <v>5</v>
      </c>
      <c r="F6" s="49">
        <v>6</v>
      </c>
      <c r="G6" s="50" t="s">
        <v>7</v>
      </c>
    </row>
    <row r="7" spans="1:7" ht="6.75" customHeight="1">
      <c r="A7" s="9"/>
      <c r="B7" s="9"/>
      <c r="C7" s="9"/>
      <c r="D7" s="11"/>
      <c r="E7" s="9"/>
      <c r="F7" s="21"/>
      <c r="G7" s="12"/>
    </row>
    <row r="8" spans="1:7" ht="12.75">
      <c r="A8" s="2" t="s">
        <v>16</v>
      </c>
      <c r="B8" s="2">
        <v>1</v>
      </c>
      <c r="C8" s="3">
        <v>208525</v>
      </c>
      <c r="D8" s="8">
        <f aca="true" t="shared" si="0" ref="D8:D16">B8/C8</f>
        <v>4.795588058985733E-06</v>
      </c>
      <c r="E8" s="13">
        <v>18987000</v>
      </c>
      <c r="F8" s="22">
        <f>D8*E8</f>
        <v>91.05383047596212</v>
      </c>
      <c r="G8" s="4"/>
    </row>
    <row r="9" spans="1:7" ht="12.75">
      <c r="A9" s="5" t="s">
        <v>22</v>
      </c>
      <c r="B9" s="2">
        <v>28</v>
      </c>
      <c r="C9" s="3">
        <v>411453</v>
      </c>
      <c r="D9" s="8">
        <f t="shared" si="0"/>
        <v>6.805151499685262E-05</v>
      </c>
      <c r="E9" s="13">
        <v>39977000</v>
      </c>
      <c r="F9" s="22">
        <f aca="true" t="shared" si="1" ref="F9:F15">D9*E9</f>
        <v>2720.4954150291774</v>
      </c>
      <c r="G9" s="4"/>
    </row>
    <row r="10" spans="1:7" ht="12.75">
      <c r="A10" s="2" t="s">
        <v>0</v>
      </c>
      <c r="B10" s="2">
        <v>752</v>
      </c>
      <c r="C10" s="3">
        <v>436879</v>
      </c>
      <c r="D10" s="8">
        <f t="shared" si="0"/>
        <v>0.0017213004058331941</v>
      </c>
      <c r="E10" s="13">
        <v>38077000</v>
      </c>
      <c r="F10" s="22">
        <f t="shared" si="1"/>
        <v>65541.95555291053</v>
      </c>
      <c r="G10" s="4"/>
    </row>
    <row r="11" spans="1:7" ht="12.75">
      <c r="A11" s="2" t="s">
        <v>1</v>
      </c>
      <c r="B11" s="2">
        <v>592</v>
      </c>
      <c r="C11" s="3">
        <v>351987</v>
      </c>
      <c r="D11" s="8">
        <f t="shared" si="0"/>
        <v>0.0016818802967155037</v>
      </c>
      <c r="E11" s="13">
        <v>37233000</v>
      </c>
      <c r="F11" s="22">
        <f t="shared" si="1"/>
        <v>62621.44908760835</v>
      </c>
      <c r="G11" s="4"/>
    </row>
    <row r="12" spans="1:7" ht="12.75">
      <c r="A12" s="2" t="s">
        <v>2</v>
      </c>
      <c r="B12" s="2">
        <v>354</v>
      </c>
      <c r="C12" s="3">
        <v>229660</v>
      </c>
      <c r="D12" s="8">
        <f t="shared" si="0"/>
        <v>0.0015414090394496212</v>
      </c>
      <c r="E12" s="13">
        <v>44659000</v>
      </c>
      <c r="F12" s="22">
        <f t="shared" si="1"/>
        <v>68837.78629278063</v>
      </c>
      <c r="G12" s="4"/>
    </row>
    <row r="13" spans="1:7" ht="12.75">
      <c r="A13" s="2" t="s">
        <v>3</v>
      </c>
      <c r="B13" s="2">
        <v>107</v>
      </c>
      <c r="C13" s="3">
        <v>144019</v>
      </c>
      <c r="D13" s="8">
        <f t="shared" si="0"/>
        <v>0.0007429575264374839</v>
      </c>
      <c r="E13" s="13">
        <v>37233000</v>
      </c>
      <c r="F13" s="22">
        <f t="shared" si="1"/>
        <v>27662.53758184684</v>
      </c>
      <c r="G13" s="4"/>
    </row>
    <row r="14" spans="1:7" ht="12.75">
      <c r="A14" s="2" t="s">
        <v>4</v>
      </c>
      <c r="B14" s="2">
        <v>48</v>
      </c>
      <c r="C14" s="3">
        <v>90747</v>
      </c>
      <c r="D14" s="8">
        <f t="shared" si="0"/>
        <v>0.0005289431055572085</v>
      </c>
      <c r="E14" s="13">
        <v>23961000</v>
      </c>
      <c r="F14" s="22">
        <f t="shared" si="1"/>
        <v>12674.005752256273</v>
      </c>
      <c r="G14" s="4"/>
    </row>
    <row r="15" spans="1:7" ht="12.75">
      <c r="A15" s="2" t="s">
        <v>5</v>
      </c>
      <c r="B15" s="2">
        <v>26</v>
      </c>
      <c r="C15" s="3">
        <v>72725</v>
      </c>
      <c r="D15" s="8">
        <f t="shared" si="0"/>
        <v>0.000357511172224132</v>
      </c>
      <c r="E15" s="13">
        <v>34710000</v>
      </c>
      <c r="F15" s="22">
        <f t="shared" si="1"/>
        <v>12409.212787899622</v>
      </c>
      <c r="G15" s="4"/>
    </row>
    <row r="16" spans="1:7" ht="18">
      <c r="A16" s="17" t="s">
        <v>6</v>
      </c>
      <c r="B16" s="15">
        <v>1961</v>
      </c>
      <c r="C16" s="18">
        <v>1945995</v>
      </c>
      <c r="D16" s="10">
        <f t="shared" si="0"/>
        <v>0.0010077107084036701</v>
      </c>
      <c r="E16" s="15">
        <f>SUM(E8:E15)</f>
        <v>274837000</v>
      </c>
      <c r="F16" s="22">
        <f>SUM(F8:F15)</f>
        <v>252558.4963008074</v>
      </c>
      <c r="G16" s="19">
        <f>F16/E16*100000</f>
        <v>91.8939212336066</v>
      </c>
    </row>
    <row r="18" spans="2:5" ht="12.75">
      <c r="B18" s="88" t="s">
        <v>46</v>
      </c>
      <c r="C18" s="88"/>
      <c r="D18" s="88"/>
      <c r="E18" s="88"/>
    </row>
    <row r="19" spans="1:5" ht="12.75">
      <c r="A19" s="4" t="s">
        <v>21</v>
      </c>
      <c r="B19" s="51" t="s">
        <v>47</v>
      </c>
      <c r="C19" s="4" t="s">
        <v>19</v>
      </c>
      <c r="D19" s="51" t="s">
        <v>48</v>
      </c>
      <c r="E19" s="4" t="s">
        <v>20</v>
      </c>
    </row>
    <row r="20" spans="1:5" ht="12.75">
      <c r="A20" s="4"/>
      <c r="B20" s="9"/>
      <c r="C20" s="6"/>
      <c r="D20" s="9"/>
      <c r="E20" s="4"/>
    </row>
    <row r="21" spans="1:5" ht="12.75">
      <c r="A21" s="2" t="s">
        <v>16</v>
      </c>
      <c r="B21" s="3">
        <v>208525</v>
      </c>
      <c r="C21" s="14">
        <f>B21/B29*100</f>
        <v>10.71559793319099</v>
      </c>
      <c r="D21" s="13">
        <v>18987000</v>
      </c>
      <c r="E21" s="14">
        <f>D21/D29*100</f>
        <v>6.913564962823249</v>
      </c>
    </row>
    <row r="22" spans="1:5" ht="12.75">
      <c r="A22" s="5" t="s">
        <v>22</v>
      </c>
      <c r="B22" s="3">
        <v>411453</v>
      </c>
      <c r="C22" s="14">
        <f>B22/B29*100</f>
        <v>21.143579505599963</v>
      </c>
      <c r="D22" s="13">
        <v>39977000</v>
      </c>
      <c r="E22" s="14">
        <f>D22/D29*100</f>
        <v>14.55646423967899</v>
      </c>
    </row>
    <row r="23" spans="1:5" ht="12.75">
      <c r="A23" s="2" t="s">
        <v>0</v>
      </c>
      <c r="B23" s="3">
        <v>436879</v>
      </c>
      <c r="C23" s="14">
        <f>B23/B29*100</f>
        <v>22.45016045776068</v>
      </c>
      <c r="D23" s="13">
        <v>38077000</v>
      </c>
      <c r="E23" s="14">
        <f>D23/D29*100</f>
        <v>13.864634386128447</v>
      </c>
    </row>
    <row r="24" spans="1:5" ht="12.75">
      <c r="A24" s="2" t="s">
        <v>1</v>
      </c>
      <c r="B24" s="3">
        <v>351987</v>
      </c>
      <c r="C24" s="14">
        <f>B24/B29*100</f>
        <v>18.087764870927213</v>
      </c>
      <c r="D24" s="13">
        <v>37233000</v>
      </c>
      <c r="E24" s="14">
        <f>D24/D29*100</f>
        <v>13.557316282761786</v>
      </c>
    </row>
    <row r="25" spans="1:5" ht="12.75">
      <c r="A25" s="2" t="s">
        <v>2</v>
      </c>
      <c r="B25" s="3">
        <v>229660</v>
      </c>
      <c r="C25" s="14">
        <f>B25/B29*100</f>
        <v>11.801674721671947</v>
      </c>
      <c r="D25" s="13">
        <v>44659000</v>
      </c>
      <c r="E25" s="14">
        <f>D25/D29*100</f>
        <v>16.261278647217754</v>
      </c>
    </row>
    <row r="26" spans="1:5" ht="12.75">
      <c r="A26" s="2" t="s">
        <v>3</v>
      </c>
      <c r="B26" s="3">
        <v>144019</v>
      </c>
      <c r="C26" s="14">
        <f>B26/B29*100</f>
        <v>7.400789827311992</v>
      </c>
      <c r="D26" s="13">
        <v>37233000</v>
      </c>
      <c r="E26" s="14">
        <f>D26/D29*100</f>
        <v>13.557316282761786</v>
      </c>
    </row>
    <row r="27" spans="1:5" ht="12.75">
      <c r="A27" s="2" t="s">
        <v>4</v>
      </c>
      <c r="B27" s="3">
        <v>90747</v>
      </c>
      <c r="C27" s="14">
        <f>B27/B29*100</f>
        <v>4.66326994673676</v>
      </c>
      <c r="D27" s="13">
        <v>23961000</v>
      </c>
      <c r="E27" s="14">
        <f>D27/D29*100</f>
        <v>8.724702695223462</v>
      </c>
    </row>
    <row r="28" spans="1:5" ht="12.75">
      <c r="A28" s="2" t="s">
        <v>5</v>
      </c>
      <c r="B28" s="3">
        <v>72725</v>
      </c>
      <c r="C28" s="14">
        <f>B28/B29*100</f>
        <v>3.737162736800454</v>
      </c>
      <c r="D28" s="13">
        <v>34710000</v>
      </c>
      <c r="E28" s="14">
        <f>D28/D29*100</f>
        <v>12.638639061441772</v>
      </c>
    </row>
    <row r="29" spans="1:5" ht="12.75">
      <c r="A29" s="17" t="s">
        <v>6</v>
      </c>
      <c r="B29" s="18">
        <v>1945995</v>
      </c>
      <c r="C29" s="16">
        <v>1</v>
      </c>
      <c r="D29" s="15">
        <v>274634000</v>
      </c>
      <c r="E29" s="16">
        <v>1</v>
      </c>
    </row>
  </sheetData>
  <mergeCells count="4">
    <mergeCell ref="A3:E3"/>
    <mergeCell ref="A2:E2"/>
    <mergeCell ref="B18:E18"/>
    <mergeCell ref="A5:A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G26" sqref="G26"/>
    </sheetView>
  </sheetViews>
  <sheetFormatPr defaultColWidth="9.140625" defaultRowHeight="12.75"/>
  <cols>
    <col min="2" max="2" width="10.8515625" style="0" customWidth="1"/>
    <col min="3" max="3" width="11.421875" style="0" customWidth="1"/>
    <col min="4" max="4" width="9.8515625" style="0" customWidth="1"/>
    <col min="5" max="5" width="10.00390625" style="0" customWidth="1"/>
    <col min="6" max="6" width="10.140625" style="0" customWidth="1"/>
  </cols>
  <sheetData>
    <row r="2" spans="2:6" ht="12.75">
      <c r="B2" s="97" t="s">
        <v>86</v>
      </c>
      <c r="C2" s="98"/>
      <c r="D2" s="98"/>
      <c r="E2" s="98"/>
      <c r="F2" s="98"/>
    </row>
    <row r="3" spans="2:6" ht="12.75">
      <c r="B3" s="72"/>
      <c r="C3" s="72"/>
      <c r="D3" s="72"/>
      <c r="E3" s="72"/>
      <c r="F3" s="72"/>
    </row>
    <row r="4" spans="2:6" ht="12.75">
      <c r="B4" s="72"/>
      <c r="C4" s="72"/>
      <c r="D4" s="72"/>
      <c r="E4" s="72"/>
      <c r="F4" s="72"/>
    </row>
    <row r="5" spans="2:6" ht="12.75">
      <c r="B5" s="99" t="s">
        <v>87</v>
      </c>
      <c r="C5" s="100" t="s">
        <v>88</v>
      </c>
      <c r="D5" s="102" t="s">
        <v>89</v>
      </c>
      <c r="E5" s="104" t="s">
        <v>90</v>
      </c>
      <c r="F5" s="104" t="s">
        <v>91</v>
      </c>
    </row>
    <row r="6" spans="2:6" ht="12.75">
      <c r="B6" s="99"/>
      <c r="C6" s="101"/>
      <c r="D6" s="103"/>
      <c r="E6" s="105"/>
      <c r="F6" s="105"/>
    </row>
    <row r="7" spans="2:6" ht="12.75">
      <c r="B7" s="78" t="s">
        <v>92</v>
      </c>
      <c r="C7" s="79">
        <f>0+5/2</f>
        <v>2.5</v>
      </c>
      <c r="D7" s="79">
        <f>65-C7</f>
        <v>62.5</v>
      </c>
      <c r="E7" s="80">
        <v>1</v>
      </c>
      <c r="F7" s="80">
        <f>D7*E7</f>
        <v>62.5</v>
      </c>
    </row>
    <row r="8" spans="2:6" ht="12.75">
      <c r="B8" s="78" t="s">
        <v>22</v>
      </c>
      <c r="C8" s="81">
        <v>9.5</v>
      </c>
      <c r="D8" s="79">
        <f aca="true" t="shared" si="0" ref="D8:D13">65-C8</f>
        <v>55.5</v>
      </c>
      <c r="E8" s="80">
        <v>28</v>
      </c>
      <c r="F8" s="80">
        <f aca="true" t="shared" si="1" ref="F8:F13">D8*E8</f>
        <v>1554</v>
      </c>
    </row>
    <row r="9" spans="2:6" ht="12.75">
      <c r="B9" s="81" t="s">
        <v>93</v>
      </c>
      <c r="C9" s="81">
        <v>19.5</v>
      </c>
      <c r="D9" s="79">
        <f t="shared" si="0"/>
        <v>45.5</v>
      </c>
      <c r="E9" s="80">
        <v>752</v>
      </c>
      <c r="F9" s="80">
        <f t="shared" si="1"/>
        <v>34216</v>
      </c>
    </row>
    <row r="10" spans="2:6" ht="12.75">
      <c r="B10" s="81" t="s">
        <v>94</v>
      </c>
      <c r="C10" s="81">
        <v>29.5</v>
      </c>
      <c r="D10" s="79">
        <f t="shared" si="0"/>
        <v>35.5</v>
      </c>
      <c r="E10" s="80">
        <v>592</v>
      </c>
      <c r="F10" s="80">
        <f t="shared" si="1"/>
        <v>21016</v>
      </c>
    </row>
    <row r="11" spans="2:6" ht="12.75">
      <c r="B11" s="81" t="s">
        <v>95</v>
      </c>
      <c r="C11" s="81">
        <v>39.5</v>
      </c>
      <c r="D11" s="79">
        <f t="shared" si="0"/>
        <v>25.5</v>
      </c>
      <c r="E11" s="80">
        <v>354</v>
      </c>
      <c r="F11" s="80">
        <f t="shared" si="1"/>
        <v>9027</v>
      </c>
    </row>
    <row r="12" spans="2:6" ht="12.75">
      <c r="B12" s="81" t="s">
        <v>96</v>
      </c>
      <c r="C12" s="81">
        <v>49.5</v>
      </c>
      <c r="D12" s="79">
        <f t="shared" si="0"/>
        <v>15.5</v>
      </c>
      <c r="E12" s="80">
        <v>107</v>
      </c>
      <c r="F12" s="80">
        <f t="shared" si="1"/>
        <v>1658.5</v>
      </c>
    </row>
    <row r="13" spans="2:6" ht="12.75">
      <c r="B13" s="81" t="s">
        <v>97</v>
      </c>
      <c r="C13" s="81">
        <v>59.5</v>
      </c>
      <c r="D13" s="79">
        <f t="shared" si="0"/>
        <v>5.5</v>
      </c>
      <c r="E13" s="80">
        <v>48</v>
      </c>
      <c r="F13" s="80">
        <f t="shared" si="1"/>
        <v>264</v>
      </c>
    </row>
    <row r="14" spans="2:6" ht="12.75">
      <c r="B14" s="81" t="s">
        <v>98</v>
      </c>
      <c r="C14" s="79" t="s">
        <v>99</v>
      </c>
      <c r="D14" s="81"/>
      <c r="E14" s="91">
        <v>26</v>
      </c>
      <c r="F14" s="94"/>
    </row>
    <row r="15" spans="2:6" ht="12.75">
      <c r="B15" s="81" t="s">
        <v>100</v>
      </c>
      <c r="C15" s="79" t="s">
        <v>99</v>
      </c>
      <c r="D15" s="81"/>
      <c r="E15" s="92"/>
      <c r="F15" s="95"/>
    </row>
    <row r="16" spans="2:6" ht="12.75">
      <c r="B16" s="81" t="s">
        <v>101</v>
      </c>
      <c r="C16" s="79" t="s">
        <v>99</v>
      </c>
      <c r="D16" s="81"/>
      <c r="E16" s="93"/>
      <c r="F16" s="96"/>
    </row>
    <row r="17" spans="2:6" ht="12.75">
      <c r="B17" s="81" t="s">
        <v>6</v>
      </c>
      <c r="C17" s="82"/>
      <c r="D17" s="83"/>
      <c r="E17" s="84"/>
      <c r="F17" s="85">
        <f>SUM(F7:F16)</f>
        <v>67798</v>
      </c>
    </row>
  </sheetData>
  <mergeCells count="8">
    <mergeCell ref="E14:E16"/>
    <mergeCell ref="F14:F16"/>
    <mergeCell ref="B2:F2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2"/>
  <sheetViews>
    <sheetView workbookViewId="0" topLeftCell="A1">
      <selection activeCell="B28" sqref="B28"/>
    </sheetView>
  </sheetViews>
  <sheetFormatPr defaultColWidth="9.140625" defaultRowHeight="12.75"/>
  <cols>
    <col min="1" max="1" width="6.421875" style="0" customWidth="1"/>
    <col min="2" max="2" width="12.8515625" style="0" customWidth="1"/>
    <col min="3" max="3" width="19.7109375" style="0" customWidth="1"/>
    <col min="4" max="4" width="21.140625" style="0" customWidth="1"/>
    <col min="5" max="5" width="17.140625" style="0" customWidth="1"/>
    <col min="6" max="6" width="19.140625" style="0" customWidth="1"/>
    <col min="7" max="7" width="14.8515625" style="0" customWidth="1"/>
    <col min="8" max="8" width="20.57421875" style="0" customWidth="1"/>
  </cols>
  <sheetData>
    <row r="2" spans="2:8" ht="12.75">
      <c r="B2" s="1"/>
      <c r="C2" s="52"/>
      <c r="D2" s="53"/>
      <c r="E2" s="53"/>
      <c r="F2" s="54"/>
      <c r="G2" s="52"/>
      <c r="H2" s="55"/>
    </row>
    <row r="3" spans="2:8" ht="12.75">
      <c r="B3" s="56" t="s">
        <v>50</v>
      </c>
      <c r="C3" s="57"/>
      <c r="D3" s="58"/>
      <c r="E3" s="58"/>
      <c r="F3" s="59"/>
      <c r="G3" s="60"/>
      <c r="H3" s="61"/>
    </row>
    <row r="4" spans="2:8" ht="12.75">
      <c r="B4" s="4"/>
      <c r="C4" s="60"/>
      <c r="D4" s="62"/>
      <c r="E4" s="62"/>
      <c r="F4" s="59"/>
      <c r="G4" s="60"/>
      <c r="H4" s="61"/>
    </row>
    <row r="5" spans="2:8" ht="12.75">
      <c r="B5" s="63" t="s">
        <v>28</v>
      </c>
      <c r="C5" s="64" t="s">
        <v>51</v>
      </c>
      <c r="D5" s="65" t="s">
        <v>52</v>
      </c>
      <c r="E5" s="65" t="s">
        <v>53</v>
      </c>
      <c r="F5" s="66" t="s">
        <v>54</v>
      </c>
      <c r="G5" s="67" t="s">
        <v>55</v>
      </c>
      <c r="H5" s="68" t="s">
        <v>56</v>
      </c>
    </row>
    <row r="6" spans="2:8" ht="12.75">
      <c r="B6" s="9" t="s">
        <v>57</v>
      </c>
      <c r="C6" s="60">
        <v>1</v>
      </c>
      <c r="D6" s="62">
        <v>208525</v>
      </c>
      <c r="E6" s="62" t="s">
        <v>58</v>
      </c>
      <c r="F6" s="59">
        <f>C6/D6</f>
        <v>4.795588058985733E-06</v>
      </c>
      <c r="G6" s="60">
        <v>100000</v>
      </c>
      <c r="H6" s="61">
        <f>F6*100000</f>
        <v>0.4795588058985733</v>
      </c>
    </row>
    <row r="7" spans="2:8" ht="12.75">
      <c r="B7" s="9" t="s">
        <v>59</v>
      </c>
      <c r="C7" s="60">
        <v>9</v>
      </c>
      <c r="D7" s="62">
        <v>214316</v>
      </c>
      <c r="E7" s="62" t="s">
        <v>60</v>
      </c>
      <c r="F7" s="59">
        <f aca="true" t="shared" si="0" ref="F7:F20">C7/D7</f>
        <v>4.1994064838836114E-05</v>
      </c>
      <c r="G7" s="60">
        <v>100000</v>
      </c>
      <c r="H7" s="61">
        <f aca="true" t="shared" si="1" ref="H7:H20">F7*100000</f>
        <v>4.199406483883611</v>
      </c>
    </row>
    <row r="8" spans="2:8" ht="12.75">
      <c r="B8" s="9" t="s">
        <v>61</v>
      </c>
      <c r="C8" s="60">
        <v>19</v>
      </c>
      <c r="D8" s="62">
        <v>197137</v>
      </c>
      <c r="E8" s="62" t="s">
        <v>62</v>
      </c>
      <c r="F8" s="59">
        <f t="shared" si="0"/>
        <v>9.637967504831665E-05</v>
      </c>
      <c r="G8" s="60">
        <v>100000</v>
      </c>
      <c r="H8" s="61">
        <f t="shared" si="1"/>
        <v>9.637967504831664</v>
      </c>
    </row>
    <row r="9" spans="2:8" ht="12.75">
      <c r="B9" s="9" t="s">
        <v>63</v>
      </c>
      <c r="C9" s="60">
        <v>326</v>
      </c>
      <c r="D9" s="62">
        <v>211893</v>
      </c>
      <c r="E9" s="62" t="s">
        <v>64</v>
      </c>
      <c r="F9" s="59">
        <f t="shared" si="0"/>
        <v>0.0015385123623715743</v>
      </c>
      <c r="G9" s="60">
        <v>100000</v>
      </c>
      <c r="H9" s="61">
        <f t="shared" si="1"/>
        <v>153.85123623715742</v>
      </c>
    </row>
    <row r="10" spans="2:8" ht="12.75">
      <c r="B10" s="9" t="s">
        <v>65</v>
      </c>
      <c r="C10" s="60">
        <v>426</v>
      </c>
      <c r="D10" s="62">
        <v>224986</v>
      </c>
      <c r="E10" s="62" t="s">
        <v>66</v>
      </c>
      <c r="F10" s="59">
        <f t="shared" si="0"/>
        <v>0.0018934511480714355</v>
      </c>
      <c r="G10" s="60">
        <v>100000</v>
      </c>
      <c r="H10" s="61">
        <f t="shared" si="1"/>
        <v>189.34511480714355</v>
      </c>
    </row>
    <row r="11" spans="2:8" ht="12.75">
      <c r="B11" s="9" t="s">
        <v>67</v>
      </c>
      <c r="C11" s="60">
        <v>340</v>
      </c>
      <c r="D11" s="62">
        <v>193138</v>
      </c>
      <c r="E11" s="62" t="s">
        <v>68</v>
      </c>
      <c r="F11" s="59">
        <f t="shared" si="0"/>
        <v>0.001760399299982396</v>
      </c>
      <c r="G11" s="60">
        <v>100000</v>
      </c>
      <c r="H11" s="61">
        <f t="shared" si="1"/>
        <v>176.03992999823961</v>
      </c>
    </row>
    <row r="12" spans="2:8" ht="12.75">
      <c r="B12" s="9" t="s">
        <v>69</v>
      </c>
      <c r="C12" s="60">
        <v>252</v>
      </c>
      <c r="D12" s="62">
        <v>158849</v>
      </c>
      <c r="E12" s="62" t="s">
        <v>70</v>
      </c>
      <c r="F12" s="59">
        <f t="shared" si="0"/>
        <v>0.0015864122531460696</v>
      </c>
      <c r="G12" s="60">
        <v>100000</v>
      </c>
      <c r="H12" s="61">
        <f t="shared" si="1"/>
        <v>158.64122531460697</v>
      </c>
    </row>
    <row r="13" spans="2:8" ht="12.75">
      <c r="B13" s="9" t="s">
        <v>71</v>
      </c>
      <c r="C13" s="60">
        <v>208</v>
      </c>
      <c r="D13" s="62">
        <v>133422</v>
      </c>
      <c r="E13" s="62" t="s">
        <v>72</v>
      </c>
      <c r="F13" s="59">
        <f t="shared" si="0"/>
        <v>0.0015589632894125406</v>
      </c>
      <c r="G13" s="60">
        <v>100000</v>
      </c>
      <c r="H13" s="61">
        <f t="shared" si="1"/>
        <v>155.89632894125407</v>
      </c>
    </row>
    <row r="14" spans="2:8" ht="12.75">
      <c r="B14" s="9" t="s">
        <v>73</v>
      </c>
      <c r="C14" s="60">
        <v>146</v>
      </c>
      <c r="D14" s="62">
        <v>96238</v>
      </c>
      <c r="E14" s="62" t="s">
        <v>74</v>
      </c>
      <c r="F14" s="59">
        <f t="shared" si="0"/>
        <v>0.0015170722583594837</v>
      </c>
      <c r="G14" s="60">
        <v>100000</v>
      </c>
      <c r="H14" s="61">
        <f t="shared" si="1"/>
        <v>151.70722583594838</v>
      </c>
    </row>
    <row r="15" spans="2:8" ht="12.75">
      <c r="B15" s="9" t="s">
        <v>75</v>
      </c>
      <c r="C15" s="60">
        <v>107</v>
      </c>
      <c r="D15" s="62">
        <v>77190</v>
      </c>
      <c r="E15" s="62" t="s">
        <v>76</v>
      </c>
      <c r="F15" s="59">
        <f t="shared" si="0"/>
        <v>0.0013861899209742195</v>
      </c>
      <c r="G15" s="60">
        <v>100000</v>
      </c>
      <c r="H15" s="61">
        <f t="shared" si="1"/>
        <v>138.61899209742197</v>
      </c>
    </row>
    <row r="16" spans="2:8" ht="12.75">
      <c r="B16" s="9" t="s">
        <v>77</v>
      </c>
      <c r="C16" s="60">
        <v>53</v>
      </c>
      <c r="D16" s="62">
        <v>66829</v>
      </c>
      <c r="E16" s="62" t="s">
        <v>78</v>
      </c>
      <c r="F16" s="59">
        <f t="shared" si="0"/>
        <v>0.0007930688772838139</v>
      </c>
      <c r="G16" s="60">
        <v>100000</v>
      </c>
      <c r="H16" s="61">
        <f t="shared" si="1"/>
        <v>79.3068877283814</v>
      </c>
    </row>
    <row r="17" spans="2:8" ht="12.75">
      <c r="B17" s="9" t="s">
        <v>79</v>
      </c>
      <c r="C17" s="60">
        <v>31</v>
      </c>
      <c r="D17" s="62">
        <v>50994</v>
      </c>
      <c r="E17" s="62" t="s">
        <v>80</v>
      </c>
      <c r="F17" s="59">
        <f t="shared" si="0"/>
        <v>0.0006079146566262697</v>
      </c>
      <c r="G17" s="60">
        <v>100000</v>
      </c>
      <c r="H17" s="61">
        <f t="shared" si="1"/>
        <v>60.79146566262697</v>
      </c>
    </row>
    <row r="18" spans="2:8" ht="12.75">
      <c r="B18" s="9" t="s">
        <v>81</v>
      </c>
      <c r="C18" s="60">
        <v>17</v>
      </c>
      <c r="D18" s="62">
        <v>39753</v>
      </c>
      <c r="E18" s="62" t="s">
        <v>82</v>
      </c>
      <c r="F18" s="59">
        <f t="shared" si="0"/>
        <v>0.00042764068120644983</v>
      </c>
      <c r="G18" s="60">
        <v>100000</v>
      </c>
      <c r="H18" s="61">
        <f t="shared" si="1"/>
        <v>42.764068120644986</v>
      </c>
    </row>
    <row r="19" spans="2:8" ht="12.75">
      <c r="B19" s="9" t="s">
        <v>83</v>
      </c>
      <c r="C19" s="60">
        <v>26</v>
      </c>
      <c r="D19" s="62">
        <v>72725</v>
      </c>
      <c r="E19" s="62" t="s">
        <v>84</v>
      </c>
      <c r="F19" s="59">
        <f t="shared" si="0"/>
        <v>0.000357511172224132</v>
      </c>
      <c r="G19" s="60">
        <v>100000</v>
      </c>
      <c r="H19" s="61">
        <f t="shared" si="1"/>
        <v>35.7511172224132</v>
      </c>
    </row>
    <row r="20" spans="2:8" ht="12.75">
      <c r="B20" s="9" t="s">
        <v>6</v>
      </c>
      <c r="C20" s="11">
        <v>1961</v>
      </c>
      <c r="D20" s="69">
        <v>1945995</v>
      </c>
      <c r="E20" s="69" t="s">
        <v>85</v>
      </c>
      <c r="F20" s="70">
        <f t="shared" si="0"/>
        <v>0.0010077107084036701</v>
      </c>
      <c r="G20" s="60">
        <v>100000</v>
      </c>
      <c r="H20" s="71">
        <f t="shared" si="1"/>
        <v>100.77107084036702</v>
      </c>
    </row>
    <row r="21" spans="2:8" ht="12.75">
      <c r="B21" s="72"/>
      <c r="C21" s="73"/>
      <c r="D21" s="74"/>
      <c r="E21" s="74"/>
      <c r="F21" s="75"/>
      <c r="G21" s="76"/>
      <c r="H21" s="77"/>
    </row>
    <row r="22" spans="2:8" ht="12.75">
      <c r="B22" s="72"/>
      <c r="C22" s="73"/>
      <c r="D22" s="74"/>
      <c r="E22" s="74"/>
      <c r="F22" s="75"/>
      <c r="G22" s="76"/>
      <c r="H22" s="7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N26"/>
  <sheetViews>
    <sheetView tabSelected="1" workbookViewId="0" topLeftCell="A1">
      <selection activeCell="J15" sqref="J15"/>
    </sheetView>
  </sheetViews>
  <sheetFormatPr defaultColWidth="9.140625" defaultRowHeight="12.75"/>
  <cols>
    <col min="2" max="2" width="12.7109375" style="25" customWidth="1"/>
    <col min="3" max="3" width="14.140625" style="25" customWidth="1"/>
    <col min="4" max="4" width="16.8515625" style="25" customWidth="1"/>
    <col min="5" max="5" width="12.00390625" style="25" customWidth="1"/>
    <col min="6" max="6" width="14.8515625" style="27" customWidth="1"/>
    <col min="7" max="7" width="14.28125" style="25" customWidth="1"/>
    <col min="8" max="8" width="15.7109375" style="25" customWidth="1"/>
    <col min="9" max="9" width="14.57421875" style="25" customWidth="1"/>
    <col min="10" max="10" width="16.421875" style="0" customWidth="1"/>
    <col min="13" max="13" width="11.7109375" style="0" customWidth="1"/>
  </cols>
  <sheetData>
    <row r="1" ht="15.75">
      <c r="E1" s="39" t="s">
        <v>31</v>
      </c>
    </row>
    <row r="2" spans="2:8" ht="15.75" customHeight="1">
      <c r="B2" s="86" t="s">
        <v>32</v>
      </c>
      <c r="C2" s="106"/>
      <c r="D2" s="106"/>
      <c r="E2" s="106"/>
      <c r="F2" s="106"/>
      <c r="G2" s="106"/>
      <c r="H2" s="106"/>
    </row>
    <row r="3" spans="3:8" ht="12.75">
      <c r="C3" s="86" t="s">
        <v>23</v>
      </c>
      <c r="D3" s="86"/>
      <c r="E3" s="86"/>
      <c r="F3" s="86"/>
      <c r="G3" s="86"/>
      <c r="H3" s="29"/>
    </row>
    <row r="5" spans="2:8" ht="42.75" customHeight="1">
      <c r="B5" s="40" t="s">
        <v>24</v>
      </c>
      <c r="C5" s="41" t="s">
        <v>33</v>
      </c>
      <c r="D5" s="41" t="s">
        <v>34</v>
      </c>
      <c r="E5" s="42" t="s">
        <v>25</v>
      </c>
      <c r="F5" s="41" t="s">
        <v>35</v>
      </c>
      <c r="G5" s="41" t="s">
        <v>26</v>
      </c>
      <c r="H5" s="41" t="s">
        <v>27</v>
      </c>
    </row>
    <row r="6" spans="2:8" ht="12.75">
      <c r="B6" s="32" t="s">
        <v>17</v>
      </c>
      <c r="C6" s="32">
        <v>35</v>
      </c>
      <c r="D6" s="33">
        <v>797160</v>
      </c>
      <c r="E6" s="34">
        <f aca="true" t="shared" si="0" ref="E6:E14">C6/D6</f>
        <v>4.390586582367404E-05</v>
      </c>
      <c r="F6" s="33">
        <v>18987000</v>
      </c>
      <c r="G6" s="35">
        <f aca="true" t="shared" si="1" ref="G6:G13">E6*F6</f>
        <v>833.640674394099</v>
      </c>
      <c r="H6" s="36" t="s">
        <v>12</v>
      </c>
    </row>
    <row r="7" spans="2:8" ht="12.75">
      <c r="B7" s="32" t="s">
        <v>8</v>
      </c>
      <c r="C7" s="32">
        <v>34</v>
      </c>
      <c r="D7" s="33">
        <v>1436961</v>
      </c>
      <c r="E7" s="34">
        <f t="shared" si="0"/>
        <v>2.3661045776468532E-05</v>
      </c>
      <c r="F7" s="33">
        <v>39977000</v>
      </c>
      <c r="G7" s="35">
        <f t="shared" si="1"/>
        <v>945.8976270058826</v>
      </c>
      <c r="H7" s="36" t="s">
        <v>15</v>
      </c>
    </row>
    <row r="8" spans="2:8" ht="12.75">
      <c r="B8" s="32" t="s">
        <v>9</v>
      </c>
      <c r="C8" s="32">
        <v>990</v>
      </c>
      <c r="D8" s="33">
        <v>1333587</v>
      </c>
      <c r="E8" s="34">
        <f t="shared" si="0"/>
        <v>0.0007423587662447219</v>
      </c>
      <c r="F8" s="33">
        <v>38077000</v>
      </c>
      <c r="G8" s="35">
        <f t="shared" si="1"/>
        <v>28266.794742300277</v>
      </c>
      <c r="H8" s="36"/>
    </row>
    <row r="9" spans="2:8" ht="12.75">
      <c r="B9" s="32" t="s">
        <v>1</v>
      </c>
      <c r="C9" s="32">
        <v>776</v>
      </c>
      <c r="D9" s="33">
        <v>1008257</v>
      </c>
      <c r="E9" s="34">
        <f t="shared" si="0"/>
        <v>0.0007696450408973109</v>
      </c>
      <c r="F9" s="33">
        <v>37233000</v>
      </c>
      <c r="G9" s="35">
        <f t="shared" si="1"/>
        <v>28656.193807729578</v>
      </c>
      <c r="H9" s="36"/>
    </row>
    <row r="10" spans="2:8" ht="12.75">
      <c r="B10" s="32" t="s">
        <v>10</v>
      </c>
      <c r="C10" s="32">
        <v>382</v>
      </c>
      <c r="D10" s="33">
        <v>628444</v>
      </c>
      <c r="E10" s="34">
        <f t="shared" si="0"/>
        <v>0.0006078505006014856</v>
      </c>
      <c r="F10" s="33">
        <v>44659000</v>
      </c>
      <c r="G10" s="35">
        <f t="shared" si="1"/>
        <v>27145.995506361745</v>
      </c>
      <c r="H10" s="36"/>
    </row>
    <row r="11" spans="2:8" ht="12.75">
      <c r="B11" s="32" t="s">
        <v>11</v>
      </c>
      <c r="C11" s="32">
        <v>225</v>
      </c>
      <c r="D11" s="33">
        <v>454824</v>
      </c>
      <c r="E11" s="34">
        <f t="shared" si="0"/>
        <v>0.0004946968497704607</v>
      </c>
      <c r="F11" s="33">
        <v>37233000</v>
      </c>
      <c r="G11" s="35">
        <f t="shared" si="1"/>
        <v>18419.047807503564</v>
      </c>
      <c r="H11" s="36"/>
    </row>
    <row r="12" spans="2:8" ht="12.75">
      <c r="B12" s="32" t="s">
        <v>13</v>
      </c>
      <c r="C12" s="32">
        <v>71</v>
      </c>
      <c r="D12" s="33">
        <v>165099</v>
      </c>
      <c r="E12" s="34">
        <f t="shared" si="0"/>
        <v>0.0004300450033010497</v>
      </c>
      <c r="F12" s="33">
        <v>23961000</v>
      </c>
      <c r="G12" s="35">
        <f t="shared" si="1"/>
        <v>10304.308324096452</v>
      </c>
      <c r="H12" s="36"/>
    </row>
    <row r="13" spans="2:8" ht="12.75">
      <c r="B13" s="32" t="s">
        <v>14</v>
      </c>
      <c r="C13" s="32">
        <v>183</v>
      </c>
      <c r="D13" s="33">
        <v>451705</v>
      </c>
      <c r="E13" s="34">
        <f t="shared" si="0"/>
        <v>0.0004051316677920324</v>
      </c>
      <c r="F13" s="33">
        <v>34710000</v>
      </c>
      <c r="G13" s="35">
        <f t="shared" si="1"/>
        <v>14062.120189061445</v>
      </c>
      <c r="H13" s="36"/>
    </row>
    <row r="14" spans="2:8" ht="12.75">
      <c r="B14" s="32" t="s">
        <v>6</v>
      </c>
      <c r="C14" s="33">
        <f>SUM(C6:C13)</f>
        <v>2696</v>
      </c>
      <c r="D14" s="33">
        <f>SUM(D6:D13)</f>
        <v>6276037</v>
      </c>
      <c r="E14" s="34">
        <f t="shared" si="0"/>
        <v>0.00042957044389636324</v>
      </c>
      <c r="F14" s="33">
        <f>SUM(F6:F13)</f>
        <v>274837000</v>
      </c>
      <c r="G14" s="35">
        <f>SUM(G6:G13)</f>
        <v>128633.99867845303</v>
      </c>
      <c r="H14" s="37">
        <f>G14/F14*100000</f>
        <v>46.803741373415164</v>
      </c>
    </row>
    <row r="16" spans="3:7" ht="12.75">
      <c r="C16" s="86" t="s">
        <v>36</v>
      </c>
      <c r="D16" s="86"/>
      <c r="E16" s="86"/>
      <c r="F16" s="86"/>
      <c r="G16" s="86"/>
    </row>
    <row r="17" spans="2:14" ht="38.25">
      <c r="B17" s="40" t="s">
        <v>28</v>
      </c>
      <c r="C17" s="41" t="s">
        <v>37</v>
      </c>
      <c r="D17" s="41" t="s">
        <v>29</v>
      </c>
      <c r="F17" s="40" t="s">
        <v>30</v>
      </c>
      <c r="G17" s="41" t="s">
        <v>38</v>
      </c>
      <c r="H17" s="41" t="s">
        <v>29</v>
      </c>
      <c r="K17" s="30"/>
      <c r="L17" s="28"/>
      <c r="M17" s="23"/>
      <c r="N17" s="30"/>
    </row>
    <row r="18" spans="2:14" ht="12.75">
      <c r="B18" s="32" t="s">
        <v>17</v>
      </c>
      <c r="C18" s="33">
        <v>797160</v>
      </c>
      <c r="D18" s="38">
        <f>C18/C26*100</f>
        <v>12.701645959066207</v>
      </c>
      <c r="F18" s="32" t="s">
        <v>17</v>
      </c>
      <c r="G18" s="33">
        <v>18987000</v>
      </c>
      <c r="H18" s="38">
        <f>G18/G26*100</f>
        <v>6.908458468110188</v>
      </c>
      <c r="K18" s="31"/>
      <c r="L18" s="26"/>
      <c r="M18" s="24"/>
      <c r="N18" s="31"/>
    </row>
    <row r="19" spans="2:14" ht="12.75">
      <c r="B19" s="32" t="s">
        <v>8</v>
      </c>
      <c r="C19" s="33">
        <v>1436961</v>
      </c>
      <c r="D19" s="38">
        <f>C19/C26*100</f>
        <v>22.895993124323518</v>
      </c>
      <c r="F19" s="32" t="s">
        <v>8</v>
      </c>
      <c r="G19" s="33">
        <v>39977000</v>
      </c>
      <c r="H19" s="38">
        <f>G19/G26*100</f>
        <v>14.54571254962032</v>
      </c>
      <c r="K19" s="31"/>
      <c r="L19" s="26"/>
      <c r="M19" s="24"/>
      <c r="N19" s="31"/>
    </row>
    <row r="20" spans="2:14" ht="12.75">
      <c r="B20" s="32" t="s">
        <v>9</v>
      </c>
      <c r="C20" s="33">
        <v>1333587</v>
      </c>
      <c r="D20" s="38">
        <f>C20/C26*100</f>
        <v>21.248870903724754</v>
      </c>
      <c r="F20" s="32" t="s">
        <v>9</v>
      </c>
      <c r="G20" s="33">
        <v>38077000</v>
      </c>
      <c r="H20" s="38">
        <f>G20/G26*100</f>
        <v>13.854393695172048</v>
      </c>
      <c r="K20" s="31"/>
      <c r="L20" s="26"/>
      <c r="M20" s="24"/>
      <c r="N20" s="31"/>
    </row>
    <row r="21" spans="2:14" ht="12.75">
      <c r="B21" s="32" t="s">
        <v>1</v>
      </c>
      <c r="C21" s="33">
        <v>1008257</v>
      </c>
      <c r="D21" s="38">
        <f>C21/C26*100</f>
        <v>16.06518572149909</v>
      </c>
      <c r="F21" s="32" t="s">
        <v>1</v>
      </c>
      <c r="G21" s="33">
        <v>37233000</v>
      </c>
      <c r="H21" s="38">
        <f>G21/G26*100</f>
        <v>13.547302582985552</v>
      </c>
      <c r="K21" s="31"/>
      <c r="L21" s="26"/>
      <c r="M21" s="24"/>
      <c r="N21" s="31"/>
    </row>
    <row r="22" spans="2:14" ht="12.75">
      <c r="B22" s="32" t="s">
        <v>10</v>
      </c>
      <c r="C22" s="33">
        <v>628444</v>
      </c>
      <c r="D22" s="38">
        <f>C22/C26*100</f>
        <v>10.013389022403787</v>
      </c>
      <c r="F22" s="32" t="s">
        <v>10</v>
      </c>
      <c r="G22" s="33">
        <v>44659000</v>
      </c>
      <c r="H22" s="38">
        <f>G22/G26*100</f>
        <v>16.249267747792327</v>
      </c>
      <c r="K22" s="31"/>
      <c r="L22" s="26"/>
      <c r="M22" s="24"/>
      <c r="N22" s="31"/>
    </row>
    <row r="23" spans="2:14" ht="12.75">
      <c r="B23" s="32" t="s">
        <v>11</v>
      </c>
      <c r="C23" s="33">
        <v>454824</v>
      </c>
      <c r="D23" s="38">
        <f>C23/C26*100</f>
        <v>7.246993604403543</v>
      </c>
      <c r="F23" s="32" t="s">
        <v>11</v>
      </c>
      <c r="G23" s="33">
        <v>37233000</v>
      </c>
      <c r="H23" s="38">
        <f>G23/G26*100</f>
        <v>13.547302582985552</v>
      </c>
      <c r="K23" s="31"/>
      <c r="L23" s="26"/>
      <c r="M23" s="24"/>
      <c r="N23" s="31"/>
    </row>
    <row r="24" spans="2:14" ht="12.75">
      <c r="B24" s="32" t="s">
        <v>13</v>
      </c>
      <c r="C24" s="33">
        <v>165099</v>
      </c>
      <c r="D24" s="38">
        <f>C24/C26*100</f>
        <v>2.6306250265892315</v>
      </c>
      <c r="F24" s="32" t="s">
        <v>13</v>
      </c>
      <c r="G24" s="33">
        <v>23961000</v>
      </c>
      <c r="H24" s="38">
        <f>G24/G26*100</f>
        <v>8.718258458650036</v>
      </c>
      <c r="K24" s="31"/>
      <c r="L24" s="26"/>
      <c r="M24" s="24"/>
      <c r="N24" s="31"/>
    </row>
    <row r="25" spans="2:14" ht="12.75">
      <c r="B25" s="32" t="s">
        <v>14</v>
      </c>
      <c r="C25" s="33">
        <v>451705</v>
      </c>
      <c r="D25" s="38">
        <f>C25/C26*100</f>
        <v>7.197296637989865</v>
      </c>
      <c r="F25" s="32" t="s">
        <v>14</v>
      </c>
      <c r="G25" s="33">
        <v>34710000</v>
      </c>
      <c r="H25" s="38">
        <f>G25/G26*100</f>
        <v>12.629303914683977</v>
      </c>
      <c r="K25" s="31"/>
      <c r="L25" s="26"/>
      <c r="M25" s="24"/>
      <c r="N25" s="31"/>
    </row>
    <row r="26" spans="2:14" ht="12.75">
      <c r="B26" s="32" t="s">
        <v>6</v>
      </c>
      <c r="C26" s="33">
        <f>SUM(C18:C25)</f>
        <v>6276037</v>
      </c>
      <c r="D26" s="38">
        <v>100</v>
      </c>
      <c r="F26" s="32" t="s">
        <v>6</v>
      </c>
      <c r="G26" s="33">
        <f>SUM(G18:G25)</f>
        <v>274837000</v>
      </c>
      <c r="H26" s="38">
        <v>100</v>
      </c>
      <c r="K26" s="31"/>
      <c r="L26" s="26"/>
      <c r="M26" s="24"/>
      <c r="N26" s="31"/>
    </row>
  </sheetData>
  <mergeCells count="3">
    <mergeCell ref="B2:H2"/>
    <mergeCell ref="C16:G16"/>
    <mergeCell ref="C3:G3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CDC - NCIPC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vbe2</dc:creator>
  <cp:keywords/>
  <dc:description/>
  <cp:lastModifiedBy>vbe2</cp:lastModifiedBy>
  <cp:lastPrinted>2005-11-29T20:02:58Z</cp:lastPrinted>
  <dcterms:created xsi:type="dcterms:W3CDTF">2004-04-12T15:04:55Z</dcterms:created>
  <dcterms:modified xsi:type="dcterms:W3CDTF">2006-03-09T20:16:02Z</dcterms:modified>
  <cp:category/>
  <cp:version/>
  <cp:contentType/>
  <cp:contentStatus/>
</cp:coreProperties>
</file>