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6525" tabRatio="817" activeTab="0"/>
  </bookViews>
  <sheets>
    <sheet name="Intra-gov'tal Liabilities 03" sheetId="1" r:id="rId1"/>
    <sheet name="Intra-Gov'tal Liab03-Details" sheetId="2" r:id="rId2"/>
    <sheet name="Intra-gov'tal Liabilities 02 " sheetId="3" r:id="rId3"/>
    <sheet name="Intra-Gov't Liabilities_Details" sheetId="4" r:id="rId4"/>
  </sheets>
  <definedNames>
    <definedName name="_xlnm.Print_Area" localSheetId="2">'Intra-gov''tal Liabilities 02 '!$A$1:$I$84</definedName>
    <definedName name="_xlnm.Print_Area" localSheetId="0">'Intra-gov''tal Liabilities 03'!$A$1:$I$72</definedName>
  </definedNames>
  <calcPr fullCalcOnLoad="1"/>
</workbook>
</file>

<file path=xl/sharedStrings.xml><?xml version="1.0" encoding="utf-8"?>
<sst xmlns="http://schemas.openxmlformats.org/spreadsheetml/2006/main" count="318" uniqueCount="106">
  <si>
    <t>Trading Partner</t>
  </si>
  <si>
    <t xml:space="preserve"> </t>
  </si>
  <si>
    <t>Accrued FECA</t>
  </si>
  <si>
    <t>03  Library of Congress</t>
  </si>
  <si>
    <t>04  Government Printing Office</t>
  </si>
  <si>
    <t>10  The Judiciary</t>
  </si>
  <si>
    <t>11  Executive Office of the President</t>
  </si>
  <si>
    <t>12  Department of Agriculture</t>
  </si>
  <si>
    <t>13  Department of Commerce</t>
  </si>
  <si>
    <t>14  Department of Interior</t>
  </si>
  <si>
    <t>16  Department of Labor</t>
  </si>
  <si>
    <t>17  Department of Navy</t>
  </si>
  <si>
    <t>18  U. S. Postal Service</t>
  </si>
  <si>
    <t>19  Department of State</t>
  </si>
  <si>
    <t>20  Department of the Treasury</t>
  </si>
  <si>
    <t>24  Office of Personnel Management</t>
  </si>
  <si>
    <t>28  Social Security Administration</t>
  </si>
  <si>
    <t>36  Department of Veterans Affairs</t>
  </si>
  <si>
    <t>45  U. S. Equal Employment Opportunity Commission</t>
  </si>
  <si>
    <t>47  General Services Administration</t>
  </si>
  <si>
    <t>49  National Science Foundation</t>
  </si>
  <si>
    <t>57  Department of the Air Force</t>
  </si>
  <si>
    <t>58  Federal Emergency Management Agency</t>
  </si>
  <si>
    <t>69  Department of Transportation</t>
  </si>
  <si>
    <t>75  Department of Health and Human Services</t>
  </si>
  <si>
    <t>83  Export-Import Bank of the United States</t>
  </si>
  <si>
    <t>89  Department of Energy</t>
  </si>
  <si>
    <t>91  Department of Education</t>
  </si>
  <si>
    <t>95  Independent Agencies</t>
  </si>
  <si>
    <t>97  Office of the Secretary of Defense-Defense Agencies</t>
  </si>
  <si>
    <t>Total</t>
  </si>
  <si>
    <t>26  Federal Retirement Thrift Investment Board</t>
  </si>
  <si>
    <t>Dollars in Thousands</t>
  </si>
  <si>
    <t>Department of Justice</t>
  </si>
  <si>
    <t>56  Central Intelligence Agency</t>
  </si>
  <si>
    <t>73  Small Business Administration</t>
  </si>
  <si>
    <t>96  U. S. Army Corps of Engineers</t>
  </si>
  <si>
    <t>21  Department of the Army</t>
  </si>
  <si>
    <t>Consolidated Intra-governmental Liabilities</t>
  </si>
  <si>
    <t>23  United States Courts</t>
  </si>
  <si>
    <t>Required Supplementary Information</t>
  </si>
  <si>
    <t>33 Smithsonian Institute</t>
  </si>
  <si>
    <t>68 Environmental Protection Agency</t>
  </si>
  <si>
    <t xml:space="preserve">Accounts Payable </t>
  </si>
  <si>
    <t>Debt</t>
  </si>
  <si>
    <t>Custodial and Other Liabilities</t>
  </si>
  <si>
    <t>00  Unapplied Total</t>
  </si>
  <si>
    <t xml:space="preserve">The Custodial and Other Liabilities Unapplied Total balance primarily represents custodial collections which lack the </t>
  </si>
  <si>
    <t>necessary elements of information to identify the ultimate recipient as of year end.</t>
  </si>
  <si>
    <t>80 National Aeronautics and Space Administration</t>
  </si>
  <si>
    <t>As of September 30, 2002</t>
  </si>
  <si>
    <t>as of September 30, 2002</t>
  </si>
  <si>
    <t>FY 2002</t>
  </si>
  <si>
    <t>AFF/SADF</t>
  </si>
  <si>
    <t>WCF</t>
  </si>
  <si>
    <t>OBD</t>
  </si>
  <si>
    <t>USMS</t>
  </si>
  <si>
    <t>OJP</t>
  </si>
  <si>
    <t>DEA</t>
  </si>
  <si>
    <t>FBI</t>
  </si>
  <si>
    <t>INS</t>
  </si>
  <si>
    <t>BOP</t>
  </si>
  <si>
    <t>FPI</t>
  </si>
  <si>
    <t>Combined</t>
  </si>
  <si>
    <t>00  Unknown</t>
  </si>
  <si>
    <t>05  General Accounting Office</t>
  </si>
  <si>
    <t>27  Federal Communications Commission</t>
  </si>
  <si>
    <t>29   Federal Trade Commission</t>
  </si>
  <si>
    <t>33   Smithsonian Institute</t>
  </si>
  <si>
    <t>50   Securities and Exchange Commission</t>
  </si>
  <si>
    <t>51   Federal Deposit Insurance Coporation</t>
  </si>
  <si>
    <t>61  Consumer Product Safety Commission</t>
  </si>
  <si>
    <t>64   Tennessee Valley Authority</t>
  </si>
  <si>
    <t>68  Environmental Protection Agency</t>
  </si>
  <si>
    <t>72  Agency for International Development</t>
  </si>
  <si>
    <t>80  NASA</t>
  </si>
  <si>
    <t>93  Federal Mediation and Conciliation Service</t>
  </si>
  <si>
    <t>97  Office of the Secretary of Defense</t>
  </si>
  <si>
    <t>19 Department of State</t>
  </si>
  <si>
    <t>Other Liabilities</t>
  </si>
  <si>
    <t>00  Unidentified</t>
  </si>
  <si>
    <t>86 Housing and Urban Development</t>
  </si>
  <si>
    <t>54   Federal Labor Relations Authority</t>
  </si>
  <si>
    <t>88   National Archives and Records Admin.</t>
  </si>
  <si>
    <t>59 National Endowment for the Arts</t>
  </si>
  <si>
    <t>as of September 30, 2003</t>
  </si>
  <si>
    <t>FY 2003</t>
  </si>
  <si>
    <t>70  Department of Homeland Security</t>
  </si>
  <si>
    <t>99  Department of the Treasury</t>
  </si>
  <si>
    <t>ATF</t>
  </si>
  <si>
    <t>50  Securities and Exchange Commission</t>
  </si>
  <si>
    <t>10  Federal Judicial Branch</t>
  </si>
  <si>
    <t>31 Nuclear Regulatory Commission</t>
  </si>
  <si>
    <t>For the Fiscal Year Ended September 30, 2003</t>
  </si>
  <si>
    <t>54  Federal Labor Relations Authority</t>
  </si>
  <si>
    <t>51  Federal Deposit Insurance Corporation</t>
  </si>
  <si>
    <t>29  Federal Trade Commission</t>
  </si>
  <si>
    <t>88  National Archives and Records Administration</t>
  </si>
  <si>
    <t>86  Department of Housing and Urban Development</t>
  </si>
  <si>
    <t>17  Department of The Navy</t>
  </si>
  <si>
    <t>20  Department of The Treasury</t>
  </si>
  <si>
    <t>21  Department of The Army</t>
  </si>
  <si>
    <t>57  Department of The Air Force</t>
  </si>
  <si>
    <t>31  U.S. Nuclear Regulatory Commission</t>
  </si>
  <si>
    <t>80  National Aeronautics and Space Administration</t>
  </si>
  <si>
    <t>99  Treasury General Fund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</si>
</sst>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Alignment="1">
      <alignment/>
    </xf>
    <xf numFmtId="8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8" fontId="6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8" fontId="5" fillId="0" borderId="5" xfId="0" applyNumberFormat="1" applyFont="1" applyBorder="1" applyAlignment="1">
      <alignment/>
    </xf>
    <xf numFmtId="42" fontId="5" fillId="0" borderId="0" xfId="0" applyNumberFormat="1" applyFont="1" applyBorder="1" applyAlignment="1">
      <alignment/>
    </xf>
    <xf numFmtId="42" fontId="5" fillId="0" borderId="5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42" fontId="6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4" xfId="0" applyFont="1" applyBorder="1" applyAlignment="1">
      <alignment/>
    </xf>
    <xf numFmtId="49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 quotePrefix="1">
      <alignment horizontal="left"/>
    </xf>
    <xf numFmtId="0" fontId="5" fillId="0" borderId="9" xfId="0" applyFont="1" applyBorder="1" applyAlignment="1">
      <alignment/>
    </xf>
    <xf numFmtId="42" fontId="5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42" fontId="8" fillId="0" borderId="6" xfId="0" applyNumberFormat="1" applyFont="1" applyBorder="1" applyAlignment="1">
      <alignment/>
    </xf>
    <xf numFmtId="42" fontId="8" fillId="0" borderId="10" xfId="0" applyNumberFormat="1" applyFont="1" applyBorder="1" applyAlignment="1">
      <alignment/>
    </xf>
    <xf numFmtId="42" fontId="6" fillId="0" borderId="0" xfId="0" applyNumberFormat="1" applyFont="1" applyBorder="1" applyAlignment="1">
      <alignment/>
    </xf>
    <xf numFmtId="42" fontId="6" fillId="0" borderId="5" xfId="0" applyNumberFormat="1" applyFont="1" applyBorder="1" applyAlignment="1">
      <alignment/>
    </xf>
    <xf numFmtId="0" fontId="9" fillId="0" borderId="4" xfId="0" applyFont="1" applyBorder="1" applyAlignment="1">
      <alignment/>
    </xf>
    <xf numFmtId="42" fontId="8" fillId="0" borderId="0" xfId="0" applyNumberFormat="1" applyFont="1" applyBorder="1" applyAlignment="1">
      <alignment/>
    </xf>
    <xf numFmtId="42" fontId="8" fillId="0" borderId="5" xfId="0" applyNumberFormat="1" applyFont="1" applyBorder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41" fontId="0" fillId="0" borderId="15" xfId="0" applyNumberFormat="1" applyFont="1" applyBorder="1" applyAlignment="1" quotePrefix="1">
      <alignment/>
    </xf>
    <xf numFmtId="42" fontId="0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38" fontId="0" fillId="0" borderId="14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2" fontId="0" fillId="0" borderId="17" xfId="0" applyNumberFormat="1" applyFont="1" applyBorder="1" applyAlignment="1">
      <alignment/>
    </xf>
    <xf numFmtId="41" fontId="0" fillId="0" borderId="18" xfId="0" applyNumberFormat="1" applyFont="1" applyBorder="1" applyAlignment="1" quotePrefix="1">
      <alignment/>
    </xf>
    <xf numFmtId="41" fontId="0" fillId="0" borderId="0" xfId="0" applyNumberFormat="1" applyFont="1" applyBorder="1" applyAlignment="1" quotePrefix="1">
      <alignment/>
    </xf>
    <xf numFmtId="0" fontId="14" fillId="0" borderId="0" xfId="0" applyFont="1" applyAlignment="1">
      <alignment/>
    </xf>
    <xf numFmtId="0" fontId="13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41" fontId="0" fillId="0" borderId="5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2" fontId="6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8" fontId="0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0" fontId="9" fillId="0" borderId="7" xfId="0" applyFont="1" applyBorder="1" applyAlignment="1">
      <alignment/>
    </xf>
    <xf numFmtId="0" fontId="6" fillId="0" borderId="8" xfId="0" applyFont="1" applyBorder="1" applyAlignment="1">
      <alignment/>
    </xf>
    <xf numFmtId="42" fontId="6" fillId="0" borderId="8" xfId="0" applyNumberFormat="1" applyFont="1" applyBorder="1" applyAlignment="1">
      <alignment/>
    </xf>
    <xf numFmtId="42" fontId="6" fillId="0" borderId="9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5" fillId="0" borderId="4" xfId="0" applyFont="1" applyBorder="1" applyAlignment="1">
      <alignment/>
    </xf>
    <xf numFmtId="42" fontId="0" fillId="4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41" fontId="0" fillId="4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7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45.57421875" style="3" customWidth="1"/>
    <col min="2" max="2" width="2.7109375" style="3" customWidth="1"/>
    <col min="3" max="3" width="14.421875" style="3" customWidth="1"/>
    <col min="4" max="4" width="2.7109375" style="3" customWidth="1"/>
    <col min="5" max="5" width="14.421875" style="3" customWidth="1"/>
    <col min="6" max="6" width="2.7109375" style="3" customWidth="1"/>
    <col min="7" max="7" width="14.421875" style="3" customWidth="1"/>
    <col min="8" max="8" width="2.7109375" style="3" customWidth="1"/>
    <col min="9" max="9" width="14.421875" style="3" customWidth="1"/>
    <col min="10" max="10" width="6.421875" style="4" customWidth="1"/>
    <col min="11" max="11" width="7.8515625" style="3" customWidth="1"/>
    <col min="12" max="12" width="12.421875" style="3" customWidth="1"/>
    <col min="13" max="14" width="9.140625" style="3" customWidth="1"/>
    <col min="15" max="15" width="12.57421875" style="3" bestFit="1" customWidth="1"/>
    <col min="16" max="16" width="9.140625" style="3" customWidth="1"/>
    <col min="17" max="17" width="11.00390625" style="3" bestFit="1" customWidth="1"/>
    <col min="18" max="16384" width="9.140625" style="3" customWidth="1"/>
  </cols>
  <sheetData>
    <row r="1" spans="1:12" ht="15.75">
      <c r="A1" s="101" t="s">
        <v>33</v>
      </c>
      <c r="B1" s="101"/>
      <c r="C1" s="101"/>
      <c r="D1" s="101"/>
      <c r="E1" s="101"/>
      <c r="F1" s="101"/>
      <c r="G1" s="101"/>
      <c r="H1" s="101"/>
      <c r="I1" s="101"/>
      <c r="J1" s="10"/>
      <c r="K1" s="2"/>
      <c r="L1" s="2"/>
    </row>
    <row r="2" spans="1:12" ht="15.75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"/>
      <c r="K2" s="2"/>
      <c r="L2" s="2"/>
    </row>
    <row r="3" spans="1:12" ht="15.75">
      <c r="A3" s="101" t="s">
        <v>38</v>
      </c>
      <c r="B3" s="101"/>
      <c r="C3" s="101"/>
      <c r="D3" s="101"/>
      <c r="E3" s="101"/>
      <c r="F3" s="101"/>
      <c r="G3" s="101"/>
      <c r="H3" s="101"/>
      <c r="I3" s="101"/>
      <c r="J3" s="10"/>
      <c r="K3" s="2"/>
      <c r="L3" s="2"/>
    </row>
    <row r="4" spans="1:12" ht="15.75">
      <c r="A4" s="101" t="s">
        <v>93</v>
      </c>
      <c r="B4" s="101"/>
      <c r="C4" s="101"/>
      <c r="D4" s="101"/>
      <c r="E4" s="101"/>
      <c r="F4" s="101"/>
      <c r="G4" s="101"/>
      <c r="H4" s="101"/>
      <c r="I4" s="101"/>
      <c r="J4" s="10"/>
      <c r="K4" s="2"/>
      <c r="L4" s="2"/>
    </row>
    <row r="5" spans="1:10" ht="15.75">
      <c r="A5" s="100"/>
      <c r="B5" s="100"/>
      <c r="C5" s="100"/>
      <c r="D5" s="100"/>
      <c r="E5" s="100"/>
      <c r="F5" s="100"/>
      <c r="G5" s="100"/>
      <c r="H5" s="100"/>
      <c r="I5" s="100"/>
      <c r="J5" s="8" t="s">
        <v>1</v>
      </c>
    </row>
    <row r="6" spans="1:12" s="9" customFormat="1" ht="12.75">
      <c r="A6" s="12" t="s">
        <v>32</v>
      </c>
      <c r="B6" s="12"/>
      <c r="C6" s="12" t="s">
        <v>1</v>
      </c>
      <c r="D6" s="12"/>
      <c r="E6" s="12" t="s">
        <v>1</v>
      </c>
      <c r="F6" s="12"/>
      <c r="G6" s="12" t="s">
        <v>1</v>
      </c>
      <c r="H6" s="13"/>
      <c r="I6" s="13"/>
      <c r="J6" s="4"/>
      <c r="K6" s="3"/>
      <c r="L6" s="3"/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9" ht="42.75">
      <c r="A8" s="15" t="s">
        <v>0</v>
      </c>
      <c r="B8" s="16"/>
      <c r="C8" s="17" t="s">
        <v>43</v>
      </c>
      <c r="D8" s="16"/>
      <c r="E8" s="18" t="s">
        <v>2</v>
      </c>
      <c r="F8" s="16"/>
      <c r="G8" s="19" t="s">
        <v>44</v>
      </c>
      <c r="H8" s="20"/>
      <c r="I8" s="21" t="s">
        <v>45</v>
      </c>
    </row>
    <row r="9" spans="1:9" ht="12.75">
      <c r="A9" s="22"/>
      <c r="B9" s="23"/>
      <c r="C9" s="23"/>
      <c r="D9" s="23"/>
      <c r="E9" s="24"/>
      <c r="F9" s="23"/>
      <c r="G9" s="23"/>
      <c r="H9" s="23"/>
      <c r="I9" s="25"/>
    </row>
    <row r="10" spans="1:16" ht="12.75">
      <c r="A10" s="38" t="s">
        <v>4</v>
      </c>
      <c r="B10" s="23"/>
      <c r="C10" s="26">
        <f>'Intra-Gov''tal Liab03-Details'!N13</f>
        <v>2493</v>
      </c>
      <c r="D10" s="26"/>
      <c r="E10" s="26">
        <v>0</v>
      </c>
      <c r="F10" s="26"/>
      <c r="G10" s="26">
        <v>0</v>
      </c>
      <c r="H10" s="26"/>
      <c r="I10" s="27">
        <v>0</v>
      </c>
      <c r="P10" s="6"/>
    </row>
    <row r="11" spans="1:16" ht="12.75">
      <c r="A11" s="38" t="s">
        <v>65</v>
      </c>
      <c r="B11" s="23"/>
      <c r="C11" s="28">
        <f>'Intra-Gov''tal Liab03-Details'!N14</f>
        <v>3</v>
      </c>
      <c r="D11" s="26"/>
      <c r="E11" s="28">
        <v>0</v>
      </c>
      <c r="F11" s="28"/>
      <c r="G11" s="28">
        <v>0</v>
      </c>
      <c r="H11" s="28"/>
      <c r="I11" s="29">
        <v>0</v>
      </c>
      <c r="P11" s="6"/>
    </row>
    <row r="12" spans="1:16" ht="12.75">
      <c r="A12" s="38" t="s">
        <v>5</v>
      </c>
      <c r="B12" s="23"/>
      <c r="C12" s="28">
        <f>'Intra-Gov''tal Liab03-Details'!N15</f>
        <v>0</v>
      </c>
      <c r="D12" s="23"/>
      <c r="E12" s="28">
        <v>0</v>
      </c>
      <c r="F12" s="23"/>
      <c r="G12" s="28">
        <v>0</v>
      </c>
      <c r="H12" s="23"/>
      <c r="I12" s="29">
        <f>'Intra-Gov''tal Liab03-Details'!N67</f>
        <v>6</v>
      </c>
      <c r="P12" s="6"/>
    </row>
    <row r="13" spans="1:16" ht="12.75">
      <c r="A13" s="39" t="s">
        <v>6</v>
      </c>
      <c r="B13" s="23"/>
      <c r="C13" s="28">
        <f>'Intra-Gov''tal Liab03-Details'!N16</f>
        <v>242</v>
      </c>
      <c r="D13" s="23"/>
      <c r="E13" s="28">
        <v>0</v>
      </c>
      <c r="F13" s="23"/>
      <c r="G13" s="28">
        <v>0</v>
      </c>
      <c r="H13" s="23"/>
      <c r="I13" s="29">
        <f>'Intra-Gov''tal Liab03-Details'!N68</f>
        <v>66724</v>
      </c>
      <c r="P13" s="6"/>
    </row>
    <row r="14" spans="1:16" ht="12.75">
      <c r="A14" s="39" t="s">
        <v>7</v>
      </c>
      <c r="B14" s="23"/>
      <c r="C14" s="28">
        <f>'Intra-Gov''tal Liab03-Details'!N17</f>
        <v>942</v>
      </c>
      <c r="D14" s="23"/>
      <c r="E14" s="28">
        <v>0</v>
      </c>
      <c r="F14" s="23"/>
      <c r="G14" s="28">
        <v>0</v>
      </c>
      <c r="H14" s="23"/>
      <c r="I14" s="29">
        <f>'Intra-Gov''tal Liab03-Details'!N69</f>
        <v>741</v>
      </c>
      <c r="P14" s="6"/>
    </row>
    <row r="15" spans="1:16" ht="12.75">
      <c r="A15" s="39" t="s">
        <v>8</v>
      </c>
      <c r="B15" s="23"/>
      <c r="C15" s="28">
        <f>'Intra-Gov''tal Liab03-Details'!N18</f>
        <v>252</v>
      </c>
      <c r="D15" s="23"/>
      <c r="E15" s="28">
        <v>0</v>
      </c>
      <c r="F15" s="23"/>
      <c r="G15" s="28">
        <v>0</v>
      </c>
      <c r="H15" s="23"/>
      <c r="I15" s="29">
        <f>'Intra-Gov''tal Liab03-Details'!N70</f>
        <v>25</v>
      </c>
      <c r="P15" s="6"/>
    </row>
    <row r="16" spans="1:16" ht="12.75">
      <c r="A16" s="39" t="s">
        <v>9</v>
      </c>
      <c r="B16" s="23"/>
      <c r="C16" s="28">
        <f>'Intra-Gov''tal Liab03-Details'!N19</f>
        <v>736</v>
      </c>
      <c r="D16" s="23"/>
      <c r="E16" s="28">
        <v>0</v>
      </c>
      <c r="F16" s="23"/>
      <c r="G16" s="28">
        <v>0</v>
      </c>
      <c r="H16" s="23"/>
      <c r="I16" s="29">
        <f>'Intra-Gov''tal Liab03-Details'!N71</f>
        <v>56</v>
      </c>
      <c r="P16" s="6"/>
    </row>
    <row r="17" spans="1:18" ht="12.75">
      <c r="A17" s="39" t="s">
        <v>10</v>
      </c>
      <c r="B17" s="23"/>
      <c r="C17" s="28">
        <f>'Intra-Gov''tal Liab03-Details'!N20</f>
        <v>862</v>
      </c>
      <c r="D17" s="23"/>
      <c r="E17" s="28">
        <f>'Intra-Gov''tal Liab03-Details'!N63</f>
        <v>162613</v>
      </c>
      <c r="F17" s="23"/>
      <c r="G17" s="28">
        <v>0</v>
      </c>
      <c r="H17" s="23"/>
      <c r="I17" s="29">
        <f>'Intra-Gov''tal Liab03-Details'!N72</f>
        <v>45762</v>
      </c>
      <c r="P17" s="6"/>
      <c r="R17" s="7"/>
    </row>
    <row r="18" spans="1:16" ht="12.75">
      <c r="A18" s="39" t="s">
        <v>99</v>
      </c>
      <c r="B18" s="23"/>
      <c r="C18" s="28">
        <f>'Intra-Gov''tal Liab03-Details'!N21</f>
        <v>624</v>
      </c>
      <c r="D18" s="23"/>
      <c r="E18" s="28">
        <v>0</v>
      </c>
      <c r="F18" s="23"/>
      <c r="G18" s="28">
        <v>0</v>
      </c>
      <c r="H18" s="23"/>
      <c r="I18" s="29">
        <f>'Intra-Gov''tal Liab03-Details'!N73</f>
        <v>3693</v>
      </c>
      <c r="P18" s="6"/>
    </row>
    <row r="19" spans="1:16" ht="12.75">
      <c r="A19" s="39" t="s">
        <v>12</v>
      </c>
      <c r="B19" s="23"/>
      <c r="C19" s="28">
        <f>'Intra-Gov''tal Liab03-Details'!N22</f>
        <v>1247</v>
      </c>
      <c r="D19" s="23"/>
      <c r="E19" s="28">
        <v>0</v>
      </c>
      <c r="F19" s="23"/>
      <c r="G19" s="28">
        <v>0</v>
      </c>
      <c r="H19" s="23"/>
      <c r="I19" s="84">
        <v>0</v>
      </c>
      <c r="P19" s="6"/>
    </row>
    <row r="20" spans="1:16" ht="12.75">
      <c r="A20" s="39" t="s">
        <v>13</v>
      </c>
      <c r="B20" s="23"/>
      <c r="C20" s="28">
        <f>'Intra-Gov''tal Liab03-Details'!N23</f>
        <v>24415</v>
      </c>
      <c r="D20" s="23"/>
      <c r="E20" s="28">
        <v>0</v>
      </c>
      <c r="F20" s="23"/>
      <c r="G20" s="28">
        <v>0</v>
      </c>
      <c r="H20" s="23"/>
      <c r="I20" s="29">
        <f>'Intra-Gov''tal Liab03-Details'!N74</f>
        <v>1302</v>
      </c>
      <c r="P20" s="6"/>
    </row>
    <row r="21" spans="1:16" ht="12.75">
      <c r="A21" s="39" t="s">
        <v>100</v>
      </c>
      <c r="B21" s="23"/>
      <c r="C21" s="28">
        <f>'Intra-Gov''tal Liab03-Details'!N24</f>
        <v>8161</v>
      </c>
      <c r="D21" s="23"/>
      <c r="E21" s="28">
        <v>0</v>
      </c>
      <c r="F21" s="23"/>
      <c r="G21" s="28">
        <v>20000</v>
      </c>
      <c r="H21" s="23"/>
      <c r="I21" s="29">
        <f>'Intra-Gov''tal Liab03-Details'!N75</f>
        <v>35009</v>
      </c>
      <c r="P21" s="6"/>
    </row>
    <row r="22" spans="1:16" ht="12.75">
      <c r="A22" s="39" t="s">
        <v>101</v>
      </c>
      <c r="B22" s="23"/>
      <c r="C22" s="28">
        <f>'Intra-Gov''tal Liab03-Details'!N25</f>
        <v>2122</v>
      </c>
      <c r="D22" s="23"/>
      <c r="E22" s="28">
        <v>0</v>
      </c>
      <c r="F22" s="23"/>
      <c r="G22" s="28">
        <v>0</v>
      </c>
      <c r="H22" s="23"/>
      <c r="I22" s="29">
        <f>'Intra-Gov''tal Liab03-Details'!N76</f>
        <v>1797</v>
      </c>
      <c r="P22" s="6"/>
    </row>
    <row r="23" spans="1:16" ht="12.75" customHeight="1">
      <c r="A23" s="39" t="s">
        <v>39</v>
      </c>
      <c r="B23" s="23"/>
      <c r="C23" s="28">
        <f>'Intra-Gov''tal Liab03-Details'!N26</f>
        <v>0</v>
      </c>
      <c r="D23" s="23"/>
      <c r="E23" s="28">
        <v>0</v>
      </c>
      <c r="F23" s="23"/>
      <c r="G23" s="28">
        <v>0</v>
      </c>
      <c r="H23" s="23"/>
      <c r="I23" s="83"/>
      <c r="P23" s="6"/>
    </row>
    <row r="24" spans="1:16" ht="12.75">
      <c r="A24" s="39" t="s">
        <v>15</v>
      </c>
      <c r="B24" s="23"/>
      <c r="C24" s="28">
        <f>'Intra-Gov''tal Liab03-Details'!N27</f>
        <v>4075</v>
      </c>
      <c r="D24" s="23"/>
      <c r="E24" s="28">
        <v>0</v>
      </c>
      <c r="F24" s="23"/>
      <c r="G24" s="28">
        <v>0</v>
      </c>
      <c r="H24" s="23"/>
      <c r="I24" s="29">
        <f>'Intra-Gov''tal Liab03-Details'!N77</f>
        <v>42064</v>
      </c>
      <c r="N24" s="1"/>
      <c r="P24" s="6"/>
    </row>
    <row r="25" spans="1:16" ht="12.75" customHeight="1">
      <c r="A25" s="39" t="s">
        <v>31</v>
      </c>
      <c r="B25" s="23"/>
      <c r="C25" s="28">
        <f>'Intra-Gov''tal Liab03-Details'!N28</f>
        <v>480</v>
      </c>
      <c r="D25" s="23"/>
      <c r="E25" s="28">
        <v>0</v>
      </c>
      <c r="F25" s="23"/>
      <c r="G25" s="28">
        <v>0</v>
      </c>
      <c r="H25" s="23"/>
      <c r="I25" s="29">
        <v>0</v>
      </c>
      <c r="N25" s="1"/>
      <c r="P25" s="6"/>
    </row>
    <row r="26" spans="1:16" ht="12.75">
      <c r="A26" s="39" t="s">
        <v>16</v>
      </c>
      <c r="B26" s="23"/>
      <c r="C26" s="28">
        <f>'Intra-Gov''tal Liab03-Details'!N30</f>
        <v>50</v>
      </c>
      <c r="D26" s="23"/>
      <c r="E26" s="28">
        <v>0</v>
      </c>
      <c r="F26" s="23"/>
      <c r="G26" s="28">
        <v>0</v>
      </c>
      <c r="H26" s="23"/>
      <c r="I26" s="29">
        <f>'Intra-Gov''tal Liab03-Details'!N78</f>
        <v>3123</v>
      </c>
      <c r="P26" s="6"/>
    </row>
    <row r="27" spans="1:16" ht="12.75">
      <c r="A27" s="40" t="s">
        <v>96</v>
      </c>
      <c r="B27" s="23"/>
      <c r="C27" s="28">
        <f>'Intra-Gov''tal Liab03-Details'!N31</f>
        <v>10</v>
      </c>
      <c r="D27" s="23"/>
      <c r="E27" s="28">
        <v>0</v>
      </c>
      <c r="F27" s="23"/>
      <c r="G27" s="28">
        <v>0</v>
      </c>
      <c r="H27" s="23"/>
      <c r="I27" s="29">
        <v>0</v>
      </c>
      <c r="P27" s="6"/>
    </row>
    <row r="28" spans="1:16" ht="12.75">
      <c r="A28" s="39" t="s">
        <v>103</v>
      </c>
      <c r="B28" s="23"/>
      <c r="C28" s="28">
        <v>0</v>
      </c>
      <c r="D28" s="23"/>
      <c r="E28" s="28">
        <v>0</v>
      </c>
      <c r="F28" s="23"/>
      <c r="G28" s="28">
        <v>0</v>
      </c>
      <c r="H28" s="23"/>
      <c r="I28" s="29">
        <f>'Intra-Gov''tal Liab03-Details'!N79</f>
        <v>2</v>
      </c>
      <c r="P28" s="6"/>
    </row>
    <row r="29" spans="1:16" ht="12.75">
      <c r="A29" s="39" t="s">
        <v>17</v>
      </c>
      <c r="B29" s="23"/>
      <c r="C29" s="28">
        <f>'Intra-Gov''tal Liab03-Details'!N33</f>
        <v>780</v>
      </c>
      <c r="D29" s="23"/>
      <c r="E29" s="28">
        <v>0</v>
      </c>
      <c r="F29" s="23"/>
      <c r="G29" s="28">
        <v>0</v>
      </c>
      <c r="H29" s="23"/>
      <c r="I29" s="29">
        <f>'Intra-Gov''tal Liab03-Details'!N80</f>
        <v>541</v>
      </c>
      <c r="P29" s="6"/>
    </row>
    <row r="30" spans="1:16" ht="12.75">
      <c r="A30" s="39" t="s">
        <v>18</v>
      </c>
      <c r="B30" s="23"/>
      <c r="C30" s="28">
        <f>'Intra-Gov''tal Liab03-Details'!N34</f>
        <v>2</v>
      </c>
      <c r="D30" s="23"/>
      <c r="E30" s="28">
        <v>0</v>
      </c>
      <c r="F30" s="23"/>
      <c r="G30" s="28">
        <v>0</v>
      </c>
      <c r="H30" s="23"/>
      <c r="I30" s="29">
        <v>0</v>
      </c>
      <c r="P30" s="6"/>
    </row>
    <row r="31" spans="1:16" ht="12.75">
      <c r="A31" s="39" t="s">
        <v>19</v>
      </c>
      <c r="B31" s="23"/>
      <c r="C31" s="28">
        <f>'Intra-Gov''tal Liab03-Details'!N35</f>
        <v>92282</v>
      </c>
      <c r="D31" s="23"/>
      <c r="E31" s="28">
        <v>0</v>
      </c>
      <c r="F31" s="23"/>
      <c r="G31" s="28">
        <v>0</v>
      </c>
      <c r="H31" s="23"/>
      <c r="I31" s="29">
        <f>'Intra-Gov''tal Liab03-Details'!N81</f>
        <v>110</v>
      </c>
      <c r="P31" s="6"/>
    </row>
    <row r="32" spans="1:16" ht="12.75">
      <c r="A32" s="37" t="s">
        <v>90</v>
      </c>
      <c r="B32" s="23"/>
      <c r="C32" s="28">
        <f>'Intra-Gov''tal Liab03-Details'!N37</f>
        <v>1</v>
      </c>
      <c r="D32" s="23"/>
      <c r="E32" s="28">
        <v>0</v>
      </c>
      <c r="F32" s="23"/>
      <c r="G32" s="28">
        <v>0</v>
      </c>
      <c r="H32" s="23"/>
      <c r="I32" s="29">
        <f>'Intra-Gov''tal Liab03-Details'!N82</f>
        <v>0</v>
      </c>
      <c r="P32" s="6"/>
    </row>
    <row r="33" spans="1:16" ht="12.75" customHeight="1">
      <c r="A33" s="40" t="s">
        <v>95</v>
      </c>
      <c r="B33" s="23"/>
      <c r="C33" s="28">
        <f>'Intra-Gov''tal Liab03-Details'!N38</f>
        <v>13</v>
      </c>
      <c r="D33" s="23"/>
      <c r="E33" s="28">
        <v>0</v>
      </c>
      <c r="F33" s="23"/>
      <c r="G33" s="28">
        <v>0</v>
      </c>
      <c r="H33" s="23"/>
      <c r="I33" s="29">
        <f>'Intra-Gov''tal Liab03-Details'!N83</f>
        <v>23661</v>
      </c>
      <c r="P33" s="6"/>
    </row>
    <row r="34" spans="1:16" ht="12.75">
      <c r="A34" s="37" t="s">
        <v>94</v>
      </c>
      <c r="B34" s="23"/>
      <c r="C34" s="28">
        <f>'Intra-Gov''tal Liab03-Details'!N39</f>
        <v>0</v>
      </c>
      <c r="D34" s="23"/>
      <c r="E34" s="28">
        <v>0</v>
      </c>
      <c r="F34" s="23"/>
      <c r="G34" s="28">
        <v>0</v>
      </c>
      <c r="H34" s="23"/>
      <c r="I34" s="29">
        <v>0</v>
      </c>
      <c r="P34" s="6"/>
    </row>
    <row r="35" spans="1:16" ht="12.75">
      <c r="A35" s="39" t="s">
        <v>34</v>
      </c>
      <c r="B35" s="23"/>
      <c r="C35" s="28">
        <f>'Intra-Gov''tal Liab03-Details'!N40</f>
        <v>0</v>
      </c>
      <c r="D35" s="23"/>
      <c r="E35" s="28">
        <v>0</v>
      </c>
      <c r="F35" s="23"/>
      <c r="G35" s="28">
        <v>0</v>
      </c>
      <c r="H35" s="23"/>
      <c r="I35" s="29">
        <f>'Intra-Gov''tal Liab03-Details'!N84</f>
        <v>3</v>
      </c>
      <c r="P35" s="6"/>
    </row>
    <row r="36" spans="1:16" ht="12.75">
      <c r="A36" s="39" t="s">
        <v>102</v>
      </c>
      <c r="B36" s="23"/>
      <c r="C36" s="28">
        <f>'Intra-Gov''tal Liab03-Details'!N41</f>
        <v>520</v>
      </c>
      <c r="D36" s="23"/>
      <c r="E36" s="28">
        <v>0</v>
      </c>
      <c r="F36" s="23"/>
      <c r="G36" s="28">
        <v>0</v>
      </c>
      <c r="H36" s="23"/>
      <c r="I36" s="29">
        <f>'Intra-Gov''tal Liab03-Details'!N85</f>
        <v>1221</v>
      </c>
      <c r="P36" s="6"/>
    </row>
    <row r="37" spans="1:16" ht="12.75">
      <c r="A37" s="39" t="s">
        <v>22</v>
      </c>
      <c r="B37" s="23"/>
      <c r="C37" s="28">
        <f>'Intra-Gov''tal Liab03-Details'!N42</f>
        <v>63</v>
      </c>
      <c r="D37" s="23"/>
      <c r="E37" s="28"/>
      <c r="F37" s="23"/>
      <c r="G37" s="28"/>
      <c r="H37" s="23"/>
      <c r="I37" s="29"/>
      <c r="P37" s="6"/>
    </row>
    <row r="38" spans="1:16" ht="12.75">
      <c r="A38" s="39" t="s">
        <v>73</v>
      </c>
      <c r="B38" s="23"/>
      <c r="C38" s="90">
        <f>'Intra-Gov''tal Liab03-Details'!N45</f>
        <v>15</v>
      </c>
      <c r="D38" s="23"/>
      <c r="E38" s="28">
        <v>0</v>
      </c>
      <c r="F38" s="23"/>
      <c r="G38" s="28">
        <v>0</v>
      </c>
      <c r="H38" s="23"/>
      <c r="I38" s="29">
        <f>'Intra-Gov''tal Liab03-Details'!N88</f>
        <v>121</v>
      </c>
      <c r="P38" s="6"/>
    </row>
    <row r="39" spans="1:16" ht="12.75">
      <c r="A39" s="39" t="s">
        <v>23</v>
      </c>
      <c r="B39" s="23"/>
      <c r="C39" s="90">
        <f>'Intra-Gov''tal Liab03-Details'!N46</f>
        <v>6349</v>
      </c>
      <c r="D39" s="23"/>
      <c r="E39" s="28">
        <v>0</v>
      </c>
      <c r="F39" s="23"/>
      <c r="G39" s="28">
        <v>0</v>
      </c>
      <c r="H39" s="23"/>
      <c r="I39" s="29">
        <f>'Intra-Gov''tal Liab03-Details'!N89</f>
        <v>210</v>
      </c>
      <c r="P39" s="6"/>
    </row>
    <row r="40" spans="1:16" ht="12.75">
      <c r="A40" s="40" t="s">
        <v>87</v>
      </c>
      <c r="B40" s="23"/>
      <c r="C40" s="90">
        <f>'Intra-Gov''tal Liab03-Details'!N47</f>
        <v>36253</v>
      </c>
      <c r="D40" s="23"/>
      <c r="E40" s="28">
        <v>0</v>
      </c>
      <c r="F40" s="23"/>
      <c r="G40" s="28">
        <v>0</v>
      </c>
      <c r="H40" s="23"/>
      <c r="I40" s="29">
        <f>'Intra-Gov''tal Liab03-Details'!N90</f>
        <v>105640</v>
      </c>
      <c r="P40" s="6"/>
    </row>
    <row r="41" spans="1:16" ht="12.75">
      <c r="A41" s="39" t="s">
        <v>24</v>
      </c>
      <c r="B41" s="23"/>
      <c r="C41" s="90">
        <f>'Intra-Gov''tal Liab03-Details'!N50</f>
        <v>2198</v>
      </c>
      <c r="D41" s="23"/>
      <c r="E41" s="28">
        <v>0</v>
      </c>
      <c r="F41" s="23"/>
      <c r="G41" s="28">
        <v>0</v>
      </c>
      <c r="H41" s="23"/>
      <c r="I41" s="29">
        <f>'Intra-Gov''tal Liab03-Details'!N91</f>
        <v>17914</v>
      </c>
      <c r="P41" s="6"/>
    </row>
    <row r="42" spans="1:16" ht="12.75">
      <c r="A42" s="39" t="s">
        <v>104</v>
      </c>
      <c r="B42" s="23"/>
      <c r="C42" s="90">
        <f>'Intra-Gov''tal Liab03-Details'!N51</f>
        <v>0</v>
      </c>
      <c r="D42" s="23"/>
      <c r="E42" s="28">
        <v>0</v>
      </c>
      <c r="F42" s="23"/>
      <c r="G42" s="28">
        <v>0</v>
      </c>
      <c r="H42" s="23"/>
      <c r="I42" s="29">
        <f>'Intra-Gov''tal Liab03-Details'!N92</f>
        <v>7</v>
      </c>
      <c r="P42" s="6"/>
    </row>
    <row r="43" spans="1:16" ht="12.75">
      <c r="A43" s="39" t="s">
        <v>98</v>
      </c>
      <c r="B43" s="23"/>
      <c r="C43" s="90">
        <f>'Intra-Gov''tal Liab03-Details'!N52</f>
        <v>0</v>
      </c>
      <c r="D43" s="23"/>
      <c r="E43" s="28">
        <v>0</v>
      </c>
      <c r="F43" s="23"/>
      <c r="G43" s="28">
        <v>0</v>
      </c>
      <c r="H43" s="23"/>
      <c r="I43" s="29">
        <f>'Intra-Gov''tal Liab03-Details'!N93</f>
        <v>8205</v>
      </c>
      <c r="P43" s="6"/>
    </row>
    <row r="44" spans="1:16" ht="12.75">
      <c r="A44" s="39" t="s">
        <v>26</v>
      </c>
      <c r="B44" s="23"/>
      <c r="C44" s="90">
        <f>'Intra-Gov''tal Liab03-Details'!N54</f>
        <v>1149</v>
      </c>
      <c r="D44" s="23"/>
      <c r="E44" s="28">
        <v>0</v>
      </c>
      <c r="F44" s="23"/>
      <c r="G44" s="28">
        <v>0</v>
      </c>
      <c r="H44" s="23"/>
      <c r="I44" s="29">
        <f>'Intra-Gov''tal Liab03-Details'!N94</f>
        <v>0</v>
      </c>
      <c r="P44" s="6"/>
    </row>
    <row r="45" spans="1:16" ht="12.75">
      <c r="A45" s="39" t="s">
        <v>27</v>
      </c>
      <c r="B45" s="23"/>
      <c r="C45" s="90">
        <f>'Intra-Gov''tal Liab03-Details'!N55</f>
        <v>0</v>
      </c>
      <c r="D45" s="23"/>
      <c r="E45" s="28">
        <v>0</v>
      </c>
      <c r="F45" s="23"/>
      <c r="G45" s="28">
        <v>0</v>
      </c>
      <c r="H45" s="23"/>
      <c r="I45" s="29">
        <f>'Intra-Gov''tal Liab03-Details'!N95</f>
        <v>310</v>
      </c>
      <c r="P45" s="6"/>
    </row>
    <row r="46" spans="1:16" ht="12.75">
      <c r="A46" s="39" t="s">
        <v>76</v>
      </c>
      <c r="B46" s="23"/>
      <c r="C46" s="90">
        <f>'Intra-Gov''tal Liab03-Details'!N56</f>
        <v>0</v>
      </c>
      <c r="D46" s="23"/>
      <c r="E46" s="28">
        <v>0</v>
      </c>
      <c r="F46" s="23"/>
      <c r="G46" s="28">
        <v>0</v>
      </c>
      <c r="H46" s="23"/>
      <c r="I46" s="29">
        <v>0</v>
      </c>
      <c r="P46" s="6"/>
    </row>
    <row r="47" spans="1:16" ht="12.75">
      <c r="A47" s="39" t="s">
        <v>28</v>
      </c>
      <c r="B47" s="23"/>
      <c r="C47" s="90">
        <f>'Intra-Gov''tal Liab03-Details'!N57</f>
        <v>0</v>
      </c>
      <c r="D47" s="23"/>
      <c r="E47" s="28">
        <v>0</v>
      </c>
      <c r="F47" s="23"/>
      <c r="G47" s="28">
        <v>0</v>
      </c>
      <c r="H47" s="23"/>
      <c r="I47" s="29">
        <f>'Intra-Gov''tal Liab03-Details'!N96</f>
        <v>2132</v>
      </c>
      <c r="P47" s="6"/>
    </row>
    <row r="48" spans="1:16" ht="12.75">
      <c r="A48" s="39" t="s">
        <v>36</v>
      </c>
      <c r="B48" s="23"/>
      <c r="C48" s="90">
        <f>'Intra-Gov''tal Liab03-Details'!N58</f>
        <v>1443</v>
      </c>
      <c r="D48" s="23"/>
      <c r="E48" s="28">
        <v>0</v>
      </c>
      <c r="F48" s="23"/>
      <c r="G48" s="28">
        <v>0</v>
      </c>
      <c r="H48" s="23"/>
      <c r="I48" s="29">
        <f>'Intra-Gov''tal Liab03-Details'!N97</f>
        <v>0</v>
      </c>
      <c r="P48" s="6"/>
    </row>
    <row r="49" spans="1:16" ht="12.75">
      <c r="A49" s="39" t="s">
        <v>29</v>
      </c>
      <c r="B49" s="23"/>
      <c r="C49" s="90">
        <f>'Intra-Gov''tal Liab03-Details'!N59</f>
        <v>3449</v>
      </c>
      <c r="D49" s="23"/>
      <c r="E49" s="28">
        <v>0</v>
      </c>
      <c r="F49" s="23"/>
      <c r="G49" s="28">
        <v>0</v>
      </c>
      <c r="H49" s="23"/>
      <c r="I49" s="29">
        <f>'Intra-Gov''tal Liab03-Details'!N98</f>
        <v>31657</v>
      </c>
      <c r="P49" s="6"/>
    </row>
    <row r="50" spans="1:16" ht="12.75">
      <c r="A50" s="39" t="s">
        <v>105</v>
      </c>
      <c r="B50" s="23"/>
      <c r="C50" s="90">
        <v>0</v>
      </c>
      <c r="D50" s="23"/>
      <c r="E50" s="28">
        <v>0</v>
      </c>
      <c r="F50" s="23"/>
      <c r="G50" s="28">
        <v>0</v>
      </c>
      <c r="H50" s="23"/>
      <c r="I50" s="29">
        <f>'Intra-Gov''tal Liab03-Details'!N99</f>
        <v>6873</v>
      </c>
      <c r="P50" s="6"/>
    </row>
    <row r="51" spans="1:16" ht="12.75">
      <c r="A51" s="37" t="s">
        <v>46</v>
      </c>
      <c r="B51" s="23"/>
      <c r="C51" s="28">
        <f>'Intra-Gov''tal Liab03-Details'!N11</f>
        <v>1489</v>
      </c>
      <c r="D51" s="23"/>
      <c r="E51" s="28">
        <v>0</v>
      </c>
      <c r="F51" s="23"/>
      <c r="G51" s="28">
        <v>0</v>
      </c>
      <c r="H51" s="23"/>
      <c r="I51" s="29">
        <f>'Intra-Gov''tal Liab03-Details'!N66</f>
        <v>869995</v>
      </c>
      <c r="P51" s="6"/>
    </row>
    <row r="52" spans="1:16" ht="15" thickBot="1">
      <c r="A52" s="31" t="s">
        <v>30</v>
      </c>
      <c r="B52" s="32"/>
      <c r="C52" s="33">
        <f>SUM(C10:C51)</f>
        <v>192720</v>
      </c>
      <c r="D52" s="33"/>
      <c r="E52" s="33">
        <f>SUM(E10:E51)</f>
        <v>162613</v>
      </c>
      <c r="F52" s="33"/>
      <c r="G52" s="33">
        <f>SUM(G10:G51)</f>
        <v>20000</v>
      </c>
      <c r="H52" s="34"/>
      <c r="I52" s="86">
        <f>SUM(I10:I51)</f>
        <v>1268904</v>
      </c>
      <c r="P52" s="6"/>
    </row>
    <row r="53" spans="1:16" ht="15" thickTop="1">
      <c r="A53" s="31"/>
      <c r="B53" s="32"/>
      <c r="C53" s="47"/>
      <c r="D53" s="47"/>
      <c r="E53" s="47"/>
      <c r="F53" s="47"/>
      <c r="G53" s="47"/>
      <c r="H53" s="23"/>
      <c r="I53" s="48"/>
      <c r="P53" s="6"/>
    </row>
    <row r="54" spans="1:16" ht="14.25">
      <c r="A54" s="96"/>
      <c r="B54" s="32"/>
      <c r="C54" s="47"/>
      <c r="D54" s="47"/>
      <c r="E54" s="47"/>
      <c r="F54" s="47"/>
      <c r="G54" s="47"/>
      <c r="H54" s="23"/>
      <c r="I54" s="48"/>
      <c r="P54" s="6"/>
    </row>
    <row r="55" spans="1:16" ht="14.25">
      <c r="A55" s="31"/>
      <c r="B55" s="32"/>
      <c r="C55" s="47"/>
      <c r="D55" s="47"/>
      <c r="E55" s="47"/>
      <c r="F55" s="47"/>
      <c r="G55" s="47"/>
      <c r="H55" s="23"/>
      <c r="I55" s="48"/>
      <c r="P55" s="6"/>
    </row>
    <row r="56" spans="1:16" ht="15">
      <c r="A56" s="49" t="s">
        <v>47</v>
      </c>
      <c r="B56" s="32"/>
      <c r="C56" s="47"/>
      <c r="D56" s="47"/>
      <c r="E56" s="47"/>
      <c r="F56" s="47"/>
      <c r="G56" s="47"/>
      <c r="H56" s="23"/>
      <c r="I56" s="48"/>
      <c r="P56" s="6"/>
    </row>
    <row r="57" spans="1:16" ht="15">
      <c r="A57" s="49" t="s">
        <v>48</v>
      </c>
      <c r="B57" s="32"/>
      <c r="C57" s="47"/>
      <c r="D57" s="47"/>
      <c r="E57" s="47"/>
      <c r="F57" s="47"/>
      <c r="G57" s="47"/>
      <c r="H57" s="23"/>
      <c r="I57" s="48"/>
      <c r="P57" s="6"/>
    </row>
    <row r="58" spans="1:16" ht="15">
      <c r="A58" s="49"/>
      <c r="B58" s="32"/>
      <c r="C58" s="47"/>
      <c r="D58" s="47"/>
      <c r="E58" s="47"/>
      <c r="F58" s="47"/>
      <c r="G58" s="47"/>
      <c r="H58" s="23"/>
      <c r="I58" s="48"/>
      <c r="P58" s="6"/>
    </row>
    <row r="59" spans="1:16" ht="15">
      <c r="A59" s="91"/>
      <c r="B59" s="92"/>
      <c r="C59" s="93"/>
      <c r="D59" s="93"/>
      <c r="E59" s="93"/>
      <c r="F59" s="93"/>
      <c r="G59" s="93"/>
      <c r="H59" s="36"/>
      <c r="I59" s="94"/>
      <c r="P59" s="6"/>
    </row>
    <row r="60" spans="1:16" s="59" customFormat="1" ht="15">
      <c r="A60" s="95"/>
      <c r="B60" s="32"/>
      <c r="C60" s="47"/>
      <c r="D60" s="47"/>
      <c r="E60" s="47"/>
      <c r="F60" s="47"/>
      <c r="G60" s="47"/>
      <c r="H60" s="23"/>
      <c r="I60" s="47"/>
      <c r="J60" s="89"/>
      <c r="P60" s="60"/>
    </row>
    <row r="61" spans="1:16" s="59" customFormat="1" ht="15">
      <c r="A61" s="95"/>
      <c r="B61" s="32"/>
      <c r="C61" s="47"/>
      <c r="D61" s="47"/>
      <c r="E61" s="47"/>
      <c r="F61" s="47"/>
      <c r="G61" s="47"/>
      <c r="H61" s="23"/>
      <c r="I61" s="47"/>
      <c r="J61" s="89"/>
      <c r="P61" s="60"/>
    </row>
    <row r="62" spans="1:16" s="59" customFormat="1" ht="15">
      <c r="A62" s="95"/>
      <c r="B62" s="32"/>
      <c r="C62" s="47"/>
      <c r="D62" s="47"/>
      <c r="E62" s="47"/>
      <c r="F62" s="47"/>
      <c r="G62" s="47"/>
      <c r="H62" s="23"/>
      <c r="I62" s="47"/>
      <c r="J62" s="89"/>
      <c r="P62" s="60"/>
    </row>
    <row r="63" spans="1:16" s="59" customFormat="1" ht="15">
      <c r="A63" s="95"/>
      <c r="B63" s="32"/>
      <c r="C63" s="47"/>
      <c r="D63" s="47"/>
      <c r="E63" s="47"/>
      <c r="F63" s="47"/>
      <c r="G63" s="47"/>
      <c r="H63" s="23"/>
      <c r="I63" s="47"/>
      <c r="J63" s="89"/>
      <c r="P63" s="60"/>
    </row>
    <row r="64" spans="1:16" s="59" customFormat="1" ht="15">
      <c r="A64" s="95"/>
      <c r="B64" s="32"/>
      <c r="C64" s="47"/>
      <c r="D64" s="47"/>
      <c r="E64" s="47"/>
      <c r="F64" s="47"/>
      <c r="G64" s="47"/>
      <c r="H64" s="23"/>
      <c r="I64" s="47"/>
      <c r="J64" s="89"/>
      <c r="P64" s="60"/>
    </row>
    <row r="65" spans="1:16" s="59" customFormat="1" ht="15">
      <c r="A65" s="95"/>
      <c r="B65" s="32"/>
      <c r="C65" s="47"/>
      <c r="D65" s="47"/>
      <c r="E65" s="47"/>
      <c r="F65" s="47"/>
      <c r="G65" s="47"/>
      <c r="H65" s="23"/>
      <c r="I65" s="47"/>
      <c r="J65" s="89"/>
      <c r="P65" s="60"/>
    </row>
    <row r="66" spans="1:16" s="59" customFormat="1" ht="15">
      <c r="A66" s="95"/>
      <c r="B66" s="32"/>
      <c r="C66" s="47"/>
      <c r="D66" s="47"/>
      <c r="E66" s="47"/>
      <c r="F66" s="47"/>
      <c r="G66" s="47"/>
      <c r="H66" s="23"/>
      <c r="I66" s="47"/>
      <c r="J66" s="89"/>
      <c r="P66" s="60"/>
    </row>
    <row r="67" spans="1:16" s="59" customFormat="1" ht="15">
      <c r="A67" s="95"/>
      <c r="B67" s="32"/>
      <c r="C67" s="47"/>
      <c r="D67" s="47"/>
      <c r="E67" s="47"/>
      <c r="F67" s="47"/>
      <c r="G67" s="47"/>
      <c r="H67" s="23"/>
      <c r="I67" s="47"/>
      <c r="J67" s="89"/>
      <c r="P67" s="60"/>
    </row>
    <row r="68" spans="1:16" s="59" customFormat="1" ht="15">
      <c r="A68" s="95"/>
      <c r="B68" s="32"/>
      <c r="C68" s="47"/>
      <c r="D68" s="47"/>
      <c r="E68" s="47"/>
      <c r="F68" s="47"/>
      <c r="G68" s="47"/>
      <c r="H68" s="23"/>
      <c r="I68" s="47"/>
      <c r="J68" s="89"/>
      <c r="P68" s="60"/>
    </row>
    <row r="69" spans="1:16" s="59" customFormat="1" ht="15">
      <c r="A69" s="95"/>
      <c r="B69" s="32"/>
      <c r="C69" s="47"/>
      <c r="D69" s="47"/>
      <c r="E69" s="47"/>
      <c r="F69" s="47"/>
      <c r="G69" s="47"/>
      <c r="H69" s="23"/>
      <c r="I69" s="47"/>
      <c r="J69" s="89"/>
      <c r="P69" s="60"/>
    </row>
    <row r="70" spans="1:16" s="59" customFormat="1" ht="15">
      <c r="A70" s="95"/>
      <c r="B70" s="32"/>
      <c r="C70" s="47"/>
      <c r="D70" s="47"/>
      <c r="E70" s="47"/>
      <c r="F70" s="47"/>
      <c r="G70" s="47"/>
      <c r="H70" s="23"/>
      <c r="I70" s="47"/>
      <c r="J70" s="89"/>
      <c r="P70" s="60"/>
    </row>
    <row r="71" spans="1:16" s="59" customFormat="1" ht="15">
      <c r="A71" s="95"/>
      <c r="B71" s="32"/>
      <c r="C71" s="47"/>
      <c r="D71" s="47"/>
      <c r="E71" s="47"/>
      <c r="F71" s="47"/>
      <c r="G71" s="47"/>
      <c r="H71" s="23"/>
      <c r="I71" s="47"/>
      <c r="J71" s="89"/>
      <c r="P71" s="60"/>
    </row>
    <row r="72" spans="1:16" s="59" customFormat="1" ht="15">
      <c r="A72" s="95"/>
      <c r="B72" s="32"/>
      <c r="C72" s="47"/>
      <c r="D72" s="47"/>
      <c r="E72" s="47"/>
      <c r="F72" s="47"/>
      <c r="G72" s="47"/>
      <c r="H72" s="23"/>
      <c r="I72" s="47"/>
      <c r="J72" s="89"/>
      <c r="P72" s="60"/>
    </row>
    <row r="73" spans="1:16" s="59" customFormat="1" ht="15">
      <c r="A73" s="95"/>
      <c r="B73" s="32"/>
      <c r="C73" s="47"/>
      <c r="D73" s="47"/>
      <c r="E73" s="47"/>
      <c r="F73" s="47"/>
      <c r="G73" s="47"/>
      <c r="H73" s="23"/>
      <c r="I73" s="47"/>
      <c r="J73" s="89"/>
      <c r="P73" s="60"/>
    </row>
    <row r="74" spans="1:16" s="59" customFormat="1" ht="15">
      <c r="A74" s="95"/>
      <c r="B74" s="32"/>
      <c r="C74" s="47"/>
      <c r="D74" s="47"/>
      <c r="E74" s="47"/>
      <c r="F74" s="47"/>
      <c r="G74" s="47"/>
      <c r="H74" s="23"/>
      <c r="I74" s="47"/>
      <c r="J74" s="89"/>
      <c r="P74" s="60"/>
    </row>
    <row r="75" spans="1:16" s="59" customFormat="1" ht="15">
      <c r="A75" s="95"/>
      <c r="B75" s="32"/>
      <c r="C75" s="47"/>
      <c r="D75" s="47"/>
      <c r="E75" s="47"/>
      <c r="F75" s="47"/>
      <c r="G75" s="47"/>
      <c r="H75" s="23"/>
      <c r="I75" s="47"/>
      <c r="J75" s="89"/>
      <c r="P75" s="60"/>
    </row>
    <row r="76" spans="10:16" s="59" customFormat="1" ht="12.75">
      <c r="J76" s="89"/>
      <c r="P76" s="60"/>
    </row>
    <row r="77" spans="3:16" s="59" customFormat="1" ht="12.75">
      <c r="C77" s="1"/>
      <c r="E77" s="1"/>
      <c r="G77" s="1"/>
      <c r="J77" s="89"/>
      <c r="P77" s="60"/>
    </row>
    <row r="78" spans="10:16" s="59" customFormat="1" ht="12.75">
      <c r="J78" s="89"/>
      <c r="P78" s="60"/>
    </row>
    <row r="79" s="59" customFormat="1" ht="12.75">
      <c r="J79" s="89"/>
    </row>
    <row r="80" s="59" customFormat="1" ht="12.75">
      <c r="J80" s="89"/>
    </row>
    <row r="81" s="59" customFormat="1" ht="12.75">
      <c r="J81" s="89"/>
    </row>
    <row r="82" s="59" customFormat="1" ht="12.75">
      <c r="J82" s="89"/>
    </row>
    <row r="83" s="59" customFormat="1" ht="12.75">
      <c r="J83" s="89"/>
    </row>
    <row r="84" s="59" customFormat="1" ht="12.75">
      <c r="J84" s="89"/>
    </row>
    <row r="85" s="59" customFormat="1" ht="12.75">
      <c r="J85" s="89"/>
    </row>
    <row r="86" s="59" customFormat="1" ht="12.75">
      <c r="J86" s="89"/>
    </row>
    <row r="87" s="59" customFormat="1" ht="12.75">
      <c r="J87" s="89"/>
    </row>
    <row r="88" s="59" customFormat="1" ht="12.75">
      <c r="J88" s="89"/>
    </row>
    <row r="89" s="59" customFormat="1" ht="12.75">
      <c r="J89" s="89"/>
    </row>
    <row r="90" s="59" customFormat="1" ht="12.75">
      <c r="J90" s="89"/>
    </row>
    <row r="91" s="59" customFormat="1" ht="12.75">
      <c r="J91" s="89"/>
    </row>
    <row r="92" s="59" customFormat="1" ht="12.75">
      <c r="J92" s="89"/>
    </row>
    <row r="93" s="59" customFormat="1" ht="12.75">
      <c r="J93" s="89"/>
    </row>
    <row r="94" s="59" customFormat="1" ht="12.75">
      <c r="J94" s="89"/>
    </row>
    <row r="95" s="59" customFormat="1" ht="12.75">
      <c r="J95" s="89"/>
    </row>
    <row r="96" s="59" customFormat="1" ht="12.75">
      <c r="J96" s="89"/>
    </row>
    <row r="97" s="59" customFormat="1" ht="12.75">
      <c r="J97" s="89"/>
    </row>
    <row r="98" s="59" customFormat="1" ht="12.75">
      <c r="J98" s="89"/>
    </row>
    <row r="99" s="59" customFormat="1" ht="12.75">
      <c r="J99" s="89"/>
    </row>
    <row r="100" s="59" customFormat="1" ht="12.75">
      <c r="J100" s="89"/>
    </row>
    <row r="101" s="59" customFormat="1" ht="12.75">
      <c r="J101" s="89"/>
    </row>
    <row r="102" s="59" customFormat="1" ht="12.75">
      <c r="J102" s="89"/>
    </row>
    <row r="103" s="59" customFormat="1" ht="12.75">
      <c r="J103" s="89"/>
    </row>
    <row r="104" s="59" customFormat="1" ht="12.75">
      <c r="J104" s="89"/>
    </row>
    <row r="105" s="59" customFormat="1" ht="12.75">
      <c r="J105" s="89"/>
    </row>
    <row r="106" s="59" customFormat="1" ht="12.75">
      <c r="J106" s="89"/>
    </row>
    <row r="107" s="59" customFormat="1" ht="12.75">
      <c r="J107" s="89"/>
    </row>
    <row r="108" s="59" customFormat="1" ht="12.75">
      <c r="J108" s="89"/>
    </row>
    <row r="109" s="59" customFormat="1" ht="12.75">
      <c r="J109" s="89"/>
    </row>
    <row r="110" s="59" customFormat="1" ht="12.75">
      <c r="J110" s="89"/>
    </row>
    <row r="111" s="59" customFormat="1" ht="12.75">
      <c r="J111" s="89"/>
    </row>
    <row r="112" s="59" customFormat="1" ht="12.75">
      <c r="J112" s="89"/>
    </row>
    <row r="113" s="59" customFormat="1" ht="12.75">
      <c r="J113" s="89"/>
    </row>
    <row r="114" s="59" customFormat="1" ht="12.75">
      <c r="J114" s="89"/>
    </row>
    <row r="115" s="59" customFormat="1" ht="12.75">
      <c r="J115" s="89"/>
    </row>
    <row r="116" s="59" customFormat="1" ht="12.75">
      <c r="J116" s="89"/>
    </row>
    <row r="117" s="59" customFormat="1" ht="12.75">
      <c r="J117" s="89"/>
    </row>
    <row r="118" s="59" customFormat="1" ht="12.75">
      <c r="J118" s="89"/>
    </row>
    <row r="119" s="59" customFormat="1" ht="12.75">
      <c r="J119" s="89"/>
    </row>
    <row r="120" s="59" customFormat="1" ht="12.75">
      <c r="J120" s="89"/>
    </row>
    <row r="121" s="59" customFormat="1" ht="12.75">
      <c r="J121" s="89"/>
    </row>
    <row r="122" s="59" customFormat="1" ht="12.75">
      <c r="J122" s="89"/>
    </row>
    <row r="123" s="59" customFormat="1" ht="12.75">
      <c r="J123" s="89"/>
    </row>
    <row r="124" s="59" customFormat="1" ht="12.75">
      <c r="J124" s="89"/>
    </row>
    <row r="125" s="59" customFormat="1" ht="12.75">
      <c r="J125" s="89"/>
    </row>
    <row r="126" s="59" customFormat="1" ht="12.75">
      <c r="J126" s="89"/>
    </row>
    <row r="127" s="59" customFormat="1" ht="12.75">
      <c r="J127" s="89"/>
    </row>
    <row r="128" s="59" customFormat="1" ht="12.75">
      <c r="J128" s="89"/>
    </row>
    <row r="129" s="59" customFormat="1" ht="12.75">
      <c r="J129" s="89"/>
    </row>
    <row r="130" s="59" customFormat="1" ht="12.75">
      <c r="J130" s="89"/>
    </row>
    <row r="131" s="59" customFormat="1" ht="12.75">
      <c r="J131" s="89"/>
    </row>
    <row r="132" s="59" customFormat="1" ht="12.75">
      <c r="J132" s="89"/>
    </row>
    <row r="133" s="59" customFormat="1" ht="12.75">
      <c r="J133" s="89"/>
    </row>
    <row r="134" s="59" customFormat="1" ht="12.75">
      <c r="J134" s="89"/>
    </row>
    <row r="135" s="59" customFormat="1" ht="12.75">
      <c r="J135" s="89"/>
    </row>
    <row r="136" s="59" customFormat="1" ht="12.75">
      <c r="J136" s="89"/>
    </row>
    <row r="137" s="59" customFormat="1" ht="12.75">
      <c r="J137" s="89"/>
    </row>
    <row r="138" s="59" customFormat="1" ht="12.75">
      <c r="J138" s="89"/>
    </row>
    <row r="139" s="59" customFormat="1" ht="12.75">
      <c r="J139" s="89"/>
    </row>
    <row r="140" s="59" customFormat="1" ht="12.75">
      <c r="J140" s="89"/>
    </row>
    <row r="141" s="59" customFormat="1" ht="12.75">
      <c r="J141" s="89"/>
    </row>
    <row r="142" s="59" customFormat="1" ht="12.75">
      <c r="J142" s="89"/>
    </row>
    <row r="143" s="59" customFormat="1" ht="12.75">
      <c r="J143" s="89"/>
    </row>
    <row r="144" s="59" customFormat="1" ht="12.75">
      <c r="J144" s="89"/>
    </row>
    <row r="145" s="59" customFormat="1" ht="12.75">
      <c r="J145" s="89"/>
    </row>
    <row r="146" s="59" customFormat="1" ht="12.75">
      <c r="J146" s="89"/>
    </row>
    <row r="147" s="59" customFormat="1" ht="12.75">
      <c r="J147" s="89"/>
    </row>
    <row r="148" s="59" customFormat="1" ht="12.75">
      <c r="J148" s="89"/>
    </row>
    <row r="149" s="59" customFormat="1" ht="12.75">
      <c r="J149" s="89"/>
    </row>
    <row r="150" s="59" customFormat="1" ht="12.75">
      <c r="J150" s="89"/>
    </row>
    <row r="151" s="59" customFormat="1" ht="12.75">
      <c r="J151" s="89"/>
    </row>
    <row r="152" s="59" customFormat="1" ht="12.75">
      <c r="J152" s="89"/>
    </row>
    <row r="153" s="59" customFormat="1" ht="12.75">
      <c r="J153" s="89"/>
    </row>
    <row r="154" s="59" customFormat="1" ht="12.75">
      <c r="J154" s="89"/>
    </row>
    <row r="155" s="59" customFormat="1" ht="12.75">
      <c r="J155" s="89"/>
    </row>
    <row r="156" s="59" customFormat="1" ht="12.75">
      <c r="J156" s="89"/>
    </row>
    <row r="157" s="59" customFormat="1" ht="12.75">
      <c r="J157" s="89"/>
    </row>
    <row r="158" s="59" customFormat="1" ht="12.75">
      <c r="J158" s="89"/>
    </row>
    <row r="159" s="59" customFormat="1" ht="12.75">
      <c r="J159" s="89"/>
    </row>
    <row r="160" s="59" customFormat="1" ht="12.75">
      <c r="J160" s="89"/>
    </row>
    <row r="161" s="59" customFormat="1" ht="12.75">
      <c r="J161" s="89"/>
    </row>
    <row r="162" s="59" customFormat="1" ht="12.75">
      <c r="J162" s="89"/>
    </row>
    <row r="163" s="59" customFormat="1" ht="12.75">
      <c r="J163" s="89"/>
    </row>
    <row r="164" s="59" customFormat="1" ht="12.75">
      <c r="J164" s="89"/>
    </row>
    <row r="165" s="59" customFormat="1" ht="12.75">
      <c r="J165" s="89"/>
    </row>
    <row r="166" s="59" customFormat="1" ht="12.75">
      <c r="J166" s="89"/>
    </row>
    <row r="167" s="59" customFormat="1" ht="12.75">
      <c r="J167" s="89"/>
    </row>
    <row r="168" s="59" customFormat="1" ht="12.75">
      <c r="J168" s="89"/>
    </row>
    <row r="169" s="59" customFormat="1" ht="12.75">
      <c r="J169" s="89"/>
    </row>
    <row r="170" s="59" customFormat="1" ht="12.75">
      <c r="J170" s="89"/>
    </row>
    <row r="171" s="59" customFormat="1" ht="12.75">
      <c r="J171" s="89"/>
    </row>
    <row r="172" s="59" customFormat="1" ht="12.75">
      <c r="J172" s="89"/>
    </row>
    <row r="173" s="59" customFormat="1" ht="12.75">
      <c r="J173" s="89"/>
    </row>
    <row r="174" s="59" customFormat="1" ht="12.75">
      <c r="J174" s="89"/>
    </row>
    <row r="175" s="59" customFormat="1" ht="12.75">
      <c r="J175" s="89"/>
    </row>
    <row r="176" s="59" customFormat="1" ht="12.75">
      <c r="J176" s="89"/>
    </row>
    <row r="177" s="59" customFormat="1" ht="12.75">
      <c r="J177" s="89"/>
    </row>
    <row r="178" s="59" customFormat="1" ht="12.75">
      <c r="J178" s="89"/>
    </row>
    <row r="179" s="59" customFormat="1" ht="12.75">
      <c r="J179" s="89"/>
    </row>
    <row r="180" s="59" customFormat="1" ht="12.75">
      <c r="J180" s="89"/>
    </row>
    <row r="181" s="59" customFormat="1" ht="12.75">
      <c r="J181" s="89"/>
    </row>
    <row r="182" s="59" customFormat="1" ht="12.75">
      <c r="J182" s="89"/>
    </row>
    <row r="183" s="59" customFormat="1" ht="12.75">
      <c r="J183" s="89"/>
    </row>
    <row r="184" s="59" customFormat="1" ht="12.75">
      <c r="J184" s="89"/>
    </row>
    <row r="185" s="59" customFormat="1" ht="12.75">
      <c r="J185" s="89"/>
    </row>
    <row r="186" s="59" customFormat="1" ht="12.75">
      <c r="J186" s="89"/>
    </row>
    <row r="187" s="59" customFormat="1" ht="12.75">
      <c r="J187" s="89"/>
    </row>
    <row r="188" s="59" customFormat="1" ht="12.75">
      <c r="J188" s="89"/>
    </row>
    <row r="189" s="59" customFormat="1" ht="12.75">
      <c r="J189" s="89"/>
    </row>
    <row r="190" s="59" customFormat="1" ht="12.75">
      <c r="J190" s="89"/>
    </row>
    <row r="191" s="59" customFormat="1" ht="12.75">
      <c r="J191" s="89"/>
    </row>
    <row r="192" s="59" customFormat="1" ht="12.75">
      <c r="J192" s="89"/>
    </row>
    <row r="193" s="59" customFormat="1" ht="12.75">
      <c r="J193" s="89"/>
    </row>
    <row r="194" s="59" customFormat="1" ht="12.75">
      <c r="J194" s="89"/>
    </row>
    <row r="195" s="59" customFormat="1" ht="12.75">
      <c r="J195" s="89"/>
    </row>
    <row r="196" s="59" customFormat="1" ht="12.75">
      <c r="J196" s="89"/>
    </row>
    <row r="197" s="59" customFormat="1" ht="12.75">
      <c r="J197" s="89"/>
    </row>
    <row r="198" s="59" customFormat="1" ht="12.75">
      <c r="J198" s="89"/>
    </row>
    <row r="199" s="59" customFormat="1" ht="12.75">
      <c r="J199" s="89"/>
    </row>
    <row r="200" s="59" customFormat="1" ht="12.75">
      <c r="J200" s="89"/>
    </row>
    <row r="201" s="59" customFormat="1" ht="12.75">
      <c r="J201" s="89"/>
    </row>
    <row r="202" s="59" customFormat="1" ht="12.75">
      <c r="J202" s="89"/>
    </row>
    <row r="203" s="59" customFormat="1" ht="12.75">
      <c r="J203" s="89"/>
    </row>
    <row r="204" s="59" customFormat="1" ht="12.75">
      <c r="J204" s="89"/>
    </row>
    <row r="205" s="59" customFormat="1" ht="12.75">
      <c r="J205" s="89"/>
    </row>
    <row r="206" s="59" customFormat="1" ht="12.75">
      <c r="J206" s="89"/>
    </row>
    <row r="207" s="59" customFormat="1" ht="12.75">
      <c r="J207" s="89"/>
    </row>
    <row r="208" s="59" customFormat="1" ht="12.75">
      <c r="J208" s="89"/>
    </row>
    <row r="209" s="59" customFormat="1" ht="12.75">
      <c r="J209" s="89"/>
    </row>
    <row r="210" s="59" customFormat="1" ht="12.75">
      <c r="J210" s="89"/>
    </row>
    <row r="211" s="59" customFormat="1" ht="12.75">
      <c r="J211" s="89"/>
    </row>
    <row r="212" s="59" customFormat="1" ht="12.75">
      <c r="J212" s="89"/>
    </row>
    <row r="213" s="59" customFormat="1" ht="12.75">
      <c r="J213" s="89"/>
    </row>
    <row r="214" s="59" customFormat="1" ht="12.75">
      <c r="J214" s="89"/>
    </row>
    <row r="215" s="59" customFormat="1" ht="12.75">
      <c r="J215" s="89"/>
    </row>
    <row r="216" s="59" customFormat="1" ht="12.75">
      <c r="J216" s="89"/>
    </row>
    <row r="217" s="59" customFormat="1" ht="12.75">
      <c r="J217" s="89"/>
    </row>
    <row r="218" s="59" customFormat="1" ht="12.75">
      <c r="J218" s="89"/>
    </row>
    <row r="219" s="59" customFormat="1" ht="12.75">
      <c r="J219" s="89"/>
    </row>
    <row r="220" s="59" customFormat="1" ht="12.75">
      <c r="J220" s="89"/>
    </row>
    <row r="221" s="59" customFormat="1" ht="12.75">
      <c r="J221" s="89"/>
    </row>
    <row r="222" s="59" customFormat="1" ht="12.75">
      <c r="J222" s="89"/>
    </row>
    <row r="223" s="59" customFormat="1" ht="12.75">
      <c r="J223" s="89"/>
    </row>
    <row r="224" s="59" customFormat="1" ht="12.75">
      <c r="J224" s="89"/>
    </row>
    <row r="225" s="59" customFormat="1" ht="12.75">
      <c r="J225" s="89"/>
    </row>
    <row r="226" s="59" customFormat="1" ht="12.75">
      <c r="J226" s="89"/>
    </row>
    <row r="227" s="59" customFormat="1" ht="12.75">
      <c r="J227" s="89"/>
    </row>
    <row r="228" s="59" customFormat="1" ht="12.75">
      <c r="J228" s="89"/>
    </row>
    <row r="229" s="59" customFormat="1" ht="12.75">
      <c r="J229" s="89"/>
    </row>
    <row r="230" s="59" customFormat="1" ht="12.75">
      <c r="J230" s="89"/>
    </row>
    <row r="231" s="59" customFormat="1" ht="12.75">
      <c r="J231" s="89"/>
    </row>
    <row r="232" s="59" customFormat="1" ht="12.75">
      <c r="J232" s="89"/>
    </row>
    <row r="233" s="59" customFormat="1" ht="12.75">
      <c r="J233" s="89"/>
    </row>
    <row r="234" s="59" customFormat="1" ht="12.75">
      <c r="J234" s="89"/>
    </row>
    <row r="235" s="59" customFormat="1" ht="12.75">
      <c r="J235" s="89"/>
    </row>
    <row r="236" s="59" customFormat="1" ht="12.75">
      <c r="J236" s="89"/>
    </row>
    <row r="237" s="59" customFormat="1" ht="12.75">
      <c r="J237" s="89"/>
    </row>
    <row r="238" s="59" customFormat="1" ht="12.75">
      <c r="J238" s="89"/>
    </row>
    <row r="239" s="59" customFormat="1" ht="12.75">
      <c r="J239" s="89"/>
    </row>
    <row r="240" s="59" customFormat="1" ht="12.75">
      <c r="J240" s="89"/>
    </row>
    <row r="241" s="59" customFormat="1" ht="12.75">
      <c r="J241" s="89"/>
    </row>
    <row r="242" s="59" customFormat="1" ht="12.75">
      <c r="J242" s="89"/>
    </row>
    <row r="243" s="59" customFormat="1" ht="12.75">
      <c r="J243" s="89"/>
    </row>
    <row r="244" s="59" customFormat="1" ht="12.75">
      <c r="J244" s="89"/>
    </row>
    <row r="245" s="59" customFormat="1" ht="12.75">
      <c r="J245" s="89"/>
    </row>
    <row r="246" s="59" customFormat="1" ht="12.75">
      <c r="J246" s="89"/>
    </row>
    <row r="247" s="59" customFormat="1" ht="12.75">
      <c r="J247" s="89"/>
    </row>
    <row r="248" s="59" customFormat="1" ht="12.75">
      <c r="J248" s="89"/>
    </row>
    <row r="249" s="59" customFormat="1" ht="12.75">
      <c r="J249" s="89"/>
    </row>
    <row r="250" s="59" customFormat="1" ht="12.75">
      <c r="J250" s="89"/>
    </row>
    <row r="251" s="59" customFormat="1" ht="12.75">
      <c r="J251" s="89"/>
    </row>
    <row r="252" s="59" customFormat="1" ht="12.75">
      <c r="J252" s="89"/>
    </row>
    <row r="253" s="59" customFormat="1" ht="12.75">
      <c r="J253" s="89"/>
    </row>
    <row r="254" s="59" customFormat="1" ht="12.75">
      <c r="J254" s="89"/>
    </row>
    <row r="255" s="59" customFormat="1" ht="12.75">
      <c r="J255" s="89"/>
    </row>
    <row r="256" s="59" customFormat="1" ht="12.75">
      <c r="J256" s="89"/>
    </row>
    <row r="257" s="59" customFormat="1" ht="12.75">
      <c r="J257" s="89"/>
    </row>
    <row r="258" s="59" customFormat="1" ht="12.75">
      <c r="J258" s="89"/>
    </row>
    <row r="259" s="59" customFormat="1" ht="12.75">
      <c r="J259" s="89"/>
    </row>
    <row r="260" s="59" customFormat="1" ht="12.75">
      <c r="J260" s="89"/>
    </row>
    <row r="261" s="59" customFormat="1" ht="12.75">
      <c r="J261" s="89"/>
    </row>
    <row r="262" s="59" customFormat="1" ht="12.75">
      <c r="J262" s="89"/>
    </row>
    <row r="263" s="59" customFormat="1" ht="12.75">
      <c r="J263" s="89"/>
    </row>
    <row r="264" s="59" customFormat="1" ht="12.75">
      <c r="J264" s="89"/>
    </row>
    <row r="265" s="59" customFormat="1" ht="12.75">
      <c r="J265" s="89"/>
    </row>
    <row r="266" s="59" customFormat="1" ht="12.75">
      <c r="J266" s="89"/>
    </row>
    <row r="267" s="59" customFormat="1" ht="12.75">
      <c r="J267" s="89"/>
    </row>
    <row r="268" s="59" customFormat="1" ht="12.75">
      <c r="J268" s="89"/>
    </row>
    <row r="269" s="59" customFormat="1" ht="12.75">
      <c r="J269" s="89"/>
    </row>
    <row r="270" s="59" customFormat="1" ht="12.75">
      <c r="J270" s="89"/>
    </row>
    <row r="271" s="59" customFormat="1" ht="12.75">
      <c r="J271" s="89"/>
    </row>
    <row r="272" s="59" customFormat="1" ht="12.75">
      <c r="J272" s="89"/>
    </row>
    <row r="273" s="59" customFormat="1" ht="12.75">
      <c r="J273" s="89"/>
    </row>
    <row r="274" s="59" customFormat="1" ht="12.75">
      <c r="J274" s="89"/>
    </row>
    <row r="275" s="59" customFormat="1" ht="12.75">
      <c r="J275" s="89"/>
    </row>
    <row r="276" s="59" customFormat="1" ht="12.75">
      <c r="J276" s="89"/>
    </row>
    <row r="277" s="59" customFormat="1" ht="12.75">
      <c r="J277" s="89"/>
    </row>
    <row r="278" s="59" customFormat="1" ht="12.75">
      <c r="J278" s="89"/>
    </row>
    <row r="279" s="59" customFormat="1" ht="12.75">
      <c r="J279" s="89"/>
    </row>
    <row r="280" s="59" customFormat="1" ht="12.75">
      <c r="J280" s="89"/>
    </row>
    <row r="281" s="59" customFormat="1" ht="12.75">
      <c r="J281" s="89"/>
    </row>
    <row r="282" s="59" customFormat="1" ht="12.75">
      <c r="J282" s="89"/>
    </row>
    <row r="283" s="59" customFormat="1" ht="12.75">
      <c r="J283" s="89"/>
    </row>
    <row r="284" s="59" customFormat="1" ht="12.75">
      <c r="J284" s="89"/>
    </row>
    <row r="285" s="59" customFormat="1" ht="12.75">
      <c r="J285" s="89"/>
    </row>
    <row r="286" s="59" customFormat="1" ht="12.75">
      <c r="J286" s="89"/>
    </row>
    <row r="287" s="59" customFormat="1" ht="12.75">
      <c r="J287" s="89"/>
    </row>
    <row r="288" s="59" customFormat="1" ht="12.75">
      <c r="J288" s="89"/>
    </row>
    <row r="289" s="59" customFormat="1" ht="12.75">
      <c r="J289" s="89"/>
    </row>
    <row r="290" s="59" customFormat="1" ht="12.75">
      <c r="J290" s="89"/>
    </row>
    <row r="291" s="59" customFormat="1" ht="12.75">
      <c r="J291" s="89"/>
    </row>
    <row r="292" s="59" customFormat="1" ht="12.75">
      <c r="J292" s="89"/>
    </row>
    <row r="293" s="59" customFormat="1" ht="12.75">
      <c r="J293" s="89"/>
    </row>
    <row r="294" s="59" customFormat="1" ht="12.75">
      <c r="J294" s="89"/>
    </row>
    <row r="295" s="59" customFormat="1" ht="12.75">
      <c r="J295" s="89"/>
    </row>
    <row r="296" s="59" customFormat="1" ht="12.75">
      <c r="J296" s="89"/>
    </row>
    <row r="297" s="59" customFormat="1" ht="12.75">
      <c r="J297" s="89"/>
    </row>
    <row r="298" s="59" customFormat="1" ht="12.75">
      <c r="J298" s="89"/>
    </row>
    <row r="299" s="59" customFormat="1" ht="12.75">
      <c r="J299" s="89"/>
    </row>
    <row r="300" s="59" customFormat="1" ht="12.75">
      <c r="J300" s="89"/>
    </row>
    <row r="301" s="59" customFormat="1" ht="12.75">
      <c r="J301" s="89"/>
    </row>
    <row r="302" s="59" customFormat="1" ht="12.75">
      <c r="J302" s="89"/>
    </row>
    <row r="303" s="59" customFormat="1" ht="12.75">
      <c r="J303" s="89"/>
    </row>
    <row r="304" s="59" customFormat="1" ht="12.75">
      <c r="J304" s="89"/>
    </row>
    <row r="305" s="59" customFormat="1" ht="12.75">
      <c r="J305" s="89"/>
    </row>
    <row r="306" s="59" customFormat="1" ht="12.75">
      <c r="J306" s="89"/>
    </row>
    <row r="307" s="59" customFormat="1" ht="12.75">
      <c r="J307" s="89"/>
    </row>
    <row r="308" s="59" customFormat="1" ht="12.75">
      <c r="J308" s="89"/>
    </row>
    <row r="309" s="59" customFormat="1" ht="12.75">
      <c r="J309" s="89"/>
    </row>
    <row r="310" s="59" customFormat="1" ht="12.75">
      <c r="J310" s="89"/>
    </row>
    <row r="311" s="59" customFormat="1" ht="12.75">
      <c r="J311" s="89"/>
    </row>
    <row r="312" s="59" customFormat="1" ht="12.75">
      <c r="J312" s="89"/>
    </row>
    <row r="313" s="59" customFormat="1" ht="12.75">
      <c r="J313" s="89"/>
    </row>
    <row r="314" s="59" customFormat="1" ht="12.75">
      <c r="J314" s="89"/>
    </row>
    <row r="315" s="59" customFormat="1" ht="12.75">
      <c r="J315" s="89"/>
    </row>
    <row r="316" s="59" customFormat="1" ht="12.75">
      <c r="J316" s="89"/>
    </row>
    <row r="317" s="59" customFormat="1" ht="12.75">
      <c r="J317" s="89"/>
    </row>
    <row r="318" s="59" customFormat="1" ht="12.75">
      <c r="J318" s="89"/>
    </row>
    <row r="319" s="59" customFormat="1" ht="12.75">
      <c r="J319" s="89"/>
    </row>
    <row r="320" s="59" customFormat="1" ht="12.75">
      <c r="J320" s="89"/>
    </row>
    <row r="321" s="59" customFormat="1" ht="12.75">
      <c r="J321" s="89"/>
    </row>
    <row r="322" s="59" customFormat="1" ht="12.75">
      <c r="J322" s="89"/>
    </row>
    <row r="323" s="59" customFormat="1" ht="12.75">
      <c r="J323" s="89"/>
    </row>
    <row r="324" s="59" customFormat="1" ht="12.75">
      <c r="J324" s="89"/>
    </row>
    <row r="325" s="59" customFormat="1" ht="12.75">
      <c r="J325" s="89"/>
    </row>
    <row r="326" s="59" customFormat="1" ht="12.75">
      <c r="J326" s="89"/>
    </row>
    <row r="327" s="59" customFormat="1" ht="12.75">
      <c r="J327" s="89"/>
    </row>
    <row r="328" s="59" customFormat="1" ht="12.75">
      <c r="J328" s="89"/>
    </row>
    <row r="329" s="59" customFormat="1" ht="12.75">
      <c r="J329" s="89"/>
    </row>
    <row r="330" s="59" customFormat="1" ht="12.75">
      <c r="J330" s="89"/>
    </row>
    <row r="331" s="59" customFormat="1" ht="12.75">
      <c r="J331" s="89"/>
    </row>
    <row r="332" s="59" customFormat="1" ht="12.75">
      <c r="J332" s="89"/>
    </row>
    <row r="333" s="59" customFormat="1" ht="12.75">
      <c r="J333" s="89"/>
    </row>
    <row r="334" s="59" customFormat="1" ht="12.75">
      <c r="J334" s="89"/>
    </row>
    <row r="335" s="59" customFormat="1" ht="12.75">
      <c r="J335" s="89"/>
    </row>
    <row r="336" s="59" customFormat="1" ht="12.75">
      <c r="J336" s="89"/>
    </row>
    <row r="337" s="59" customFormat="1" ht="12.75">
      <c r="J337" s="89"/>
    </row>
    <row r="338" s="59" customFormat="1" ht="12.75">
      <c r="J338" s="89"/>
    </row>
    <row r="339" s="59" customFormat="1" ht="12.75">
      <c r="J339" s="89"/>
    </row>
    <row r="340" s="59" customFormat="1" ht="12.75">
      <c r="J340" s="89"/>
    </row>
    <row r="341" s="59" customFormat="1" ht="12.75">
      <c r="J341" s="89"/>
    </row>
    <row r="342" s="59" customFormat="1" ht="12.75">
      <c r="J342" s="89"/>
    </row>
    <row r="343" s="59" customFormat="1" ht="12.75">
      <c r="J343" s="89"/>
    </row>
    <row r="344" s="59" customFormat="1" ht="12.75">
      <c r="J344" s="89"/>
    </row>
    <row r="345" s="59" customFormat="1" ht="12.75">
      <c r="J345" s="89"/>
    </row>
    <row r="346" s="59" customFormat="1" ht="12.75">
      <c r="J346" s="89"/>
    </row>
    <row r="347" s="59" customFormat="1" ht="12.75">
      <c r="J347" s="89"/>
    </row>
    <row r="348" s="59" customFormat="1" ht="12.75">
      <c r="J348" s="89"/>
    </row>
    <row r="349" s="59" customFormat="1" ht="12.75">
      <c r="J349" s="89"/>
    </row>
    <row r="350" s="59" customFormat="1" ht="12.75">
      <c r="J350" s="89"/>
    </row>
    <row r="351" s="59" customFormat="1" ht="12.75">
      <c r="J351" s="89"/>
    </row>
    <row r="352" s="59" customFormat="1" ht="12.75">
      <c r="J352" s="89"/>
    </row>
    <row r="353" s="59" customFormat="1" ht="12.75">
      <c r="J353" s="89"/>
    </row>
    <row r="354" s="59" customFormat="1" ht="12.75">
      <c r="J354" s="89"/>
    </row>
    <row r="355" s="59" customFormat="1" ht="12.75">
      <c r="J355" s="89"/>
    </row>
    <row r="356" s="59" customFormat="1" ht="12.75">
      <c r="J356" s="89"/>
    </row>
    <row r="357" s="59" customFormat="1" ht="12.75">
      <c r="J357" s="89"/>
    </row>
    <row r="358" s="59" customFormat="1" ht="12.75">
      <c r="J358" s="89"/>
    </row>
    <row r="359" s="59" customFormat="1" ht="12.75">
      <c r="J359" s="89"/>
    </row>
    <row r="360" s="59" customFormat="1" ht="12.75">
      <c r="J360" s="89"/>
    </row>
    <row r="361" s="59" customFormat="1" ht="12.75">
      <c r="J361" s="89"/>
    </row>
    <row r="362" s="59" customFormat="1" ht="12.75">
      <c r="J362" s="89"/>
    </row>
    <row r="363" s="59" customFormat="1" ht="12.75">
      <c r="J363" s="89"/>
    </row>
    <row r="364" s="59" customFormat="1" ht="12.75">
      <c r="J364" s="89"/>
    </row>
    <row r="365" s="59" customFormat="1" ht="12.75">
      <c r="J365" s="89"/>
    </row>
    <row r="366" s="59" customFormat="1" ht="12.75">
      <c r="J366" s="89"/>
    </row>
    <row r="367" s="59" customFormat="1" ht="12.75">
      <c r="J367" s="89"/>
    </row>
    <row r="368" s="59" customFormat="1" ht="12.75">
      <c r="J368" s="89"/>
    </row>
    <row r="369" s="59" customFormat="1" ht="12.75">
      <c r="J369" s="89"/>
    </row>
    <row r="370" s="59" customFormat="1" ht="12.75">
      <c r="J370" s="89"/>
    </row>
    <row r="371" s="59" customFormat="1" ht="12.75">
      <c r="J371" s="89"/>
    </row>
    <row r="372" s="59" customFormat="1" ht="12.75">
      <c r="J372" s="89"/>
    </row>
    <row r="373" s="59" customFormat="1" ht="12.75">
      <c r="J373" s="89"/>
    </row>
    <row r="374" s="59" customFormat="1" ht="12.75">
      <c r="J374" s="89"/>
    </row>
    <row r="375" s="59" customFormat="1" ht="12.75">
      <c r="J375" s="89"/>
    </row>
    <row r="376" s="59" customFormat="1" ht="12.75">
      <c r="J376" s="89"/>
    </row>
    <row r="377" s="59" customFormat="1" ht="12.75">
      <c r="J377" s="89"/>
    </row>
    <row r="378" s="59" customFormat="1" ht="12.75">
      <c r="J378" s="89"/>
    </row>
    <row r="379" s="59" customFormat="1" ht="12.75">
      <c r="J379" s="89"/>
    </row>
    <row r="380" s="59" customFormat="1" ht="12.75">
      <c r="J380" s="89"/>
    </row>
    <row r="381" s="59" customFormat="1" ht="12.75">
      <c r="J381" s="89"/>
    </row>
    <row r="382" s="59" customFormat="1" ht="12.75">
      <c r="J382" s="89"/>
    </row>
    <row r="383" s="59" customFormat="1" ht="12.75">
      <c r="J383" s="89"/>
    </row>
    <row r="384" s="59" customFormat="1" ht="12.75">
      <c r="J384" s="89"/>
    </row>
    <row r="385" s="59" customFormat="1" ht="12.75">
      <c r="J385" s="89"/>
    </row>
    <row r="386" s="59" customFormat="1" ht="12.75">
      <c r="J386" s="89"/>
    </row>
    <row r="387" s="59" customFormat="1" ht="12.75">
      <c r="J387" s="89"/>
    </row>
    <row r="388" s="59" customFormat="1" ht="12.75">
      <c r="J388" s="89"/>
    </row>
    <row r="389" s="59" customFormat="1" ht="12.75">
      <c r="J389" s="89"/>
    </row>
    <row r="390" s="59" customFormat="1" ht="12.75">
      <c r="J390" s="89"/>
    </row>
    <row r="391" s="59" customFormat="1" ht="12.75">
      <c r="J391" s="89"/>
    </row>
    <row r="392" s="59" customFormat="1" ht="12.75">
      <c r="J392" s="89"/>
    </row>
    <row r="393" s="59" customFormat="1" ht="12.75">
      <c r="J393" s="89"/>
    </row>
    <row r="394" s="59" customFormat="1" ht="12.75">
      <c r="J394" s="89"/>
    </row>
    <row r="395" s="59" customFormat="1" ht="12.75">
      <c r="J395" s="89"/>
    </row>
    <row r="396" s="59" customFormat="1" ht="12.75">
      <c r="J396" s="89"/>
    </row>
    <row r="397" s="59" customFormat="1" ht="12.75">
      <c r="J397" s="89"/>
    </row>
    <row r="398" s="59" customFormat="1" ht="12.75">
      <c r="J398" s="89"/>
    </row>
    <row r="399" s="59" customFormat="1" ht="12.75">
      <c r="J399" s="89"/>
    </row>
    <row r="400" s="59" customFormat="1" ht="12.75">
      <c r="J400" s="89"/>
    </row>
    <row r="401" s="59" customFormat="1" ht="12.75">
      <c r="J401" s="89"/>
    </row>
    <row r="402" s="59" customFormat="1" ht="12.75">
      <c r="J402" s="89"/>
    </row>
    <row r="403" s="59" customFormat="1" ht="12.75">
      <c r="J403" s="89"/>
    </row>
    <row r="404" s="59" customFormat="1" ht="12.75">
      <c r="J404" s="89"/>
    </row>
    <row r="405" s="59" customFormat="1" ht="12.75">
      <c r="J405" s="89"/>
    </row>
    <row r="406" s="59" customFormat="1" ht="12.75">
      <c r="J406" s="89"/>
    </row>
    <row r="407" s="59" customFormat="1" ht="12.75">
      <c r="J407" s="89"/>
    </row>
    <row r="408" s="59" customFormat="1" ht="12.75">
      <c r="J408" s="89"/>
    </row>
    <row r="409" s="59" customFormat="1" ht="12.75">
      <c r="J409" s="89"/>
    </row>
    <row r="410" s="59" customFormat="1" ht="12.75">
      <c r="J410" s="89"/>
    </row>
    <row r="411" s="59" customFormat="1" ht="12.75">
      <c r="J411" s="89"/>
    </row>
    <row r="412" s="59" customFormat="1" ht="12.75">
      <c r="J412" s="89"/>
    </row>
    <row r="413" s="59" customFormat="1" ht="12.75">
      <c r="J413" s="89"/>
    </row>
    <row r="414" s="59" customFormat="1" ht="12.75">
      <c r="J414" s="89"/>
    </row>
    <row r="415" s="59" customFormat="1" ht="12.75">
      <c r="J415" s="89"/>
    </row>
    <row r="416" s="59" customFormat="1" ht="12.75">
      <c r="J416" s="89"/>
    </row>
    <row r="417" s="59" customFormat="1" ht="12.75">
      <c r="J417" s="89"/>
    </row>
    <row r="418" s="59" customFormat="1" ht="12.75">
      <c r="J418" s="89"/>
    </row>
    <row r="419" s="59" customFormat="1" ht="12.75">
      <c r="J419" s="89"/>
    </row>
    <row r="420" s="59" customFormat="1" ht="12.75">
      <c r="J420" s="89"/>
    </row>
    <row r="421" s="59" customFormat="1" ht="12.75">
      <c r="J421" s="89"/>
    </row>
    <row r="422" s="59" customFormat="1" ht="12.75">
      <c r="J422" s="89"/>
    </row>
    <row r="423" s="59" customFormat="1" ht="12.75">
      <c r="J423" s="89"/>
    </row>
    <row r="424" s="59" customFormat="1" ht="12.75">
      <c r="J424" s="89"/>
    </row>
    <row r="425" s="59" customFormat="1" ht="12.75">
      <c r="J425" s="89"/>
    </row>
    <row r="426" s="59" customFormat="1" ht="12.75">
      <c r="J426" s="89"/>
    </row>
    <row r="427" s="59" customFormat="1" ht="12.75">
      <c r="J427" s="89"/>
    </row>
    <row r="428" s="59" customFormat="1" ht="12.75">
      <c r="J428" s="89"/>
    </row>
    <row r="429" s="59" customFormat="1" ht="12.75">
      <c r="J429" s="89"/>
    </row>
    <row r="430" s="59" customFormat="1" ht="12.75">
      <c r="J430" s="89"/>
    </row>
    <row r="431" s="59" customFormat="1" ht="12.75">
      <c r="J431" s="89"/>
    </row>
    <row r="432" s="59" customFormat="1" ht="12.75">
      <c r="J432" s="89"/>
    </row>
    <row r="433" s="59" customFormat="1" ht="12.75">
      <c r="J433" s="89"/>
    </row>
    <row r="434" s="59" customFormat="1" ht="12.75">
      <c r="J434" s="89"/>
    </row>
    <row r="435" s="59" customFormat="1" ht="12.75">
      <c r="J435" s="89"/>
    </row>
    <row r="436" s="59" customFormat="1" ht="12.75">
      <c r="J436" s="89"/>
    </row>
    <row r="437" s="59" customFormat="1" ht="12.75">
      <c r="J437" s="89"/>
    </row>
    <row r="438" s="59" customFormat="1" ht="12.75">
      <c r="J438" s="89"/>
    </row>
    <row r="439" s="59" customFormat="1" ht="12.75">
      <c r="J439" s="89"/>
    </row>
    <row r="440" s="59" customFormat="1" ht="12.75">
      <c r="J440" s="89"/>
    </row>
    <row r="441" s="59" customFormat="1" ht="12.75">
      <c r="J441" s="89"/>
    </row>
    <row r="442" s="59" customFormat="1" ht="12.75">
      <c r="J442" s="89"/>
    </row>
    <row r="443" s="59" customFormat="1" ht="12.75">
      <c r="J443" s="89"/>
    </row>
    <row r="444" s="59" customFormat="1" ht="12.75">
      <c r="J444" s="89"/>
    </row>
    <row r="445" s="59" customFormat="1" ht="12.75">
      <c r="J445" s="89"/>
    </row>
    <row r="446" s="59" customFormat="1" ht="12.75">
      <c r="J446" s="89"/>
    </row>
    <row r="447" s="59" customFormat="1" ht="12.75">
      <c r="J447" s="89"/>
    </row>
    <row r="448" s="59" customFormat="1" ht="12.75">
      <c r="J448" s="89"/>
    </row>
    <row r="449" s="59" customFormat="1" ht="12.75">
      <c r="J449" s="89"/>
    </row>
    <row r="450" s="59" customFormat="1" ht="12.75">
      <c r="J450" s="89"/>
    </row>
    <row r="451" s="59" customFormat="1" ht="12.75">
      <c r="J451" s="89"/>
    </row>
    <row r="452" s="59" customFormat="1" ht="12.75">
      <c r="J452" s="89"/>
    </row>
    <row r="453" s="59" customFormat="1" ht="12.75">
      <c r="J453" s="89"/>
    </row>
    <row r="454" s="59" customFormat="1" ht="12.75">
      <c r="J454" s="89"/>
    </row>
    <row r="455" s="59" customFormat="1" ht="12.75">
      <c r="J455" s="89"/>
    </row>
    <row r="456" s="59" customFormat="1" ht="12.75">
      <c r="J456" s="89"/>
    </row>
    <row r="457" s="59" customFormat="1" ht="12.75">
      <c r="J457" s="89"/>
    </row>
    <row r="458" s="59" customFormat="1" ht="12.75">
      <c r="J458" s="89"/>
    </row>
    <row r="459" s="59" customFormat="1" ht="12.75">
      <c r="J459" s="89"/>
    </row>
    <row r="460" s="59" customFormat="1" ht="12.75">
      <c r="J460" s="89"/>
    </row>
    <row r="461" s="59" customFormat="1" ht="12.75">
      <c r="J461" s="89"/>
    </row>
    <row r="462" s="59" customFormat="1" ht="12.75">
      <c r="J462" s="89"/>
    </row>
    <row r="463" s="59" customFormat="1" ht="12.75">
      <c r="J463" s="89"/>
    </row>
    <row r="464" s="59" customFormat="1" ht="12.75">
      <c r="J464" s="89"/>
    </row>
    <row r="465" s="59" customFormat="1" ht="12.75">
      <c r="J465" s="89"/>
    </row>
    <row r="466" s="59" customFormat="1" ht="12.75">
      <c r="J466" s="89"/>
    </row>
    <row r="467" s="59" customFormat="1" ht="12.75">
      <c r="J467" s="89"/>
    </row>
    <row r="468" s="59" customFormat="1" ht="12.75">
      <c r="J468" s="89"/>
    </row>
    <row r="469" s="59" customFormat="1" ht="12.75">
      <c r="J469" s="89"/>
    </row>
    <row r="470" s="59" customFormat="1" ht="12.75">
      <c r="J470" s="89"/>
    </row>
    <row r="471" s="59" customFormat="1" ht="12.75">
      <c r="J471" s="89"/>
    </row>
    <row r="472" s="59" customFormat="1" ht="12.75">
      <c r="J472" s="89"/>
    </row>
    <row r="473" s="59" customFormat="1" ht="12.75">
      <c r="J473" s="89"/>
    </row>
    <row r="474" s="59" customFormat="1" ht="12.75">
      <c r="J474" s="89"/>
    </row>
    <row r="475" s="59" customFormat="1" ht="12.75">
      <c r="J475" s="89"/>
    </row>
    <row r="476" s="59" customFormat="1" ht="12.75">
      <c r="J476" s="89"/>
    </row>
    <row r="477" s="59" customFormat="1" ht="12.75">
      <c r="J477" s="89"/>
    </row>
    <row r="478" s="59" customFormat="1" ht="12.75">
      <c r="J478" s="89"/>
    </row>
    <row r="479" s="59" customFormat="1" ht="12.75">
      <c r="J479" s="89"/>
    </row>
    <row r="480" s="59" customFormat="1" ht="12.75">
      <c r="J480" s="89"/>
    </row>
    <row r="481" s="59" customFormat="1" ht="12.75">
      <c r="J481" s="89"/>
    </row>
    <row r="482" s="59" customFormat="1" ht="12.75">
      <c r="J482" s="89"/>
    </row>
    <row r="483" s="59" customFormat="1" ht="12.75">
      <c r="J483" s="89"/>
    </row>
    <row r="484" s="59" customFormat="1" ht="12.75">
      <c r="J484" s="89"/>
    </row>
    <row r="485" s="59" customFormat="1" ht="12.75">
      <c r="J485" s="89"/>
    </row>
    <row r="486" s="59" customFormat="1" ht="12.75">
      <c r="J486" s="89"/>
    </row>
    <row r="487" s="59" customFormat="1" ht="12.75">
      <c r="J487" s="89"/>
    </row>
    <row r="488" s="59" customFormat="1" ht="12.75">
      <c r="J488" s="89"/>
    </row>
    <row r="489" s="59" customFormat="1" ht="12.75">
      <c r="J489" s="89"/>
    </row>
    <row r="490" s="59" customFormat="1" ht="12.75">
      <c r="J490" s="89"/>
    </row>
    <row r="491" s="59" customFormat="1" ht="12.75">
      <c r="J491" s="89"/>
    </row>
    <row r="492" s="59" customFormat="1" ht="12.75">
      <c r="J492" s="89"/>
    </row>
    <row r="493" s="59" customFormat="1" ht="12.75">
      <c r="J493" s="89"/>
    </row>
    <row r="494" s="59" customFormat="1" ht="12.75">
      <c r="J494" s="89"/>
    </row>
    <row r="495" s="59" customFormat="1" ht="12.75">
      <c r="J495" s="89"/>
    </row>
    <row r="496" s="59" customFormat="1" ht="12.75">
      <c r="J496" s="89"/>
    </row>
    <row r="497" s="59" customFormat="1" ht="12.75">
      <c r="J497" s="89"/>
    </row>
    <row r="498" s="59" customFormat="1" ht="12.75">
      <c r="J498" s="89"/>
    </row>
    <row r="499" s="59" customFormat="1" ht="12.75">
      <c r="J499" s="89"/>
    </row>
    <row r="500" s="59" customFormat="1" ht="12.75">
      <c r="J500" s="89"/>
    </row>
    <row r="501" s="59" customFormat="1" ht="12.75">
      <c r="J501" s="89"/>
    </row>
    <row r="502" s="59" customFormat="1" ht="12.75">
      <c r="J502" s="89"/>
    </row>
    <row r="503" s="59" customFormat="1" ht="12.75">
      <c r="J503" s="89"/>
    </row>
    <row r="504" s="59" customFormat="1" ht="12.75">
      <c r="J504" s="89"/>
    </row>
    <row r="505" s="59" customFormat="1" ht="12.75">
      <c r="J505" s="89"/>
    </row>
    <row r="506" s="59" customFormat="1" ht="12.75">
      <c r="J506" s="89"/>
    </row>
    <row r="507" s="59" customFormat="1" ht="12.75">
      <c r="J507" s="89"/>
    </row>
    <row r="508" s="59" customFormat="1" ht="12.75">
      <c r="J508" s="89"/>
    </row>
    <row r="509" s="59" customFormat="1" ht="12.75">
      <c r="J509" s="89"/>
    </row>
    <row r="510" s="59" customFormat="1" ht="12.75">
      <c r="J510" s="89"/>
    </row>
    <row r="511" s="59" customFormat="1" ht="12.75">
      <c r="J511" s="89"/>
    </row>
    <row r="512" s="59" customFormat="1" ht="12.75">
      <c r="J512" s="89"/>
    </row>
    <row r="513" s="59" customFormat="1" ht="12.75">
      <c r="J513" s="89"/>
    </row>
    <row r="514" s="59" customFormat="1" ht="12.75">
      <c r="J514" s="89"/>
    </row>
    <row r="515" s="59" customFormat="1" ht="12.75">
      <c r="J515" s="89"/>
    </row>
    <row r="516" s="59" customFormat="1" ht="12.75">
      <c r="J516" s="89"/>
    </row>
    <row r="517" s="59" customFormat="1" ht="12.75">
      <c r="J517" s="89"/>
    </row>
    <row r="518" s="59" customFormat="1" ht="12.75">
      <c r="J518" s="89"/>
    </row>
    <row r="519" s="59" customFormat="1" ht="12.75">
      <c r="J519" s="89"/>
    </row>
    <row r="520" s="59" customFormat="1" ht="12.75">
      <c r="J520" s="89"/>
    </row>
    <row r="521" s="59" customFormat="1" ht="12.75">
      <c r="J521" s="89"/>
    </row>
    <row r="522" s="59" customFormat="1" ht="12.75">
      <c r="J522" s="89"/>
    </row>
    <row r="523" s="59" customFormat="1" ht="12.75">
      <c r="J523" s="89"/>
    </row>
    <row r="524" s="59" customFormat="1" ht="12.75">
      <c r="J524" s="89"/>
    </row>
    <row r="525" s="59" customFormat="1" ht="12.75">
      <c r="J525" s="89"/>
    </row>
    <row r="526" s="59" customFormat="1" ht="12.75">
      <c r="J526" s="89"/>
    </row>
    <row r="527" s="59" customFormat="1" ht="12.75">
      <c r="J527" s="89"/>
    </row>
    <row r="528" s="59" customFormat="1" ht="12.75">
      <c r="J528" s="89"/>
    </row>
    <row r="529" s="59" customFormat="1" ht="12.75">
      <c r="J529" s="89"/>
    </row>
    <row r="530" s="59" customFormat="1" ht="12.75">
      <c r="J530" s="89"/>
    </row>
    <row r="531" s="59" customFormat="1" ht="12.75">
      <c r="J531" s="89"/>
    </row>
    <row r="532" s="59" customFormat="1" ht="12.75">
      <c r="J532" s="89"/>
    </row>
    <row r="533" s="59" customFormat="1" ht="12.75">
      <c r="J533" s="89"/>
    </row>
    <row r="534" s="59" customFormat="1" ht="12.75">
      <c r="J534" s="89"/>
    </row>
    <row r="535" s="59" customFormat="1" ht="12.75">
      <c r="J535" s="89"/>
    </row>
    <row r="536" s="59" customFormat="1" ht="12.75">
      <c r="J536" s="89"/>
    </row>
    <row r="537" s="59" customFormat="1" ht="12.75">
      <c r="J537" s="89"/>
    </row>
    <row r="538" s="59" customFormat="1" ht="12.75">
      <c r="J538" s="89"/>
    </row>
    <row r="539" s="59" customFormat="1" ht="12.75">
      <c r="J539" s="89"/>
    </row>
    <row r="540" s="59" customFormat="1" ht="12.75">
      <c r="J540" s="89"/>
    </row>
    <row r="541" s="59" customFormat="1" ht="12.75">
      <c r="J541" s="89"/>
    </row>
    <row r="542" s="59" customFormat="1" ht="12.75">
      <c r="J542" s="89"/>
    </row>
    <row r="543" s="59" customFormat="1" ht="12.75">
      <c r="J543" s="89"/>
    </row>
    <row r="544" s="59" customFormat="1" ht="12.75">
      <c r="J544" s="89"/>
    </row>
    <row r="545" s="59" customFormat="1" ht="12.75">
      <c r="J545" s="89"/>
    </row>
    <row r="546" s="59" customFormat="1" ht="12.75">
      <c r="J546" s="89"/>
    </row>
    <row r="547" s="59" customFormat="1" ht="12.75">
      <c r="J547" s="89"/>
    </row>
    <row r="548" s="59" customFormat="1" ht="12.75">
      <c r="J548" s="89"/>
    </row>
    <row r="549" s="59" customFormat="1" ht="12.75">
      <c r="J549" s="89"/>
    </row>
    <row r="550" s="59" customFormat="1" ht="12.75">
      <c r="J550" s="89"/>
    </row>
    <row r="551" s="59" customFormat="1" ht="12.75">
      <c r="J551" s="89"/>
    </row>
    <row r="552" s="59" customFormat="1" ht="12.75">
      <c r="J552" s="89"/>
    </row>
    <row r="553" s="59" customFormat="1" ht="12.75">
      <c r="J553" s="89"/>
    </row>
    <row r="554" s="59" customFormat="1" ht="12.75">
      <c r="J554" s="89"/>
    </row>
    <row r="555" s="59" customFormat="1" ht="12.75">
      <c r="J555" s="89"/>
    </row>
    <row r="556" s="59" customFormat="1" ht="12.75">
      <c r="J556" s="89"/>
    </row>
    <row r="557" s="59" customFormat="1" ht="12.75">
      <c r="J557" s="89"/>
    </row>
    <row r="558" s="59" customFormat="1" ht="12.75">
      <c r="J558" s="89"/>
    </row>
    <row r="559" s="59" customFormat="1" ht="12.75">
      <c r="J559" s="89"/>
    </row>
    <row r="560" s="59" customFormat="1" ht="12.75">
      <c r="J560" s="89"/>
    </row>
    <row r="561" s="59" customFormat="1" ht="12.75">
      <c r="J561" s="89"/>
    </row>
    <row r="562" s="59" customFormat="1" ht="12.75">
      <c r="J562" s="89"/>
    </row>
    <row r="563" s="59" customFormat="1" ht="12.75">
      <c r="J563" s="89"/>
    </row>
    <row r="564" s="59" customFormat="1" ht="12.75">
      <c r="J564" s="89"/>
    </row>
    <row r="565" s="59" customFormat="1" ht="12.75">
      <c r="J565" s="89"/>
    </row>
    <row r="566" s="59" customFormat="1" ht="12.75">
      <c r="J566" s="89"/>
    </row>
    <row r="567" s="59" customFormat="1" ht="12.75">
      <c r="J567" s="89"/>
    </row>
    <row r="568" s="59" customFormat="1" ht="12.75">
      <c r="J568" s="89"/>
    </row>
    <row r="569" s="59" customFormat="1" ht="12.75">
      <c r="J569" s="89"/>
    </row>
    <row r="570" s="59" customFormat="1" ht="12.75">
      <c r="J570" s="89"/>
    </row>
    <row r="571" s="59" customFormat="1" ht="12.75">
      <c r="J571" s="89"/>
    </row>
    <row r="572" s="59" customFormat="1" ht="12.75">
      <c r="J572" s="89"/>
    </row>
    <row r="573" s="59" customFormat="1" ht="12.75">
      <c r="J573" s="89"/>
    </row>
    <row r="574" s="59" customFormat="1" ht="12.75">
      <c r="J574" s="89"/>
    </row>
    <row r="575" s="59" customFormat="1" ht="12.75">
      <c r="J575" s="89"/>
    </row>
    <row r="576" s="59" customFormat="1" ht="12.75">
      <c r="J576" s="89"/>
    </row>
    <row r="577" s="59" customFormat="1" ht="12.75">
      <c r="J577" s="89"/>
    </row>
    <row r="578" s="59" customFormat="1" ht="12.75">
      <c r="J578" s="89"/>
    </row>
    <row r="579" s="59" customFormat="1" ht="12.75">
      <c r="J579" s="89"/>
    </row>
    <row r="580" s="59" customFormat="1" ht="12.75">
      <c r="J580" s="89"/>
    </row>
    <row r="581" s="59" customFormat="1" ht="12.75">
      <c r="J581" s="89"/>
    </row>
    <row r="582" s="59" customFormat="1" ht="12.75">
      <c r="J582" s="89"/>
    </row>
    <row r="583" s="59" customFormat="1" ht="12.75">
      <c r="J583" s="89"/>
    </row>
    <row r="584" s="59" customFormat="1" ht="12.75">
      <c r="J584" s="89"/>
    </row>
    <row r="585" s="59" customFormat="1" ht="12.75">
      <c r="J585" s="89"/>
    </row>
    <row r="586" s="59" customFormat="1" ht="12.75">
      <c r="J586" s="89"/>
    </row>
    <row r="587" s="59" customFormat="1" ht="12.75">
      <c r="J587" s="89"/>
    </row>
    <row r="588" s="59" customFormat="1" ht="12.75">
      <c r="J588" s="89"/>
    </row>
    <row r="589" s="59" customFormat="1" ht="12.75">
      <c r="J589" s="89"/>
    </row>
    <row r="590" s="59" customFormat="1" ht="12.75">
      <c r="J590" s="89"/>
    </row>
    <row r="591" s="59" customFormat="1" ht="12.75">
      <c r="J591" s="89"/>
    </row>
    <row r="592" s="59" customFormat="1" ht="12.75">
      <c r="J592" s="89"/>
    </row>
    <row r="593" s="59" customFormat="1" ht="12.75">
      <c r="J593" s="89"/>
    </row>
    <row r="594" s="59" customFormat="1" ht="12.75">
      <c r="J594" s="89"/>
    </row>
    <row r="595" s="59" customFormat="1" ht="12.75">
      <c r="J595" s="89"/>
    </row>
    <row r="596" s="59" customFormat="1" ht="12.75">
      <c r="J596" s="89"/>
    </row>
    <row r="597" s="59" customFormat="1" ht="12.75">
      <c r="J597" s="89"/>
    </row>
    <row r="598" s="59" customFormat="1" ht="12.75">
      <c r="J598" s="89"/>
    </row>
    <row r="599" s="59" customFormat="1" ht="12.75">
      <c r="J599" s="89"/>
    </row>
    <row r="600" s="59" customFormat="1" ht="12.75">
      <c r="J600" s="89"/>
    </row>
    <row r="601" s="59" customFormat="1" ht="12.75">
      <c r="J601" s="89"/>
    </row>
    <row r="602" s="59" customFormat="1" ht="12.75">
      <c r="J602" s="89"/>
    </row>
    <row r="603" s="59" customFormat="1" ht="12.75">
      <c r="J603" s="89"/>
    </row>
    <row r="604" s="59" customFormat="1" ht="12.75">
      <c r="J604" s="89"/>
    </row>
    <row r="605" s="59" customFormat="1" ht="12.75">
      <c r="J605" s="89"/>
    </row>
    <row r="606" s="59" customFormat="1" ht="12.75">
      <c r="J606" s="89"/>
    </row>
    <row r="607" s="59" customFormat="1" ht="12.75">
      <c r="J607" s="89"/>
    </row>
    <row r="608" s="59" customFormat="1" ht="12.75">
      <c r="J608" s="89"/>
    </row>
    <row r="609" s="59" customFormat="1" ht="12.75">
      <c r="J609" s="89"/>
    </row>
    <row r="610" s="59" customFormat="1" ht="12.75">
      <c r="J610" s="89"/>
    </row>
    <row r="611" s="59" customFormat="1" ht="12.75">
      <c r="J611" s="89"/>
    </row>
    <row r="612" s="59" customFormat="1" ht="12.75">
      <c r="J612" s="89"/>
    </row>
    <row r="613" s="59" customFormat="1" ht="12.75">
      <c r="J613" s="89"/>
    </row>
    <row r="614" s="59" customFormat="1" ht="12.75">
      <c r="J614" s="89"/>
    </row>
    <row r="615" s="59" customFormat="1" ht="12.75">
      <c r="J615" s="89"/>
    </row>
    <row r="616" s="59" customFormat="1" ht="12.75">
      <c r="J616" s="89"/>
    </row>
    <row r="617" s="59" customFormat="1" ht="12.75">
      <c r="J617" s="89"/>
    </row>
    <row r="618" s="59" customFormat="1" ht="12.75">
      <c r="J618" s="89"/>
    </row>
    <row r="619" s="59" customFormat="1" ht="12.75">
      <c r="J619" s="89"/>
    </row>
    <row r="620" s="59" customFormat="1" ht="12.75">
      <c r="J620" s="89"/>
    </row>
    <row r="621" s="59" customFormat="1" ht="12.75">
      <c r="J621" s="89"/>
    </row>
    <row r="622" s="59" customFormat="1" ht="12.75">
      <c r="J622" s="89"/>
    </row>
    <row r="623" s="59" customFormat="1" ht="12.75">
      <c r="J623" s="89"/>
    </row>
    <row r="624" s="59" customFormat="1" ht="12.75">
      <c r="J624" s="89"/>
    </row>
    <row r="625" s="59" customFormat="1" ht="12.75">
      <c r="J625" s="89"/>
    </row>
    <row r="626" s="59" customFormat="1" ht="12.75">
      <c r="J626" s="89"/>
    </row>
    <row r="627" s="59" customFormat="1" ht="12.75">
      <c r="J627" s="89"/>
    </row>
    <row r="628" s="59" customFormat="1" ht="12.75">
      <c r="J628" s="89"/>
    </row>
    <row r="629" s="59" customFormat="1" ht="12.75">
      <c r="J629" s="89"/>
    </row>
    <row r="630" s="59" customFormat="1" ht="12.75">
      <c r="J630" s="89"/>
    </row>
    <row r="631" s="59" customFormat="1" ht="12.75">
      <c r="J631" s="89"/>
    </row>
    <row r="632" s="59" customFormat="1" ht="12.75">
      <c r="J632" s="89"/>
    </row>
    <row r="633" s="59" customFormat="1" ht="12.75">
      <c r="J633" s="89"/>
    </row>
    <row r="634" s="59" customFormat="1" ht="12.75">
      <c r="J634" s="89"/>
    </row>
    <row r="635" s="59" customFormat="1" ht="12.75">
      <c r="J635" s="89"/>
    </row>
    <row r="636" s="59" customFormat="1" ht="12.75">
      <c r="J636" s="89"/>
    </row>
    <row r="637" s="59" customFormat="1" ht="12.75">
      <c r="J637" s="89"/>
    </row>
    <row r="638" s="59" customFormat="1" ht="12.75">
      <c r="J638" s="89"/>
    </row>
    <row r="639" s="59" customFormat="1" ht="12.75">
      <c r="J639" s="89"/>
    </row>
    <row r="640" s="59" customFormat="1" ht="12.75">
      <c r="J640" s="89"/>
    </row>
    <row r="641" s="59" customFormat="1" ht="12.75">
      <c r="J641" s="89"/>
    </row>
    <row r="642" s="59" customFormat="1" ht="12.75">
      <c r="J642" s="89"/>
    </row>
    <row r="643" s="59" customFormat="1" ht="12.75">
      <c r="J643" s="89"/>
    </row>
    <row r="644" s="59" customFormat="1" ht="12.75">
      <c r="J644" s="89"/>
    </row>
    <row r="645" s="59" customFormat="1" ht="12.75">
      <c r="J645" s="89"/>
    </row>
    <row r="646" s="59" customFormat="1" ht="12.75">
      <c r="J646" s="89"/>
    </row>
    <row r="647" s="59" customFormat="1" ht="12.75">
      <c r="J647" s="89"/>
    </row>
    <row r="648" s="59" customFormat="1" ht="12.75">
      <c r="J648" s="89"/>
    </row>
    <row r="649" s="59" customFormat="1" ht="12.75">
      <c r="J649" s="89"/>
    </row>
    <row r="650" s="59" customFormat="1" ht="12.75">
      <c r="J650" s="89"/>
    </row>
    <row r="651" s="59" customFormat="1" ht="12.75">
      <c r="J651" s="89"/>
    </row>
    <row r="652" s="59" customFormat="1" ht="12.75">
      <c r="J652" s="89"/>
    </row>
    <row r="653" s="59" customFormat="1" ht="12.75">
      <c r="J653" s="89"/>
    </row>
    <row r="654" s="59" customFormat="1" ht="12.75">
      <c r="J654" s="89"/>
    </row>
    <row r="655" s="59" customFormat="1" ht="12.75">
      <c r="J655" s="89"/>
    </row>
    <row r="656" s="59" customFormat="1" ht="12.75">
      <c r="J656" s="89"/>
    </row>
    <row r="657" s="59" customFormat="1" ht="12.75">
      <c r="J657" s="89"/>
    </row>
    <row r="658" s="59" customFormat="1" ht="12.75">
      <c r="J658" s="89"/>
    </row>
    <row r="659" s="59" customFormat="1" ht="12.75">
      <c r="J659" s="89"/>
    </row>
    <row r="660" s="59" customFormat="1" ht="12.75">
      <c r="J660" s="89"/>
    </row>
    <row r="661" s="59" customFormat="1" ht="12.75">
      <c r="J661" s="89"/>
    </row>
    <row r="662" s="59" customFormat="1" ht="12.75">
      <c r="J662" s="89"/>
    </row>
    <row r="663" s="59" customFormat="1" ht="12.75">
      <c r="J663" s="89"/>
    </row>
    <row r="664" s="59" customFormat="1" ht="12.75">
      <c r="J664" s="89"/>
    </row>
    <row r="665" s="59" customFormat="1" ht="12.75">
      <c r="J665" s="89"/>
    </row>
    <row r="666" s="59" customFormat="1" ht="12.75">
      <c r="J666" s="89"/>
    </row>
    <row r="667" s="59" customFormat="1" ht="12.75">
      <c r="J667" s="89"/>
    </row>
    <row r="668" s="59" customFormat="1" ht="12.75">
      <c r="J668" s="89"/>
    </row>
    <row r="669" s="59" customFormat="1" ht="12.75">
      <c r="J669" s="89"/>
    </row>
    <row r="670" s="59" customFormat="1" ht="12.75">
      <c r="J670" s="89"/>
    </row>
    <row r="671" s="59" customFormat="1" ht="12.75">
      <c r="J671" s="89"/>
    </row>
    <row r="672" s="59" customFormat="1" ht="12.75">
      <c r="J672" s="89"/>
    </row>
    <row r="673" s="59" customFormat="1" ht="12.75">
      <c r="J673" s="89"/>
    </row>
    <row r="674" s="59" customFormat="1" ht="12.75">
      <c r="J674" s="89"/>
    </row>
    <row r="675" s="59" customFormat="1" ht="12.75">
      <c r="J675" s="89"/>
    </row>
    <row r="676" s="59" customFormat="1" ht="12.75">
      <c r="J676" s="89"/>
    </row>
    <row r="677" s="59" customFormat="1" ht="12.75">
      <c r="J677" s="89"/>
    </row>
    <row r="678" s="59" customFormat="1" ht="12.75">
      <c r="J678" s="89"/>
    </row>
    <row r="679" s="59" customFormat="1" ht="12.75">
      <c r="J679" s="89"/>
    </row>
    <row r="680" s="59" customFormat="1" ht="12.75">
      <c r="J680" s="89"/>
    </row>
    <row r="681" s="59" customFormat="1" ht="12.75">
      <c r="J681" s="89"/>
    </row>
    <row r="682" s="59" customFormat="1" ht="12.75">
      <c r="J682" s="89"/>
    </row>
    <row r="683" s="59" customFormat="1" ht="12.75">
      <c r="J683" s="89"/>
    </row>
    <row r="684" s="59" customFormat="1" ht="12.75">
      <c r="J684" s="89"/>
    </row>
    <row r="685" s="59" customFormat="1" ht="12.75">
      <c r="J685" s="89"/>
    </row>
    <row r="686" s="59" customFormat="1" ht="12.75">
      <c r="J686" s="89"/>
    </row>
    <row r="687" s="59" customFormat="1" ht="12.75">
      <c r="J687" s="89"/>
    </row>
    <row r="688" s="59" customFormat="1" ht="12.75">
      <c r="J688" s="89"/>
    </row>
    <row r="689" s="59" customFormat="1" ht="12.75">
      <c r="J689" s="89"/>
    </row>
    <row r="690" s="59" customFormat="1" ht="12.75">
      <c r="J690" s="89"/>
    </row>
    <row r="691" s="59" customFormat="1" ht="12.75">
      <c r="J691" s="89"/>
    </row>
    <row r="692" s="59" customFormat="1" ht="12.75">
      <c r="J692" s="89"/>
    </row>
    <row r="693" s="59" customFormat="1" ht="12.75">
      <c r="J693" s="89"/>
    </row>
    <row r="694" s="59" customFormat="1" ht="12.75">
      <c r="J694" s="89"/>
    </row>
    <row r="695" s="59" customFormat="1" ht="12.75">
      <c r="J695" s="89"/>
    </row>
    <row r="696" s="59" customFormat="1" ht="12.75">
      <c r="J696" s="89"/>
    </row>
    <row r="697" s="59" customFormat="1" ht="12.75">
      <c r="J697" s="89"/>
    </row>
    <row r="698" s="59" customFormat="1" ht="12.75">
      <c r="J698" s="89"/>
    </row>
    <row r="699" s="59" customFormat="1" ht="12.75">
      <c r="J699" s="89"/>
    </row>
    <row r="700" s="59" customFormat="1" ht="12.75">
      <c r="J700" s="89"/>
    </row>
    <row r="701" s="59" customFormat="1" ht="12.75">
      <c r="J701" s="89"/>
    </row>
    <row r="702" s="59" customFormat="1" ht="12.75">
      <c r="J702" s="89"/>
    </row>
    <row r="703" s="59" customFormat="1" ht="12.75">
      <c r="J703" s="89"/>
    </row>
    <row r="704" s="59" customFormat="1" ht="12.75">
      <c r="J704" s="89"/>
    </row>
    <row r="705" s="59" customFormat="1" ht="12.75">
      <c r="J705" s="89"/>
    </row>
    <row r="706" s="59" customFormat="1" ht="12.75">
      <c r="J706" s="89"/>
    </row>
    <row r="707" s="59" customFormat="1" ht="12.75">
      <c r="J707" s="89"/>
    </row>
    <row r="708" s="59" customFormat="1" ht="12.75">
      <c r="J708" s="89"/>
    </row>
    <row r="709" s="59" customFormat="1" ht="12.75">
      <c r="J709" s="89"/>
    </row>
    <row r="710" s="59" customFormat="1" ht="12.75">
      <c r="J710" s="89"/>
    </row>
    <row r="711" s="59" customFormat="1" ht="12.75">
      <c r="J711" s="89"/>
    </row>
    <row r="712" s="59" customFormat="1" ht="12.75">
      <c r="J712" s="89"/>
    </row>
    <row r="713" s="59" customFormat="1" ht="12.75">
      <c r="J713" s="89"/>
    </row>
    <row r="714" s="59" customFormat="1" ht="12.75">
      <c r="J714" s="89"/>
    </row>
    <row r="715" s="59" customFormat="1" ht="12.75">
      <c r="J715" s="89"/>
    </row>
    <row r="716" s="59" customFormat="1" ht="12.75">
      <c r="J716" s="89"/>
    </row>
    <row r="717" s="59" customFormat="1" ht="12.75">
      <c r="J717" s="89"/>
    </row>
    <row r="718" s="59" customFormat="1" ht="12.75">
      <c r="J718" s="89"/>
    </row>
    <row r="719" s="59" customFormat="1" ht="12.75">
      <c r="J719" s="89"/>
    </row>
    <row r="720" s="59" customFormat="1" ht="12.75">
      <c r="J720" s="89"/>
    </row>
    <row r="721" s="59" customFormat="1" ht="12.75">
      <c r="J721" s="89"/>
    </row>
    <row r="722" s="59" customFormat="1" ht="12.75">
      <c r="J722" s="89"/>
    </row>
    <row r="723" s="59" customFormat="1" ht="12.75">
      <c r="J723" s="89"/>
    </row>
    <row r="724" s="59" customFormat="1" ht="12.75">
      <c r="J724" s="89"/>
    </row>
    <row r="725" s="59" customFormat="1" ht="12.75">
      <c r="J725" s="89"/>
    </row>
    <row r="726" s="59" customFormat="1" ht="12.75">
      <c r="J726" s="89"/>
    </row>
    <row r="727" s="59" customFormat="1" ht="12.75">
      <c r="J727" s="89"/>
    </row>
    <row r="728" s="59" customFormat="1" ht="12.75">
      <c r="J728" s="89"/>
    </row>
    <row r="729" s="59" customFormat="1" ht="12.75">
      <c r="J729" s="89"/>
    </row>
    <row r="730" s="59" customFormat="1" ht="12.75">
      <c r="J730" s="89"/>
    </row>
    <row r="731" s="59" customFormat="1" ht="12.75">
      <c r="J731" s="89"/>
    </row>
    <row r="732" s="59" customFormat="1" ht="12.75">
      <c r="J732" s="89"/>
    </row>
    <row r="733" s="59" customFormat="1" ht="12.75">
      <c r="J733" s="89"/>
    </row>
    <row r="734" s="59" customFormat="1" ht="12.75">
      <c r="J734" s="89"/>
    </row>
    <row r="735" s="59" customFormat="1" ht="12.75">
      <c r="J735" s="89"/>
    </row>
    <row r="736" s="59" customFormat="1" ht="12.75">
      <c r="J736" s="89"/>
    </row>
    <row r="737" s="59" customFormat="1" ht="12.75">
      <c r="J737" s="89"/>
    </row>
    <row r="738" s="59" customFormat="1" ht="12.75">
      <c r="J738" s="89"/>
    </row>
    <row r="739" s="59" customFormat="1" ht="12.75">
      <c r="J739" s="89"/>
    </row>
    <row r="740" s="59" customFormat="1" ht="12.75">
      <c r="J740" s="89"/>
    </row>
    <row r="741" s="59" customFormat="1" ht="12.75">
      <c r="J741" s="89"/>
    </row>
    <row r="742" s="59" customFormat="1" ht="12.75">
      <c r="J742" s="89"/>
    </row>
    <row r="743" s="59" customFormat="1" ht="12.75">
      <c r="J743" s="89"/>
    </row>
    <row r="744" s="59" customFormat="1" ht="12.75">
      <c r="J744" s="89"/>
    </row>
    <row r="745" s="59" customFormat="1" ht="12.75">
      <c r="J745" s="89"/>
    </row>
    <row r="746" s="59" customFormat="1" ht="12.75">
      <c r="J746" s="89"/>
    </row>
    <row r="747" s="59" customFormat="1" ht="12.75">
      <c r="J747" s="89"/>
    </row>
    <row r="748" s="59" customFormat="1" ht="12.75">
      <c r="J748" s="89"/>
    </row>
    <row r="749" s="59" customFormat="1" ht="12.75">
      <c r="J749" s="89"/>
    </row>
    <row r="750" s="59" customFormat="1" ht="12.75">
      <c r="J750" s="89"/>
    </row>
    <row r="751" s="59" customFormat="1" ht="12.75">
      <c r="J751" s="89"/>
    </row>
    <row r="752" s="59" customFormat="1" ht="12.75">
      <c r="J752" s="89"/>
    </row>
    <row r="753" s="59" customFormat="1" ht="12.75">
      <c r="J753" s="89"/>
    </row>
    <row r="754" s="59" customFormat="1" ht="12.75">
      <c r="J754" s="89"/>
    </row>
    <row r="755" s="59" customFormat="1" ht="12.75">
      <c r="J755" s="89"/>
    </row>
    <row r="756" s="59" customFormat="1" ht="12.75">
      <c r="J756" s="89"/>
    </row>
    <row r="757" s="59" customFormat="1" ht="12.75">
      <c r="J757" s="89"/>
    </row>
    <row r="758" s="59" customFormat="1" ht="12.75">
      <c r="J758" s="89"/>
    </row>
    <row r="759" s="59" customFormat="1" ht="12.75">
      <c r="J759" s="89"/>
    </row>
    <row r="760" s="59" customFormat="1" ht="12.75">
      <c r="J760" s="89"/>
    </row>
    <row r="761" s="59" customFormat="1" ht="12.75">
      <c r="J761" s="89"/>
    </row>
    <row r="762" s="59" customFormat="1" ht="12.75">
      <c r="J762" s="89"/>
    </row>
    <row r="763" s="59" customFormat="1" ht="12.75">
      <c r="J763" s="89"/>
    </row>
    <row r="764" s="59" customFormat="1" ht="12.75">
      <c r="J764" s="89"/>
    </row>
    <row r="765" s="59" customFormat="1" ht="12.75">
      <c r="J765" s="89"/>
    </row>
    <row r="766" s="59" customFormat="1" ht="12.75">
      <c r="J766" s="89"/>
    </row>
    <row r="767" s="59" customFormat="1" ht="12.75">
      <c r="J767" s="89"/>
    </row>
  </sheetData>
  <mergeCells count="5">
    <mergeCell ref="A5:I5"/>
    <mergeCell ref="A1:I1"/>
    <mergeCell ref="A2:I2"/>
    <mergeCell ref="A3:I3"/>
    <mergeCell ref="A4:I4"/>
  </mergeCells>
  <printOptions horizontalCentered="1"/>
  <pageMargins left="0.7" right="0.7" top="0.7" bottom="0.75" header="0.5" footer="0.5"/>
  <pageSetup horizontalDpi="600" verticalDpi="600" orientation="portrait" scale="65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5"/>
  <sheetViews>
    <sheetView workbookViewId="0" topLeftCell="A4">
      <pane xSplit="4845" ySplit="1350" topLeftCell="B57" activePane="bottomLeft" state="split"/>
      <selection pane="topLeft" activeCell="A4" sqref="A4"/>
      <selection pane="topRight" activeCell="C4" sqref="C4"/>
      <selection pane="bottomLeft" activeCell="B65" sqref="B65"/>
      <selection pane="bottomRight" activeCell="C64" sqref="C64"/>
    </sheetView>
  </sheetViews>
  <sheetFormatPr defaultColWidth="9.140625" defaultRowHeight="12.75"/>
  <cols>
    <col min="1" max="1" width="3.140625" style="3" customWidth="1"/>
    <col min="2" max="2" width="39.28125" style="3" customWidth="1"/>
    <col min="3" max="3" width="11.28125" style="3" customWidth="1"/>
    <col min="4" max="4" width="9.7109375" style="3" customWidth="1"/>
    <col min="5" max="5" width="11.28125" style="3" customWidth="1"/>
    <col min="6" max="6" width="9.7109375" style="3" customWidth="1"/>
    <col min="7" max="7" width="11.28125" style="3" customWidth="1"/>
    <col min="8" max="8" width="9.7109375" style="3" customWidth="1"/>
    <col min="9" max="11" width="11.28125" style="3" customWidth="1"/>
    <col min="12" max="12" width="9.7109375" style="3" bestFit="1" customWidth="1"/>
    <col min="13" max="13" width="9.7109375" style="3" customWidth="1"/>
    <col min="14" max="14" width="11.28125" style="3" customWidth="1"/>
    <col min="15" max="15" width="9.7109375" style="3" bestFit="1" customWidth="1"/>
    <col min="16" max="16384" width="9.140625" style="3" customWidth="1"/>
  </cols>
  <sheetData>
    <row r="1" spans="1:14" s="2" customFormat="1" ht="15.75">
      <c r="A1" s="102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2" customFormat="1" ht="15.75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2" customFormat="1" ht="15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2" customFormat="1" ht="15.75">
      <c r="A4" s="102" t="s">
        <v>85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ht="12.75">
      <c r="A5" s="9" t="s">
        <v>86</v>
      </c>
    </row>
    <row r="6" spans="1:14" ht="12.75">
      <c r="A6" s="52" t="s">
        <v>32</v>
      </c>
      <c r="B6" s="52"/>
      <c r="C6" s="53" t="s">
        <v>53</v>
      </c>
      <c r="D6" s="53" t="s">
        <v>54</v>
      </c>
      <c r="E6" s="53" t="s">
        <v>55</v>
      </c>
      <c r="F6" s="53" t="s">
        <v>56</v>
      </c>
      <c r="G6" s="53" t="s">
        <v>57</v>
      </c>
      <c r="H6" s="53" t="s">
        <v>58</v>
      </c>
      <c r="I6" s="53" t="s">
        <v>59</v>
      </c>
      <c r="J6" s="53" t="s">
        <v>60</v>
      </c>
      <c r="K6" s="53" t="s">
        <v>61</v>
      </c>
      <c r="L6" s="53" t="s">
        <v>62</v>
      </c>
      <c r="M6" s="53" t="s">
        <v>89</v>
      </c>
      <c r="N6" s="53" t="s">
        <v>63</v>
      </c>
    </row>
    <row r="7" ht="13.5" thickBot="1"/>
    <row r="8" spans="1:14" ht="14.25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</row>
    <row r="9" spans="1:14" ht="12.75">
      <c r="A9" s="58"/>
      <c r="B9" s="59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</row>
    <row r="10" spans="1:14" ht="14.25">
      <c r="A10" s="62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4.25">
      <c r="A11" s="62"/>
      <c r="B11" s="63" t="s">
        <v>64</v>
      </c>
      <c r="C11" s="97">
        <v>1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1488</v>
      </c>
      <c r="L11" s="64">
        <v>0</v>
      </c>
      <c r="M11" s="64">
        <v>0</v>
      </c>
      <c r="N11" s="65">
        <f aca="true" t="shared" si="0" ref="N11:N61">SUM(C11:M11)</f>
        <v>1489</v>
      </c>
    </row>
    <row r="12" spans="1:14" ht="12.75">
      <c r="A12" s="66"/>
      <c r="B12" s="67" t="s">
        <v>3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65">
        <f t="shared" si="0"/>
        <v>0</v>
      </c>
    </row>
    <row r="13" spans="1:14" ht="12.75">
      <c r="A13" s="66"/>
      <c r="B13" s="67" t="s">
        <v>4</v>
      </c>
      <c r="C13" s="1">
        <v>0</v>
      </c>
      <c r="D13" s="1">
        <v>13</v>
      </c>
      <c r="E13" s="1">
        <v>1331</v>
      </c>
      <c r="F13" s="1">
        <v>0</v>
      </c>
      <c r="G13" s="1">
        <v>0</v>
      </c>
      <c r="H13" s="1">
        <v>164</v>
      </c>
      <c r="I13" s="1">
        <v>0</v>
      </c>
      <c r="J13" s="1">
        <v>0</v>
      </c>
      <c r="K13" s="1">
        <v>35</v>
      </c>
      <c r="L13" s="1">
        <v>0</v>
      </c>
      <c r="M13" s="1">
        <v>950</v>
      </c>
      <c r="N13" s="65">
        <f t="shared" si="0"/>
        <v>2493</v>
      </c>
    </row>
    <row r="14" spans="1:14" ht="12.75">
      <c r="A14" s="66"/>
      <c r="B14" s="67" t="s">
        <v>65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3</v>
      </c>
      <c r="N14" s="65">
        <f t="shared" si="0"/>
        <v>3</v>
      </c>
    </row>
    <row r="15" spans="1:14" ht="12.75">
      <c r="A15" s="66"/>
      <c r="B15" s="67" t="s">
        <v>5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65">
        <f t="shared" si="0"/>
        <v>0</v>
      </c>
    </row>
    <row r="16" spans="1:14" ht="12.75">
      <c r="A16" s="66"/>
      <c r="B16" s="68" t="s">
        <v>6</v>
      </c>
      <c r="C16" s="1">
        <v>0</v>
      </c>
      <c r="D16" s="1">
        <v>242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65">
        <f t="shared" si="0"/>
        <v>242</v>
      </c>
    </row>
    <row r="17" spans="1:14" ht="12.75">
      <c r="A17" s="66"/>
      <c r="B17" s="68" t="s">
        <v>7</v>
      </c>
      <c r="C17" s="1">
        <v>858</v>
      </c>
      <c r="D17" s="1">
        <v>4</v>
      </c>
      <c r="E17" s="1">
        <v>2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78</v>
      </c>
      <c r="L17" s="1">
        <v>0</v>
      </c>
      <c r="M17" s="1">
        <v>0</v>
      </c>
      <c r="N17" s="65">
        <f t="shared" si="0"/>
        <v>942</v>
      </c>
    </row>
    <row r="18" spans="1:14" ht="12.75">
      <c r="A18" s="66"/>
      <c r="B18" s="68" t="s">
        <v>8</v>
      </c>
      <c r="C18" s="1">
        <v>0</v>
      </c>
      <c r="D18" s="1">
        <v>0</v>
      </c>
      <c r="E18" s="1">
        <v>252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65">
        <f t="shared" si="0"/>
        <v>252</v>
      </c>
    </row>
    <row r="19" spans="1:14" ht="12.75">
      <c r="A19" s="66"/>
      <c r="B19" s="68" t="s">
        <v>9</v>
      </c>
      <c r="C19" s="1">
        <v>0</v>
      </c>
      <c r="D19" s="1">
        <v>259</v>
      </c>
      <c r="E19" s="1">
        <v>360</v>
      </c>
      <c r="F19" s="1">
        <v>0</v>
      </c>
      <c r="G19" s="1">
        <v>0</v>
      </c>
      <c r="H19" s="1">
        <v>103</v>
      </c>
      <c r="I19" s="1">
        <v>0</v>
      </c>
      <c r="J19" s="1">
        <v>0</v>
      </c>
      <c r="K19" s="1">
        <v>14</v>
      </c>
      <c r="L19" s="1">
        <v>0</v>
      </c>
      <c r="M19" s="1">
        <v>0</v>
      </c>
      <c r="N19" s="65">
        <f t="shared" si="0"/>
        <v>736</v>
      </c>
    </row>
    <row r="20" spans="1:14" ht="12.75">
      <c r="A20" s="69"/>
      <c r="B20" s="68" t="s">
        <v>10</v>
      </c>
      <c r="C20" s="1">
        <v>0</v>
      </c>
      <c r="D20" s="1">
        <v>0</v>
      </c>
      <c r="E20" s="1">
        <v>510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352</v>
      </c>
      <c r="L20" s="1">
        <v>0</v>
      </c>
      <c r="M20" s="1">
        <v>0</v>
      </c>
      <c r="N20" s="65">
        <f t="shared" si="0"/>
        <v>862</v>
      </c>
    </row>
    <row r="21" spans="1:14" ht="12.75">
      <c r="A21" s="70"/>
      <c r="B21" s="68" t="s">
        <v>11</v>
      </c>
      <c r="C21" s="1">
        <v>0</v>
      </c>
      <c r="D21" s="1">
        <v>313</v>
      </c>
      <c r="E21" s="1">
        <v>281</v>
      </c>
      <c r="F21" s="1">
        <v>0</v>
      </c>
      <c r="G21" s="1">
        <v>0</v>
      </c>
      <c r="H21" s="1">
        <v>1</v>
      </c>
      <c r="I21" s="1">
        <v>0</v>
      </c>
      <c r="J21" s="1">
        <v>0</v>
      </c>
      <c r="K21" s="1">
        <v>28</v>
      </c>
      <c r="L21" s="1">
        <v>0</v>
      </c>
      <c r="M21" s="1">
        <v>1</v>
      </c>
      <c r="N21" s="65">
        <f t="shared" si="0"/>
        <v>624</v>
      </c>
    </row>
    <row r="22" spans="1:14" ht="12.75">
      <c r="A22" s="70"/>
      <c r="B22" s="68" t="s">
        <v>12</v>
      </c>
      <c r="C22" s="1">
        <v>699</v>
      </c>
      <c r="D22" s="1">
        <v>1</v>
      </c>
      <c r="E22" s="1">
        <v>17</v>
      </c>
      <c r="F22" s="1">
        <v>0</v>
      </c>
      <c r="G22" s="1">
        <v>0</v>
      </c>
      <c r="H22" s="1">
        <v>463</v>
      </c>
      <c r="I22" s="1">
        <v>0</v>
      </c>
      <c r="J22" s="1">
        <v>0</v>
      </c>
      <c r="K22" s="1">
        <v>58</v>
      </c>
      <c r="L22" s="1">
        <v>0</v>
      </c>
      <c r="M22" s="1">
        <v>9</v>
      </c>
      <c r="N22" s="65">
        <f t="shared" si="0"/>
        <v>1247</v>
      </c>
    </row>
    <row r="23" spans="1:14" ht="12.75">
      <c r="A23" s="70"/>
      <c r="B23" s="68" t="s">
        <v>13</v>
      </c>
      <c r="C23" s="1">
        <v>0</v>
      </c>
      <c r="D23" s="1">
        <v>0</v>
      </c>
      <c r="E23" s="1">
        <v>20715</v>
      </c>
      <c r="F23" s="1">
        <v>0</v>
      </c>
      <c r="G23" s="1">
        <v>0</v>
      </c>
      <c r="H23" s="1">
        <v>3401</v>
      </c>
      <c r="I23" s="1">
        <v>0</v>
      </c>
      <c r="J23" s="1">
        <v>0</v>
      </c>
      <c r="K23" s="1">
        <v>0</v>
      </c>
      <c r="L23" s="1">
        <v>0</v>
      </c>
      <c r="M23" s="1">
        <v>299</v>
      </c>
      <c r="N23" s="65">
        <f t="shared" si="0"/>
        <v>24415</v>
      </c>
    </row>
    <row r="24" spans="1:14" ht="12.75">
      <c r="A24" s="70"/>
      <c r="B24" s="68" t="s">
        <v>14</v>
      </c>
      <c r="C24" s="1">
        <v>0</v>
      </c>
      <c r="D24" s="1">
        <v>74</v>
      </c>
      <c r="E24" s="1">
        <v>2086</v>
      </c>
      <c r="F24" s="1">
        <v>0</v>
      </c>
      <c r="G24" s="1">
        <v>0</v>
      </c>
      <c r="H24" s="1">
        <v>50</v>
      </c>
      <c r="I24" s="1">
        <v>0</v>
      </c>
      <c r="J24" s="1">
        <v>0</v>
      </c>
      <c r="K24" s="1">
        <v>5757</v>
      </c>
      <c r="L24" s="1">
        <v>0</v>
      </c>
      <c r="M24" s="1">
        <v>194</v>
      </c>
      <c r="N24" s="65">
        <f t="shared" si="0"/>
        <v>8161</v>
      </c>
    </row>
    <row r="25" spans="1:14" ht="12.75">
      <c r="A25" s="70"/>
      <c r="B25" s="68" t="s">
        <v>37</v>
      </c>
      <c r="C25" s="1">
        <v>0</v>
      </c>
      <c r="D25" s="1">
        <v>220</v>
      </c>
      <c r="E25" s="1">
        <v>1496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178</v>
      </c>
      <c r="L25" s="1">
        <v>105</v>
      </c>
      <c r="M25" s="1">
        <v>123</v>
      </c>
      <c r="N25" s="65">
        <f t="shared" si="0"/>
        <v>2122</v>
      </c>
    </row>
    <row r="26" spans="1:14" ht="12.75">
      <c r="A26" s="70"/>
      <c r="B26" s="68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65">
        <f t="shared" si="0"/>
        <v>0</v>
      </c>
    </row>
    <row r="27" spans="1:14" ht="12.75">
      <c r="A27" s="70"/>
      <c r="B27" s="68" t="s">
        <v>15</v>
      </c>
      <c r="C27" s="1">
        <v>0</v>
      </c>
      <c r="D27" s="1">
        <v>124</v>
      </c>
      <c r="E27" s="1">
        <v>1479</v>
      </c>
      <c r="F27" s="1">
        <v>0</v>
      </c>
      <c r="G27" s="1">
        <v>0</v>
      </c>
      <c r="H27" s="1">
        <v>767</v>
      </c>
      <c r="I27" s="1">
        <v>0</v>
      </c>
      <c r="J27" s="1">
        <v>0</v>
      </c>
      <c r="K27" s="1">
        <v>1647</v>
      </c>
      <c r="L27" s="1">
        <v>0</v>
      </c>
      <c r="M27" s="1">
        <v>58</v>
      </c>
      <c r="N27" s="65">
        <f t="shared" si="0"/>
        <v>4075</v>
      </c>
    </row>
    <row r="28" spans="1:14" ht="12.75">
      <c r="A28" s="70"/>
      <c r="B28" s="68" t="s">
        <v>31</v>
      </c>
      <c r="C28" s="1">
        <v>0</v>
      </c>
      <c r="D28" s="1">
        <v>0</v>
      </c>
      <c r="E28" s="1">
        <v>480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65">
        <f t="shared" si="0"/>
        <v>480</v>
      </c>
    </row>
    <row r="29" spans="1:14" ht="12.75">
      <c r="A29" s="71"/>
      <c r="B29" s="68" t="s">
        <v>66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65">
        <f t="shared" si="0"/>
        <v>0</v>
      </c>
    </row>
    <row r="30" spans="1:14" ht="12.75">
      <c r="A30" s="58"/>
      <c r="B30" s="68" t="s">
        <v>16</v>
      </c>
      <c r="C30" s="1">
        <v>0</v>
      </c>
      <c r="D30" s="1">
        <v>0</v>
      </c>
      <c r="E30" s="1">
        <v>50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65">
        <f t="shared" si="0"/>
        <v>50</v>
      </c>
    </row>
    <row r="31" spans="1:14" ht="12.75">
      <c r="A31" s="72"/>
      <c r="B31" s="23" t="s">
        <v>67</v>
      </c>
      <c r="C31" s="1">
        <v>0</v>
      </c>
      <c r="D31" s="1">
        <v>0</v>
      </c>
      <c r="E31" s="1">
        <v>10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65">
        <f t="shared" si="0"/>
        <v>10</v>
      </c>
    </row>
    <row r="32" spans="1:14" ht="12.75">
      <c r="A32" s="24"/>
      <c r="B32" s="23" t="s">
        <v>68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65">
        <f t="shared" si="0"/>
        <v>0</v>
      </c>
    </row>
    <row r="33" spans="1:14" ht="12.75">
      <c r="A33" s="58"/>
      <c r="B33" s="82" t="s">
        <v>17</v>
      </c>
      <c r="C33" s="1">
        <v>0</v>
      </c>
      <c r="D33" s="1">
        <v>251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529</v>
      </c>
      <c r="L33" s="1">
        <v>0</v>
      </c>
      <c r="M33" s="1">
        <v>0</v>
      </c>
      <c r="N33" s="65">
        <f t="shared" si="0"/>
        <v>780</v>
      </c>
    </row>
    <row r="34" spans="1:14" ht="12.75">
      <c r="A34" s="58"/>
      <c r="B34" s="82" t="s">
        <v>18</v>
      </c>
      <c r="C34" s="1">
        <v>0</v>
      </c>
      <c r="D34" s="1">
        <v>0</v>
      </c>
      <c r="E34" s="1">
        <v>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65">
        <f t="shared" si="0"/>
        <v>2</v>
      </c>
    </row>
    <row r="35" spans="1:14" ht="12.75">
      <c r="A35" s="58"/>
      <c r="B35" s="82" t="s">
        <v>19</v>
      </c>
      <c r="C35" s="1">
        <v>0</v>
      </c>
      <c r="D35" s="1">
        <v>23078</v>
      </c>
      <c r="E35" s="1">
        <v>14546</v>
      </c>
      <c r="F35" s="1">
        <v>19844</v>
      </c>
      <c r="G35" s="1">
        <v>0</v>
      </c>
      <c r="H35" s="1">
        <v>11736</v>
      </c>
      <c r="I35" s="1">
        <v>6467</v>
      </c>
      <c r="J35" s="1">
        <v>0</v>
      </c>
      <c r="K35" s="1">
        <v>789</v>
      </c>
      <c r="L35" s="1">
        <v>48</v>
      </c>
      <c r="M35" s="1">
        <v>15774</v>
      </c>
      <c r="N35" s="65">
        <f t="shared" si="0"/>
        <v>92282</v>
      </c>
    </row>
    <row r="36" spans="1:14" ht="12.75">
      <c r="A36" s="58"/>
      <c r="B36" s="82" t="s">
        <v>20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65">
        <f t="shared" si="0"/>
        <v>0</v>
      </c>
    </row>
    <row r="37" spans="1:14" ht="12.75">
      <c r="A37" s="58"/>
      <c r="B37" s="87" t="s">
        <v>69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65">
        <f t="shared" si="0"/>
        <v>1</v>
      </c>
    </row>
    <row r="38" spans="1:14" ht="12.75">
      <c r="A38" s="58"/>
      <c r="B38" s="87" t="s">
        <v>70</v>
      </c>
      <c r="C38" s="1">
        <v>0</v>
      </c>
      <c r="D38" s="1">
        <v>0</v>
      </c>
      <c r="E38" s="1">
        <v>13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65">
        <f t="shared" si="0"/>
        <v>13</v>
      </c>
    </row>
    <row r="39" spans="1:14" ht="12.75">
      <c r="A39" s="58"/>
      <c r="B39" s="87" t="s">
        <v>82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65">
        <f t="shared" si="0"/>
        <v>0</v>
      </c>
    </row>
    <row r="40" spans="1:14" ht="12.75">
      <c r="A40" s="58"/>
      <c r="B40" s="82" t="s">
        <v>34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65">
        <f t="shared" si="0"/>
        <v>0</v>
      </c>
    </row>
    <row r="41" spans="1:14" ht="12.75">
      <c r="A41" s="58"/>
      <c r="B41" s="82" t="s">
        <v>21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6</v>
      </c>
      <c r="L41" s="1">
        <v>66</v>
      </c>
      <c r="M41" s="1">
        <v>448</v>
      </c>
      <c r="N41" s="65">
        <f t="shared" si="0"/>
        <v>520</v>
      </c>
    </row>
    <row r="42" spans="1:14" ht="12.75">
      <c r="A42" s="58"/>
      <c r="B42" s="82" t="s">
        <v>22</v>
      </c>
      <c r="C42" s="1">
        <v>0</v>
      </c>
      <c r="D42" s="1">
        <v>40</v>
      </c>
      <c r="E42" s="1">
        <v>23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65">
        <f t="shared" si="0"/>
        <v>63</v>
      </c>
    </row>
    <row r="43" spans="1:14" ht="12.75">
      <c r="A43" s="58"/>
      <c r="B43" s="87" t="s">
        <v>71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65">
        <f t="shared" si="0"/>
        <v>0</v>
      </c>
    </row>
    <row r="44" spans="1:14" ht="12.75">
      <c r="A44" s="58"/>
      <c r="B44" s="23" t="s">
        <v>72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65">
        <f t="shared" si="0"/>
        <v>0</v>
      </c>
    </row>
    <row r="45" spans="1:14" ht="12.75">
      <c r="A45" s="58"/>
      <c r="B45" s="87" t="s">
        <v>73</v>
      </c>
      <c r="C45" s="1">
        <v>0</v>
      </c>
      <c r="D45" s="1">
        <v>0</v>
      </c>
      <c r="E45" s="1">
        <v>15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65">
        <f t="shared" si="0"/>
        <v>15</v>
      </c>
    </row>
    <row r="46" spans="1:14" ht="12.75">
      <c r="A46" s="58"/>
      <c r="B46" s="82" t="s">
        <v>23</v>
      </c>
      <c r="C46" s="1">
        <v>0</v>
      </c>
      <c r="D46" s="1">
        <v>3051</v>
      </c>
      <c r="E46" s="1">
        <v>2898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378</v>
      </c>
      <c r="L46" s="1">
        <v>0</v>
      </c>
      <c r="M46" s="1">
        <v>22</v>
      </c>
      <c r="N46" s="65">
        <f t="shared" si="0"/>
        <v>6349</v>
      </c>
    </row>
    <row r="47" spans="1:14" ht="12.75">
      <c r="A47" s="58"/>
      <c r="B47" s="88" t="s">
        <v>87</v>
      </c>
      <c r="C47" s="1">
        <v>4857</v>
      </c>
      <c r="D47" s="1">
        <v>4871</v>
      </c>
      <c r="E47" s="1">
        <v>26283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242</v>
      </c>
      <c r="N47" s="65">
        <f t="shared" si="0"/>
        <v>36253</v>
      </c>
    </row>
    <row r="48" spans="1:14" ht="12.75">
      <c r="A48" s="58"/>
      <c r="B48" s="82" t="s">
        <v>74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65">
        <f t="shared" si="0"/>
        <v>0</v>
      </c>
    </row>
    <row r="49" spans="1:14" ht="12.75">
      <c r="A49" s="58"/>
      <c r="B49" s="82" t="s">
        <v>35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65">
        <f t="shared" si="0"/>
        <v>0</v>
      </c>
    </row>
    <row r="50" spans="1:14" ht="12.75">
      <c r="A50" s="58"/>
      <c r="B50" s="82" t="s">
        <v>24</v>
      </c>
      <c r="C50" s="1">
        <v>255</v>
      </c>
      <c r="D50" s="1">
        <v>16</v>
      </c>
      <c r="E50" s="1">
        <v>310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294</v>
      </c>
      <c r="L50" s="1">
        <v>0</v>
      </c>
      <c r="M50" s="1">
        <v>1323</v>
      </c>
      <c r="N50" s="65">
        <f t="shared" si="0"/>
        <v>2198</v>
      </c>
    </row>
    <row r="51" spans="1:14" ht="12.75">
      <c r="A51" s="58"/>
      <c r="B51" s="82" t="s">
        <v>75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65">
        <f t="shared" si="0"/>
        <v>0</v>
      </c>
    </row>
    <row r="52" spans="1:14" ht="12.75">
      <c r="A52" s="58"/>
      <c r="B52" s="82" t="s">
        <v>25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65">
        <f t="shared" si="0"/>
        <v>0</v>
      </c>
    </row>
    <row r="53" spans="1:14" ht="12.75">
      <c r="A53" s="58"/>
      <c r="B53" s="82" t="s">
        <v>83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65">
        <f t="shared" si="0"/>
        <v>0</v>
      </c>
    </row>
    <row r="54" spans="1:14" ht="12.75">
      <c r="A54" s="58"/>
      <c r="B54" s="82" t="s">
        <v>26</v>
      </c>
      <c r="C54" s="1">
        <v>0</v>
      </c>
      <c r="D54" s="1">
        <v>0</v>
      </c>
      <c r="E54" s="1">
        <v>0</v>
      </c>
      <c r="F54" s="1">
        <v>0</v>
      </c>
      <c r="G54" s="1">
        <v>1024</v>
      </c>
      <c r="H54" s="1">
        <v>0</v>
      </c>
      <c r="I54" s="1">
        <v>0</v>
      </c>
      <c r="J54" s="1">
        <v>0</v>
      </c>
      <c r="K54" s="1">
        <v>12</v>
      </c>
      <c r="L54" s="1">
        <v>0</v>
      </c>
      <c r="M54" s="1">
        <v>113</v>
      </c>
      <c r="N54" s="65">
        <f t="shared" si="0"/>
        <v>1149</v>
      </c>
    </row>
    <row r="55" spans="1:14" ht="12.75">
      <c r="A55" s="58"/>
      <c r="B55" s="82" t="s">
        <v>27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65">
        <f t="shared" si="0"/>
        <v>0</v>
      </c>
    </row>
    <row r="56" spans="1:14" ht="12.75">
      <c r="A56" s="58"/>
      <c r="B56" s="82" t="s">
        <v>76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65">
        <f t="shared" si="0"/>
        <v>0</v>
      </c>
    </row>
    <row r="57" spans="1:14" ht="12.75">
      <c r="A57" s="58"/>
      <c r="B57" s="82" t="s">
        <v>28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65">
        <f t="shared" si="0"/>
        <v>0</v>
      </c>
    </row>
    <row r="58" spans="1:14" ht="12.75">
      <c r="A58" s="58"/>
      <c r="B58" s="82" t="s">
        <v>36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1300</v>
      </c>
      <c r="I58" s="1">
        <v>0</v>
      </c>
      <c r="J58" s="1">
        <v>0</v>
      </c>
      <c r="K58" s="1">
        <v>0</v>
      </c>
      <c r="L58" s="1">
        <v>0</v>
      </c>
      <c r="M58" s="1">
        <v>143</v>
      </c>
      <c r="N58" s="65">
        <f t="shared" si="0"/>
        <v>1443</v>
      </c>
    </row>
    <row r="59" spans="1:14" ht="12.75">
      <c r="A59" s="58"/>
      <c r="B59" s="82" t="s">
        <v>77</v>
      </c>
      <c r="C59" s="1">
        <v>0</v>
      </c>
      <c r="D59" s="1">
        <v>90</v>
      </c>
      <c r="E59" s="1">
        <v>665</v>
      </c>
      <c r="F59" s="1">
        <v>0</v>
      </c>
      <c r="G59" s="1">
        <v>0</v>
      </c>
      <c r="H59" s="1">
        <v>104</v>
      </c>
      <c r="I59" s="1">
        <v>0</v>
      </c>
      <c r="J59" s="1">
        <v>0</v>
      </c>
      <c r="K59" s="1">
        <v>1802</v>
      </c>
      <c r="L59" s="1">
        <v>745</v>
      </c>
      <c r="M59" s="1">
        <v>43</v>
      </c>
      <c r="N59" s="65">
        <f t="shared" si="0"/>
        <v>3449</v>
      </c>
    </row>
    <row r="60" spans="1:14" ht="12.75">
      <c r="A60" s="58"/>
      <c r="B60" s="59" t="s">
        <v>30</v>
      </c>
      <c r="C60" s="64">
        <f>SUM(C11:C59)</f>
        <v>6670</v>
      </c>
      <c r="D60" s="64">
        <f>SUM(D11:D59)</f>
        <v>32647</v>
      </c>
      <c r="E60" s="64">
        <f>SUM(E11:E59)</f>
        <v>73824</v>
      </c>
      <c r="F60" s="64">
        <f aca="true" t="shared" si="1" ref="F60:M60">SUM(F11:F59)</f>
        <v>19844</v>
      </c>
      <c r="G60" s="64">
        <f>SUM(G11:G59)</f>
        <v>1024</v>
      </c>
      <c r="H60" s="64">
        <f t="shared" si="1"/>
        <v>18089</v>
      </c>
      <c r="I60" s="64">
        <f>SUM(I11:I59)</f>
        <v>6467</v>
      </c>
      <c r="J60" s="64">
        <f t="shared" si="1"/>
        <v>0</v>
      </c>
      <c r="K60" s="64">
        <f t="shared" si="1"/>
        <v>13445</v>
      </c>
      <c r="L60" s="64">
        <f t="shared" si="1"/>
        <v>964</v>
      </c>
      <c r="M60" s="64">
        <f t="shared" si="1"/>
        <v>19746</v>
      </c>
      <c r="N60" s="65">
        <f t="shared" si="0"/>
        <v>192720</v>
      </c>
    </row>
    <row r="61" spans="1:14" ht="12.75">
      <c r="A61" s="58"/>
      <c r="B61" s="59"/>
      <c r="C61" s="98">
        <f>63972-57303</f>
        <v>6669</v>
      </c>
      <c r="D61" s="98">
        <f>80694-48047</f>
        <v>32647</v>
      </c>
      <c r="E61" s="64">
        <f>104488-30664</f>
        <v>73824</v>
      </c>
      <c r="F61" s="64">
        <f>25336-5492</f>
        <v>19844</v>
      </c>
      <c r="G61" s="64">
        <f>22862-21838</f>
        <v>1024</v>
      </c>
      <c r="H61" s="64">
        <f>26237-8148</f>
        <v>18089</v>
      </c>
      <c r="I61" s="64">
        <f>18402-11935</f>
        <v>6467</v>
      </c>
      <c r="J61" s="64">
        <v>0</v>
      </c>
      <c r="K61" s="64">
        <f>23218-9773</f>
        <v>13445</v>
      </c>
      <c r="L61" s="64">
        <f>5266-4302</f>
        <v>964</v>
      </c>
      <c r="M61" s="98">
        <f>20018-272</f>
        <v>19746</v>
      </c>
      <c r="N61" s="65">
        <f t="shared" si="0"/>
        <v>192719</v>
      </c>
    </row>
    <row r="62" spans="1:14" ht="12.75">
      <c r="A62" s="58"/>
      <c r="B62" s="74" t="s">
        <v>2</v>
      </c>
      <c r="C62" s="59"/>
      <c r="D62" s="64"/>
      <c r="E62" s="59"/>
      <c r="F62" s="59"/>
      <c r="G62" s="59"/>
      <c r="H62" s="59"/>
      <c r="I62" s="59"/>
      <c r="J62" s="59"/>
      <c r="K62" s="59"/>
      <c r="L62" s="59"/>
      <c r="M62" s="59"/>
      <c r="N62" s="73"/>
    </row>
    <row r="63" spans="1:15" ht="12.75">
      <c r="A63" s="58"/>
      <c r="B63" s="68" t="s">
        <v>10</v>
      </c>
      <c r="C63" s="97">
        <v>1</v>
      </c>
      <c r="D63" s="64">
        <v>696</v>
      </c>
      <c r="E63" s="64">
        <v>7405</v>
      </c>
      <c r="F63" s="64">
        <v>11958</v>
      </c>
      <c r="G63" s="64">
        <v>26</v>
      </c>
      <c r="H63" s="64">
        <v>20776</v>
      </c>
      <c r="I63" s="64">
        <v>25697</v>
      </c>
      <c r="J63" s="64">
        <v>0</v>
      </c>
      <c r="K63" s="64">
        <v>75272</v>
      </c>
      <c r="L63" s="64">
        <v>936</v>
      </c>
      <c r="M63" s="64">
        <v>19846</v>
      </c>
      <c r="N63" s="65">
        <f>SUM(C63:M63)</f>
        <v>162613</v>
      </c>
      <c r="O63" s="85"/>
    </row>
    <row r="64" spans="1:14" ht="12.75">
      <c r="A64" s="58"/>
      <c r="B64" s="59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5"/>
    </row>
    <row r="65" spans="1:14" ht="12.75">
      <c r="A65" s="58"/>
      <c r="B65" s="74" t="s">
        <v>79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5"/>
    </row>
    <row r="66" spans="1:14" ht="12.75">
      <c r="A66" s="58"/>
      <c r="B66" s="63" t="s">
        <v>80</v>
      </c>
      <c r="C66" s="99">
        <v>-1</v>
      </c>
      <c r="D66" s="1">
        <v>869266</v>
      </c>
      <c r="E66" s="1">
        <v>0</v>
      </c>
      <c r="F66" s="1">
        <v>0</v>
      </c>
      <c r="G66" s="1">
        <v>730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/>
      <c r="N66" s="65">
        <f aca="true" t="shared" si="2" ref="N66:N100">SUM(C66:M66)</f>
        <v>869995</v>
      </c>
    </row>
    <row r="67" spans="1:14" ht="12.75">
      <c r="A67" s="58"/>
      <c r="B67" s="68" t="s">
        <v>91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6</v>
      </c>
      <c r="M67" s="1">
        <v>0</v>
      </c>
      <c r="N67" s="65">
        <f t="shared" si="2"/>
        <v>6</v>
      </c>
    </row>
    <row r="68" spans="1:14" ht="12.75">
      <c r="A68" s="58"/>
      <c r="B68" s="68" t="s">
        <v>6</v>
      </c>
      <c r="C68" s="1">
        <v>0</v>
      </c>
      <c r="D68" s="1">
        <v>0</v>
      </c>
      <c r="E68" s="1">
        <v>0</v>
      </c>
      <c r="F68" s="1">
        <v>0</v>
      </c>
      <c r="G68" s="1">
        <v>66724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/>
      <c r="N68" s="65">
        <f t="shared" si="2"/>
        <v>66724</v>
      </c>
    </row>
    <row r="69" spans="1:14" ht="12.75">
      <c r="A69" s="58"/>
      <c r="B69" s="68" t="s">
        <v>7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741</v>
      </c>
      <c r="M69" s="1"/>
      <c r="N69" s="65">
        <f t="shared" si="2"/>
        <v>741</v>
      </c>
    </row>
    <row r="70" spans="1:14" ht="12.75">
      <c r="A70" s="58"/>
      <c r="B70" s="68" t="s">
        <v>8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25</v>
      </c>
      <c r="M70" s="1"/>
      <c r="N70" s="65">
        <f t="shared" si="2"/>
        <v>25</v>
      </c>
    </row>
    <row r="71" spans="1:14" ht="12.75">
      <c r="A71" s="58"/>
      <c r="B71" s="68" t="s">
        <v>9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56</v>
      </c>
      <c r="M71" s="1"/>
      <c r="N71" s="65">
        <f t="shared" si="2"/>
        <v>56</v>
      </c>
    </row>
    <row r="72" spans="1:14" ht="12.75">
      <c r="A72" s="58"/>
      <c r="B72" s="68" t="s">
        <v>10</v>
      </c>
      <c r="C72" s="1">
        <v>0</v>
      </c>
      <c r="D72" s="1">
        <v>0</v>
      </c>
      <c r="E72" s="1">
        <v>0</v>
      </c>
      <c r="F72" s="1">
        <v>0</v>
      </c>
      <c r="G72" s="1">
        <v>45762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65">
        <f t="shared" si="2"/>
        <v>45762</v>
      </c>
    </row>
    <row r="73" spans="1:14" ht="12.75">
      <c r="A73" s="58"/>
      <c r="B73" s="68" t="s">
        <v>11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3693</v>
      </c>
      <c r="M73" s="1">
        <v>0</v>
      </c>
      <c r="N73" s="65">
        <f t="shared" si="2"/>
        <v>3693</v>
      </c>
    </row>
    <row r="74" spans="1:14" ht="12.75">
      <c r="A74" s="58"/>
      <c r="B74" s="68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851</v>
      </c>
      <c r="H74" s="1">
        <v>451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65">
        <f t="shared" si="2"/>
        <v>1302</v>
      </c>
    </row>
    <row r="75" spans="1:14" ht="12.75">
      <c r="A75" s="58"/>
      <c r="B75" s="68" t="s">
        <v>14</v>
      </c>
      <c r="C75" s="1">
        <v>0</v>
      </c>
      <c r="D75" s="1">
        <v>0</v>
      </c>
      <c r="E75" s="1">
        <v>1869</v>
      </c>
      <c r="F75" s="1">
        <v>16874</v>
      </c>
      <c r="G75" s="1">
        <v>4489</v>
      </c>
      <c r="H75" s="1">
        <v>7550</v>
      </c>
      <c r="I75" s="1">
        <v>0</v>
      </c>
      <c r="J75" s="1">
        <v>0</v>
      </c>
      <c r="K75" s="1">
        <v>4164</v>
      </c>
      <c r="L75" s="1">
        <v>63</v>
      </c>
      <c r="M75" s="1">
        <v>0</v>
      </c>
      <c r="N75" s="65">
        <f t="shared" si="2"/>
        <v>35009</v>
      </c>
    </row>
    <row r="76" spans="1:14" ht="12.75">
      <c r="A76" s="58"/>
      <c r="B76" s="68" t="s">
        <v>37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1797</v>
      </c>
      <c r="M76" s="1">
        <v>0</v>
      </c>
      <c r="N76" s="65">
        <f t="shared" si="2"/>
        <v>1797</v>
      </c>
    </row>
    <row r="77" spans="1:14" ht="12.75">
      <c r="A77" s="58"/>
      <c r="B77" s="68" t="s">
        <v>15</v>
      </c>
      <c r="C77" s="1">
        <v>0</v>
      </c>
      <c r="D77" s="1">
        <v>182</v>
      </c>
      <c r="E77" s="1">
        <v>6556</v>
      </c>
      <c r="F77" s="1">
        <v>2667</v>
      </c>
      <c r="G77" s="1">
        <v>203</v>
      </c>
      <c r="H77" s="1">
        <v>4255</v>
      </c>
      <c r="I77" s="1">
        <v>11493</v>
      </c>
      <c r="J77" s="1">
        <v>0</v>
      </c>
      <c r="K77" s="1">
        <v>13674</v>
      </c>
      <c r="L77" s="1">
        <v>810</v>
      </c>
      <c r="M77" s="1">
        <v>2224</v>
      </c>
      <c r="N77" s="65">
        <f t="shared" si="2"/>
        <v>42064</v>
      </c>
    </row>
    <row r="78" spans="1:14" ht="12.75">
      <c r="A78" s="58"/>
      <c r="B78" s="68" t="s">
        <v>16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3105</v>
      </c>
      <c r="J78" s="1">
        <v>0</v>
      </c>
      <c r="K78" s="1">
        <v>0</v>
      </c>
      <c r="L78" s="1">
        <v>18</v>
      </c>
      <c r="M78" s="1">
        <v>0</v>
      </c>
      <c r="N78" s="65">
        <f t="shared" si="2"/>
        <v>3123</v>
      </c>
    </row>
    <row r="79" spans="1:14" ht="12.75">
      <c r="A79" s="58"/>
      <c r="B79" s="68" t="s">
        <v>92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2</v>
      </c>
      <c r="M79" s="1">
        <v>0</v>
      </c>
      <c r="N79" s="65">
        <f t="shared" si="2"/>
        <v>2</v>
      </c>
    </row>
    <row r="80" spans="1:14" ht="12.75">
      <c r="A80" s="58"/>
      <c r="B80" s="82" t="s">
        <v>17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541</v>
      </c>
      <c r="M80" s="1">
        <v>0</v>
      </c>
      <c r="N80" s="65">
        <f t="shared" si="2"/>
        <v>541</v>
      </c>
    </row>
    <row r="81" spans="1:14" ht="12.75">
      <c r="A81" s="58"/>
      <c r="B81" s="68" t="s">
        <v>19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110</v>
      </c>
      <c r="M81" s="1">
        <v>0</v>
      </c>
      <c r="N81" s="65">
        <f t="shared" si="2"/>
        <v>110</v>
      </c>
    </row>
    <row r="82" spans="1:14" ht="12.75">
      <c r="A82" s="58"/>
      <c r="B82" s="63" t="s">
        <v>69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65">
        <f t="shared" si="2"/>
        <v>0</v>
      </c>
    </row>
    <row r="83" spans="1:14" ht="12.75">
      <c r="A83" s="58"/>
      <c r="B83" s="63" t="s">
        <v>70</v>
      </c>
      <c r="C83" s="1">
        <v>0</v>
      </c>
      <c r="D83" s="1">
        <v>0</v>
      </c>
      <c r="E83" s="1">
        <v>23661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65">
        <f t="shared" si="2"/>
        <v>23661</v>
      </c>
    </row>
    <row r="84" spans="1:14" ht="12.75">
      <c r="A84" s="58"/>
      <c r="B84" s="68" t="s">
        <v>34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3</v>
      </c>
      <c r="M84" s="1">
        <v>0</v>
      </c>
      <c r="N84" s="65">
        <f t="shared" si="2"/>
        <v>3</v>
      </c>
    </row>
    <row r="85" spans="1:14" ht="12.75">
      <c r="A85" s="58"/>
      <c r="B85" s="68" t="s">
        <v>21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1221</v>
      </c>
      <c r="M85" s="1">
        <v>0</v>
      </c>
      <c r="N85" s="65">
        <f t="shared" si="2"/>
        <v>1221</v>
      </c>
    </row>
    <row r="86" spans="1:14" ht="12.75">
      <c r="A86" s="58"/>
      <c r="B86" s="68" t="s">
        <v>22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65">
        <f t="shared" si="2"/>
        <v>0</v>
      </c>
    </row>
    <row r="87" spans="1:14" ht="12.75">
      <c r="A87" s="58"/>
      <c r="B87" s="68" t="s">
        <v>84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65">
        <f t="shared" si="2"/>
        <v>0</v>
      </c>
    </row>
    <row r="88" spans="1:14" ht="12.75">
      <c r="A88" s="58"/>
      <c r="B88" s="87" t="s">
        <v>73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121</v>
      </c>
      <c r="M88" s="1">
        <v>0</v>
      </c>
      <c r="N88" s="65">
        <f t="shared" si="2"/>
        <v>121</v>
      </c>
    </row>
    <row r="89" spans="1:14" ht="12.75">
      <c r="A89" s="58"/>
      <c r="B89" s="68" t="s">
        <v>23</v>
      </c>
      <c r="C89" s="1">
        <v>0</v>
      </c>
      <c r="D89" s="1">
        <v>0</v>
      </c>
      <c r="E89" s="1">
        <v>0</v>
      </c>
      <c r="F89" s="1">
        <v>0</v>
      </c>
      <c r="G89" s="1">
        <v>50</v>
      </c>
      <c r="H89" s="1">
        <v>0</v>
      </c>
      <c r="I89" s="1">
        <v>0</v>
      </c>
      <c r="J89" s="1">
        <v>0</v>
      </c>
      <c r="K89" s="1">
        <v>0</v>
      </c>
      <c r="L89" s="1">
        <v>160</v>
      </c>
      <c r="M89" s="1">
        <v>0</v>
      </c>
      <c r="N89" s="65">
        <f t="shared" si="2"/>
        <v>210</v>
      </c>
    </row>
    <row r="90" spans="1:14" ht="12.75">
      <c r="A90" s="58"/>
      <c r="B90" s="81" t="s">
        <v>87</v>
      </c>
      <c r="C90" s="1">
        <v>0</v>
      </c>
      <c r="D90" s="1">
        <v>0</v>
      </c>
      <c r="E90" s="1">
        <v>0</v>
      </c>
      <c r="F90" s="1">
        <v>0</v>
      </c>
      <c r="G90" s="1">
        <v>310</v>
      </c>
      <c r="H90" s="1">
        <v>0</v>
      </c>
      <c r="I90" s="1">
        <v>0</v>
      </c>
      <c r="J90" s="1">
        <v>0</v>
      </c>
      <c r="K90" s="1">
        <v>0</v>
      </c>
      <c r="L90" s="1">
        <v>105330</v>
      </c>
      <c r="M90" s="1">
        <v>0</v>
      </c>
      <c r="N90" s="65">
        <f t="shared" si="2"/>
        <v>105640</v>
      </c>
    </row>
    <row r="91" spans="1:14" ht="12.75">
      <c r="A91" s="58"/>
      <c r="B91" s="68" t="s">
        <v>24</v>
      </c>
      <c r="C91" s="1">
        <v>0</v>
      </c>
      <c r="D91" s="1">
        <v>0</v>
      </c>
      <c r="E91" s="1">
        <v>0</v>
      </c>
      <c r="F91" s="1">
        <v>0</v>
      </c>
      <c r="G91" s="1">
        <v>17688</v>
      </c>
      <c r="H91" s="1">
        <v>0</v>
      </c>
      <c r="I91" s="1">
        <v>0</v>
      </c>
      <c r="J91" s="1">
        <v>0</v>
      </c>
      <c r="K91" s="1">
        <v>0</v>
      </c>
      <c r="L91" s="1">
        <v>226</v>
      </c>
      <c r="M91" s="1">
        <v>0</v>
      </c>
      <c r="N91" s="65">
        <f t="shared" si="2"/>
        <v>17914</v>
      </c>
    </row>
    <row r="92" spans="1:14" ht="12.75">
      <c r="A92" s="58"/>
      <c r="B92" s="82" t="s">
        <v>75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7</v>
      </c>
      <c r="M92" s="1">
        <v>0</v>
      </c>
      <c r="N92" s="65">
        <f t="shared" si="2"/>
        <v>7</v>
      </c>
    </row>
    <row r="93" spans="1:14" ht="12.75">
      <c r="A93" s="58"/>
      <c r="B93" s="68" t="s">
        <v>81</v>
      </c>
      <c r="C93" s="1">
        <v>0</v>
      </c>
      <c r="D93" s="1">
        <v>0</v>
      </c>
      <c r="E93" s="1">
        <v>0</v>
      </c>
      <c r="F93" s="1">
        <v>0</v>
      </c>
      <c r="G93" s="1">
        <v>8205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65">
        <f t="shared" si="2"/>
        <v>8205</v>
      </c>
    </row>
    <row r="94" spans="1:14" ht="12.75">
      <c r="A94" s="58"/>
      <c r="B94" s="68" t="s">
        <v>26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65">
        <f t="shared" si="2"/>
        <v>0</v>
      </c>
    </row>
    <row r="95" spans="1:14" ht="12.75">
      <c r="A95" s="58"/>
      <c r="B95" s="68" t="s">
        <v>27</v>
      </c>
      <c r="C95" s="1">
        <v>0</v>
      </c>
      <c r="D95" s="1">
        <v>0</v>
      </c>
      <c r="E95" s="1">
        <v>0</v>
      </c>
      <c r="F95" s="1">
        <v>0</v>
      </c>
      <c r="G95" s="1">
        <v>306</v>
      </c>
      <c r="H95" s="1">
        <v>0</v>
      </c>
      <c r="I95" s="1">
        <v>0</v>
      </c>
      <c r="J95" s="1">
        <v>0</v>
      </c>
      <c r="K95" s="1">
        <v>0</v>
      </c>
      <c r="L95" s="1">
        <v>4</v>
      </c>
      <c r="M95" s="1">
        <v>0</v>
      </c>
      <c r="N95" s="65">
        <f t="shared" si="2"/>
        <v>310</v>
      </c>
    </row>
    <row r="96" spans="1:14" ht="12.75">
      <c r="A96" s="58"/>
      <c r="B96" s="68" t="s">
        <v>28</v>
      </c>
      <c r="C96" s="1">
        <v>0</v>
      </c>
      <c r="D96" s="1">
        <v>0</v>
      </c>
      <c r="E96" s="1">
        <v>2132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65">
        <f t="shared" si="2"/>
        <v>2132</v>
      </c>
    </row>
    <row r="97" spans="1:14" ht="12.75">
      <c r="A97" s="58"/>
      <c r="B97" s="68" t="s">
        <v>36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65">
        <f t="shared" si="2"/>
        <v>0</v>
      </c>
    </row>
    <row r="98" spans="1:14" ht="12.75">
      <c r="A98" s="58"/>
      <c r="B98" s="68" t="s">
        <v>77</v>
      </c>
      <c r="C98" s="1">
        <v>0</v>
      </c>
      <c r="D98" s="1">
        <v>0</v>
      </c>
      <c r="E98" s="1">
        <v>0</v>
      </c>
      <c r="F98" s="1">
        <v>0</v>
      </c>
      <c r="G98" s="1">
        <v>148</v>
      </c>
      <c r="H98" s="1">
        <v>0</v>
      </c>
      <c r="I98" s="1">
        <v>30837</v>
      </c>
      <c r="J98" s="1">
        <v>0</v>
      </c>
      <c r="K98" s="1">
        <v>0</v>
      </c>
      <c r="L98" s="1">
        <v>672</v>
      </c>
      <c r="M98" s="1">
        <v>0</v>
      </c>
      <c r="N98" s="65">
        <f t="shared" si="2"/>
        <v>31657</v>
      </c>
    </row>
    <row r="99" spans="1:14" ht="12.75">
      <c r="A99" s="58"/>
      <c r="B99" s="68" t="s">
        <v>88</v>
      </c>
      <c r="C99" s="1">
        <v>0</v>
      </c>
      <c r="D99" s="1">
        <v>62</v>
      </c>
      <c r="E99" s="1">
        <v>653</v>
      </c>
      <c r="F99" s="1">
        <v>0</v>
      </c>
      <c r="G99" s="1">
        <v>80</v>
      </c>
      <c r="H99" s="1">
        <v>1195</v>
      </c>
      <c r="I99" s="1">
        <v>0</v>
      </c>
      <c r="J99" s="1">
        <v>0</v>
      </c>
      <c r="K99" s="1">
        <v>3389</v>
      </c>
      <c r="L99" s="1">
        <v>207</v>
      </c>
      <c r="M99" s="1">
        <v>1287</v>
      </c>
      <c r="N99" s="65">
        <f t="shared" si="2"/>
        <v>6873</v>
      </c>
    </row>
    <row r="100" spans="1:14" ht="12.75">
      <c r="A100" s="58"/>
      <c r="B100" s="59"/>
      <c r="C100" s="64">
        <f aca="true" t="shared" si="3" ref="C100:M100">SUM(C66:C99)</f>
        <v>-1</v>
      </c>
      <c r="D100" s="64">
        <f t="shared" si="3"/>
        <v>869510</v>
      </c>
      <c r="E100" s="64">
        <f t="shared" si="3"/>
        <v>34871</v>
      </c>
      <c r="F100" s="64">
        <f t="shared" si="3"/>
        <v>19541</v>
      </c>
      <c r="G100" s="64">
        <f t="shared" si="3"/>
        <v>145546</v>
      </c>
      <c r="H100" s="64">
        <f t="shared" si="3"/>
        <v>13451</v>
      </c>
      <c r="I100" s="64">
        <f t="shared" si="3"/>
        <v>45435</v>
      </c>
      <c r="J100" s="64">
        <f t="shared" si="3"/>
        <v>0</v>
      </c>
      <c r="K100" s="64">
        <f t="shared" si="3"/>
        <v>21227</v>
      </c>
      <c r="L100" s="64">
        <f t="shared" si="3"/>
        <v>115813</v>
      </c>
      <c r="M100" s="64">
        <f t="shared" si="3"/>
        <v>3511</v>
      </c>
      <c r="N100" s="65">
        <f t="shared" si="2"/>
        <v>1268904</v>
      </c>
    </row>
    <row r="101" spans="1:14" ht="13.5" thickBot="1">
      <c r="A101" s="75"/>
      <c r="B101" s="76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8"/>
    </row>
    <row r="102" spans="1:14" ht="12.75">
      <c r="A102" s="59"/>
      <c r="B102" s="59"/>
      <c r="C102" s="64"/>
      <c r="D102" s="98">
        <f>804455+65055</f>
        <v>869510</v>
      </c>
      <c r="E102" s="64">
        <v>34871</v>
      </c>
      <c r="F102" s="64">
        <f>44080-24539</f>
        <v>19541</v>
      </c>
      <c r="G102" s="64">
        <f>898969-753423</f>
        <v>145546</v>
      </c>
      <c r="H102" s="64">
        <f>2451+11000</f>
        <v>13451</v>
      </c>
      <c r="I102" s="64">
        <v>45435</v>
      </c>
      <c r="J102" s="64"/>
      <c r="K102" s="64">
        <f>21237-10</f>
        <v>21227</v>
      </c>
      <c r="L102" s="64">
        <f>127678-11865</f>
        <v>115813</v>
      </c>
      <c r="M102" s="98">
        <f>2818+693-0</f>
        <v>3511</v>
      </c>
      <c r="N102" s="79"/>
    </row>
    <row r="103" spans="1:14" ht="12.75">
      <c r="A103" s="59"/>
      <c r="B103" s="59"/>
      <c r="C103" s="64"/>
      <c r="D103" s="64">
        <f>+D100-D102</f>
        <v>0</v>
      </c>
      <c r="E103" s="59"/>
      <c r="F103" s="59"/>
      <c r="G103" s="59"/>
      <c r="H103" s="59"/>
      <c r="I103" s="59"/>
      <c r="J103" s="59"/>
      <c r="K103" s="59"/>
      <c r="L103" s="59"/>
      <c r="M103" s="64"/>
      <c r="N103" s="64"/>
    </row>
    <row r="104" spans="9:11" ht="12.75">
      <c r="I104" s="80"/>
      <c r="K104" s="80"/>
    </row>
    <row r="105" spans="9:11" ht="12.75">
      <c r="I105" s="80" t="s">
        <v>1</v>
      </c>
      <c r="K105" s="80"/>
    </row>
  </sheetData>
  <mergeCells count="4">
    <mergeCell ref="A1:N1"/>
    <mergeCell ref="A2:N2"/>
    <mergeCell ref="A3:N3"/>
    <mergeCell ref="A4:N4"/>
  </mergeCells>
  <printOptions/>
  <pageMargins left="0.56" right="0.38" top="0.7" bottom="0.58" header="0.5" footer="0.5"/>
  <pageSetup horizontalDpi="1200" verticalDpi="12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35">
      <selection activeCell="A22" sqref="A1:A16384"/>
    </sheetView>
  </sheetViews>
  <sheetFormatPr defaultColWidth="9.140625" defaultRowHeight="12.75"/>
  <cols>
    <col min="1" max="1" width="44.7109375" style="3" customWidth="1"/>
    <col min="2" max="2" width="2.7109375" style="3" customWidth="1"/>
    <col min="3" max="3" width="14.421875" style="3" customWidth="1"/>
    <col min="4" max="4" width="2.7109375" style="3" customWidth="1"/>
    <col min="5" max="5" width="14.421875" style="3" customWidth="1"/>
    <col min="6" max="6" width="2.7109375" style="3" customWidth="1"/>
    <col min="7" max="7" width="14.421875" style="3" customWidth="1"/>
    <col min="8" max="8" width="2.7109375" style="3" customWidth="1"/>
    <col min="9" max="9" width="14.421875" style="3" customWidth="1"/>
    <col min="10" max="10" width="16.7109375" style="3" customWidth="1"/>
    <col min="11" max="11" width="18.57421875" style="4" customWidth="1"/>
    <col min="12" max="13" width="11.140625" style="3" customWidth="1"/>
    <col min="14" max="14" width="6.57421875" style="3" customWidth="1"/>
    <col min="15" max="15" width="14.57421875" style="3" customWidth="1"/>
    <col min="16" max="16" width="12.57421875" style="3" customWidth="1"/>
    <col min="17" max="17" width="9.140625" style="3" customWidth="1"/>
    <col min="18" max="18" width="11.00390625" style="3" customWidth="1"/>
    <col min="19" max="16384" width="9.140625" style="3" customWidth="1"/>
  </cols>
  <sheetData>
    <row r="1" spans="1:9" ht="15.75">
      <c r="A1" s="101" t="s">
        <v>33</v>
      </c>
      <c r="B1" s="101"/>
      <c r="C1" s="101"/>
      <c r="D1" s="101"/>
      <c r="E1" s="101"/>
      <c r="F1" s="101"/>
      <c r="G1" s="101"/>
      <c r="H1" s="101"/>
      <c r="I1" s="101"/>
    </row>
    <row r="2" spans="1:9" ht="15.75">
      <c r="A2" s="101" t="s">
        <v>40</v>
      </c>
      <c r="B2" s="101"/>
      <c r="C2" s="101"/>
      <c r="D2" s="101"/>
      <c r="E2" s="101"/>
      <c r="F2" s="101"/>
      <c r="G2" s="101"/>
      <c r="H2" s="101"/>
      <c r="I2" s="101"/>
    </row>
    <row r="3" spans="1:9" ht="15.75">
      <c r="A3" s="101" t="s">
        <v>38</v>
      </c>
      <c r="B3" s="101"/>
      <c r="C3" s="101"/>
      <c r="D3" s="101"/>
      <c r="E3" s="101"/>
      <c r="F3" s="101"/>
      <c r="G3" s="101"/>
      <c r="H3" s="101"/>
      <c r="I3" s="101"/>
    </row>
    <row r="4" spans="1:9" ht="15.75">
      <c r="A4" s="101" t="s">
        <v>50</v>
      </c>
      <c r="B4" s="101"/>
      <c r="C4" s="101"/>
      <c r="D4" s="101"/>
      <c r="E4" s="101"/>
      <c r="F4" s="101"/>
      <c r="G4" s="101"/>
      <c r="H4" s="101"/>
      <c r="I4" s="101"/>
    </row>
    <row r="5" spans="1:11" ht="15.75">
      <c r="A5" s="11"/>
      <c r="B5" s="11"/>
      <c r="C5" s="11"/>
      <c r="D5" s="11"/>
      <c r="E5" s="11"/>
      <c r="F5" s="11"/>
      <c r="G5" s="11"/>
      <c r="H5" s="11"/>
      <c r="I5" s="14"/>
      <c r="K5" s="8" t="s">
        <v>1</v>
      </c>
    </row>
    <row r="6" spans="1:13" s="9" customFormat="1" ht="12.75">
      <c r="A6" s="12" t="s">
        <v>32</v>
      </c>
      <c r="B6" s="12"/>
      <c r="C6" s="12" t="s">
        <v>1</v>
      </c>
      <c r="D6" s="12"/>
      <c r="E6" s="12" t="s">
        <v>1</v>
      </c>
      <c r="F6" s="12"/>
      <c r="G6" s="12" t="s">
        <v>1</v>
      </c>
      <c r="H6" s="12"/>
      <c r="I6" s="13"/>
      <c r="J6" s="3"/>
      <c r="K6" s="4"/>
      <c r="L6" s="3"/>
      <c r="M6" s="3"/>
    </row>
    <row r="7" spans="1:9" ht="12.75">
      <c r="A7" s="14"/>
      <c r="B7" s="14"/>
      <c r="C7" s="14"/>
      <c r="D7" s="14"/>
      <c r="E7" s="14"/>
      <c r="F7" s="14"/>
      <c r="G7" s="14"/>
      <c r="H7" s="14"/>
      <c r="I7" s="14"/>
    </row>
    <row r="8" spans="1:14" ht="42.75">
      <c r="A8" s="15" t="s">
        <v>0</v>
      </c>
      <c r="B8" s="16"/>
      <c r="C8" s="17" t="s">
        <v>43</v>
      </c>
      <c r="D8" s="16"/>
      <c r="E8" s="18" t="s">
        <v>2</v>
      </c>
      <c r="F8" s="16"/>
      <c r="G8" s="19" t="s">
        <v>44</v>
      </c>
      <c r="H8" s="16"/>
      <c r="I8" s="21" t="s">
        <v>45</v>
      </c>
      <c r="N8" s="5"/>
    </row>
    <row r="9" spans="1:9" ht="12.75">
      <c r="A9" s="22"/>
      <c r="B9" s="23"/>
      <c r="C9" s="14"/>
      <c r="D9" s="23"/>
      <c r="E9" s="24"/>
      <c r="F9" s="23"/>
      <c r="G9" s="14"/>
      <c r="H9" s="23"/>
      <c r="I9" s="25"/>
    </row>
    <row r="10" spans="1:17" ht="12.75">
      <c r="A10" s="38" t="s">
        <v>3</v>
      </c>
      <c r="B10" s="23"/>
      <c r="C10" s="26">
        <f>'Intra-Gov''t Liabilities_Details'!M12</f>
        <v>34</v>
      </c>
      <c r="D10" s="26"/>
      <c r="E10" s="26">
        <v>0</v>
      </c>
      <c r="F10" s="26"/>
      <c r="G10" s="42">
        <v>0</v>
      </c>
      <c r="H10" s="26"/>
      <c r="I10" s="27">
        <v>0</v>
      </c>
      <c r="Q10" s="6"/>
    </row>
    <row r="11" spans="1:17" ht="12.75">
      <c r="A11" s="38" t="s">
        <v>4</v>
      </c>
      <c r="B11" s="23"/>
      <c r="C11" s="28">
        <f>'Intra-Gov''t Liabilities_Details'!M13</f>
        <v>2752</v>
      </c>
      <c r="D11" s="23"/>
      <c r="E11" s="28">
        <v>0</v>
      </c>
      <c r="F11" s="23"/>
      <c r="G11" s="30">
        <v>0</v>
      </c>
      <c r="H11" s="28"/>
      <c r="I11" s="29">
        <v>0</v>
      </c>
      <c r="Q11" s="6"/>
    </row>
    <row r="12" spans="1:17" ht="12.75">
      <c r="A12" s="38" t="s">
        <v>5</v>
      </c>
      <c r="B12" s="23"/>
      <c r="C12" s="28">
        <f>'Intra-Gov''t Liabilities_Details'!M15</f>
        <v>2161</v>
      </c>
      <c r="D12" s="23"/>
      <c r="E12" s="28">
        <v>0</v>
      </c>
      <c r="F12" s="23"/>
      <c r="G12" s="30">
        <v>0</v>
      </c>
      <c r="H12" s="28"/>
      <c r="I12" s="29">
        <v>0</v>
      </c>
      <c r="Q12" s="6"/>
    </row>
    <row r="13" spans="1:17" ht="12.75">
      <c r="A13" s="39" t="s">
        <v>6</v>
      </c>
      <c r="B13" s="23"/>
      <c r="C13" s="28">
        <f>'Intra-Gov''t Liabilities_Details'!M16</f>
        <v>313</v>
      </c>
      <c r="D13" s="23"/>
      <c r="E13" s="28">
        <v>0</v>
      </c>
      <c r="F13" s="23"/>
      <c r="G13" s="30">
        <v>0</v>
      </c>
      <c r="H13" s="28"/>
      <c r="I13" s="29">
        <f>'Intra-Gov''t Liabilities_Details'!M66</f>
        <v>51209</v>
      </c>
      <c r="Q13" s="6"/>
    </row>
    <row r="14" spans="1:17" ht="12.75">
      <c r="A14" s="39" t="s">
        <v>7</v>
      </c>
      <c r="B14" s="23"/>
      <c r="C14" s="28">
        <f>'Intra-Gov''t Liabilities_Details'!M17</f>
        <v>1224</v>
      </c>
      <c r="D14" s="23"/>
      <c r="E14" s="28">
        <v>0</v>
      </c>
      <c r="F14" s="23"/>
      <c r="G14" s="30">
        <v>0</v>
      </c>
      <c r="H14" s="28"/>
      <c r="I14" s="29">
        <f>'Intra-Gov''t Liabilities_Details'!M67</f>
        <v>175</v>
      </c>
      <c r="Q14" s="6"/>
    </row>
    <row r="15" spans="1:17" ht="12.75">
      <c r="A15" s="39" t="s">
        <v>8</v>
      </c>
      <c r="B15" s="23"/>
      <c r="C15" s="28">
        <f>'Intra-Gov''t Liabilities_Details'!M18</f>
        <v>1157</v>
      </c>
      <c r="D15" s="23"/>
      <c r="E15" s="28">
        <v>0</v>
      </c>
      <c r="F15" s="23"/>
      <c r="G15" s="30">
        <v>0</v>
      </c>
      <c r="H15" s="28"/>
      <c r="I15" s="29">
        <f>'Intra-Gov''t Liabilities_Details'!M68</f>
        <v>5</v>
      </c>
      <c r="Q15" s="6"/>
    </row>
    <row r="16" spans="1:17" ht="12.75">
      <c r="A16" s="39" t="s">
        <v>9</v>
      </c>
      <c r="B16" s="23"/>
      <c r="C16" s="28">
        <f>'Intra-Gov''t Liabilities_Details'!M19</f>
        <v>859</v>
      </c>
      <c r="D16" s="23"/>
      <c r="E16" s="28">
        <v>0</v>
      </c>
      <c r="F16" s="23"/>
      <c r="G16" s="30">
        <v>0</v>
      </c>
      <c r="H16" s="28"/>
      <c r="I16" s="29">
        <v>0</v>
      </c>
      <c r="Q16" s="6"/>
    </row>
    <row r="17" spans="1:19" ht="12.75">
      <c r="A17" s="39" t="s">
        <v>10</v>
      </c>
      <c r="B17" s="23"/>
      <c r="C17" s="28">
        <f>'Intra-Gov''t Liabilities_Details'!M20</f>
        <v>715</v>
      </c>
      <c r="D17" s="23"/>
      <c r="E17" s="28">
        <f>'Intra-Gov''t Liabilities_Details'!M62</f>
        <v>216852</v>
      </c>
      <c r="F17" s="23"/>
      <c r="G17" s="30">
        <v>0</v>
      </c>
      <c r="H17" s="28"/>
      <c r="I17" s="29">
        <f>'Intra-Gov''t Liabilities_Details'!M69</f>
        <v>50451</v>
      </c>
      <c r="Q17" s="6"/>
      <c r="S17" s="7"/>
    </row>
    <row r="18" spans="1:17" ht="12.75">
      <c r="A18" s="39" t="s">
        <v>99</v>
      </c>
      <c r="B18" s="23"/>
      <c r="C18" s="28">
        <f>'Intra-Gov''t Liabilities_Details'!M21</f>
        <v>1114</v>
      </c>
      <c r="D18" s="23"/>
      <c r="E18" s="28">
        <v>0</v>
      </c>
      <c r="F18" s="23"/>
      <c r="G18" s="30">
        <v>0</v>
      </c>
      <c r="H18" s="28"/>
      <c r="I18" s="29">
        <v>0</v>
      </c>
      <c r="Q18" s="6"/>
    </row>
    <row r="19" spans="1:17" ht="12.75">
      <c r="A19" s="39" t="s">
        <v>12</v>
      </c>
      <c r="B19" s="23"/>
      <c r="C19" s="28">
        <f>'Intra-Gov''t Liabilities_Details'!M22</f>
        <v>1708</v>
      </c>
      <c r="D19" s="23"/>
      <c r="E19" s="28">
        <v>0</v>
      </c>
      <c r="F19" s="23"/>
      <c r="G19" s="30">
        <v>0</v>
      </c>
      <c r="H19" s="28"/>
      <c r="I19" s="29">
        <v>0</v>
      </c>
      <c r="Q19" s="6"/>
    </row>
    <row r="20" spans="1:17" ht="12.75">
      <c r="A20" s="39" t="s">
        <v>13</v>
      </c>
      <c r="B20" s="23"/>
      <c r="C20" s="28">
        <f>'Intra-Gov''t Liabilities_Details'!M23</f>
        <v>11608</v>
      </c>
      <c r="D20" s="23"/>
      <c r="E20" s="28">
        <v>0</v>
      </c>
      <c r="F20" s="23"/>
      <c r="G20" s="30">
        <v>0</v>
      </c>
      <c r="H20" s="28"/>
      <c r="I20" s="29">
        <f>'Intra-Gov''t Liabilities_Details'!M70</f>
        <v>1725</v>
      </c>
      <c r="Q20" s="6"/>
    </row>
    <row r="21" spans="1:17" ht="12.75">
      <c r="A21" s="39" t="s">
        <v>100</v>
      </c>
      <c r="B21" s="23"/>
      <c r="C21" s="28">
        <f>'Intra-Gov''t Liabilities_Details'!M24</f>
        <v>7819</v>
      </c>
      <c r="D21" s="23"/>
      <c r="E21" s="28">
        <v>0</v>
      </c>
      <c r="F21" s="23"/>
      <c r="G21" s="30">
        <v>20000</v>
      </c>
      <c r="H21" s="28"/>
      <c r="I21" s="29">
        <f>'Intra-Gov''t Liabilities_Details'!M71</f>
        <v>44069</v>
      </c>
      <c r="Q21" s="6"/>
    </row>
    <row r="22" spans="1:17" ht="12.75">
      <c r="A22" s="39" t="s">
        <v>101</v>
      </c>
      <c r="B22" s="23"/>
      <c r="C22" s="28">
        <f>'Intra-Gov''t Liabilities_Details'!M25</f>
        <v>27755</v>
      </c>
      <c r="D22" s="23"/>
      <c r="E22" s="28">
        <v>0</v>
      </c>
      <c r="F22" s="23"/>
      <c r="G22" s="30">
        <v>0</v>
      </c>
      <c r="H22" s="28"/>
      <c r="I22" s="29">
        <v>0</v>
      </c>
      <c r="Q22" s="6"/>
    </row>
    <row r="23" spans="1:17" ht="12.75" hidden="1">
      <c r="A23" s="39" t="s">
        <v>39</v>
      </c>
      <c r="B23" s="23"/>
      <c r="C23" s="28">
        <v>0</v>
      </c>
      <c r="D23" s="23"/>
      <c r="E23" s="28">
        <v>0</v>
      </c>
      <c r="F23" s="23"/>
      <c r="G23" s="30">
        <v>0</v>
      </c>
      <c r="H23" s="28"/>
      <c r="I23" s="29">
        <v>0</v>
      </c>
      <c r="Q23" s="6"/>
    </row>
    <row r="24" spans="1:17" ht="12.75">
      <c r="A24" s="39" t="s">
        <v>15</v>
      </c>
      <c r="B24" s="23"/>
      <c r="C24" s="28">
        <f>'Intra-Gov''t Liabilities_Details'!M27</f>
        <v>8396</v>
      </c>
      <c r="D24" s="23"/>
      <c r="E24" s="28">
        <v>0</v>
      </c>
      <c r="F24" s="23"/>
      <c r="G24" s="30">
        <v>0</v>
      </c>
      <c r="H24" s="28"/>
      <c r="I24" s="29">
        <f>'Intra-Gov''t Liabilities_Details'!M72</f>
        <v>51570</v>
      </c>
      <c r="Q24" s="6"/>
    </row>
    <row r="25" spans="1:17" ht="12.75">
      <c r="A25" s="39" t="s">
        <v>31</v>
      </c>
      <c r="B25" s="23"/>
      <c r="C25" s="28">
        <f>'Intra-Gov''t Liabilities_Details'!M28</f>
        <v>480</v>
      </c>
      <c r="D25" s="23"/>
      <c r="E25" s="28">
        <v>0</v>
      </c>
      <c r="F25" s="23"/>
      <c r="G25" s="30">
        <v>0</v>
      </c>
      <c r="H25" s="28"/>
      <c r="I25" s="29">
        <v>0</v>
      </c>
      <c r="Q25" s="6"/>
    </row>
    <row r="26" spans="1:17" ht="12.75" hidden="1">
      <c r="A26" s="39" t="s">
        <v>66</v>
      </c>
      <c r="B26" s="23"/>
      <c r="C26" s="28">
        <f>'Intra-Gov''t Liabilities_Details'!M29</f>
        <v>0</v>
      </c>
      <c r="D26" s="23"/>
      <c r="E26" s="28">
        <v>0</v>
      </c>
      <c r="F26" s="23"/>
      <c r="G26" s="30">
        <v>0</v>
      </c>
      <c r="H26" s="28"/>
      <c r="I26" s="29">
        <v>0</v>
      </c>
      <c r="Q26" s="6"/>
    </row>
    <row r="27" spans="1:17" ht="12.75">
      <c r="A27" s="39" t="s">
        <v>16</v>
      </c>
      <c r="B27" s="23"/>
      <c r="C27" s="28">
        <f>'Intra-Gov''t Liabilities_Details'!M30</f>
        <v>59</v>
      </c>
      <c r="D27" s="23"/>
      <c r="E27" s="28">
        <v>0</v>
      </c>
      <c r="F27" s="23"/>
      <c r="G27" s="30">
        <v>0</v>
      </c>
      <c r="H27" s="28"/>
      <c r="I27" s="29">
        <f>'Intra-Gov''t Liabilities_Details'!M73</f>
        <v>6515</v>
      </c>
      <c r="Q27" s="6"/>
    </row>
    <row r="28" spans="1:17" ht="12.75">
      <c r="A28" s="40" t="s">
        <v>96</v>
      </c>
      <c r="B28" s="23"/>
      <c r="C28" s="28">
        <f>'Intra-Gov''t Liabilities_Details'!M31</f>
        <v>10</v>
      </c>
      <c r="D28" s="23"/>
      <c r="E28" s="28">
        <v>0</v>
      </c>
      <c r="F28" s="23"/>
      <c r="G28" s="30">
        <v>0</v>
      </c>
      <c r="H28" s="28"/>
      <c r="I28" s="29">
        <v>0</v>
      </c>
      <c r="Q28" s="6"/>
    </row>
    <row r="29" spans="1:17" ht="12.75" hidden="1">
      <c r="A29" s="40" t="s">
        <v>41</v>
      </c>
      <c r="B29" s="23"/>
      <c r="C29" s="28">
        <f>'Intra-Gov''t Liabilities_Details'!M32</f>
        <v>0</v>
      </c>
      <c r="D29" s="23"/>
      <c r="E29" s="28">
        <v>0</v>
      </c>
      <c r="F29" s="23"/>
      <c r="G29" s="30">
        <v>0</v>
      </c>
      <c r="H29" s="28"/>
      <c r="I29" s="29">
        <v>0</v>
      </c>
      <c r="Q29" s="6"/>
    </row>
    <row r="30" spans="1:17" ht="12.75">
      <c r="A30" s="39" t="s">
        <v>17</v>
      </c>
      <c r="B30" s="23"/>
      <c r="C30" s="28">
        <f>'Intra-Gov''t Liabilities_Details'!M33</f>
        <v>1401</v>
      </c>
      <c r="D30" s="23"/>
      <c r="E30" s="28">
        <v>0</v>
      </c>
      <c r="F30" s="23"/>
      <c r="G30" s="30">
        <v>0</v>
      </c>
      <c r="H30" s="28"/>
      <c r="I30" s="29">
        <v>0</v>
      </c>
      <c r="Q30" s="6"/>
    </row>
    <row r="31" spans="1:17" ht="12.75">
      <c r="A31" s="39" t="s">
        <v>18</v>
      </c>
      <c r="B31" s="23"/>
      <c r="C31" s="28">
        <f>'Intra-Gov''t Liabilities_Details'!M34</f>
        <v>6</v>
      </c>
      <c r="D31" s="23"/>
      <c r="E31" s="28">
        <v>0</v>
      </c>
      <c r="F31" s="23"/>
      <c r="G31" s="30">
        <v>0</v>
      </c>
      <c r="H31" s="28"/>
      <c r="I31" s="29">
        <v>0</v>
      </c>
      <c r="Q31" s="6"/>
    </row>
    <row r="32" spans="1:17" ht="12.75">
      <c r="A32" s="39" t="s">
        <v>19</v>
      </c>
      <c r="B32" s="23"/>
      <c r="C32" s="28">
        <f>'Intra-Gov''t Liabilities_Details'!M35</f>
        <v>174282</v>
      </c>
      <c r="D32" s="23"/>
      <c r="E32" s="28">
        <v>0</v>
      </c>
      <c r="F32" s="23"/>
      <c r="G32" s="30">
        <v>0</v>
      </c>
      <c r="H32" s="28"/>
      <c r="I32" s="29">
        <v>0</v>
      </c>
      <c r="Q32" s="6"/>
    </row>
    <row r="33" spans="1:17" ht="12.75" hidden="1">
      <c r="A33" s="39" t="s">
        <v>20</v>
      </c>
      <c r="B33" s="23"/>
      <c r="C33" s="28">
        <f>'Intra-Gov''t Liabilities_Details'!M36</f>
        <v>0</v>
      </c>
      <c r="D33" s="23"/>
      <c r="E33" s="28">
        <v>0</v>
      </c>
      <c r="F33" s="23"/>
      <c r="G33" s="30">
        <v>0</v>
      </c>
      <c r="H33" s="28"/>
      <c r="I33" s="29">
        <v>0</v>
      </c>
      <c r="Q33" s="6"/>
    </row>
    <row r="34" spans="1:17" ht="12.75">
      <c r="A34" s="37" t="s">
        <v>69</v>
      </c>
      <c r="B34" s="23"/>
      <c r="C34" s="28">
        <v>0</v>
      </c>
      <c r="D34" s="23"/>
      <c r="E34" s="28">
        <v>0</v>
      </c>
      <c r="F34" s="23"/>
      <c r="G34" s="30">
        <v>0</v>
      </c>
      <c r="H34" s="28"/>
      <c r="I34" s="29">
        <f>'Intra-Gov''t Liabilities_Details'!M74</f>
        <v>536</v>
      </c>
      <c r="Q34" s="6"/>
    </row>
    <row r="35" spans="1:17" ht="12.75">
      <c r="A35" s="40" t="s">
        <v>95</v>
      </c>
      <c r="B35" s="23"/>
      <c r="C35" s="28">
        <f>'Intra-Gov''t Liabilities_Details'!M38</f>
        <v>0</v>
      </c>
      <c r="D35" s="23"/>
      <c r="E35" s="28">
        <v>0</v>
      </c>
      <c r="F35" s="23"/>
      <c r="G35" s="30">
        <v>0</v>
      </c>
      <c r="H35" s="28"/>
      <c r="I35" s="29">
        <f>'Intra-Gov''t Liabilities_Details'!M75</f>
        <v>73210</v>
      </c>
      <c r="Q35" s="6"/>
    </row>
    <row r="36" spans="1:17" ht="12.75">
      <c r="A36" s="40" t="s">
        <v>94</v>
      </c>
      <c r="B36" s="23"/>
      <c r="C36" s="28">
        <f>'Intra-Gov''t Liabilities_Details'!M39</f>
        <v>6</v>
      </c>
      <c r="D36" s="23"/>
      <c r="E36" s="28">
        <v>0</v>
      </c>
      <c r="F36" s="23"/>
      <c r="G36" s="30">
        <v>0</v>
      </c>
      <c r="H36" s="28"/>
      <c r="I36" s="29">
        <v>0</v>
      </c>
      <c r="Q36" s="6"/>
    </row>
    <row r="37" spans="1:17" ht="12.75">
      <c r="A37" s="39" t="s">
        <v>34</v>
      </c>
      <c r="B37" s="23"/>
      <c r="C37" s="28">
        <f>'Intra-Gov''t Liabilities_Details'!M40</f>
        <v>8977</v>
      </c>
      <c r="D37" s="23"/>
      <c r="E37" s="28">
        <v>0</v>
      </c>
      <c r="F37" s="23"/>
      <c r="G37" s="30">
        <v>0</v>
      </c>
      <c r="H37" s="28"/>
      <c r="I37" s="29">
        <f>'Intra-Gov''t Liabilities_Details'!M76</f>
        <v>170</v>
      </c>
      <c r="Q37" s="6"/>
    </row>
    <row r="38" spans="1:17" ht="12.75">
      <c r="A38" s="39" t="s">
        <v>102</v>
      </c>
      <c r="B38" s="23"/>
      <c r="C38" s="28">
        <f>'Intra-Gov''t Liabilities_Details'!M41</f>
        <v>56</v>
      </c>
      <c r="D38" s="23"/>
      <c r="E38" s="28">
        <v>0</v>
      </c>
      <c r="F38" s="23"/>
      <c r="G38" s="30">
        <v>0</v>
      </c>
      <c r="H38" s="28"/>
      <c r="I38" s="29">
        <v>0</v>
      </c>
      <c r="Q38" s="6"/>
    </row>
    <row r="39" spans="1:17" ht="12.75">
      <c r="A39" s="39" t="s">
        <v>22</v>
      </c>
      <c r="B39" s="23"/>
      <c r="C39" s="28">
        <f>'Intra-Gov''t Liabilities_Details'!M42</f>
        <v>53</v>
      </c>
      <c r="D39" s="23"/>
      <c r="E39" s="28">
        <v>0</v>
      </c>
      <c r="F39" s="23"/>
      <c r="G39" s="30">
        <v>0</v>
      </c>
      <c r="H39" s="28"/>
      <c r="I39" s="29">
        <f>'Intra-Gov''t Liabilities_Details'!M77</f>
        <v>219</v>
      </c>
      <c r="Q39" s="6"/>
    </row>
    <row r="40" spans="1:17" ht="12.75" hidden="1">
      <c r="A40" s="40" t="s">
        <v>42</v>
      </c>
      <c r="B40" s="23"/>
      <c r="C40" s="28">
        <f>'Intra-Gov''t Liabilities_Details'!M45</f>
        <v>0</v>
      </c>
      <c r="D40" s="23"/>
      <c r="E40" s="28">
        <v>0</v>
      </c>
      <c r="F40" s="23"/>
      <c r="G40" s="30">
        <v>0</v>
      </c>
      <c r="H40" s="28"/>
      <c r="I40" s="29">
        <v>0</v>
      </c>
      <c r="Q40" s="6"/>
    </row>
    <row r="41" spans="1:17" ht="12.75">
      <c r="A41" s="39" t="s">
        <v>23</v>
      </c>
      <c r="B41" s="23"/>
      <c r="C41" s="28">
        <f>'Intra-Gov''t Liabilities_Details'!M46</f>
        <v>5786</v>
      </c>
      <c r="D41" s="23"/>
      <c r="E41" s="28">
        <v>0</v>
      </c>
      <c r="F41" s="23"/>
      <c r="G41" s="30">
        <v>0</v>
      </c>
      <c r="H41" s="28"/>
      <c r="I41" s="29">
        <v>0</v>
      </c>
      <c r="Q41" s="6"/>
    </row>
    <row r="42" spans="1:17" ht="12.75" hidden="1">
      <c r="A42" s="39" t="s">
        <v>35</v>
      </c>
      <c r="B42" s="23"/>
      <c r="C42" s="28">
        <f>'Intra-Gov''t Liabilities_Details'!M48</f>
        <v>0</v>
      </c>
      <c r="D42" s="23"/>
      <c r="E42" s="28">
        <v>0</v>
      </c>
      <c r="F42" s="23"/>
      <c r="G42" s="30">
        <v>0</v>
      </c>
      <c r="H42" s="28"/>
      <c r="I42" s="29">
        <v>0</v>
      </c>
      <c r="Q42" s="6"/>
    </row>
    <row r="43" spans="1:17" ht="12.75">
      <c r="A43" s="39" t="s">
        <v>24</v>
      </c>
      <c r="B43" s="23"/>
      <c r="C43" s="28">
        <f>'Intra-Gov''t Liabilities_Details'!M49</f>
        <v>4185</v>
      </c>
      <c r="D43" s="23"/>
      <c r="E43" s="28">
        <v>0</v>
      </c>
      <c r="F43" s="23"/>
      <c r="G43" s="30">
        <v>0</v>
      </c>
      <c r="H43" s="28"/>
      <c r="I43" s="29">
        <f>'Intra-Gov''t Liabilities_Details'!M78</f>
        <v>14783</v>
      </c>
      <c r="Q43" s="6"/>
    </row>
    <row r="44" spans="1:17" ht="12.75" hidden="1">
      <c r="A44" s="39" t="s">
        <v>49</v>
      </c>
      <c r="B44" s="23"/>
      <c r="C44" s="28">
        <f>'Intra-Gov''t Liabilities_Details'!M50</f>
        <v>0</v>
      </c>
      <c r="D44" s="23"/>
      <c r="E44" s="28">
        <v>0</v>
      </c>
      <c r="F44" s="23"/>
      <c r="G44" s="30">
        <v>0</v>
      </c>
      <c r="H44" s="28"/>
      <c r="I44" s="29">
        <v>0</v>
      </c>
      <c r="Q44" s="6"/>
    </row>
    <row r="45" spans="1:17" ht="12.75" hidden="1">
      <c r="A45" s="39" t="s">
        <v>25</v>
      </c>
      <c r="B45" s="23"/>
      <c r="C45" s="28">
        <f>'Intra-Gov''t Liabilities_Details'!M51</f>
        <v>0</v>
      </c>
      <c r="D45" s="23"/>
      <c r="E45" s="28">
        <v>0</v>
      </c>
      <c r="F45" s="23"/>
      <c r="G45" s="30">
        <v>0</v>
      </c>
      <c r="H45" s="28"/>
      <c r="I45" s="29">
        <v>0</v>
      </c>
      <c r="Q45" s="6"/>
    </row>
    <row r="46" spans="1:17" ht="12.75">
      <c r="A46" s="39" t="s">
        <v>98</v>
      </c>
      <c r="B46" s="23"/>
      <c r="C46" s="28">
        <v>0</v>
      </c>
      <c r="D46" s="23"/>
      <c r="E46" s="28">
        <v>0</v>
      </c>
      <c r="F46" s="23"/>
      <c r="G46" s="30">
        <v>0</v>
      </c>
      <c r="H46" s="28"/>
      <c r="I46" s="29">
        <f>'Intra-Gov''t Liabilities_Details'!M79</f>
        <v>7523</v>
      </c>
      <c r="Q46" s="6"/>
    </row>
    <row r="47" spans="1:17" ht="12.75">
      <c r="A47" s="40" t="s">
        <v>97</v>
      </c>
      <c r="B47" s="23"/>
      <c r="C47" s="28">
        <f>'Intra-Gov''t Liabilities_Details'!M52</f>
        <v>61</v>
      </c>
      <c r="D47" s="23"/>
      <c r="E47" s="28">
        <v>0</v>
      </c>
      <c r="F47" s="23"/>
      <c r="G47" s="30">
        <v>0</v>
      </c>
      <c r="H47" s="28"/>
      <c r="I47" s="29">
        <v>0</v>
      </c>
      <c r="Q47" s="6"/>
    </row>
    <row r="48" spans="1:17" ht="12.75">
      <c r="A48" s="39" t="s">
        <v>26</v>
      </c>
      <c r="B48" s="23"/>
      <c r="C48" s="28">
        <f>'Intra-Gov''t Liabilities_Details'!M53</f>
        <v>747</v>
      </c>
      <c r="D48" s="23"/>
      <c r="E48" s="28">
        <v>0</v>
      </c>
      <c r="F48" s="23"/>
      <c r="G48" s="30">
        <v>0</v>
      </c>
      <c r="H48" s="28"/>
      <c r="I48" s="29">
        <f>'Intra-Gov''t Liabilities_Details'!M80</f>
        <v>2354</v>
      </c>
      <c r="Q48" s="6"/>
    </row>
    <row r="49" spans="1:17" ht="12.75">
      <c r="A49" s="39" t="s">
        <v>27</v>
      </c>
      <c r="B49" s="23"/>
      <c r="C49" s="28">
        <f>'Intra-Gov''t Liabilities_Details'!M54</f>
        <v>0</v>
      </c>
      <c r="D49" s="23"/>
      <c r="E49" s="28">
        <v>0</v>
      </c>
      <c r="F49" s="23"/>
      <c r="G49" s="30">
        <v>0</v>
      </c>
      <c r="H49" s="28"/>
      <c r="I49" s="29">
        <f>'Intra-Gov''t Liabilities_Details'!M81</f>
        <v>654</v>
      </c>
      <c r="Q49" s="6"/>
    </row>
    <row r="50" spans="1:17" ht="12.75">
      <c r="A50" s="39" t="s">
        <v>28</v>
      </c>
      <c r="B50" s="23"/>
      <c r="C50" s="28">
        <f>'Intra-Gov''t Liabilities_Details'!M56</f>
        <v>184</v>
      </c>
      <c r="D50" s="23"/>
      <c r="E50" s="28">
        <v>0</v>
      </c>
      <c r="F50" s="23"/>
      <c r="G50" s="30">
        <v>0</v>
      </c>
      <c r="H50" s="28"/>
      <c r="I50" s="29">
        <f>'Intra-Gov''t Liabilities_Details'!M82</f>
        <v>2344</v>
      </c>
      <c r="Q50" s="6"/>
    </row>
    <row r="51" spans="1:17" ht="12.75">
      <c r="A51" s="39" t="s">
        <v>36</v>
      </c>
      <c r="B51" s="23"/>
      <c r="C51" s="28">
        <f>'Intra-Gov''t Liabilities_Details'!M57</f>
        <v>29788</v>
      </c>
      <c r="D51" s="23"/>
      <c r="E51" s="28">
        <v>0</v>
      </c>
      <c r="F51" s="23"/>
      <c r="G51" s="30">
        <v>0</v>
      </c>
      <c r="H51" s="28"/>
      <c r="I51" s="29">
        <f>'Intra-Gov''t Liabilities_Details'!M83</f>
        <v>0</v>
      </c>
      <c r="Q51" s="6"/>
    </row>
    <row r="52" spans="1:17" ht="12.75">
      <c r="A52" s="39" t="s">
        <v>29</v>
      </c>
      <c r="B52" s="23"/>
      <c r="C52" s="28">
        <f>'Intra-Gov''t Liabilities_Details'!M58</f>
        <v>30966</v>
      </c>
      <c r="D52" s="23"/>
      <c r="E52" s="28">
        <v>0</v>
      </c>
      <c r="F52" s="23"/>
      <c r="G52" s="30">
        <v>0</v>
      </c>
      <c r="H52" s="28"/>
      <c r="I52" s="29">
        <f>'Intra-Gov''t Liabilities_Details'!M84</f>
        <v>28294</v>
      </c>
      <c r="Q52" s="6"/>
    </row>
    <row r="53" spans="1:17" ht="12.75">
      <c r="A53" s="37" t="s">
        <v>46</v>
      </c>
      <c r="B53" s="23"/>
      <c r="C53" s="28">
        <f>'Intra-Gov''t Liabilities_Details'!M11</f>
        <v>3775</v>
      </c>
      <c r="D53" s="23"/>
      <c r="E53" s="28">
        <v>0</v>
      </c>
      <c r="F53" s="23"/>
      <c r="G53" s="30">
        <v>0</v>
      </c>
      <c r="H53" s="28"/>
      <c r="I53" s="29">
        <f>'Intra-Gov''t Liabilities_Details'!M65</f>
        <v>188439</v>
      </c>
      <c r="Q53" s="6"/>
    </row>
    <row r="54" spans="1:17" ht="13.5" thickBot="1">
      <c r="A54" s="43" t="s">
        <v>30</v>
      </c>
      <c r="B54" s="44"/>
      <c r="C54" s="45">
        <f>SUM(C10:C53)</f>
        <v>328437</v>
      </c>
      <c r="D54" s="45"/>
      <c r="E54" s="45">
        <f>SUM(E10:E53)</f>
        <v>216852</v>
      </c>
      <c r="F54" s="45"/>
      <c r="G54" s="45">
        <f>SUM(G10:G53)</f>
        <v>20000</v>
      </c>
      <c r="H54" s="45"/>
      <c r="I54" s="46">
        <f>SUM(I10:I53)</f>
        <v>524245</v>
      </c>
      <c r="Q54" s="6"/>
    </row>
    <row r="55" spans="1:17" ht="13.5" thickTop="1">
      <c r="A55" s="43"/>
      <c r="B55" s="44"/>
      <c r="C55" s="50"/>
      <c r="D55" s="50"/>
      <c r="E55" s="50"/>
      <c r="F55" s="50"/>
      <c r="G55" s="50"/>
      <c r="H55" s="50"/>
      <c r="I55" s="51"/>
      <c r="Q55" s="6"/>
    </row>
    <row r="56" spans="1:17" ht="15">
      <c r="A56" s="49" t="s">
        <v>47</v>
      </c>
      <c r="B56" s="44"/>
      <c r="C56" s="50"/>
      <c r="D56" s="50"/>
      <c r="E56" s="50"/>
      <c r="F56" s="50"/>
      <c r="G56" s="50"/>
      <c r="H56" s="50"/>
      <c r="I56" s="51"/>
      <c r="Q56" s="6"/>
    </row>
    <row r="57" spans="1:17" ht="15">
      <c r="A57" s="49" t="s">
        <v>48</v>
      </c>
      <c r="B57" s="44"/>
      <c r="C57" s="50"/>
      <c r="D57" s="50"/>
      <c r="E57" s="50"/>
      <c r="F57" s="50"/>
      <c r="G57" s="50"/>
      <c r="H57" s="50"/>
      <c r="I57" s="51"/>
      <c r="Q57" s="6"/>
    </row>
    <row r="58" spans="1:17" ht="12.75">
      <c r="A58" s="35"/>
      <c r="B58" s="36"/>
      <c r="C58" s="36"/>
      <c r="D58" s="36"/>
      <c r="E58" s="36"/>
      <c r="F58" s="36"/>
      <c r="G58" s="36"/>
      <c r="H58" s="36"/>
      <c r="I58" s="41"/>
      <c r="Q58" s="6"/>
    </row>
    <row r="59" ht="12.75">
      <c r="Q59" s="6"/>
    </row>
    <row r="60" spans="3:17" ht="12.75">
      <c r="C60" s="8"/>
      <c r="E60" s="8"/>
      <c r="G60" s="8"/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</sheetData>
  <mergeCells count="4">
    <mergeCell ref="A1:I1"/>
    <mergeCell ref="A2:I2"/>
    <mergeCell ref="A3:I3"/>
    <mergeCell ref="A4:I4"/>
  </mergeCells>
  <printOptions horizontalCentered="1"/>
  <pageMargins left="0.7" right="0.7" top="0.7" bottom="0.75" header="0.5" footer="0.5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A1" sqref="A1:M1"/>
    </sheetView>
  </sheetViews>
  <sheetFormatPr defaultColWidth="9.140625" defaultRowHeight="12.75"/>
  <cols>
    <col min="1" max="1" width="3.140625" style="3" customWidth="1"/>
    <col min="2" max="2" width="37.7109375" style="3" customWidth="1"/>
    <col min="3" max="3" width="11.28125" style="3" customWidth="1"/>
    <col min="4" max="4" width="9.7109375" style="3" customWidth="1"/>
    <col min="5" max="5" width="11.28125" style="3" customWidth="1"/>
    <col min="6" max="6" width="9.7109375" style="3" customWidth="1"/>
    <col min="7" max="7" width="11.28125" style="3" customWidth="1"/>
    <col min="8" max="8" width="9.7109375" style="3" customWidth="1"/>
    <col min="9" max="11" width="11.28125" style="3" customWidth="1"/>
    <col min="12" max="12" width="9.140625" style="3" customWidth="1"/>
    <col min="13" max="13" width="11.28125" style="3" customWidth="1"/>
    <col min="14" max="16384" width="9.140625" style="3" customWidth="1"/>
  </cols>
  <sheetData>
    <row r="1" spans="1:13" s="2" customFormat="1" ht="15.75">
      <c r="A1" s="102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2" customFormat="1" ht="15.75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2" customFormat="1" ht="15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s="2" customFormat="1" ht="15.75">
      <c r="A4" s="102" t="s">
        <v>51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ht="12.75">
      <c r="A5" s="9" t="s">
        <v>52</v>
      </c>
    </row>
    <row r="6" spans="1:13" ht="12.75">
      <c r="A6" s="52" t="s">
        <v>32</v>
      </c>
      <c r="B6" s="52"/>
      <c r="C6" s="53" t="s">
        <v>53</v>
      </c>
      <c r="D6" s="53" t="s">
        <v>54</v>
      </c>
      <c r="E6" s="53" t="s">
        <v>55</v>
      </c>
      <c r="F6" s="53" t="s">
        <v>56</v>
      </c>
      <c r="G6" s="53" t="s">
        <v>57</v>
      </c>
      <c r="H6" s="53" t="s">
        <v>58</v>
      </c>
      <c r="I6" s="53" t="s">
        <v>59</v>
      </c>
      <c r="J6" s="53" t="s">
        <v>60</v>
      </c>
      <c r="K6" s="53" t="s">
        <v>61</v>
      </c>
      <c r="L6" s="53" t="s">
        <v>62</v>
      </c>
      <c r="M6" s="53" t="s">
        <v>63</v>
      </c>
    </row>
    <row r="7" ht="13.5" thickBot="1"/>
    <row r="8" spans="1:13" ht="14.25">
      <c r="A8" s="54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3" ht="12.75">
      <c r="A9" s="58"/>
      <c r="B9" s="59" t="s">
        <v>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1"/>
    </row>
    <row r="10" spans="1:13" ht="14.25">
      <c r="A10" s="62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4.25">
      <c r="A11" s="62"/>
      <c r="B11" s="63" t="s">
        <v>64</v>
      </c>
      <c r="C11" s="64">
        <v>0</v>
      </c>
      <c r="D11" s="64">
        <v>0</v>
      </c>
      <c r="E11" s="64">
        <v>0</v>
      </c>
      <c r="F11" s="64">
        <v>0</v>
      </c>
      <c r="G11" s="64">
        <v>905</v>
      </c>
      <c r="H11" s="64">
        <v>0</v>
      </c>
      <c r="I11" s="64">
        <v>4</v>
      </c>
      <c r="J11" s="64">
        <v>0</v>
      </c>
      <c r="K11" s="64">
        <v>2866</v>
      </c>
      <c r="L11" s="64">
        <v>0</v>
      </c>
      <c r="M11" s="65">
        <f>SUM(C11:L11)</f>
        <v>3775</v>
      </c>
    </row>
    <row r="12" spans="1:13" ht="12.75">
      <c r="A12" s="66"/>
      <c r="B12" s="67" t="s">
        <v>3</v>
      </c>
      <c r="C12" s="1">
        <v>0</v>
      </c>
      <c r="D12" s="1">
        <v>0</v>
      </c>
      <c r="E12" s="1">
        <v>20</v>
      </c>
      <c r="F12" s="1">
        <v>0</v>
      </c>
      <c r="G12" s="1">
        <v>0</v>
      </c>
      <c r="H12" s="1">
        <v>0</v>
      </c>
      <c r="I12" s="1">
        <v>0</v>
      </c>
      <c r="J12" s="1">
        <v>14</v>
      </c>
      <c r="K12" s="1">
        <v>0</v>
      </c>
      <c r="L12" s="1">
        <v>0</v>
      </c>
      <c r="M12" s="65">
        <f>SUM(C12:L12)</f>
        <v>34</v>
      </c>
    </row>
    <row r="13" spans="1:13" ht="12.75">
      <c r="A13" s="66"/>
      <c r="B13" s="67" t="s">
        <v>4</v>
      </c>
      <c r="C13" s="1">
        <v>0</v>
      </c>
      <c r="D13" s="1">
        <v>46</v>
      </c>
      <c r="E13" s="1">
        <v>773</v>
      </c>
      <c r="F13" s="1">
        <v>0</v>
      </c>
      <c r="G13" s="1">
        <v>0</v>
      </c>
      <c r="H13" s="1">
        <v>64</v>
      </c>
      <c r="I13" s="1">
        <v>131</v>
      </c>
      <c r="J13" s="1">
        <v>1631</v>
      </c>
      <c r="K13" s="1">
        <v>107</v>
      </c>
      <c r="L13" s="1">
        <v>0</v>
      </c>
      <c r="M13" s="65">
        <f aca="true" t="shared" si="0" ref="M13:M59">SUM(C13:L13)</f>
        <v>2752</v>
      </c>
    </row>
    <row r="14" spans="1:13" ht="12.75">
      <c r="A14" s="66"/>
      <c r="B14" s="67" t="s">
        <v>65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65">
        <f t="shared" si="0"/>
        <v>0</v>
      </c>
    </row>
    <row r="15" spans="1:13" ht="12.75">
      <c r="A15" s="66"/>
      <c r="B15" s="67" t="s">
        <v>5</v>
      </c>
      <c r="C15" s="1">
        <v>0</v>
      </c>
      <c r="D15" s="1">
        <v>0</v>
      </c>
      <c r="E15" s="1">
        <v>58</v>
      </c>
      <c r="F15" s="1">
        <v>0</v>
      </c>
      <c r="G15" s="1">
        <v>0</v>
      </c>
      <c r="H15" s="1">
        <v>0</v>
      </c>
      <c r="I15" s="1">
        <v>0</v>
      </c>
      <c r="J15" s="1">
        <v>1400</v>
      </c>
      <c r="K15" s="1">
        <v>703</v>
      </c>
      <c r="L15" s="1">
        <v>0</v>
      </c>
      <c r="M15" s="65">
        <f t="shared" si="0"/>
        <v>2161</v>
      </c>
    </row>
    <row r="16" spans="1:13" ht="12.75">
      <c r="A16" s="66"/>
      <c r="B16" s="68" t="s">
        <v>6</v>
      </c>
      <c r="C16" s="1">
        <v>0</v>
      </c>
      <c r="D16" s="1">
        <v>276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37</v>
      </c>
      <c r="K16" s="1">
        <v>0</v>
      </c>
      <c r="L16" s="1">
        <v>0</v>
      </c>
      <c r="M16" s="65">
        <f t="shared" si="0"/>
        <v>313</v>
      </c>
    </row>
    <row r="17" spans="1:13" ht="12.75">
      <c r="A17" s="66"/>
      <c r="B17" s="68" t="s">
        <v>7</v>
      </c>
      <c r="C17" s="1">
        <v>664</v>
      </c>
      <c r="D17" s="1">
        <v>4</v>
      </c>
      <c r="E17" s="1">
        <v>2</v>
      </c>
      <c r="F17" s="1">
        <v>0</v>
      </c>
      <c r="G17" s="1">
        <v>0</v>
      </c>
      <c r="H17" s="1">
        <v>3</v>
      </c>
      <c r="I17" s="1">
        <v>0</v>
      </c>
      <c r="J17" s="1">
        <v>321</v>
      </c>
      <c r="K17" s="1">
        <v>230</v>
      </c>
      <c r="L17" s="1">
        <v>0</v>
      </c>
      <c r="M17" s="65">
        <f t="shared" si="0"/>
        <v>1224</v>
      </c>
    </row>
    <row r="18" spans="1:13" ht="12.75">
      <c r="A18" s="66"/>
      <c r="B18" s="68" t="s">
        <v>8</v>
      </c>
      <c r="C18" s="1">
        <v>0</v>
      </c>
      <c r="D18" s="1">
        <v>0</v>
      </c>
      <c r="E18" s="1">
        <v>251</v>
      </c>
      <c r="F18" s="1">
        <v>0</v>
      </c>
      <c r="G18" s="1">
        <v>0</v>
      </c>
      <c r="H18" s="1">
        <v>0</v>
      </c>
      <c r="I18" s="1">
        <v>0</v>
      </c>
      <c r="J18" s="1">
        <v>906</v>
      </c>
      <c r="K18" s="1">
        <v>0</v>
      </c>
      <c r="L18" s="1">
        <v>0</v>
      </c>
      <c r="M18" s="65">
        <f t="shared" si="0"/>
        <v>1157</v>
      </c>
    </row>
    <row r="19" spans="1:13" ht="12.75">
      <c r="A19" s="66"/>
      <c r="B19" s="68" t="s">
        <v>9</v>
      </c>
      <c r="C19" s="1">
        <v>96</v>
      </c>
      <c r="D19" s="1">
        <v>240</v>
      </c>
      <c r="E19" s="1">
        <v>0</v>
      </c>
      <c r="F19" s="1">
        <v>0</v>
      </c>
      <c r="G19" s="1">
        <v>0</v>
      </c>
      <c r="H19" s="1">
        <v>166</v>
      </c>
      <c r="I19" s="1">
        <v>0</v>
      </c>
      <c r="J19" s="1">
        <v>316</v>
      </c>
      <c r="K19" s="1">
        <v>41</v>
      </c>
      <c r="L19" s="1">
        <v>0</v>
      </c>
      <c r="M19" s="65">
        <f t="shared" si="0"/>
        <v>859</v>
      </c>
    </row>
    <row r="20" spans="1:13" ht="12.75">
      <c r="A20" s="69"/>
      <c r="B20" s="68" t="s">
        <v>10</v>
      </c>
      <c r="C20" s="1">
        <v>0</v>
      </c>
      <c r="D20" s="1">
        <v>0</v>
      </c>
      <c r="E20" s="1">
        <v>500</v>
      </c>
      <c r="F20" s="1">
        <v>0</v>
      </c>
      <c r="G20" s="1">
        <v>0</v>
      </c>
      <c r="H20" s="1">
        <v>0</v>
      </c>
      <c r="I20" s="1">
        <v>0</v>
      </c>
      <c r="J20" s="1">
        <v>10</v>
      </c>
      <c r="K20" s="1">
        <v>205</v>
      </c>
      <c r="L20" s="1">
        <v>0</v>
      </c>
      <c r="M20" s="65">
        <f t="shared" si="0"/>
        <v>715</v>
      </c>
    </row>
    <row r="21" spans="1:13" ht="12.75">
      <c r="A21" s="70"/>
      <c r="B21" s="68" t="s">
        <v>11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500</v>
      </c>
      <c r="J21" s="1">
        <v>540</v>
      </c>
      <c r="K21" s="1">
        <v>74</v>
      </c>
      <c r="L21" s="1">
        <v>0</v>
      </c>
      <c r="M21" s="65">
        <f t="shared" si="0"/>
        <v>1114</v>
      </c>
    </row>
    <row r="22" spans="1:13" ht="12.75">
      <c r="A22" s="70"/>
      <c r="B22" s="68" t="s">
        <v>12</v>
      </c>
      <c r="C22" s="1">
        <v>1086</v>
      </c>
      <c r="D22" s="1">
        <v>1</v>
      </c>
      <c r="E22" s="1">
        <v>25</v>
      </c>
      <c r="F22" s="1">
        <v>0</v>
      </c>
      <c r="G22" s="1">
        <v>0</v>
      </c>
      <c r="H22" s="1">
        <v>577</v>
      </c>
      <c r="I22" s="1">
        <v>0</v>
      </c>
      <c r="J22" s="1">
        <v>4</v>
      </c>
      <c r="K22" s="1">
        <v>0</v>
      </c>
      <c r="L22" s="1">
        <v>15</v>
      </c>
      <c r="M22" s="65">
        <f t="shared" si="0"/>
        <v>1708</v>
      </c>
    </row>
    <row r="23" spans="1:13" ht="12.75">
      <c r="A23" s="70"/>
      <c r="B23" s="68" t="s">
        <v>13</v>
      </c>
      <c r="C23" s="1">
        <v>0</v>
      </c>
      <c r="D23" s="1">
        <v>0</v>
      </c>
      <c r="E23" s="1">
        <v>4471</v>
      </c>
      <c r="F23" s="1">
        <v>0</v>
      </c>
      <c r="G23" s="1">
        <v>0</v>
      </c>
      <c r="H23" s="1">
        <v>3692</v>
      </c>
      <c r="I23" s="1">
        <v>0</v>
      </c>
      <c r="J23" s="1">
        <v>3445</v>
      </c>
      <c r="K23" s="1">
        <v>0</v>
      </c>
      <c r="L23" s="1">
        <v>0</v>
      </c>
      <c r="M23" s="65">
        <f t="shared" si="0"/>
        <v>11608</v>
      </c>
    </row>
    <row r="24" spans="1:13" ht="12.75">
      <c r="A24" s="70"/>
      <c r="B24" s="68" t="s">
        <v>14</v>
      </c>
      <c r="C24" s="1">
        <v>0</v>
      </c>
      <c r="D24" s="1">
        <v>23</v>
      </c>
      <c r="E24" s="1">
        <v>2014</v>
      </c>
      <c r="F24" s="1">
        <v>0</v>
      </c>
      <c r="G24" s="1">
        <v>0</v>
      </c>
      <c r="H24" s="1">
        <v>101</v>
      </c>
      <c r="I24" s="1">
        <v>0</v>
      </c>
      <c r="J24" s="1">
        <v>2543</v>
      </c>
      <c r="K24" s="1">
        <v>3138</v>
      </c>
      <c r="L24" s="1">
        <v>0</v>
      </c>
      <c r="M24" s="65">
        <f t="shared" si="0"/>
        <v>7819</v>
      </c>
    </row>
    <row r="25" spans="1:13" ht="12.75">
      <c r="A25" s="70"/>
      <c r="B25" s="68" t="s">
        <v>37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108</v>
      </c>
      <c r="J25" s="1">
        <v>26777</v>
      </c>
      <c r="K25" s="1">
        <v>247</v>
      </c>
      <c r="L25" s="1">
        <v>623</v>
      </c>
      <c r="M25" s="65">
        <f t="shared" si="0"/>
        <v>27755</v>
      </c>
    </row>
    <row r="26" spans="1:13" ht="12.75">
      <c r="A26" s="70"/>
      <c r="B26" s="68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65">
        <f t="shared" si="0"/>
        <v>0</v>
      </c>
    </row>
    <row r="27" spans="1:13" ht="12.75">
      <c r="A27" s="70"/>
      <c r="B27" s="68" t="s">
        <v>15</v>
      </c>
      <c r="C27" s="1">
        <v>0</v>
      </c>
      <c r="D27" s="1">
        <v>102</v>
      </c>
      <c r="E27" s="1">
        <v>1204</v>
      </c>
      <c r="F27" s="1">
        <v>0</v>
      </c>
      <c r="G27" s="1">
        <v>0</v>
      </c>
      <c r="H27" s="1">
        <v>469</v>
      </c>
      <c r="I27" s="1">
        <v>100</v>
      </c>
      <c r="J27" s="1">
        <v>4811</v>
      </c>
      <c r="K27" s="1">
        <v>1710</v>
      </c>
      <c r="L27" s="1">
        <v>0</v>
      </c>
      <c r="M27" s="65">
        <f t="shared" si="0"/>
        <v>8396</v>
      </c>
    </row>
    <row r="28" spans="1:13" ht="12.75">
      <c r="A28" s="70"/>
      <c r="B28" s="68" t="s">
        <v>31</v>
      </c>
      <c r="C28" s="1">
        <v>0</v>
      </c>
      <c r="D28" s="1">
        <v>0</v>
      </c>
      <c r="E28" s="1">
        <v>480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65">
        <f t="shared" si="0"/>
        <v>480</v>
      </c>
    </row>
    <row r="29" spans="1:13" ht="12.75">
      <c r="A29" s="71"/>
      <c r="B29" s="68" t="s">
        <v>66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65">
        <f t="shared" si="0"/>
        <v>0</v>
      </c>
    </row>
    <row r="30" spans="1:13" ht="12.75">
      <c r="A30" s="58"/>
      <c r="B30" s="68" t="s">
        <v>16</v>
      </c>
      <c r="C30" s="1">
        <v>0</v>
      </c>
      <c r="D30" s="1">
        <v>0</v>
      </c>
      <c r="E30" s="1">
        <v>59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65">
        <f t="shared" si="0"/>
        <v>59</v>
      </c>
    </row>
    <row r="31" spans="1:13" ht="12.75">
      <c r="A31" s="72"/>
      <c r="B31" s="23" t="s">
        <v>67</v>
      </c>
      <c r="C31" s="1">
        <v>0</v>
      </c>
      <c r="D31" s="1">
        <v>0</v>
      </c>
      <c r="E31" s="1">
        <v>10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65">
        <f t="shared" si="0"/>
        <v>10</v>
      </c>
    </row>
    <row r="32" spans="1:13" ht="12.75">
      <c r="A32" s="24"/>
      <c r="B32" s="23" t="s">
        <v>68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65">
        <f t="shared" si="0"/>
        <v>0</v>
      </c>
    </row>
    <row r="33" spans="1:13" ht="12.75">
      <c r="A33" s="58"/>
      <c r="B33" s="68" t="s">
        <v>17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923</v>
      </c>
      <c r="K33" s="1">
        <v>478</v>
      </c>
      <c r="L33" s="1">
        <v>0</v>
      </c>
      <c r="M33" s="65">
        <f t="shared" si="0"/>
        <v>1401</v>
      </c>
    </row>
    <row r="34" spans="1:13" ht="12.75">
      <c r="A34" s="58"/>
      <c r="B34" s="68" t="s">
        <v>18</v>
      </c>
      <c r="C34" s="1">
        <v>0</v>
      </c>
      <c r="D34" s="1">
        <v>0</v>
      </c>
      <c r="E34" s="1">
        <v>2</v>
      </c>
      <c r="F34" s="1">
        <v>0</v>
      </c>
      <c r="G34" s="1">
        <v>0</v>
      </c>
      <c r="H34" s="1">
        <v>0</v>
      </c>
      <c r="I34" s="1">
        <v>0</v>
      </c>
      <c r="J34" s="1">
        <v>4</v>
      </c>
      <c r="K34" s="1">
        <v>0</v>
      </c>
      <c r="L34" s="1">
        <v>0</v>
      </c>
      <c r="M34" s="65">
        <f t="shared" si="0"/>
        <v>6</v>
      </c>
    </row>
    <row r="35" spans="1:13" ht="12.75">
      <c r="A35" s="58"/>
      <c r="B35" s="68" t="s">
        <v>19</v>
      </c>
      <c r="C35" s="1">
        <v>0</v>
      </c>
      <c r="D35" s="1">
        <v>34795</v>
      </c>
      <c r="E35" s="1">
        <v>6654</v>
      </c>
      <c r="F35" s="1">
        <v>22246</v>
      </c>
      <c r="G35" s="1">
        <v>0</v>
      </c>
      <c r="H35" s="1">
        <v>16711</v>
      </c>
      <c r="I35" s="1">
        <v>30486</v>
      </c>
      <c r="J35" s="1">
        <v>59731</v>
      </c>
      <c r="K35" s="1">
        <v>1708</v>
      </c>
      <c r="L35" s="1">
        <v>1951</v>
      </c>
      <c r="M35" s="65">
        <f t="shared" si="0"/>
        <v>174282</v>
      </c>
    </row>
    <row r="36" spans="1:13" ht="12.75">
      <c r="A36" s="58"/>
      <c r="B36" s="68" t="s">
        <v>20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65">
        <f t="shared" si="0"/>
        <v>0</v>
      </c>
    </row>
    <row r="37" spans="1:13" ht="12.75">
      <c r="A37" s="58"/>
      <c r="B37" s="63" t="s">
        <v>69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65">
        <f t="shared" si="0"/>
        <v>0</v>
      </c>
    </row>
    <row r="38" spans="1:13" ht="12.75">
      <c r="A38" s="58"/>
      <c r="B38" s="63" t="s">
        <v>70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65">
        <f t="shared" si="0"/>
        <v>0</v>
      </c>
    </row>
    <row r="39" spans="1:13" ht="12.75">
      <c r="A39" s="58"/>
      <c r="B39" s="63" t="s">
        <v>82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6</v>
      </c>
      <c r="K39" s="1">
        <v>0</v>
      </c>
      <c r="L39" s="1">
        <v>0</v>
      </c>
      <c r="M39" s="65">
        <f t="shared" si="0"/>
        <v>6</v>
      </c>
    </row>
    <row r="40" spans="1:13" ht="12.75">
      <c r="A40" s="58"/>
      <c r="B40" s="68" t="s">
        <v>34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53</v>
      </c>
      <c r="I40" s="1">
        <v>8923</v>
      </c>
      <c r="J40" s="1">
        <v>1</v>
      </c>
      <c r="K40" s="1">
        <v>0</v>
      </c>
      <c r="L40" s="1">
        <v>0</v>
      </c>
      <c r="M40" s="65">
        <f t="shared" si="0"/>
        <v>8977</v>
      </c>
    </row>
    <row r="41" spans="1:13" ht="12.75">
      <c r="A41" s="58"/>
      <c r="B41" s="68" t="s">
        <v>21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45</v>
      </c>
      <c r="K41" s="1">
        <v>0</v>
      </c>
      <c r="L41" s="1">
        <v>11</v>
      </c>
      <c r="M41" s="65">
        <f t="shared" si="0"/>
        <v>56</v>
      </c>
    </row>
    <row r="42" spans="1:13" ht="12.75">
      <c r="A42" s="58"/>
      <c r="B42" s="68" t="s">
        <v>22</v>
      </c>
      <c r="C42" s="1">
        <v>0</v>
      </c>
      <c r="D42" s="1">
        <v>40</v>
      </c>
      <c r="E42" s="1">
        <v>13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65">
        <f t="shared" si="0"/>
        <v>53</v>
      </c>
    </row>
    <row r="43" spans="1:13" ht="12.75">
      <c r="A43" s="58"/>
      <c r="B43" s="63" t="s">
        <v>71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65">
        <f t="shared" si="0"/>
        <v>0</v>
      </c>
    </row>
    <row r="44" spans="1:13" ht="12.75">
      <c r="A44" s="58"/>
      <c r="B44" s="23" t="s">
        <v>72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65">
        <f t="shared" si="0"/>
        <v>0</v>
      </c>
    </row>
    <row r="45" spans="1:13" ht="12.75">
      <c r="A45" s="58"/>
      <c r="B45" s="63" t="s">
        <v>73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65">
        <f t="shared" si="0"/>
        <v>0</v>
      </c>
    </row>
    <row r="46" spans="1:13" ht="12.75">
      <c r="A46" s="58"/>
      <c r="B46" s="68" t="s">
        <v>23</v>
      </c>
      <c r="C46" s="1">
        <v>0</v>
      </c>
      <c r="D46" s="1">
        <v>2561</v>
      </c>
      <c r="E46" s="1">
        <v>2231</v>
      </c>
      <c r="F46" s="1">
        <v>0</v>
      </c>
      <c r="G46" s="1">
        <v>0</v>
      </c>
      <c r="H46" s="1">
        <v>208</v>
      </c>
      <c r="I46" s="1">
        <v>349</v>
      </c>
      <c r="J46" s="1">
        <v>308</v>
      </c>
      <c r="K46" s="1">
        <v>129</v>
      </c>
      <c r="L46" s="1">
        <v>0</v>
      </c>
      <c r="M46" s="65">
        <f t="shared" si="0"/>
        <v>5786</v>
      </c>
    </row>
    <row r="47" spans="1:13" ht="12.75">
      <c r="A47" s="58"/>
      <c r="B47" s="68" t="s">
        <v>74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65">
        <f t="shared" si="0"/>
        <v>0</v>
      </c>
    </row>
    <row r="48" spans="1:13" ht="12.75">
      <c r="A48" s="58"/>
      <c r="B48" s="68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65">
        <f t="shared" si="0"/>
        <v>0</v>
      </c>
    </row>
    <row r="49" spans="1:13" ht="12.75">
      <c r="A49" s="58"/>
      <c r="B49" s="68" t="s">
        <v>24</v>
      </c>
      <c r="C49" s="1">
        <v>235</v>
      </c>
      <c r="D49" s="1">
        <v>2</v>
      </c>
      <c r="E49" s="1">
        <v>300</v>
      </c>
      <c r="F49" s="1">
        <v>0</v>
      </c>
      <c r="G49" s="1">
        <v>0</v>
      </c>
      <c r="H49" s="1">
        <v>113</v>
      </c>
      <c r="I49" s="1">
        <v>0</v>
      </c>
      <c r="J49" s="1">
        <v>3205</v>
      </c>
      <c r="K49" s="1">
        <v>330</v>
      </c>
      <c r="L49" s="1">
        <v>0</v>
      </c>
      <c r="M49" s="65">
        <f t="shared" si="0"/>
        <v>4185</v>
      </c>
    </row>
    <row r="50" spans="1:13" ht="12.75">
      <c r="A50" s="58"/>
      <c r="B50" s="68" t="s">
        <v>75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65">
        <f t="shared" si="0"/>
        <v>0</v>
      </c>
    </row>
    <row r="51" spans="1:13" ht="12.75">
      <c r="A51" s="58"/>
      <c r="B51" s="68" t="s">
        <v>25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65">
        <f t="shared" si="0"/>
        <v>0</v>
      </c>
    </row>
    <row r="52" spans="1:13" ht="12.75">
      <c r="A52" s="58"/>
      <c r="B52" s="68" t="s">
        <v>83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61</v>
      </c>
      <c r="L52" s="1">
        <v>0</v>
      </c>
      <c r="M52" s="65">
        <f t="shared" si="0"/>
        <v>61</v>
      </c>
    </row>
    <row r="53" spans="1:13" ht="12.75">
      <c r="A53" s="58"/>
      <c r="B53" s="68" t="s">
        <v>26</v>
      </c>
      <c r="C53" s="1">
        <v>0</v>
      </c>
      <c r="D53" s="1">
        <v>0</v>
      </c>
      <c r="E53" s="1">
        <v>0</v>
      </c>
      <c r="F53" s="1">
        <v>0</v>
      </c>
      <c r="G53" s="1">
        <v>119</v>
      </c>
      <c r="H53" s="1">
        <v>0</v>
      </c>
      <c r="I53" s="1">
        <v>624</v>
      </c>
      <c r="J53" s="1">
        <v>4</v>
      </c>
      <c r="K53" s="1">
        <v>0</v>
      </c>
      <c r="L53" s="1">
        <v>0</v>
      </c>
      <c r="M53" s="65">
        <f t="shared" si="0"/>
        <v>747</v>
      </c>
    </row>
    <row r="54" spans="1:13" ht="12.75">
      <c r="A54" s="58"/>
      <c r="B54" s="68" t="s">
        <v>27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65">
        <f t="shared" si="0"/>
        <v>0</v>
      </c>
    </row>
    <row r="55" spans="1:13" ht="12.75">
      <c r="A55" s="58"/>
      <c r="B55" s="68" t="s">
        <v>76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65">
        <f t="shared" si="0"/>
        <v>0</v>
      </c>
    </row>
    <row r="56" spans="1:13" ht="12.75">
      <c r="A56" s="58"/>
      <c r="B56" s="68" t="s">
        <v>28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184</v>
      </c>
      <c r="K56" s="1">
        <v>0</v>
      </c>
      <c r="L56" s="1">
        <v>0</v>
      </c>
      <c r="M56" s="65">
        <f t="shared" si="0"/>
        <v>184</v>
      </c>
    </row>
    <row r="57" spans="1:13" ht="12.75">
      <c r="A57" s="58"/>
      <c r="B57" s="68" t="s">
        <v>36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468</v>
      </c>
      <c r="I57" s="1">
        <v>0</v>
      </c>
      <c r="J57" s="1">
        <v>29278</v>
      </c>
      <c r="K57" s="1">
        <v>42</v>
      </c>
      <c r="L57" s="1">
        <v>0</v>
      </c>
      <c r="M57" s="65">
        <f t="shared" si="0"/>
        <v>29788</v>
      </c>
    </row>
    <row r="58" spans="1:13" ht="12.75">
      <c r="A58" s="58"/>
      <c r="B58" s="68" t="s">
        <v>77</v>
      </c>
      <c r="C58" s="1">
        <v>0</v>
      </c>
      <c r="D58" s="1">
        <v>711</v>
      </c>
      <c r="E58" s="1">
        <v>1148</v>
      </c>
      <c r="F58" s="1">
        <v>0</v>
      </c>
      <c r="G58" s="1">
        <v>0</v>
      </c>
      <c r="H58" s="1">
        <v>2286</v>
      </c>
      <c r="I58" s="1">
        <v>22465</v>
      </c>
      <c r="J58" s="1">
        <v>882</v>
      </c>
      <c r="K58" s="1">
        <v>2943</v>
      </c>
      <c r="L58" s="1">
        <v>531</v>
      </c>
      <c r="M58" s="65">
        <f t="shared" si="0"/>
        <v>30966</v>
      </c>
    </row>
    <row r="59" spans="1:13" ht="12.75">
      <c r="A59" s="58"/>
      <c r="B59" s="59" t="s">
        <v>30</v>
      </c>
      <c r="C59" s="64">
        <f>SUM(C11:C58)</f>
        <v>2081</v>
      </c>
      <c r="D59" s="64">
        <f>SUM(D11:D58)</f>
        <v>38801</v>
      </c>
      <c r="E59" s="64">
        <f>SUM(E11:E58)</f>
        <v>20215</v>
      </c>
      <c r="F59" s="64">
        <f aca="true" t="shared" si="1" ref="F59:L59">SUM(F11:F58)</f>
        <v>22246</v>
      </c>
      <c r="G59" s="64">
        <f>SUM(G11:G58)</f>
        <v>1024</v>
      </c>
      <c r="H59" s="64">
        <f t="shared" si="1"/>
        <v>24911</v>
      </c>
      <c r="I59" s="64">
        <f>SUM(I11:I58)</f>
        <v>63690</v>
      </c>
      <c r="J59" s="64">
        <f t="shared" si="1"/>
        <v>137326</v>
      </c>
      <c r="K59" s="64">
        <f t="shared" si="1"/>
        <v>15012</v>
      </c>
      <c r="L59" s="64">
        <f t="shared" si="1"/>
        <v>3131</v>
      </c>
      <c r="M59" s="65">
        <f t="shared" si="0"/>
        <v>328437</v>
      </c>
    </row>
    <row r="60" spans="1:13" ht="12.75">
      <c r="A60" s="58"/>
      <c r="B60" s="59"/>
      <c r="C60" s="59">
        <f>74435-72354</f>
        <v>2081</v>
      </c>
      <c r="D60" s="59">
        <f>164826-126025</f>
        <v>38801</v>
      </c>
      <c r="E60" s="59">
        <f>100923-80708</f>
        <v>20215</v>
      </c>
      <c r="F60" s="59"/>
      <c r="G60" s="59">
        <f>6788-5764</f>
        <v>1024</v>
      </c>
      <c r="H60" s="64">
        <f>31163-6252</f>
        <v>24911</v>
      </c>
      <c r="I60" s="59">
        <f>76664-12974</f>
        <v>63690</v>
      </c>
      <c r="J60" s="59"/>
      <c r="K60" s="59">
        <f>31881-16869</f>
        <v>15012</v>
      </c>
      <c r="L60" s="59">
        <f>6725-3594</f>
        <v>3131</v>
      </c>
      <c r="M60" s="73"/>
    </row>
    <row r="61" spans="1:13" ht="12.75">
      <c r="A61" s="58"/>
      <c r="B61" s="74" t="s">
        <v>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73"/>
    </row>
    <row r="62" spans="1:13" ht="12.75">
      <c r="A62" s="58"/>
      <c r="B62" s="68" t="s">
        <v>10</v>
      </c>
      <c r="C62" s="64">
        <v>0</v>
      </c>
      <c r="D62" s="64">
        <v>611</v>
      </c>
      <c r="E62" s="64">
        <v>6963</v>
      </c>
      <c r="F62" s="64">
        <v>11502</v>
      </c>
      <c r="G62" s="64">
        <v>4</v>
      </c>
      <c r="H62" s="64">
        <v>21976</v>
      </c>
      <c r="I62" s="64">
        <v>25316</v>
      </c>
      <c r="J62" s="64">
        <v>80251</v>
      </c>
      <c r="K62" s="64">
        <v>69492</v>
      </c>
      <c r="L62" s="64">
        <v>737</v>
      </c>
      <c r="M62" s="65">
        <f>SUM(C62:L62)</f>
        <v>216852</v>
      </c>
    </row>
    <row r="63" spans="1:13" ht="12.75">
      <c r="A63" s="58"/>
      <c r="B63" s="59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</row>
    <row r="64" spans="1:13" ht="12.75">
      <c r="A64" s="58"/>
      <c r="B64" s="74" t="s">
        <v>79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</row>
    <row r="65" spans="1:13" ht="12.75">
      <c r="A65" s="58"/>
      <c r="B65" s="63" t="s">
        <v>80</v>
      </c>
      <c r="C65" s="1">
        <v>0</v>
      </c>
      <c r="D65" s="1">
        <v>230956</v>
      </c>
      <c r="E65" s="1">
        <v>3330</v>
      </c>
      <c r="F65" s="1">
        <v>30</v>
      </c>
      <c r="G65" s="1">
        <v>-45877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65">
        <f aca="true" t="shared" si="2" ref="M65:M84">SUM(C65:L65)</f>
        <v>188439</v>
      </c>
    </row>
    <row r="66" spans="1:13" ht="12.75">
      <c r="A66" s="58"/>
      <c r="B66" s="68" t="s">
        <v>6</v>
      </c>
      <c r="C66" s="1">
        <v>0</v>
      </c>
      <c r="D66" s="1">
        <v>0</v>
      </c>
      <c r="E66" s="1">
        <v>0</v>
      </c>
      <c r="F66" s="1">
        <v>0</v>
      </c>
      <c r="G66" s="1">
        <v>51209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65">
        <f t="shared" si="2"/>
        <v>51209</v>
      </c>
    </row>
    <row r="67" spans="1:13" ht="12.75">
      <c r="A67" s="58"/>
      <c r="B67" s="68" t="s">
        <v>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175</v>
      </c>
      <c r="M67" s="65">
        <f t="shared" si="2"/>
        <v>175</v>
      </c>
    </row>
    <row r="68" spans="1:13" ht="12.75">
      <c r="A68" s="58"/>
      <c r="B68" s="68" t="s">
        <v>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5</v>
      </c>
      <c r="M68" s="65">
        <f t="shared" si="2"/>
        <v>5</v>
      </c>
    </row>
    <row r="69" spans="1:13" ht="12.75">
      <c r="A69" s="58"/>
      <c r="B69" s="68" t="s">
        <v>10</v>
      </c>
      <c r="C69" s="1">
        <v>0</v>
      </c>
      <c r="D69" s="1">
        <v>0</v>
      </c>
      <c r="E69" s="1">
        <v>0</v>
      </c>
      <c r="F69" s="1">
        <v>0</v>
      </c>
      <c r="G69" s="1">
        <v>50378</v>
      </c>
      <c r="H69" s="1">
        <v>0</v>
      </c>
      <c r="I69" s="1">
        <v>0</v>
      </c>
      <c r="J69" s="1">
        <v>0</v>
      </c>
      <c r="K69" s="1">
        <v>73</v>
      </c>
      <c r="L69" s="1">
        <v>0</v>
      </c>
      <c r="M69" s="65">
        <f t="shared" si="2"/>
        <v>50451</v>
      </c>
    </row>
    <row r="70" spans="1:13" ht="12.75">
      <c r="A70" s="58"/>
      <c r="B70" s="68" t="s">
        <v>78</v>
      </c>
      <c r="C70" s="1">
        <v>0</v>
      </c>
      <c r="D70" s="1">
        <v>0</v>
      </c>
      <c r="E70" s="1">
        <v>0</v>
      </c>
      <c r="F70" s="1">
        <v>0</v>
      </c>
      <c r="G70" s="1">
        <v>1308</v>
      </c>
      <c r="H70" s="1">
        <v>417</v>
      </c>
      <c r="I70" s="1">
        <v>0</v>
      </c>
      <c r="J70" s="1">
        <v>0</v>
      </c>
      <c r="K70" s="1">
        <v>0</v>
      </c>
      <c r="L70" s="1">
        <v>0</v>
      </c>
      <c r="M70" s="65">
        <f t="shared" si="2"/>
        <v>1725</v>
      </c>
    </row>
    <row r="71" spans="1:13" ht="12.75">
      <c r="A71" s="58"/>
      <c r="B71" s="68" t="s">
        <v>14</v>
      </c>
      <c r="C71" s="1">
        <v>0</v>
      </c>
      <c r="D71" s="1">
        <v>44</v>
      </c>
      <c r="E71" s="1">
        <v>3453</v>
      </c>
      <c r="F71" s="1">
        <v>17273</v>
      </c>
      <c r="G71" s="1">
        <v>4702</v>
      </c>
      <c r="H71" s="1">
        <v>7156</v>
      </c>
      <c r="I71" s="1">
        <v>0</v>
      </c>
      <c r="J71" s="1">
        <v>7126</v>
      </c>
      <c r="K71" s="1">
        <v>4187</v>
      </c>
      <c r="L71" s="1">
        <v>128</v>
      </c>
      <c r="M71" s="65">
        <f>SUM(C71:L71)</f>
        <v>44069</v>
      </c>
    </row>
    <row r="72" spans="1:13" ht="12.75">
      <c r="A72" s="58"/>
      <c r="B72" s="68" t="s">
        <v>15</v>
      </c>
      <c r="C72" s="1">
        <v>0</v>
      </c>
      <c r="D72" s="1">
        <v>129</v>
      </c>
      <c r="E72" s="1">
        <v>4515</v>
      </c>
      <c r="F72" s="1">
        <v>1303</v>
      </c>
      <c r="G72" s="1">
        <v>160</v>
      </c>
      <c r="H72" s="1">
        <v>3517</v>
      </c>
      <c r="I72" s="1">
        <v>24144</v>
      </c>
      <c r="J72" s="1">
        <v>8122</v>
      </c>
      <c r="K72" s="1">
        <v>9162</v>
      </c>
      <c r="L72" s="1">
        <v>518</v>
      </c>
      <c r="M72" s="65">
        <f t="shared" si="2"/>
        <v>51570</v>
      </c>
    </row>
    <row r="73" spans="1:13" ht="12.75">
      <c r="A73" s="58"/>
      <c r="B73" s="68" t="s">
        <v>16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6515</v>
      </c>
      <c r="J73" s="1">
        <v>0</v>
      </c>
      <c r="K73" s="1">
        <v>0</v>
      </c>
      <c r="L73" s="1">
        <v>0</v>
      </c>
      <c r="M73" s="65">
        <f>SUM(C73:L73)</f>
        <v>6515</v>
      </c>
    </row>
    <row r="74" spans="1:13" ht="12.75">
      <c r="A74" s="58"/>
      <c r="B74" s="63" t="s">
        <v>69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536</v>
      </c>
      <c r="M74" s="65">
        <f>SUM(C74:L74)</f>
        <v>536</v>
      </c>
    </row>
    <row r="75" spans="1:13" ht="12.75">
      <c r="A75" s="58"/>
      <c r="B75" s="63" t="s">
        <v>70</v>
      </c>
      <c r="C75" s="1">
        <v>0</v>
      </c>
      <c r="D75" s="1">
        <v>0</v>
      </c>
      <c r="E75" s="1">
        <v>73210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65">
        <f t="shared" si="2"/>
        <v>73210</v>
      </c>
    </row>
    <row r="76" spans="1:13" ht="12.75">
      <c r="A76" s="58"/>
      <c r="B76" s="68" t="s">
        <v>34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170</v>
      </c>
      <c r="I76" s="1">
        <v>0</v>
      </c>
      <c r="J76" s="1">
        <v>0</v>
      </c>
      <c r="K76" s="1">
        <v>0</v>
      </c>
      <c r="L76" s="1">
        <v>0</v>
      </c>
      <c r="M76" s="65">
        <f t="shared" si="2"/>
        <v>170</v>
      </c>
    </row>
    <row r="77" spans="1:13" ht="12.75">
      <c r="A77" s="58"/>
      <c r="B77" s="68" t="s">
        <v>22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219</v>
      </c>
      <c r="M77" s="65">
        <f t="shared" si="2"/>
        <v>219</v>
      </c>
    </row>
    <row r="78" spans="1:13" ht="12.75">
      <c r="A78" s="58"/>
      <c r="B78" s="68" t="s">
        <v>24</v>
      </c>
      <c r="C78" s="1">
        <v>0</v>
      </c>
      <c r="D78" s="1">
        <v>0</v>
      </c>
      <c r="E78" s="1">
        <v>0</v>
      </c>
      <c r="F78" s="1">
        <v>0</v>
      </c>
      <c r="G78" s="1">
        <v>14783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65">
        <f t="shared" si="2"/>
        <v>14783</v>
      </c>
    </row>
    <row r="79" spans="1:13" ht="12.75">
      <c r="A79" s="58"/>
      <c r="B79" s="68" t="s">
        <v>81</v>
      </c>
      <c r="C79" s="1">
        <v>0</v>
      </c>
      <c r="D79" s="1">
        <v>0</v>
      </c>
      <c r="E79" s="1">
        <v>0</v>
      </c>
      <c r="F79" s="1">
        <v>0</v>
      </c>
      <c r="G79" s="1">
        <v>7523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65">
        <f t="shared" si="2"/>
        <v>7523</v>
      </c>
    </row>
    <row r="80" spans="1:13" ht="12.75">
      <c r="A80" s="58"/>
      <c r="B80" s="68" t="s">
        <v>26</v>
      </c>
      <c r="C80" s="1"/>
      <c r="D80" s="1"/>
      <c r="E80" s="1"/>
      <c r="F80" s="1"/>
      <c r="G80" s="1"/>
      <c r="H80" s="1"/>
      <c r="I80" s="1">
        <v>2354</v>
      </c>
      <c r="J80" s="1"/>
      <c r="K80" s="1"/>
      <c r="L80" s="1"/>
      <c r="M80" s="65">
        <f t="shared" si="2"/>
        <v>2354</v>
      </c>
    </row>
    <row r="81" spans="1:13" ht="12.75">
      <c r="A81" s="58"/>
      <c r="B81" s="68" t="s">
        <v>27</v>
      </c>
      <c r="C81" s="1">
        <v>0</v>
      </c>
      <c r="D81" s="1">
        <v>0</v>
      </c>
      <c r="E81" s="1">
        <v>0</v>
      </c>
      <c r="F81" s="1">
        <v>0</v>
      </c>
      <c r="G81" s="1">
        <v>654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65">
        <f t="shared" si="2"/>
        <v>654</v>
      </c>
    </row>
    <row r="82" spans="1:13" ht="12.75">
      <c r="A82" s="58"/>
      <c r="B82" s="68" t="s">
        <v>28</v>
      </c>
      <c r="C82" s="1">
        <v>0</v>
      </c>
      <c r="D82" s="1">
        <v>0</v>
      </c>
      <c r="E82" s="1">
        <v>2344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65">
        <f t="shared" si="2"/>
        <v>2344</v>
      </c>
    </row>
    <row r="83" spans="1:13" ht="12.75">
      <c r="A83" s="58"/>
      <c r="B83" s="68" t="s">
        <v>36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65">
        <f t="shared" si="2"/>
        <v>0</v>
      </c>
    </row>
    <row r="84" spans="1:13" ht="12.75">
      <c r="A84" s="58"/>
      <c r="B84" s="68" t="s">
        <v>77</v>
      </c>
      <c r="C84" s="1">
        <v>0</v>
      </c>
      <c r="D84" s="1">
        <v>0</v>
      </c>
      <c r="E84" s="1">
        <v>0</v>
      </c>
      <c r="F84" s="1">
        <v>0</v>
      </c>
      <c r="G84" s="1">
        <v>419</v>
      </c>
      <c r="H84" s="1">
        <v>0</v>
      </c>
      <c r="I84" s="1">
        <v>19722</v>
      </c>
      <c r="J84" s="1">
        <v>0</v>
      </c>
      <c r="K84" s="1">
        <v>0</v>
      </c>
      <c r="L84" s="1">
        <v>8153</v>
      </c>
      <c r="M84" s="65">
        <f t="shared" si="2"/>
        <v>28294</v>
      </c>
    </row>
    <row r="85" spans="1:13" ht="12.75">
      <c r="A85" s="58"/>
      <c r="B85" s="68"/>
      <c r="C85" s="1"/>
      <c r="D85" s="1"/>
      <c r="E85" s="1"/>
      <c r="F85" s="1"/>
      <c r="G85" s="1"/>
      <c r="H85" s="1"/>
      <c r="I85" s="1"/>
      <c r="J85" s="1"/>
      <c r="K85" s="1"/>
      <c r="L85" s="1"/>
      <c r="M85" s="65"/>
    </row>
    <row r="86" spans="1:13" ht="12.75">
      <c r="A86" s="58"/>
      <c r="B86" s="59"/>
      <c r="C86" s="64">
        <f aca="true" t="shared" si="3" ref="C86:L86">SUM(C65:C85)</f>
        <v>0</v>
      </c>
      <c r="D86" s="64">
        <f t="shared" si="3"/>
        <v>231129</v>
      </c>
      <c r="E86" s="64">
        <f t="shared" si="3"/>
        <v>86852</v>
      </c>
      <c r="F86" s="64">
        <f t="shared" si="3"/>
        <v>18606</v>
      </c>
      <c r="G86" s="64">
        <f t="shared" si="3"/>
        <v>85259</v>
      </c>
      <c r="H86" s="64">
        <f t="shared" si="3"/>
        <v>11260</v>
      </c>
      <c r="I86" s="64">
        <f t="shared" si="3"/>
        <v>52735</v>
      </c>
      <c r="J86" s="64">
        <f t="shared" si="3"/>
        <v>15248</v>
      </c>
      <c r="K86" s="64">
        <f t="shared" si="3"/>
        <v>13422</v>
      </c>
      <c r="L86" s="64">
        <f t="shared" si="3"/>
        <v>9734</v>
      </c>
      <c r="M86" s="65">
        <f>SUM(C86:L86)</f>
        <v>524245</v>
      </c>
    </row>
    <row r="87" spans="1:13" ht="13.5" thickBot="1">
      <c r="A87" s="75"/>
      <c r="B87" s="76"/>
      <c r="C87" s="77"/>
      <c r="D87" s="77"/>
      <c r="E87" s="77"/>
      <c r="F87" s="77">
        <f>40522-21946</f>
        <v>18576</v>
      </c>
      <c r="G87" s="77">
        <f>849304-764045</f>
        <v>85259</v>
      </c>
      <c r="H87" s="77"/>
      <c r="I87" s="77"/>
      <c r="J87" s="77"/>
      <c r="K87" s="77">
        <f>13585-163</f>
        <v>13422</v>
      </c>
      <c r="L87" s="77">
        <f>84807-75073</f>
        <v>9734</v>
      </c>
      <c r="M87" s="78"/>
    </row>
    <row r="88" spans="1:13" ht="12.75">
      <c r="A88" s="59"/>
      <c r="B88" s="59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79"/>
    </row>
    <row r="89" spans="1:13" ht="12.75">
      <c r="A89" s="59"/>
      <c r="B89" s="59"/>
      <c r="C89" s="64"/>
      <c r="D89" s="59"/>
      <c r="E89" s="59"/>
      <c r="F89" s="59"/>
      <c r="G89" s="59"/>
      <c r="H89" s="59"/>
      <c r="I89" s="59"/>
      <c r="J89" s="59"/>
      <c r="K89" s="59"/>
      <c r="L89" s="59"/>
      <c r="M89" s="1">
        <f>+M86-524245</f>
        <v>0</v>
      </c>
    </row>
    <row r="90" spans="9:11" ht="12.75">
      <c r="I90" s="80"/>
      <c r="K90" s="80"/>
    </row>
    <row r="91" spans="9:11" ht="12.75">
      <c r="I91" s="80" t="s">
        <v>1</v>
      </c>
      <c r="K91" s="80"/>
    </row>
  </sheetData>
  <mergeCells count="4">
    <mergeCell ref="A1:M1"/>
    <mergeCell ref="A2:M2"/>
    <mergeCell ref="A3:M3"/>
    <mergeCell ref="A4:M4"/>
  </mergeCells>
  <printOptions horizontalCentered="1"/>
  <pageMargins left="0.25" right="0.25" top="1" bottom="1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B. POYNER</dc:creator>
  <cp:keywords/>
  <dc:description/>
  <cp:lastModifiedBy>Leonard Shi</cp:lastModifiedBy>
  <cp:lastPrinted>2004-01-16T16:35:43Z</cp:lastPrinted>
  <dcterms:created xsi:type="dcterms:W3CDTF">1999-12-14T17:14:34Z</dcterms:created>
  <dcterms:modified xsi:type="dcterms:W3CDTF">2004-03-17T15:12:23Z</dcterms:modified>
  <cp:category/>
  <cp:version/>
  <cp:contentType/>
  <cp:contentStatus/>
</cp:coreProperties>
</file>