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0" yWindow="65446" windowWidth="6000" windowHeight="6570" tabRatio="734" firstSheet="2" activeTab="2"/>
  </bookViews>
  <sheets>
    <sheet name="VVVVVVa" sheetId="1" state="hidden" r:id="rId1"/>
    <sheet name="DOJ finance 1of2" sheetId="2" r:id="rId2"/>
    <sheet name="consolidated0309" sheetId="3" r:id="rId3"/>
    <sheet name="Consolidated2002" sheetId="4" r:id="rId4"/>
  </sheets>
  <externalReferences>
    <externalReference r:id="rId7"/>
    <externalReference r:id="rId8"/>
  </externalReferences>
  <definedNames>
    <definedName name="_xlnm.Print_Area" localSheetId="2">'consolidated0309'!$A$1:$R$119</definedName>
    <definedName name="_xlnm.Print_Area" localSheetId="3">'Consolidated2002'!$A$1:$Q$122</definedName>
    <definedName name="_xlnm.Print_Area" localSheetId="1">'DOJ finance 1of2'!$A$1:$K$60</definedName>
  </definedNames>
  <calcPr fullCalcOnLoad="1"/>
</workbook>
</file>

<file path=xl/sharedStrings.xml><?xml version="1.0" encoding="utf-8"?>
<sst xmlns="http://schemas.openxmlformats.org/spreadsheetml/2006/main" count="203" uniqueCount="73">
  <si>
    <t>WCF</t>
  </si>
  <si>
    <t>OBD</t>
  </si>
  <si>
    <t>USMS</t>
  </si>
  <si>
    <t>OJP</t>
  </si>
  <si>
    <t>DEA</t>
  </si>
  <si>
    <t>FBI</t>
  </si>
  <si>
    <t>INS</t>
  </si>
  <si>
    <t>Dollars in Thousands</t>
  </si>
  <si>
    <t>DEPARTMENT OF JUSTICE</t>
  </si>
  <si>
    <t>Net Cost of Operations</t>
  </si>
  <si>
    <t>Other</t>
  </si>
  <si>
    <t>AFF/SADF</t>
  </si>
  <si>
    <t>FPI</t>
  </si>
  <si>
    <t>BOP</t>
  </si>
  <si>
    <t>Depreciation and Amortization</t>
  </si>
  <si>
    <t>Resources Used to Finance Activities:</t>
  </si>
  <si>
    <t>Budgetary Resources Obligated</t>
  </si>
  <si>
    <t>Obligations Net of Offsetting Collections and Recoveries</t>
  </si>
  <si>
    <t>Less: Offsetting Receipts</t>
  </si>
  <si>
    <t>Net Obligations</t>
  </si>
  <si>
    <t>Other Resources</t>
  </si>
  <si>
    <t>Transfers-In/Out Without Reimbursement</t>
  </si>
  <si>
    <t>Donations and Forfeitures of Property</t>
  </si>
  <si>
    <t>Resources Used to Finance Items not Part of the Net Cost of</t>
  </si>
  <si>
    <t>Operations:</t>
  </si>
  <si>
    <t>and Benefits Ordered but not Yet Provided</t>
  </si>
  <si>
    <t>Resources That Fund Expenses Recognized in Prior Periods</t>
  </si>
  <si>
    <t>Budgetary Offsetting Collections and Receipts That do not</t>
  </si>
  <si>
    <t>Resources That Finance the Acquisition of Assets</t>
  </si>
  <si>
    <t>Other Resources or Adjustments to Net Obligated Resources</t>
  </si>
  <si>
    <t>That do not Affect Net Cost of Operations</t>
  </si>
  <si>
    <t>Total Resources Used to Finance Items not Part of the Net Cost</t>
  </si>
  <si>
    <t>of Operations</t>
  </si>
  <si>
    <t>Change in Budgetary Resources Obligated for Goods, Services,</t>
  </si>
  <si>
    <t>Total Resources Used to Finance the Net Cost of Operations</t>
  </si>
  <si>
    <t>or Generate Resources in the Current Period:</t>
  </si>
  <si>
    <t>Components Requiring or Generating Resources in Future Periods:</t>
  </si>
  <si>
    <t xml:space="preserve">Total Components of Net Cost of Operations Requiring or </t>
  </si>
  <si>
    <t>Components not Requiring or Generating Resources:</t>
  </si>
  <si>
    <t>Total Components of Net Cost of Operations not Requiring or</t>
  </si>
  <si>
    <t xml:space="preserve"> Require or Generate Resources in the Current Period</t>
  </si>
  <si>
    <t>Increase in Environmental and Disposal Liability</t>
  </si>
  <si>
    <t>Increase in Exchange Revenue Receivable From the Public</t>
  </si>
  <si>
    <t>Generating Resources in Future Periods</t>
  </si>
  <si>
    <t>Generating Resources</t>
  </si>
  <si>
    <t>Revaluation of Assets or Liabilities</t>
  </si>
  <si>
    <t>Total Resources Used to Finance the Net Cost</t>
  </si>
  <si>
    <t>Components of Net Cost of Operations That Will not Require</t>
  </si>
  <si>
    <t>Recoveries</t>
  </si>
  <si>
    <t xml:space="preserve">Less: Spending Authority from Offsetting Collections and </t>
  </si>
  <si>
    <t>Affect Net Cost of Operations</t>
  </si>
  <si>
    <t>Increase in Annual Leave Liability</t>
  </si>
  <si>
    <t>Total Components of Net Cost of Operations That Will not</t>
  </si>
  <si>
    <t>Consolidating Statement of Financing</t>
  </si>
  <si>
    <t>Obligations Incurred</t>
  </si>
  <si>
    <t>Net Other Resources Used to Finance Activities</t>
  </si>
  <si>
    <t>Total Resources Used to Finance Activities</t>
  </si>
  <si>
    <t>Consolidated</t>
  </si>
  <si>
    <t>Consolidating Statement of Financing (Continued)</t>
  </si>
  <si>
    <t>Increase (Decrease) in Annual Leave Liability</t>
  </si>
  <si>
    <t>Increase (Decrease) in Environmental and Disposal Liability</t>
  </si>
  <si>
    <t>Increase (Decrease) in Exchange Revenue Receivable From the Public</t>
  </si>
  <si>
    <t>Imputed Financing from Costs Absorbed by Others</t>
  </si>
  <si>
    <t>Imputed Financing from Costs Absorbed by Others  (Note 18)</t>
  </si>
  <si>
    <t>Others</t>
  </si>
  <si>
    <t xml:space="preserve"> </t>
  </si>
  <si>
    <t>ATF</t>
  </si>
  <si>
    <t>For the Fiscal Years Ended September 30, 2003 and 2002</t>
  </si>
  <si>
    <t xml:space="preserve"> Consolidating Statement of Financing</t>
  </si>
  <si>
    <t>Consolidated Statements of Financing</t>
  </si>
  <si>
    <t>of Operations:</t>
  </si>
  <si>
    <t>Resources Used to Finance Items not Part of the Net Cost</t>
  </si>
  <si>
    <t>The accompanying notes are an integral part of these financial statements.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</si>
</sst>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_)"/>
    <numFmt numFmtId="166" formatCode="_-* #,##0.00_-;\-* #,##0.00_-;_-* &quot;-&quot;??_-;_-@_-"/>
    <numFmt numFmtId="167" formatCode="0_);\(0\)"/>
  </numFmts>
  <fonts count="17">
    <font>
      <sz val="10"/>
      <name val="Arial"/>
      <family val="0"/>
    </font>
    <font>
      <b/>
      <sz val="10"/>
      <name val="Arial"/>
      <family val="2"/>
    </font>
    <font>
      <sz val="11"/>
      <name val="Tms Rmn"/>
      <family val="1"/>
    </font>
    <font>
      <u val="single"/>
      <sz val="7.5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16"/>
      <name val="Helv"/>
      <family val="0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5" fillId="0" borderId="0">
      <alignment/>
      <protection/>
    </xf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10" fillId="0" borderId="3" xfId="0" applyFont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11" fillId="0" borderId="0" xfId="0" applyFont="1" applyAlignment="1">
      <alignment horizontal="center"/>
    </xf>
    <xf numFmtId="42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0" fontId="12" fillId="3" borderId="0" xfId="0" applyFont="1" applyFill="1" applyBorder="1" applyAlignment="1">
      <alignment/>
    </xf>
    <xf numFmtId="0" fontId="10" fillId="0" borderId="1" xfId="0" applyFont="1" applyBorder="1" applyAlignment="1">
      <alignment/>
    </xf>
    <xf numFmtId="41" fontId="0" fillId="0" borderId="4" xfId="0" applyNumberFormat="1" applyFont="1" applyBorder="1" applyAlignment="1">
      <alignment/>
    </xf>
    <xf numFmtId="41" fontId="0" fillId="0" borderId="0" xfId="0" applyNumberFormat="1" applyAlignment="1">
      <alignment/>
    </xf>
    <xf numFmtId="3" fontId="10" fillId="0" borderId="5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8" fontId="0" fillId="0" borderId="5" xfId="0" applyNumberFormat="1" applyFont="1" applyBorder="1" applyAlignment="1">
      <alignment/>
    </xf>
    <xf numFmtId="38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/>
    </xf>
    <xf numFmtId="38" fontId="0" fillId="0" borderId="5" xfId="0" applyNumberFormat="1" applyFon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38" fontId="8" fillId="0" borderId="0" xfId="0" applyNumberFormat="1" applyFont="1" applyAlignment="1">
      <alignment/>
    </xf>
    <xf numFmtId="0" fontId="10" fillId="0" borderId="0" xfId="0" applyFont="1" applyAlignment="1">
      <alignment/>
    </xf>
    <xf numFmtId="42" fontId="0" fillId="0" borderId="0" xfId="0" applyNumberFormat="1" applyAlignment="1">
      <alignment/>
    </xf>
    <xf numFmtId="42" fontId="0" fillId="0" borderId="5" xfId="0" applyNumberFormat="1" applyFont="1" applyBorder="1" applyAlignment="1">
      <alignment/>
    </xf>
    <xf numFmtId="42" fontId="0" fillId="0" borderId="0" xfId="0" applyNumberFormat="1" applyFont="1" applyAlignment="1">
      <alignment/>
    </xf>
    <xf numFmtId="42" fontId="0" fillId="0" borderId="0" xfId="0" applyNumberFormat="1" applyFont="1" applyFill="1" applyBorder="1" applyAlignment="1">
      <alignment/>
    </xf>
    <xf numFmtId="42" fontId="10" fillId="0" borderId="0" xfId="0" applyNumberFormat="1" applyFont="1" applyBorder="1" applyAlignment="1">
      <alignment/>
    </xf>
    <xf numFmtId="41" fontId="0" fillId="0" borderId="5" xfId="0" applyNumberFormat="1" applyFont="1" applyBorder="1" applyAlignment="1">
      <alignment/>
    </xf>
    <xf numFmtId="42" fontId="1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4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1" fontId="1" fillId="0" borderId="0" xfId="0" applyNumberFormat="1" applyFont="1" applyBorder="1" applyAlignment="1">
      <alignment/>
    </xf>
    <xf numFmtId="3" fontId="10" fillId="0" borderId="6" xfId="0" applyNumberFormat="1" applyFont="1" applyBorder="1" applyAlignment="1">
      <alignment/>
    </xf>
    <xf numFmtId="0" fontId="6" fillId="0" borderId="0" xfId="0" applyFont="1" applyAlignment="1">
      <alignment horizontal="left"/>
    </xf>
    <xf numFmtId="3" fontId="10" fillId="0" borderId="7" xfId="0" applyNumberFormat="1" applyFont="1" applyBorder="1" applyAlignment="1">
      <alignment/>
    </xf>
    <xf numFmtId="38" fontId="8" fillId="0" borderId="5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42" fontId="0" fillId="0" borderId="4" xfId="0" applyNumberFormat="1" applyFont="1" applyBorder="1" applyAlignment="1" quotePrefix="1">
      <alignment/>
    </xf>
    <xf numFmtId="41" fontId="0" fillId="0" borderId="4" xfId="0" applyNumberFormat="1" applyFont="1" applyBorder="1" applyAlignment="1" quotePrefix="1">
      <alignment/>
    </xf>
    <xf numFmtId="0" fontId="12" fillId="3" borderId="0" xfId="0" applyFont="1" applyFill="1" applyBorder="1" applyAlignment="1">
      <alignment horizontal="left"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Border="1" applyAlignment="1">
      <alignment/>
    </xf>
    <xf numFmtId="41" fontId="1" fillId="0" borderId="4" xfId="0" applyNumberFormat="1" applyFont="1" applyBorder="1" applyAlignment="1">
      <alignment/>
    </xf>
    <xf numFmtId="41" fontId="0" fillId="0" borderId="4" xfId="0" applyNumberFormat="1" applyFont="1" applyFill="1" applyBorder="1" applyAlignment="1">
      <alignment/>
    </xf>
    <xf numFmtId="41" fontId="0" fillId="0" borderId="8" xfId="0" applyNumberFormat="1" applyFont="1" applyBorder="1" applyAlignment="1">
      <alignment/>
    </xf>
    <xf numFmtId="41" fontId="0" fillId="0" borderId="8" xfId="0" applyNumberFormat="1" applyBorder="1" applyAlignment="1">
      <alignment/>
    </xf>
    <xf numFmtId="41" fontId="0" fillId="0" borderId="9" xfId="0" applyNumberFormat="1" applyFont="1" applyBorder="1" applyAlignment="1">
      <alignment/>
    </xf>
    <xf numFmtId="41" fontId="0" fillId="0" borderId="0" xfId="0" applyNumberFormat="1" applyFont="1" applyFill="1" applyBorder="1" applyAlignment="1">
      <alignment/>
    </xf>
    <xf numFmtId="0" fontId="10" fillId="0" borderId="0" xfId="0" applyFont="1" applyAlignment="1">
      <alignment horizontal="center"/>
    </xf>
    <xf numFmtId="3" fontId="0" fillId="0" borderId="1" xfId="0" applyNumberFormat="1" applyFont="1" applyBorder="1" applyAlignment="1">
      <alignment/>
    </xf>
    <xf numFmtId="41" fontId="1" fillId="0" borderId="8" xfId="0" applyNumberFormat="1" applyFont="1" applyFill="1" applyBorder="1" applyAlignment="1">
      <alignment/>
    </xf>
    <xf numFmtId="41" fontId="1" fillId="0" borderId="9" xfId="0" applyNumberFormat="1" applyFont="1" applyFill="1" applyBorder="1" applyAlignment="1">
      <alignment/>
    </xf>
    <xf numFmtId="0" fontId="0" fillId="0" borderId="4" xfId="0" applyBorder="1" applyAlignment="1">
      <alignment/>
    </xf>
    <xf numFmtId="41" fontId="1" fillId="0" borderId="10" xfId="0" applyNumberFormat="1" applyFont="1" applyFill="1" applyBorder="1" applyAlignment="1">
      <alignment/>
    </xf>
    <xf numFmtId="41" fontId="1" fillId="0" borderId="11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38" fontId="8" fillId="0" borderId="0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41" fontId="1" fillId="0" borderId="7" xfId="0" applyNumberFormat="1" applyFont="1" applyFill="1" applyBorder="1" applyAlignment="1">
      <alignment/>
    </xf>
    <xf numFmtId="41" fontId="1" fillId="0" borderId="12" xfId="0" applyNumberFormat="1" applyFont="1" applyFill="1" applyBorder="1" applyAlignment="1">
      <alignment/>
    </xf>
    <xf numFmtId="0" fontId="10" fillId="0" borderId="5" xfId="0" applyFont="1" applyBorder="1" applyAlignment="1">
      <alignment/>
    </xf>
    <xf numFmtId="3" fontId="0" fillId="0" borderId="4" xfId="0" applyNumberFormat="1" applyBorder="1" applyAlignment="1">
      <alignment/>
    </xf>
    <xf numFmtId="41" fontId="0" fillId="0" borderId="4" xfId="0" applyNumberFormat="1" applyBorder="1" applyAlignment="1">
      <alignment/>
    </xf>
    <xf numFmtId="41" fontId="0" fillId="0" borderId="9" xfId="0" applyNumberFormat="1" applyBorder="1" applyAlignment="1">
      <alignment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42" fontId="10" fillId="0" borderId="13" xfId="0" applyNumberFormat="1" applyFont="1" applyBorder="1" applyAlignment="1">
      <alignment/>
    </xf>
    <xf numFmtId="42" fontId="10" fillId="0" borderId="14" xfId="0" applyNumberFormat="1" applyFont="1" applyBorder="1" applyAlignment="1">
      <alignment/>
    </xf>
    <xf numFmtId="41" fontId="0" fillId="0" borderId="15" xfId="0" applyNumberFormat="1" applyFont="1" applyBorder="1" applyAlignment="1">
      <alignment/>
    </xf>
    <xf numFmtId="42" fontId="0" fillId="0" borderId="0" xfId="0" applyNumberFormat="1" applyBorder="1" applyAlignment="1">
      <alignment/>
    </xf>
    <xf numFmtId="42" fontId="0" fillId="0" borderId="4" xfId="0" applyNumberFormat="1" applyBorder="1" applyAlignment="1">
      <alignment/>
    </xf>
    <xf numFmtId="41" fontId="10" fillId="0" borderId="8" xfId="0" applyNumberFormat="1" applyFont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41" fontId="1" fillId="0" borderId="0" xfId="0" applyNumberFormat="1" applyFont="1" applyFill="1" applyBorder="1" applyAlignment="1">
      <alignment/>
    </xf>
    <xf numFmtId="41" fontId="1" fillId="0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3" fontId="16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</cellXfs>
  <cellStyles count="19">
    <cellStyle name="Normal" xfId="0"/>
    <cellStyle name="Comma" xfId="15"/>
    <cellStyle name="Comma  - Style1" xfId="16"/>
    <cellStyle name="Comma  - Style2" xfId="17"/>
    <cellStyle name="Comma  - Style3" xfId="18"/>
    <cellStyle name="Comma  - Style4" xfId="19"/>
    <cellStyle name="Comma  - Style5" xfId="20"/>
    <cellStyle name="Comma  - Style6" xfId="21"/>
    <cellStyle name="Comma  - Style7" xfId="22"/>
    <cellStyle name="Comma  - Style8" xfId="23"/>
    <cellStyle name="Comma [0]" xfId="24"/>
    <cellStyle name="Comma0" xfId="25"/>
    <cellStyle name="Currency" xfId="26"/>
    <cellStyle name="Currency [0]" xfId="27"/>
    <cellStyle name="Currency0" xfId="28"/>
    <cellStyle name="Followed Hyperlink" xfId="29"/>
    <cellStyle name="Hyperlink" xfId="30"/>
    <cellStyle name="Normal - Style1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03-2004\11525\xls\DOJ%20budgetar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03-2004\11525\xls\DOJ%20net%20co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VVVVVa"/>
      <sheetName val="DOJ budgetary1of2"/>
      <sheetName val="DOJ budgetary2of2"/>
      <sheetName val="Combinning2002"/>
      <sheetName val="Combinning0309"/>
    </sheetNames>
    <sheetDataSet>
      <sheetData sheetId="3">
        <row r="71">
          <cell r="G71">
            <v>956583</v>
          </cell>
          <cell r="H71">
            <v>5464612</v>
          </cell>
          <cell r="I71">
            <v>1802034</v>
          </cell>
          <cell r="J71">
            <v>5535041</v>
          </cell>
          <cell r="K71">
            <v>1910324</v>
          </cell>
          <cell r="L71">
            <v>4563601</v>
          </cell>
          <cell r="M71">
            <v>7991441</v>
          </cell>
          <cell r="N71">
            <v>4736601</v>
          </cell>
          <cell r="O71">
            <v>702221</v>
          </cell>
        </row>
      </sheetData>
      <sheetData sheetId="4">
        <row r="78">
          <cell r="G78">
            <v>1022740</v>
          </cell>
          <cell r="H78">
            <v>7080596</v>
          </cell>
          <cell r="I78">
            <v>1918371</v>
          </cell>
          <cell r="J78">
            <v>4015769</v>
          </cell>
          <cell r="K78">
            <v>2116924</v>
          </cell>
          <cell r="L78">
            <v>5335297</v>
          </cell>
          <cell r="M78">
            <v>611496</v>
          </cell>
          <cell r="N78">
            <v>2165536</v>
          </cell>
          <cell r="O78">
            <v>4793472</v>
          </cell>
          <cell r="P78">
            <v>725941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VVVVVa"/>
      <sheetName val="DOJ net cost"/>
      <sheetName val="Consolidating0309"/>
      <sheetName val="Consolidating2002"/>
    </sheetNames>
    <sheetDataSet>
      <sheetData sheetId="2">
        <row r="3">
          <cell r="B3" t="str">
            <v>For the Fiscal Year Ended September 30, 2003 </v>
          </cell>
        </row>
      </sheetData>
      <sheetData sheetId="3">
        <row r="3">
          <cell r="B3" t="str">
            <v>For the Fiscal Year Ended September 30, 2002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" colorId="1" workbookViewId="0" topLeftCell="B27747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2"/>
  <sheetViews>
    <sheetView workbookViewId="0" topLeftCell="A42">
      <selection activeCell="G63" sqref="G63"/>
    </sheetView>
  </sheetViews>
  <sheetFormatPr defaultColWidth="9.140625" defaultRowHeight="12.75"/>
  <cols>
    <col min="1" max="1" width="1.8515625" style="0" customWidth="1"/>
    <col min="2" max="2" width="1.57421875" style="0" customWidth="1"/>
    <col min="3" max="3" width="3.421875" style="0" customWidth="1"/>
    <col min="4" max="4" width="2.28125" style="0" customWidth="1"/>
    <col min="8" max="8" width="34.421875" style="0" customWidth="1"/>
    <col min="9" max="9" width="13.8515625" style="0" bestFit="1" customWidth="1"/>
    <col min="10" max="10" width="1.57421875" style="0" customWidth="1"/>
    <col min="11" max="11" width="14.00390625" style="0" customWidth="1"/>
    <col min="13" max="13" width="14.00390625" style="0" bestFit="1" customWidth="1"/>
  </cols>
  <sheetData>
    <row r="1" spans="1:11" ht="15.75" customHeight="1">
      <c r="A1" s="96" t="s">
        <v>8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s="33" customFormat="1" ht="15.75">
      <c r="A2" s="96" t="s">
        <v>69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s="33" customFormat="1" ht="15.75">
      <c r="A3" s="96" t="s">
        <v>67</v>
      </c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9:11" ht="15">
      <c r="I4" s="61" t="s">
        <v>65</v>
      </c>
      <c r="K4" s="61"/>
    </row>
    <row r="5" spans="1:11" ht="15">
      <c r="A5" s="52" t="s">
        <v>7</v>
      </c>
      <c r="B5" s="20"/>
      <c r="C5" s="20"/>
      <c r="D5" s="20"/>
      <c r="E5" s="20"/>
      <c r="F5" s="20"/>
      <c r="G5" s="20"/>
      <c r="H5" s="20"/>
      <c r="I5" s="20">
        <v>2003</v>
      </c>
      <c r="J5" s="20"/>
      <c r="K5" s="20">
        <v>2002</v>
      </c>
    </row>
    <row r="6" spans="1:11" s="16" customFormat="1" ht="14.25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5">
      <c r="A7" s="41" t="s">
        <v>15</v>
      </c>
      <c r="B7" s="41"/>
      <c r="C7" s="41"/>
      <c r="D7" s="6"/>
      <c r="E7" s="9"/>
      <c r="F7" s="9"/>
      <c r="G7" s="9"/>
      <c r="H7" s="9"/>
      <c r="I7" s="9"/>
      <c r="J7" s="9"/>
      <c r="K7" s="9"/>
    </row>
    <row r="8" spans="1:11" ht="15">
      <c r="A8" s="41"/>
      <c r="B8" s="41"/>
      <c r="C8" s="41"/>
      <c r="D8" s="6"/>
      <c r="E8" s="9"/>
      <c r="F8" s="9"/>
      <c r="G8" s="9"/>
      <c r="H8" s="9"/>
      <c r="I8" s="9"/>
      <c r="J8" s="9"/>
      <c r="K8" s="9"/>
    </row>
    <row r="9" spans="1:10" ht="15">
      <c r="A9" s="41"/>
      <c r="B9" s="41" t="s">
        <v>16</v>
      </c>
      <c r="C9" s="41"/>
      <c r="D9" s="6"/>
      <c r="E9" s="9"/>
      <c r="F9" s="9"/>
      <c r="G9" s="9"/>
      <c r="H9" s="9"/>
      <c r="I9" s="9"/>
      <c r="J9" s="9"/>
    </row>
    <row r="10" spans="1:11" s="34" customFormat="1" ht="12.75">
      <c r="A10" s="17"/>
      <c r="B10" s="17"/>
      <c r="C10" s="28" t="s">
        <v>54</v>
      </c>
      <c r="D10" s="17"/>
      <c r="E10" s="17"/>
      <c r="F10" s="17"/>
      <c r="G10" s="17"/>
      <c r="H10" s="17"/>
      <c r="I10" s="17">
        <f>consolidated0309!Q11</f>
        <v>30267757</v>
      </c>
      <c r="J10" s="9"/>
      <c r="K10" s="17">
        <f>Consolidated2002!P11</f>
        <v>34148875</v>
      </c>
    </row>
    <row r="11" spans="1:11" ht="12.75">
      <c r="A11" s="28"/>
      <c r="B11" s="28"/>
      <c r="C11" s="28" t="s">
        <v>49</v>
      </c>
      <c r="D11" s="28"/>
      <c r="E11" s="9"/>
      <c r="F11" s="9"/>
      <c r="G11" s="13"/>
      <c r="H11" s="9"/>
      <c r="I11" s="18"/>
      <c r="J11" s="9"/>
      <c r="K11" s="18"/>
    </row>
    <row r="12" spans="1:11" ht="12.75">
      <c r="A12" s="18"/>
      <c r="B12" s="18"/>
      <c r="C12" s="18"/>
      <c r="D12" s="28" t="s">
        <v>48</v>
      </c>
      <c r="E12" s="9"/>
      <c r="F12" s="9"/>
      <c r="G12" s="13"/>
      <c r="H12" s="9"/>
      <c r="I12" s="18">
        <f>consolidated0309!Q13</f>
        <v>5882956</v>
      </c>
      <c r="J12" s="9"/>
      <c r="K12" s="18">
        <f>Consolidated2002!P13</f>
        <v>7122327</v>
      </c>
    </row>
    <row r="13" spans="1:11" ht="12.75">
      <c r="A13" s="18"/>
      <c r="B13" s="18"/>
      <c r="C13" s="18" t="s">
        <v>17</v>
      </c>
      <c r="D13" s="28"/>
      <c r="E13" s="9"/>
      <c r="F13" s="9"/>
      <c r="G13" s="13"/>
      <c r="H13" s="9"/>
      <c r="I13" s="57">
        <f>I10-I12</f>
        <v>24384801</v>
      </c>
      <c r="J13" s="9"/>
      <c r="K13" s="57">
        <f>K10-K12</f>
        <v>27026548</v>
      </c>
    </row>
    <row r="14" spans="1:11" ht="12.75">
      <c r="A14" s="18"/>
      <c r="B14" s="18"/>
      <c r="C14" s="18" t="s">
        <v>18</v>
      </c>
      <c r="D14" s="28"/>
      <c r="E14" s="9"/>
      <c r="F14" s="9"/>
      <c r="G14" s="9"/>
      <c r="H14" s="9"/>
      <c r="I14" s="18">
        <f>consolidated0309!Q15</f>
        <v>1444342</v>
      </c>
      <c r="J14" s="9"/>
      <c r="K14" s="18">
        <f>+Consolidated2002!P15</f>
        <v>2730767</v>
      </c>
    </row>
    <row r="15" spans="1:11" ht="12.75">
      <c r="A15" s="18"/>
      <c r="B15" s="18"/>
      <c r="C15" s="18" t="s">
        <v>19</v>
      </c>
      <c r="D15" s="28"/>
      <c r="E15" s="9"/>
      <c r="F15" s="9"/>
      <c r="G15" s="9"/>
      <c r="H15" s="9"/>
      <c r="I15" s="57">
        <f>I13-I14</f>
        <v>22940459</v>
      </c>
      <c r="J15" s="9"/>
      <c r="K15" s="57">
        <f>K13-K14</f>
        <v>24295781</v>
      </c>
    </row>
    <row r="16" spans="1:11" ht="12.75">
      <c r="A16" s="18"/>
      <c r="B16" s="18"/>
      <c r="C16" s="18"/>
      <c r="D16" s="28"/>
      <c r="E16" s="9"/>
      <c r="F16" s="9"/>
      <c r="G16" s="9"/>
      <c r="H16" s="9"/>
      <c r="I16" s="23"/>
      <c r="J16" s="9"/>
      <c r="K16" s="23"/>
    </row>
    <row r="17" spans="1:11" ht="15">
      <c r="A17" s="18"/>
      <c r="B17" s="41" t="s">
        <v>20</v>
      </c>
      <c r="C17" s="18"/>
      <c r="D17" s="28"/>
      <c r="E17" s="9"/>
      <c r="F17" s="9"/>
      <c r="G17" s="9"/>
      <c r="H17" s="9"/>
      <c r="I17" s="23"/>
      <c r="J17" s="9"/>
      <c r="K17" s="23"/>
    </row>
    <row r="18" spans="1:11" s="34" customFormat="1" ht="12.75">
      <c r="A18" s="18"/>
      <c r="B18" s="18"/>
      <c r="C18" s="28" t="s">
        <v>22</v>
      </c>
      <c r="D18" s="18"/>
      <c r="E18" s="17"/>
      <c r="F18" s="17"/>
      <c r="G18" s="17"/>
      <c r="H18" s="17"/>
      <c r="I18" s="23">
        <f>consolidated0309!Q19</f>
        <v>72947</v>
      </c>
      <c r="J18" s="9"/>
      <c r="K18" s="23">
        <f>Consolidated2002!P19</f>
        <v>68333</v>
      </c>
    </row>
    <row r="19" spans="1:11" s="34" customFormat="1" ht="12.75">
      <c r="A19" s="18"/>
      <c r="B19" s="18"/>
      <c r="C19" s="28" t="s">
        <v>21</v>
      </c>
      <c r="D19" s="18"/>
      <c r="E19" s="17"/>
      <c r="F19" s="17"/>
      <c r="G19" s="17"/>
      <c r="H19" s="17"/>
      <c r="I19" s="23">
        <f>consolidated0309!Q20</f>
        <v>-18204</v>
      </c>
      <c r="J19" s="9"/>
      <c r="K19" s="23">
        <f>Consolidated2002!P20</f>
        <v>-36163</v>
      </c>
    </row>
    <row r="20" spans="1:11" ht="12.75">
      <c r="A20" s="18"/>
      <c r="B20" s="18"/>
      <c r="C20" s="28" t="s">
        <v>63</v>
      </c>
      <c r="D20" s="18"/>
      <c r="E20" s="9"/>
      <c r="F20" s="9"/>
      <c r="G20" s="9"/>
      <c r="H20" s="9"/>
      <c r="I20" s="23">
        <f>consolidated0309!Q21</f>
        <v>632683</v>
      </c>
      <c r="J20" s="9"/>
      <c r="K20" s="23">
        <f>Consolidated2002!P21</f>
        <v>584871</v>
      </c>
    </row>
    <row r="21" spans="1:11" ht="12.75" hidden="1">
      <c r="A21" s="18"/>
      <c r="B21" s="18"/>
      <c r="C21" s="28" t="s">
        <v>63</v>
      </c>
      <c r="D21" s="18"/>
      <c r="E21" s="9"/>
      <c r="F21" s="9"/>
      <c r="G21" s="9"/>
      <c r="H21" s="9"/>
      <c r="I21" s="23">
        <f>consolidated0309!Q22</f>
        <v>0</v>
      </c>
      <c r="J21" s="9"/>
      <c r="K21" s="23">
        <f>Consolidated2002!P22</f>
        <v>0</v>
      </c>
    </row>
    <row r="22" spans="1:11" ht="12.75" hidden="1">
      <c r="A22" s="18"/>
      <c r="B22" s="18"/>
      <c r="C22" s="28" t="s">
        <v>64</v>
      </c>
      <c r="D22" s="18"/>
      <c r="E22" s="9"/>
      <c r="F22" s="9"/>
      <c r="G22" s="9"/>
      <c r="H22" s="9"/>
      <c r="I22" s="23">
        <f>consolidated0309!Q23</f>
        <v>0</v>
      </c>
      <c r="J22" s="9"/>
      <c r="K22" s="23">
        <v>0</v>
      </c>
    </row>
    <row r="23" spans="1:11" s="34" customFormat="1" ht="12.75">
      <c r="A23" s="68"/>
      <c r="B23" s="68"/>
      <c r="C23" s="28" t="s">
        <v>55</v>
      </c>
      <c r="D23" s="68"/>
      <c r="E23" s="37"/>
      <c r="F23" s="37"/>
      <c r="G23" s="37"/>
      <c r="H23" s="37"/>
      <c r="I23" s="82">
        <f>SUM(I18:I22)</f>
        <v>687426</v>
      </c>
      <c r="J23" s="9"/>
      <c r="K23" s="82">
        <f>SUM(K18:K22)</f>
        <v>617041</v>
      </c>
    </row>
    <row r="24" spans="1:11" s="34" customFormat="1" ht="15">
      <c r="A24" s="41"/>
      <c r="B24" s="41" t="s">
        <v>56</v>
      </c>
      <c r="C24" s="40"/>
      <c r="D24" s="41"/>
      <c r="E24" s="17"/>
      <c r="F24" s="17"/>
      <c r="G24" s="17"/>
      <c r="H24" s="17"/>
      <c r="I24" s="85">
        <f>I15+I23</f>
        <v>23627885</v>
      </c>
      <c r="J24" s="9"/>
      <c r="K24" s="85">
        <f>K15+K23</f>
        <v>24912822</v>
      </c>
    </row>
    <row r="25" spans="1:11" s="34" customFormat="1" ht="12.75">
      <c r="A25" s="15"/>
      <c r="B25" s="15"/>
      <c r="C25" s="15"/>
      <c r="D25" s="15"/>
      <c r="E25" s="17"/>
      <c r="F25" s="17"/>
      <c r="G25" s="17"/>
      <c r="H25" s="17"/>
      <c r="I25" s="23"/>
      <c r="J25" s="9"/>
      <c r="K25" s="23"/>
    </row>
    <row r="26" spans="1:10" ht="15">
      <c r="A26" s="41" t="s">
        <v>23</v>
      </c>
      <c r="B26" s="41"/>
      <c r="C26" s="41"/>
      <c r="D26" s="6"/>
      <c r="E26" s="9"/>
      <c r="F26" s="9"/>
      <c r="G26" s="9"/>
      <c r="H26" s="9"/>
      <c r="J26" s="9"/>
    </row>
    <row r="27" spans="1:10" ht="15">
      <c r="A27" s="15"/>
      <c r="B27" s="41" t="s">
        <v>24</v>
      </c>
      <c r="C27" s="15"/>
      <c r="D27" s="15"/>
      <c r="E27" s="9"/>
      <c r="F27" s="9"/>
      <c r="G27" s="9"/>
      <c r="H27" s="9"/>
      <c r="J27" s="9"/>
    </row>
    <row r="28" spans="1:10" ht="12.75">
      <c r="A28" s="31"/>
      <c r="B28" s="31"/>
      <c r="C28" s="31" t="s">
        <v>33</v>
      </c>
      <c r="D28" s="28"/>
      <c r="E28" s="9"/>
      <c r="F28" s="9"/>
      <c r="G28" s="9"/>
      <c r="H28" s="9"/>
      <c r="J28" s="9"/>
    </row>
    <row r="29" spans="1:11" s="34" customFormat="1" ht="12.75">
      <c r="A29" s="17"/>
      <c r="B29" s="17"/>
      <c r="C29" s="17"/>
      <c r="D29" s="28" t="s">
        <v>25</v>
      </c>
      <c r="E29" s="17"/>
      <c r="F29" s="17"/>
      <c r="G29" s="17"/>
      <c r="H29" s="37"/>
      <c r="I29" s="23">
        <f>consolidated0309!Q30</f>
        <v>42115</v>
      </c>
      <c r="J29" s="9"/>
      <c r="K29" s="23">
        <f>Consolidated2002!P29</f>
        <v>-66052</v>
      </c>
    </row>
    <row r="30" spans="1:11" ht="12.75">
      <c r="A30" s="28"/>
      <c r="B30" s="28"/>
      <c r="C30" s="28" t="s">
        <v>26</v>
      </c>
      <c r="D30" s="28"/>
      <c r="E30" s="9"/>
      <c r="F30" s="9"/>
      <c r="G30" s="9"/>
      <c r="H30" s="9"/>
      <c r="I30" s="23">
        <f>consolidated0309!Q31</f>
        <v>-38007</v>
      </c>
      <c r="J30" s="9"/>
      <c r="K30" s="23">
        <f>Consolidated2002!P30</f>
        <v>-17036</v>
      </c>
    </row>
    <row r="31" spans="1:11" ht="12.75">
      <c r="A31" s="28"/>
      <c r="B31" s="28"/>
      <c r="C31" s="28" t="s">
        <v>27</v>
      </c>
      <c r="D31" s="28"/>
      <c r="E31" s="9"/>
      <c r="F31" s="9"/>
      <c r="G31" s="9"/>
      <c r="H31" s="9"/>
      <c r="I31" s="23"/>
      <c r="J31" s="9"/>
      <c r="K31" s="23"/>
    </row>
    <row r="32" spans="1:11" ht="12.75">
      <c r="A32" s="17"/>
      <c r="B32" s="28"/>
      <c r="C32" s="17"/>
      <c r="D32" s="28" t="s">
        <v>50</v>
      </c>
      <c r="E32" s="9"/>
      <c r="F32" s="9"/>
      <c r="G32" s="9"/>
      <c r="H32" s="15"/>
      <c r="I32" s="23">
        <f>consolidated0309!Q33</f>
        <v>417372</v>
      </c>
      <c r="J32" s="9"/>
      <c r="K32" s="23">
        <f>Consolidated2002!P32</f>
        <v>628960</v>
      </c>
    </row>
    <row r="33" spans="1:11" ht="12.75">
      <c r="A33" s="28"/>
      <c r="B33" s="28"/>
      <c r="C33" s="28" t="s">
        <v>28</v>
      </c>
      <c r="D33" s="28"/>
      <c r="E33" s="9"/>
      <c r="F33" s="9"/>
      <c r="G33" s="9"/>
      <c r="H33" s="15"/>
      <c r="I33" s="23">
        <f>consolidated0309!Q34</f>
        <v>-1290733</v>
      </c>
      <c r="J33" s="9"/>
      <c r="K33" s="23">
        <f>Consolidated2002!P33</f>
        <v>-1366585</v>
      </c>
    </row>
    <row r="34" spans="1:11" s="34" customFormat="1" ht="12.75">
      <c r="A34" s="43"/>
      <c r="B34" s="43"/>
      <c r="C34" s="43" t="s">
        <v>29</v>
      </c>
      <c r="D34" s="43"/>
      <c r="E34" s="17"/>
      <c r="F34" s="17"/>
      <c r="G34" s="17"/>
      <c r="H34" s="17"/>
      <c r="I34" s="23"/>
      <c r="J34" s="9"/>
      <c r="K34" s="23"/>
    </row>
    <row r="35" spans="1:11" s="34" customFormat="1" ht="12.75">
      <c r="A35" s="28"/>
      <c r="B35" s="28"/>
      <c r="C35" s="43"/>
      <c r="D35" s="43" t="s">
        <v>30</v>
      </c>
      <c r="E35" s="17"/>
      <c r="F35" s="17"/>
      <c r="G35" s="17"/>
      <c r="H35" s="17"/>
      <c r="I35" s="23">
        <f>consolidated0309!Q36</f>
        <v>150423</v>
      </c>
      <c r="J35" s="9"/>
      <c r="K35" s="23">
        <f>Consolidated2002!P35</f>
        <v>-27664</v>
      </c>
    </row>
    <row r="36" spans="1:11" ht="15">
      <c r="A36" s="70"/>
      <c r="B36" s="41"/>
      <c r="C36" s="43" t="s">
        <v>31</v>
      </c>
      <c r="D36" s="28"/>
      <c r="E36" s="9"/>
      <c r="F36" s="9"/>
      <c r="G36" s="9"/>
      <c r="H36" s="15"/>
      <c r="I36" s="58"/>
      <c r="J36" s="9"/>
      <c r="K36" s="58"/>
    </row>
    <row r="37" spans="1:11" ht="15">
      <c r="A37" s="41"/>
      <c r="B37" s="41"/>
      <c r="C37" s="41"/>
      <c r="D37" s="15" t="s">
        <v>32</v>
      </c>
      <c r="E37" s="9"/>
      <c r="F37" s="9"/>
      <c r="G37" s="9"/>
      <c r="H37" s="15"/>
      <c r="I37" s="54">
        <f>SUM(I29:I36)</f>
        <v>-718830</v>
      </c>
      <c r="J37" s="9"/>
      <c r="K37" s="54">
        <f>SUM(K29:K36)</f>
        <v>-848377</v>
      </c>
    </row>
    <row r="38" spans="1:11" ht="12.75">
      <c r="A38" s="15"/>
      <c r="B38" s="15"/>
      <c r="C38" s="15"/>
      <c r="D38" s="15"/>
      <c r="E38" s="9"/>
      <c r="F38" s="9"/>
      <c r="G38" s="9"/>
      <c r="H38" s="15"/>
      <c r="I38" s="58"/>
      <c r="J38" s="9"/>
      <c r="K38" s="58"/>
    </row>
    <row r="39" spans="1:11" s="34" customFormat="1" ht="15">
      <c r="A39" s="41" t="s">
        <v>34</v>
      </c>
      <c r="B39" s="15"/>
      <c r="C39" s="15"/>
      <c r="D39" s="15"/>
      <c r="E39" s="17"/>
      <c r="F39" s="17"/>
      <c r="G39" s="17"/>
      <c r="H39" s="17"/>
      <c r="I39" s="38">
        <f>I37+I24</f>
        <v>22909055</v>
      </c>
      <c r="J39" s="9"/>
      <c r="K39" s="38">
        <f>K37+K24</f>
        <v>24064445</v>
      </c>
    </row>
    <row r="40" spans="1:10" ht="12.75">
      <c r="A40" s="43"/>
      <c r="B40" s="43"/>
      <c r="C40" s="43"/>
      <c r="D40" s="43"/>
      <c r="E40" s="43"/>
      <c r="F40" s="43"/>
      <c r="G40" s="43"/>
      <c r="H40" s="43"/>
      <c r="J40" s="9"/>
    </row>
    <row r="41" spans="1:10" ht="12.75">
      <c r="A41" s="43"/>
      <c r="B41" s="43"/>
      <c r="C41" s="43"/>
      <c r="D41" s="43"/>
      <c r="E41" s="43"/>
      <c r="F41" s="43"/>
      <c r="G41" s="43"/>
      <c r="H41" s="43"/>
      <c r="J41" s="9"/>
    </row>
    <row r="42" spans="1:10" ht="12.75">
      <c r="A42" s="43"/>
      <c r="B42" s="43"/>
      <c r="C42" s="43"/>
      <c r="D42" s="43"/>
      <c r="E42" s="43"/>
      <c r="F42" s="43"/>
      <c r="G42" s="43"/>
      <c r="H42" s="43"/>
      <c r="J42" s="9"/>
    </row>
    <row r="43" spans="1:10" ht="12.75">
      <c r="A43" s="43"/>
      <c r="B43" s="43"/>
      <c r="C43" s="43"/>
      <c r="D43" s="43"/>
      <c r="E43" s="43"/>
      <c r="F43" s="43"/>
      <c r="G43" s="43"/>
      <c r="H43" s="43"/>
      <c r="J43" s="9"/>
    </row>
    <row r="44" spans="1:10" ht="12.75">
      <c r="A44" s="43"/>
      <c r="B44" s="43"/>
      <c r="C44" s="43"/>
      <c r="D44" s="43"/>
      <c r="E44" s="43"/>
      <c r="F44" s="43"/>
      <c r="G44" s="43"/>
      <c r="H44" s="43"/>
      <c r="J44" s="9"/>
    </row>
    <row r="45" spans="1:10" ht="12.75">
      <c r="A45" s="43"/>
      <c r="B45" s="43"/>
      <c r="C45" s="43"/>
      <c r="D45" s="43"/>
      <c r="E45" s="43"/>
      <c r="F45" s="43"/>
      <c r="G45" s="43"/>
      <c r="H45" s="43"/>
      <c r="J45" s="9"/>
    </row>
    <row r="46" spans="1:10" ht="12.75">
      <c r="A46" s="43"/>
      <c r="B46" s="43"/>
      <c r="C46" s="43"/>
      <c r="D46" s="43"/>
      <c r="E46" s="43"/>
      <c r="F46" s="43"/>
      <c r="G46" s="43"/>
      <c r="H46" s="43"/>
      <c r="J46" s="9"/>
    </row>
    <row r="47" spans="1:10" ht="12.75">
      <c r="A47" s="43"/>
      <c r="B47" s="43"/>
      <c r="C47" s="43"/>
      <c r="D47" s="43"/>
      <c r="E47" s="43"/>
      <c r="F47" s="43"/>
      <c r="G47" s="43"/>
      <c r="H47" s="43"/>
      <c r="J47" s="9"/>
    </row>
    <row r="48" spans="1:10" ht="12.75">
      <c r="A48" s="43"/>
      <c r="B48" s="43"/>
      <c r="C48" s="43"/>
      <c r="D48" s="43"/>
      <c r="E48" s="43"/>
      <c r="F48" s="43"/>
      <c r="G48" s="43"/>
      <c r="H48" s="43"/>
      <c r="J48" s="9"/>
    </row>
    <row r="49" spans="1:10" ht="12.75">
      <c r="A49" s="43"/>
      <c r="B49" s="43"/>
      <c r="C49" s="43"/>
      <c r="D49" s="43"/>
      <c r="E49" s="43"/>
      <c r="F49" s="43"/>
      <c r="G49" s="43"/>
      <c r="H49" s="43"/>
      <c r="J49" s="9"/>
    </row>
    <row r="50" spans="1:10" ht="12.75">
      <c r="A50" s="43"/>
      <c r="B50" s="43"/>
      <c r="C50" s="43"/>
      <c r="D50" s="43"/>
      <c r="E50" s="43"/>
      <c r="F50" s="43"/>
      <c r="G50" s="43"/>
      <c r="H50" s="43"/>
      <c r="J50" s="9"/>
    </row>
    <row r="51" spans="1:10" ht="12.75">
      <c r="A51" s="43"/>
      <c r="B51" s="43"/>
      <c r="C51" s="43"/>
      <c r="D51" s="43"/>
      <c r="E51" s="43"/>
      <c r="F51" s="43"/>
      <c r="G51" s="43"/>
      <c r="H51" s="43"/>
      <c r="J51" s="9"/>
    </row>
    <row r="52" spans="1:10" ht="12.75">
      <c r="A52" s="43"/>
      <c r="B52" s="43"/>
      <c r="C52" s="43"/>
      <c r="D52" s="43"/>
      <c r="E52" s="43"/>
      <c r="F52" s="43"/>
      <c r="G52" s="43"/>
      <c r="H52" s="43"/>
      <c r="J52" s="9"/>
    </row>
    <row r="53" spans="1:10" ht="12.75">
      <c r="A53" s="43"/>
      <c r="B53" s="43"/>
      <c r="C53" s="43"/>
      <c r="D53" s="43"/>
      <c r="E53" s="43"/>
      <c r="F53" s="43"/>
      <c r="G53" s="43"/>
      <c r="H53" s="43"/>
      <c r="J53" s="9"/>
    </row>
    <row r="54" ht="12.75">
      <c r="J54" s="9"/>
    </row>
    <row r="55" ht="12.75">
      <c r="J55" s="9"/>
    </row>
    <row r="58" spans="1:11" ht="12.75">
      <c r="A58" s="93"/>
      <c r="B58" s="93"/>
      <c r="C58" s="93"/>
      <c r="D58" s="93"/>
      <c r="E58" s="93"/>
      <c r="F58" s="93"/>
      <c r="G58" s="93"/>
      <c r="H58" s="93"/>
      <c r="I58" s="93"/>
      <c r="J58" s="94"/>
      <c r="K58" s="93"/>
    </row>
    <row r="59" spans="1:11" ht="12.75">
      <c r="A59" s="98" t="s">
        <v>72</v>
      </c>
      <c r="B59" s="98"/>
      <c r="C59" s="98"/>
      <c r="D59" s="98"/>
      <c r="E59" s="98"/>
      <c r="F59" s="98"/>
      <c r="G59" s="98"/>
      <c r="H59" s="98"/>
      <c r="I59" s="98"/>
      <c r="J59" s="98"/>
      <c r="K59" s="98"/>
    </row>
    <row r="60" spans="1:9" ht="9" customHeight="1">
      <c r="A60" s="90"/>
      <c r="B60" s="40"/>
      <c r="C60" s="40"/>
      <c r="D60" s="40"/>
      <c r="E60" s="13"/>
      <c r="F60" s="13"/>
      <c r="G60" s="91"/>
      <c r="H60" s="92"/>
      <c r="I60" s="91"/>
    </row>
    <row r="61" ht="12.75">
      <c r="J61" s="9"/>
    </row>
    <row r="62" ht="12.75">
      <c r="J62" s="9"/>
    </row>
    <row r="63" ht="12.75">
      <c r="J63" s="9"/>
    </row>
    <row r="64" ht="12.75">
      <c r="J64" s="9"/>
    </row>
    <row r="65" ht="12.75">
      <c r="J65" s="9"/>
    </row>
    <row r="66" ht="12.75">
      <c r="J66" s="9"/>
    </row>
    <row r="67" spans="1:10" ht="12.75">
      <c r="A67" s="97"/>
      <c r="B67" s="97"/>
      <c r="C67" s="97"/>
      <c r="J67" s="9"/>
    </row>
    <row r="68" ht="12.75">
      <c r="J68" s="9"/>
    </row>
    <row r="69" spans="1:11" ht="12.75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</row>
    <row r="70" spans="1:11" ht="12.75">
      <c r="A70" s="86"/>
      <c r="B70" s="86"/>
      <c r="C70" s="86"/>
      <c r="D70" s="86"/>
      <c r="E70" s="86"/>
      <c r="F70" s="86"/>
      <c r="G70" s="86"/>
      <c r="H70" s="86"/>
      <c r="I70" s="86"/>
      <c r="J70" s="86"/>
      <c r="K70" s="87"/>
    </row>
    <row r="71" spans="1:11" ht="12.75">
      <c r="A71" s="95"/>
      <c r="B71" s="95"/>
      <c r="C71" s="95"/>
      <c r="D71" s="95"/>
      <c r="E71" s="95"/>
      <c r="F71" s="95"/>
      <c r="G71" s="95"/>
      <c r="H71" s="95"/>
      <c r="I71" s="95"/>
      <c r="J71" s="95"/>
      <c r="K71" s="95"/>
    </row>
    <row r="73" ht="12.75">
      <c r="J73" s="9"/>
    </row>
    <row r="74" ht="12.75">
      <c r="J74" s="9"/>
    </row>
    <row r="75" ht="12.75">
      <c r="J75" s="9"/>
    </row>
    <row r="76" ht="12.75">
      <c r="J76" s="9"/>
    </row>
    <row r="77" ht="12.75">
      <c r="J77" s="9"/>
    </row>
    <row r="78" ht="12.75">
      <c r="J78" s="9"/>
    </row>
    <row r="79" ht="12.75">
      <c r="J79" s="9"/>
    </row>
    <row r="80" ht="12.75">
      <c r="J80" s="9"/>
    </row>
    <row r="81" ht="12.75">
      <c r="J81" s="9"/>
    </row>
    <row r="82" ht="12.75">
      <c r="J82" s="9"/>
    </row>
  </sheetData>
  <mergeCells count="7">
    <mergeCell ref="A69:K69"/>
    <mergeCell ref="A71:K71"/>
    <mergeCell ref="A1:K1"/>
    <mergeCell ref="A2:K2"/>
    <mergeCell ref="A3:K3"/>
    <mergeCell ref="A67:C67"/>
    <mergeCell ref="A59:K59"/>
  </mergeCells>
  <printOptions horizontalCentered="1"/>
  <pageMargins left="0.7" right="0.7" top="0.7" bottom="0.75" header="0.5" footer="0.5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V92"/>
  <sheetViews>
    <sheetView tabSelected="1" workbookViewId="0" topLeftCell="A1">
      <selection activeCell="H89" sqref="H89"/>
    </sheetView>
  </sheetViews>
  <sheetFormatPr defaultColWidth="9.140625" defaultRowHeight="12.75"/>
  <cols>
    <col min="1" max="1" width="2.7109375" style="0" customWidth="1"/>
    <col min="2" max="2" width="1.8515625" style="0" customWidth="1"/>
    <col min="3" max="4" width="1.421875" style="0" customWidth="1"/>
    <col min="5" max="5" width="52.7109375" style="0" customWidth="1"/>
    <col min="6" max="6" width="11.00390625" style="0" bestFit="1" customWidth="1"/>
    <col min="7" max="7" width="11.28125" style="0" bestFit="1" customWidth="1"/>
    <col min="8" max="8" width="12.7109375" style="0" bestFit="1" customWidth="1"/>
    <col min="9" max="9" width="11.28125" style="0" bestFit="1" customWidth="1"/>
    <col min="10" max="12" width="12.7109375" style="0" bestFit="1" customWidth="1"/>
    <col min="13" max="13" width="11.00390625" style="0" bestFit="1" customWidth="1"/>
    <col min="14" max="15" width="12.7109375" style="0" bestFit="1" customWidth="1"/>
    <col min="16" max="16" width="9.7109375" style="0" bestFit="1" customWidth="1"/>
    <col min="17" max="17" width="14.00390625" style="0" bestFit="1" customWidth="1"/>
    <col min="18" max="18" width="0.71875" style="0" customWidth="1"/>
    <col min="20" max="20" width="9.7109375" style="0" bestFit="1" customWidth="1"/>
  </cols>
  <sheetData>
    <row r="1" spans="2:17" ht="18" customHeight="1">
      <c r="B1" s="99" t="s">
        <v>8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</row>
    <row r="2" spans="2:17" ht="18">
      <c r="B2" s="99" t="s">
        <v>68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</row>
    <row r="3" spans="2:17" ht="18">
      <c r="B3" s="99" t="str">
        <f>'[2]Consolidating0309'!$B$3:$R$3</f>
        <v>For the Fiscal Year Ended September 30, 2003 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</row>
    <row r="4" spans="2:17" s="2" customFormat="1" ht="15.75">
      <c r="B4" s="46"/>
      <c r="C4" s="46"/>
      <c r="D4" s="46"/>
      <c r="E4" s="4"/>
      <c r="F4" s="4" t="s">
        <v>65</v>
      </c>
      <c r="G4" s="4" t="s">
        <v>65</v>
      </c>
      <c r="H4" s="4"/>
      <c r="I4" s="4"/>
      <c r="J4" s="4"/>
      <c r="K4" s="4"/>
      <c r="L4" s="4"/>
      <c r="M4" s="4"/>
      <c r="N4" s="3"/>
      <c r="O4" s="4"/>
      <c r="P4" s="4" t="s">
        <v>65</v>
      </c>
      <c r="Q4" s="3"/>
    </row>
    <row r="5" spans="2:17" s="3" customFormat="1" ht="12.75">
      <c r="B5" s="7" t="s">
        <v>7</v>
      </c>
      <c r="C5" s="7"/>
      <c r="D5" s="7"/>
      <c r="E5" s="7"/>
      <c r="F5" s="8" t="s">
        <v>11</v>
      </c>
      <c r="G5" s="8" t="s">
        <v>0</v>
      </c>
      <c r="H5" s="8" t="s">
        <v>1</v>
      </c>
      <c r="I5" s="8" t="s">
        <v>2</v>
      </c>
      <c r="J5" s="8" t="s">
        <v>3</v>
      </c>
      <c r="K5" s="8" t="s">
        <v>4</v>
      </c>
      <c r="L5" s="8" t="s">
        <v>5</v>
      </c>
      <c r="M5" s="8" t="s">
        <v>66</v>
      </c>
      <c r="N5" s="8" t="s">
        <v>6</v>
      </c>
      <c r="O5" s="8" t="s">
        <v>13</v>
      </c>
      <c r="P5" s="8" t="s">
        <v>12</v>
      </c>
      <c r="Q5" s="8" t="s">
        <v>57</v>
      </c>
    </row>
    <row r="6" s="2" customFormat="1" ht="13.5" thickBot="1"/>
    <row r="7" spans="2:17" s="1" customFormat="1" ht="15">
      <c r="B7" s="12"/>
      <c r="C7" s="21"/>
      <c r="D7" s="21"/>
      <c r="E7" s="21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1"/>
    </row>
    <row r="8" spans="2:17" s="5" customFormat="1" ht="15">
      <c r="B8" s="24" t="s">
        <v>15</v>
      </c>
      <c r="C8" s="41"/>
      <c r="D8" s="41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25"/>
    </row>
    <row r="9" spans="2:17" s="5" customFormat="1" ht="15">
      <c r="B9" s="24"/>
      <c r="C9" s="41"/>
      <c r="D9" s="41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/>
    </row>
    <row r="10" spans="2:17" s="5" customFormat="1" ht="15">
      <c r="B10" s="24"/>
      <c r="C10" s="41" t="s">
        <v>16</v>
      </c>
      <c r="D10" s="41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25"/>
    </row>
    <row r="11" spans="2:17" s="36" customFormat="1" ht="12.75">
      <c r="B11" s="35"/>
      <c r="C11" s="17"/>
      <c r="D11" s="28" t="s">
        <v>54</v>
      </c>
      <c r="E11" s="17"/>
      <c r="F11" s="17">
        <v>481615</v>
      </c>
      <c r="G11" s="17">
        <f>'[1]Combinning0309'!G78</f>
        <v>1022740</v>
      </c>
      <c r="H11" s="17">
        <f>'[1]Combinning0309'!H78</f>
        <v>7080596</v>
      </c>
      <c r="I11" s="17">
        <f>'[1]Combinning0309'!I78</f>
        <v>1918371</v>
      </c>
      <c r="J11" s="17">
        <f>'[1]Combinning0309'!J78</f>
        <v>4015769</v>
      </c>
      <c r="K11" s="17">
        <f>'[1]Combinning0309'!K78</f>
        <v>2116924</v>
      </c>
      <c r="L11" s="17">
        <f>'[1]Combinning0309'!L78</f>
        <v>5335297</v>
      </c>
      <c r="M11" s="17">
        <f>'[1]Combinning0309'!M78</f>
        <v>611496</v>
      </c>
      <c r="N11" s="17">
        <f>'[1]Combinning0309'!N78</f>
        <v>2165536</v>
      </c>
      <c r="O11" s="17">
        <f>'[1]Combinning0309'!O78</f>
        <v>4793472</v>
      </c>
      <c r="P11" s="17">
        <f>'[1]Combinning0309'!P78</f>
        <v>725941</v>
      </c>
      <c r="Q11" s="50">
        <f>SUM(F11:P11)</f>
        <v>30267757</v>
      </c>
    </row>
    <row r="12" spans="2:22" s="29" customFormat="1" ht="12.75">
      <c r="B12" s="27"/>
      <c r="C12" s="28"/>
      <c r="D12" s="28" t="s">
        <v>49</v>
      </c>
      <c r="E12" s="2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22"/>
      <c r="V12" s="29" t="s">
        <v>65</v>
      </c>
    </row>
    <row r="13" spans="2:22" s="19" customFormat="1" ht="12.75">
      <c r="B13" s="39"/>
      <c r="C13" s="18"/>
      <c r="D13" s="18"/>
      <c r="E13" s="28" t="s">
        <v>48</v>
      </c>
      <c r="F13" s="18">
        <v>35523</v>
      </c>
      <c r="G13" s="18">
        <v>946318</v>
      </c>
      <c r="H13" s="18">
        <v>822763</v>
      </c>
      <c r="I13" s="18">
        <v>982586</v>
      </c>
      <c r="J13" s="18">
        <v>589861</v>
      </c>
      <c r="K13" s="18">
        <v>470181</v>
      </c>
      <c r="L13" s="18">
        <v>731477</v>
      </c>
      <c r="M13" s="18">
        <v>68444</v>
      </c>
      <c r="N13" s="18">
        <v>227929</v>
      </c>
      <c r="O13" s="18">
        <v>281652</v>
      </c>
      <c r="P13" s="18">
        <v>726222</v>
      </c>
      <c r="Q13" s="51">
        <f>SUM(F13:P13)</f>
        <v>5882956</v>
      </c>
      <c r="V13" s="19" t="s">
        <v>65</v>
      </c>
    </row>
    <row r="14" spans="2:22" s="19" customFormat="1" ht="12.75">
      <c r="B14" s="39"/>
      <c r="C14" s="18"/>
      <c r="D14" s="18" t="s">
        <v>17</v>
      </c>
      <c r="E14" s="28"/>
      <c r="F14" s="57">
        <f>F11-F13</f>
        <v>446092</v>
      </c>
      <c r="G14" s="57">
        <f aca="true" t="shared" si="0" ref="G14:P14">G11-G13</f>
        <v>76422</v>
      </c>
      <c r="H14" s="57">
        <f t="shared" si="0"/>
        <v>6257833</v>
      </c>
      <c r="I14" s="57">
        <f t="shared" si="0"/>
        <v>935785</v>
      </c>
      <c r="J14" s="57">
        <f t="shared" si="0"/>
        <v>3425908</v>
      </c>
      <c r="K14" s="57">
        <f t="shared" si="0"/>
        <v>1646743</v>
      </c>
      <c r="L14" s="57">
        <f t="shared" si="0"/>
        <v>4603820</v>
      </c>
      <c r="M14" s="57">
        <f t="shared" si="0"/>
        <v>543052</v>
      </c>
      <c r="N14" s="57">
        <f t="shared" si="0"/>
        <v>1937607</v>
      </c>
      <c r="O14" s="57">
        <f t="shared" si="0"/>
        <v>4511820</v>
      </c>
      <c r="P14" s="57">
        <f t="shared" si="0"/>
        <v>-281</v>
      </c>
      <c r="Q14" s="59">
        <f>Q11-Q13</f>
        <v>24384801</v>
      </c>
      <c r="V14" s="19" t="s">
        <v>65</v>
      </c>
    </row>
    <row r="15" spans="2:22" s="19" customFormat="1" ht="12.75">
      <c r="B15" s="39"/>
      <c r="C15" s="18"/>
      <c r="D15" s="18" t="s">
        <v>18</v>
      </c>
      <c r="E15" s="28"/>
      <c r="F15" s="18">
        <v>12691</v>
      </c>
      <c r="G15" s="18">
        <v>0</v>
      </c>
      <c r="H15" s="18">
        <v>332760</v>
      </c>
      <c r="I15" s="18">
        <v>0</v>
      </c>
      <c r="J15" s="18">
        <v>362792</v>
      </c>
      <c r="K15" s="18">
        <v>67449</v>
      </c>
      <c r="L15" s="18">
        <v>0</v>
      </c>
      <c r="M15" s="18">
        <v>0</v>
      </c>
      <c r="N15" s="18">
        <v>668650</v>
      </c>
      <c r="O15" s="18">
        <v>0</v>
      </c>
      <c r="P15" s="18">
        <v>0</v>
      </c>
      <c r="Q15" s="22">
        <f>SUM(F15:P15)</f>
        <v>1444342</v>
      </c>
      <c r="V15" s="19" t="s">
        <v>65</v>
      </c>
    </row>
    <row r="16" spans="2:22" s="19" customFormat="1" ht="12.75">
      <c r="B16" s="39"/>
      <c r="C16" s="18"/>
      <c r="D16" s="18" t="s">
        <v>19</v>
      </c>
      <c r="E16" s="28"/>
      <c r="F16" s="57">
        <f>F14-F15</f>
        <v>433401</v>
      </c>
      <c r="G16" s="57">
        <f aca="true" t="shared" si="1" ref="G16:P16">G14-G15</f>
        <v>76422</v>
      </c>
      <c r="H16" s="57">
        <f t="shared" si="1"/>
        <v>5925073</v>
      </c>
      <c r="I16" s="57">
        <f t="shared" si="1"/>
        <v>935785</v>
      </c>
      <c r="J16" s="57">
        <f t="shared" si="1"/>
        <v>3063116</v>
      </c>
      <c r="K16" s="57">
        <f t="shared" si="1"/>
        <v>1579294</v>
      </c>
      <c r="L16" s="57">
        <f t="shared" si="1"/>
        <v>4603820</v>
      </c>
      <c r="M16" s="57">
        <f t="shared" si="1"/>
        <v>543052</v>
      </c>
      <c r="N16" s="57">
        <f t="shared" si="1"/>
        <v>1268957</v>
      </c>
      <c r="O16" s="57">
        <f t="shared" si="1"/>
        <v>4511820</v>
      </c>
      <c r="P16" s="57">
        <f t="shared" si="1"/>
        <v>-281</v>
      </c>
      <c r="Q16" s="59">
        <f>Q14-Q15</f>
        <v>22940459</v>
      </c>
      <c r="V16" s="19" t="s">
        <v>65</v>
      </c>
    </row>
    <row r="17" spans="2:17" s="19" customFormat="1" ht="12.75">
      <c r="B17" s="39"/>
      <c r="C17" s="18"/>
      <c r="D17" s="18"/>
      <c r="E17" s="2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22"/>
    </row>
    <row r="18" spans="2:17" s="19" customFormat="1" ht="15">
      <c r="B18" s="39"/>
      <c r="C18" s="41" t="s">
        <v>20</v>
      </c>
      <c r="D18" s="18"/>
      <c r="E18" s="28"/>
      <c r="F18" s="18"/>
      <c r="G18" s="18"/>
      <c r="H18" s="18"/>
      <c r="I18" s="18"/>
      <c r="J18" s="18" t="s">
        <v>65</v>
      </c>
      <c r="K18" s="18"/>
      <c r="L18" s="18"/>
      <c r="M18" s="18"/>
      <c r="N18" s="18"/>
      <c r="O18" s="18"/>
      <c r="P18" s="18"/>
      <c r="Q18" s="51"/>
    </row>
    <row r="19" spans="2:17" s="19" customFormat="1" ht="12.75">
      <c r="B19" s="39"/>
      <c r="C19" s="18"/>
      <c r="D19" s="28" t="s">
        <v>22</v>
      </c>
      <c r="E19" s="18"/>
      <c r="F19" s="18">
        <v>72184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140</v>
      </c>
      <c r="N19" s="18">
        <v>0</v>
      </c>
      <c r="O19" s="18">
        <v>623</v>
      </c>
      <c r="P19" s="18">
        <v>0</v>
      </c>
      <c r="Q19" s="51">
        <f>SUM(F19:P19)</f>
        <v>72947</v>
      </c>
    </row>
    <row r="20" spans="2:17" s="19" customFormat="1" ht="12.75">
      <c r="B20" s="39"/>
      <c r="C20" s="18"/>
      <c r="D20" s="28" t="s">
        <v>21</v>
      </c>
      <c r="E20" s="18"/>
      <c r="F20" s="18">
        <v>-20102</v>
      </c>
      <c r="G20" s="18">
        <v>-85165</v>
      </c>
      <c r="H20" s="18">
        <v>-142382</v>
      </c>
      <c r="I20" s="18">
        <v>1285</v>
      </c>
      <c r="J20" s="18">
        <v>178274</v>
      </c>
      <c r="K20" s="18">
        <v>-12868</v>
      </c>
      <c r="L20" s="18">
        <v>30258</v>
      </c>
      <c r="M20" s="18">
        <v>74121</v>
      </c>
      <c r="N20" s="18">
        <v>-43852</v>
      </c>
      <c r="O20" s="18">
        <v>2227</v>
      </c>
      <c r="P20" s="18">
        <v>0</v>
      </c>
      <c r="Q20" s="22">
        <f>SUM(F20:P20)</f>
        <v>-18204</v>
      </c>
    </row>
    <row r="21" spans="2:17" s="19" customFormat="1" ht="12.75">
      <c r="B21" s="39"/>
      <c r="C21" s="18"/>
      <c r="D21" s="28" t="s">
        <v>62</v>
      </c>
      <c r="E21" s="18"/>
      <c r="F21" s="18">
        <v>0</v>
      </c>
      <c r="G21" s="18">
        <v>4414</v>
      </c>
      <c r="H21" s="18">
        <v>115987</v>
      </c>
      <c r="I21" s="18">
        <v>27003</v>
      </c>
      <c r="J21" s="18">
        <f>3635+206</f>
        <v>3841</v>
      </c>
      <c r="K21" s="18">
        <v>53831</v>
      </c>
      <c r="L21" s="18">
        <v>182661</v>
      </c>
      <c r="M21" s="18">
        <v>20493</v>
      </c>
      <c r="N21" s="18">
        <v>58615</v>
      </c>
      <c r="O21" s="18">
        <v>156284</v>
      </c>
      <c r="P21" s="18">
        <v>9554</v>
      </c>
      <c r="Q21" s="22">
        <f>SUM(F21:P21)</f>
        <v>632683</v>
      </c>
    </row>
    <row r="22" spans="2:17" s="19" customFormat="1" ht="12.75" customHeight="1" hidden="1">
      <c r="B22" s="39"/>
      <c r="C22" s="18"/>
      <c r="D22" s="28" t="s">
        <v>62</v>
      </c>
      <c r="E22" s="18"/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22">
        <f>SUM(F22:P22)</f>
        <v>0</v>
      </c>
    </row>
    <row r="23" spans="2:17" s="19" customFormat="1" ht="12.75" customHeight="1" hidden="1">
      <c r="B23" s="39"/>
      <c r="C23" s="18"/>
      <c r="D23" s="28" t="s">
        <v>64</v>
      </c>
      <c r="E23" s="18"/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22">
        <f>SUM(F23:P23)</f>
        <v>0</v>
      </c>
    </row>
    <row r="24" spans="2:17" s="1" customFormat="1" ht="12.75">
      <c r="B24" s="49"/>
      <c r="C24" s="68"/>
      <c r="D24" s="28" t="s">
        <v>55</v>
      </c>
      <c r="E24" s="68"/>
      <c r="F24" s="57">
        <f aca="true" t="shared" si="2" ref="F24:Q24">SUM(F19:F23)</f>
        <v>52082</v>
      </c>
      <c r="G24" s="57">
        <f t="shared" si="2"/>
        <v>-80751</v>
      </c>
      <c r="H24" s="57">
        <f t="shared" si="2"/>
        <v>-26395</v>
      </c>
      <c r="I24" s="57">
        <f t="shared" si="2"/>
        <v>28288</v>
      </c>
      <c r="J24" s="57">
        <f t="shared" si="2"/>
        <v>182115</v>
      </c>
      <c r="K24" s="57">
        <f t="shared" si="2"/>
        <v>40963</v>
      </c>
      <c r="L24" s="57">
        <f t="shared" si="2"/>
        <v>212919</v>
      </c>
      <c r="M24" s="57">
        <f t="shared" si="2"/>
        <v>94754</v>
      </c>
      <c r="N24" s="57">
        <f t="shared" si="2"/>
        <v>14763</v>
      </c>
      <c r="O24" s="57">
        <f t="shared" si="2"/>
        <v>159134</v>
      </c>
      <c r="P24" s="57">
        <f t="shared" si="2"/>
        <v>9554</v>
      </c>
      <c r="Q24" s="59">
        <f t="shared" si="2"/>
        <v>687426</v>
      </c>
    </row>
    <row r="25" spans="2:17" s="40" customFormat="1" ht="15">
      <c r="B25" s="24"/>
      <c r="C25" s="41" t="s">
        <v>56</v>
      </c>
      <c r="E25" s="41"/>
      <c r="F25" s="63">
        <f aca="true" t="shared" si="3" ref="F25:Q25">F16+F24</f>
        <v>485483</v>
      </c>
      <c r="G25" s="63">
        <f t="shared" si="3"/>
        <v>-4329</v>
      </c>
      <c r="H25" s="63">
        <f t="shared" si="3"/>
        <v>5898678</v>
      </c>
      <c r="I25" s="63">
        <f t="shared" si="3"/>
        <v>964073</v>
      </c>
      <c r="J25" s="63">
        <f t="shared" si="3"/>
        <v>3245231</v>
      </c>
      <c r="K25" s="63">
        <f t="shared" si="3"/>
        <v>1620257</v>
      </c>
      <c r="L25" s="63">
        <f t="shared" si="3"/>
        <v>4816739</v>
      </c>
      <c r="M25" s="63">
        <f t="shared" si="3"/>
        <v>637806</v>
      </c>
      <c r="N25" s="63">
        <f t="shared" si="3"/>
        <v>1283720</v>
      </c>
      <c r="O25" s="63">
        <f t="shared" si="3"/>
        <v>4670954</v>
      </c>
      <c r="P25" s="63">
        <f t="shared" si="3"/>
        <v>9273</v>
      </c>
      <c r="Q25" s="64">
        <f t="shared" si="3"/>
        <v>23627885</v>
      </c>
    </row>
    <row r="26" spans="2:17" s="1" customFormat="1" ht="12.75">
      <c r="B26" s="26"/>
      <c r="C26" s="15"/>
      <c r="D26" s="15"/>
      <c r="E26" s="15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22"/>
    </row>
    <row r="27" spans="2:17" s="5" customFormat="1" ht="15">
      <c r="B27" s="24" t="s">
        <v>71</v>
      </c>
      <c r="C27" s="41"/>
      <c r="D27" s="41"/>
      <c r="E27" s="6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55"/>
    </row>
    <row r="28" spans="2:17" s="1" customFormat="1" ht="15">
      <c r="B28" s="26"/>
      <c r="C28" s="41" t="s">
        <v>70</v>
      </c>
      <c r="D28" s="15"/>
      <c r="E28" s="15"/>
      <c r="F28" s="54"/>
      <c r="G28" s="54"/>
      <c r="H28" s="54"/>
      <c r="I28" s="54"/>
      <c r="J28" s="54" t="s">
        <v>65</v>
      </c>
      <c r="K28" s="54"/>
      <c r="L28" s="54"/>
      <c r="M28" s="54"/>
      <c r="N28" s="54"/>
      <c r="O28" s="54"/>
      <c r="P28" s="54"/>
      <c r="Q28" s="22"/>
    </row>
    <row r="29" spans="2:17" s="29" customFormat="1" ht="12.75">
      <c r="B29" s="30"/>
      <c r="C29" s="31"/>
      <c r="D29" s="31" t="s">
        <v>33</v>
      </c>
      <c r="E29" s="2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56"/>
    </row>
    <row r="30" spans="2:17" s="36" customFormat="1" ht="12.75">
      <c r="B30" s="35"/>
      <c r="C30" s="17"/>
      <c r="D30" s="17"/>
      <c r="E30" s="28" t="s">
        <v>25</v>
      </c>
      <c r="F30" s="18">
        <v>2715</v>
      </c>
      <c r="G30" s="18">
        <v>-437</v>
      </c>
      <c r="H30" s="18">
        <v>66060</v>
      </c>
      <c r="I30" s="18">
        <v>-7055</v>
      </c>
      <c r="J30" s="18">
        <v>100227</v>
      </c>
      <c r="K30" s="18">
        <v>-31052</v>
      </c>
      <c r="L30" s="18">
        <v>-503978</v>
      </c>
      <c r="M30" s="18">
        <f>17798+18804</f>
        <v>36602</v>
      </c>
      <c r="N30" s="18">
        <v>239521</v>
      </c>
      <c r="O30" s="18">
        <v>139512</v>
      </c>
      <c r="P30" s="18">
        <v>0</v>
      </c>
      <c r="Q30" s="22">
        <f>SUM(F30:P30)</f>
        <v>42115</v>
      </c>
    </row>
    <row r="31" spans="2:17" s="29" customFormat="1" ht="12.75">
      <c r="B31" s="27"/>
      <c r="C31" s="28"/>
      <c r="D31" s="28" t="s">
        <v>26</v>
      </c>
      <c r="E31" s="28"/>
      <c r="F31" s="18">
        <v>0</v>
      </c>
      <c r="G31" s="18">
        <v>0</v>
      </c>
      <c r="H31" s="18">
        <v>-2085</v>
      </c>
      <c r="I31" s="18">
        <v>-3662</v>
      </c>
      <c r="J31" s="18">
        <f>-1030-524</f>
        <v>-1554</v>
      </c>
      <c r="K31" s="18">
        <v>-40322</v>
      </c>
      <c r="L31" s="18">
        <v>9679</v>
      </c>
      <c r="M31" s="18">
        <v>0</v>
      </c>
      <c r="N31" s="18">
        <v>-5</v>
      </c>
      <c r="O31" s="18">
        <v>0</v>
      </c>
      <c r="P31" s="18">
        <v>-58</v>
      </c>
      <c r="Q31" s="22">
        <f>SUM(F31:P31)</f>
        <v>-38007</v>
      </c>
    </row>
    <row r="32" spans="2:17" s="29" customFormat="1" ht="12.75">
      <c r="B32" s="27"/>
      <c r="C32" s="28"/>
      <c r="D32" s="28" t="s">
        <v>27</v>
      </c>
      <c r="E32" s="2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22"/>
    </row>
    <row r="33" spans="2:17" s="36" customFormat="1" ht="12.75">
      <c r="B33" s="35"/>
      <c r="C33" s="28"/>
      <c r="D33" s="17"/>
      <c r="E33" s="28" t="s">
        <v>50</v>
      </c>
      <c r="F33" s="18">
        <v>-59493</v>
      </c>
      <c r="G33" s="18">
        <v>0</v>
      </c>
      <c r="H33" s="18">
        <v>0</v>
      </c>
      <c r="I33" s="18">
        <v>0</v>
      </c>
      <c r="J33" s="18">
        <v>362792</v>
      </c>
      <c r="K33" s="18">
        <v>0</v>
      </c>
      <c r="L33" s="18">
        <v>0</v>
      </c>
      <c r="M33" s="18">
        <v>-7591</v>
      </c>
      <c r="N33" s="18">
        <v>121664</v>
      </c>
      <c r="O33" s="18">
        <v>0</v>
      </c>
      <c r="P33" s="18">
        <v>0</v>
      </c>
      <c r="Q33" s="22">
        <f>SUM(F33:P33)</f>
        <v>417372</v>
      </c>
    </row>
    <row r="34" spans="2:17" s="29" customFormat="1" ht="12.75">
      <c r="B34" s="27"/>
      <c r="C34" s="28"/>
      <c r="D34" s="28" t="s">
        <v>28</v>
      </c>
      <c r="E34" s="28"/>
      <c r="F34" s="18">
        <v>-1567</v>
      </c>
      <c r="G34" s="18">
        <v>-10962</v>
      </c>
      <c r="H34" s="18">
        <v>-23831</v>
      </c>
      <c r="I34" s="18">
        <v>-54802</v>
      </c>
      <c r="J34" s="18">
        <v>4035</v>
      </c>
      <c r="K34" s="18">
        <v>-46964</v>
      </c>
      <c r="L34" s="18">
        <v>-155285</v>
      </c>
      <c r="M34" s="18">
        <v>-285226</v>
      </c>
      <c r="N34" s="18">
        <v>-106597</v>
      </c>
      <c r="O34" s="18">
        <v>-601978</v>
      </c>
      <c r="P34" s="18">
        <v>-7556</v>
      </c>
      <c r="Q34" s="22">
        <f>SUM(F34:P34)</f>
        <v>-1290733</v>
      </c>
    </row>
    <row r="35" spans="2:17" ht="12.75">
      <c r="B35" s="69"/>
      <c r="C35" s="43"/>
      <c r="D35" s="43" t="s">
        <v>29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65"/>
    </row>
    <row r="36" spans="2:17" s="32" customFormat="1" ht="12.75">
      <c r="B36" s="27"/>
      <c r="C36" s="28"/>
      <c r="D36" s="43"/>
      <c r="E36" s="43" t="s">
        <v>30</v>
      </c>
      <c r="F36" s="18">
        <v>8402</v>
      </c>
      <c r="G36" s="18">
        <v>0</v>
      </c>
      <c r="H36" s="18">
        <v>0</v>
      </c>
      <c r="I36" s="18">
        <v>0</v>
      </c>
      <c r="J36" s="18">
        <v>21734</v>
      </c>
      <c r="K36" s="18">
        <v>1650</v>
      </c>
      <c r="L36" s="18">
        <v>-9618</v>
      </c>
      <c r="M36" s="18">
        <v>-409</v>
      </c>
      <c r="N36" s="18">
        <v>128664</v>
      </c>
      <c r="O36" s="18">
        <v>0</v>
      </c>
      <c r="P36" s="18">
        <v>0</v>
      </c>
      <c r="Q36" s="22">
        <f>SUM(F36:P36)</f>
        <v>150423</v>
      </c>
    </row>
    <row r="37" spans="2:17" s="32" customFormat="1" ht="15">
      <c r="B37" s="48"/>
      <c r="C37" s="41"/>
      <c r="D37" s="43" t="s">
        <v>31</v>
      </c>
      <c r="E37" s="28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9"/>
    </row>
    <row r="38" spans="2:17" s="42" customFormat="1" ht="15">
      <c r="B38" s="24"/>
      <c r="C38" s="41"/>
      <c r="D38" s="41"/>
      <c r="E38" s="15" t="s">
        <v>32</v>
      </c>
      <c r="F38" s="66">
        <f>SUM(F30:F36)</f>
        <v>-49943</v>
      </c>
      <c r="G38" s="66">
        <f aca="true" t="shared" si="4" ref="G38:P38">SUM(G30:G36)</f>
        <v>-11399</v>
      </c>
      <c r="H38" s="66">
        <f t="shared" si="4"/>
        <v>40144</v>
      </c>
      <c r="I38" s="66">
        <f t="shared" si="4"/>
        <v>-65519</v>
      </c>
      <c r="J38" s="66">
        <f t="shared" si="4"/>
        <v>487234</v>
      </c>
      <c r="K38" s="66">
        <f t="shared" si="4"/>
        <v>-116688</v>
      </c>
      <c r="L38" s="66">
        <f t="shared" si="4"/>
        <v>-659202</v>
      </c>
      <c r="M38" s="66">
        <f t="shared" si="4"/>
        <v>-256624</v>
      </c>
      <c r="N38" s="66">
        <f t="shared" si="4"/>
        <v>383247</v>
      </c>
      <c r="O38" s="66">
        <f t="shared" si="4"/>
        <v>-462466</v>
      </c>
      <c r="P38" s="66">
        <f t="shared" si="4"/>
        <v>-7614</v>
      </c>
      <c r="Q38" s="67">
        <f>SUM(Q30:Q36)</f>
        <v>-718830</v>
      </c>
    </row>
    <row r="39" spans="2:17" s="5" customFormat="1" ht="15">
      <c r="B39" s="24" t="s">
        <v>46</v>
      </c>
      <c r="C39" s="15"/>
      <c r="D39" s="15"/>
      <c r="E39" s="15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22"/>
    </row>
    <row r="40" spans="2:17" s="5" customFormat="1" ht="15.75" thickBot="1">
      <c r="B40" s="45"/>
      <c r="C40" s="47" t="s">
        <v>32</v>
      </c>
      <c r="D40" s="71"/>
      <c r="E40" s="71"/>
      <c r="F40" s="72">
        <f>F25+F38</f>
        <v>435540</v>
      </c>
      <c r="G40" s="72">
        <f aca="true" t="shared" si="5" ref="G40:P40">G25+G38</f>
        <v>-15728</v>
      </c>
      <c r="H40" s="72">
        <f t="shared" si="5"/>
        <v>5938822</v>
      </c>
      <c r="I40" s="72">
        <f t="shared" si="5"/>
        <v>898554</v>
      </c>
      <c r="J40" s="72">
        <f t="shared" si="5"/>
        <v>3732465</v>
      </c>
      <c r="K40" s="72">
        <f t="shared" si="5"/>
        <v>1503569</v>
      </c>
      <c r="L40" s="72">
        <f t="shared" si="5"/>
        <v>4157537</v>
      </c>
      <c r="M40" s="72">
        <f t="shared" si="5"/>
        <v>381182</v>
      </c>
      <c r="N40" s="72">
        <f t="shared" si="5"/>
        <v>1666967</v>
      </c>
      <c r="O40" s="72">
        <f t="shared" si="5"/>
        <v>4208488</v>
      </c>
      <c r="P40" s="72">
        <f t="shared" si="5"/>
        <v>1659</v>
      </c>
      <c r="Q40" s="73">
        <f>Q25+Q38</f>
        <v>22909055</v>
      </c>
    </row>
    <row r="41" spans="2:17" s="5" customFormat="1" ht="15">
      <c r="B41" s="41"/>
      <c r="C41" s="41"/>
      <c r="D41" s="15"/>
      <c r="E41" s="15"/>
      <c r="F41" s="88"/>
      <c r="G41" s="88"/>
      <c r="H41" s="88"/>
      <c r="I41" s="88"/>
      <c r="J41" s="88"/>
      <c r="K41" s="88"/>
      <c r="L41" s="88"/>
      <c r="M41" s="88"/>
      <c r="N41" s="89"/>
      <c r="O41" s="88"/>
      <c r="P41" s="88"/>
      <c r="Q41" s="88"/>
    </row>
    <row r="42" spans="2:17" s="5" customFormat="1" ht="15">
      <c r="B42" s="41"/>
      <c r="C42" s="41"/>
      <c r="D42" s="15"/>
      <c r="E42" s="15"/>
      <c r="F42" s="88"/>
      <c r="G42" s="88"/>
      <c r="H42" s="88"/>
      <c r="I42" s="88"/>
      <c r="J42" s="88"/>
      <c r="K42" s="88"/>
      <c r="L42" s="88"/>
      <c r="M42" s="88"/>
      <c r="N42" s="89"/>
      <c r="O42" s="88"/>
      <c r="P42" s="88"/>
      <c r="Q42" s="88"/>
    </row>
    <row r="43" spans="2:17" s="5" customFormat="1" ht="15">
      <c r="B43" s="41"/>
      <c r="C43" s="41"/>
      <c r="D43" s="15"/>
      <c r="E43" s="15"/>
      <c r="F43" s="88"/>
      <c r="G43" s="88"/>
      <c r="H43" s="88"/>
      <c r="I43" s="88"/>
      <c r="J43" s="88"/>
      <c r="K43" s="88"/>
      <c r="L43" s="88"/>
      <c r="M43" s="88"/>
      <c r="N43" s="89"/>
      <c r="O43" s="88"/>
      <c r="P43" s="88"/>
      <c r="Q43" s="88"/>
    </row>
    <row r="44" spans="2:17" s="5" customFormat="1" ht="15">
      <c r="B44" s="41"/>
      <c r="C44" s="41"/>
      <c r="D44" s="15"/>
      <c r="E44" s="15"/>
      <c r="F44" s="88"/>
      <c r="G44" s="88"/>
      <c r="H44" s="88"/>
      <c r="I44" s="88"/>
      <c r="J44" s="88"/>
      <c r="K44" s="88"/>
      <c r="L44" s="88"/>
      <c r="M44" s="88"/>
      <c r="N44" s="89"/>
      <c r="O44" s="88"/>
      <c r="P44" s="88"/>
      <c r="Q44" s="88"/>
    </row>
    <row r="45" spans="2:17" s="5" customFormat="1" ht="15">
      <c r="B45" s="41"/>
      <c r="C45" s="41"/>
      <c r="D45" s="15"/>
      <c r="E45" s="15"/>
      <c r="F45" s="88"/>
      <c r="G45" s="88"/>
      <c r="H45" s="88"/>
      <c r="I45" s="88"/>
      <c r="J45" s="88"/>
      <c r="K45" s="88"/>
      <c r="L45" s="88"/>
      <c r="M45" s="88"/>
      <c r="N45" s="89"/>
      <c r="O45" s="88"/>
      <c r="P45" s="88"/>
      <c r="Q45" s="88"/>
    </row>
    <row r="46" spans="2:17" s="5" customFormat="1" ht="15">
      <c r="B46" s="41"/>
      <c r="C46" s="41"/>
      <c r="D46" s="15"/>
      <c r="E46" s="15"/>
      <c r="F46" s="88"/>
      <c r="G46" s="88"/>
      <c r="H46" s="88"/>
      <c r="I46" s="88"/>
      <c r="J46" s="88"/>
      <c r="K46" s="88"/>
      <c r="L46" s="88"/>
      <c r="M46" s="88"/>
      <c r="N46" s="89"/>
      <c r="O46" s="88"/>
      <c r="P46" s="88"/>
      <c r="Q46" s="88"/>
    </row>
    <row r="47" spans="2:17" s="5" customFormat="1" ht="15">
      <c r="B47" s="41"/>
      <c r="C47" s="41"/>
      <c r="D47" s="15"/>
      <c r="E47" s="15"/>
      <c r="F47" s="88"/>
      <c r="G47" s="88"/>
      <c r="H47" s="88"/>
      <c r="I47" s="88"/>
      <c r="J47" s="88"/>
      <c r="K47" s="88"/>
      <c r="L47" s="88"/>
      <c r="M47" s="88"/>
      <c r="N47" s="89"/>
      <c r="O47" s="88"/>
      <c r="P47" s="88"/>
      <c r="Q47" s="88"/>
    </row>
    <row r="48" spans="2:17" s="5" customFormat="1" ht="15">
      <c r="B48" s="41"/>
      <c r="C48" s="41"/>
      <c r="D48" s="15"/>
      <c r="E48" s="15"/>
      <c r="F48" s="88"/>
      <c r="G48" s="88"/>
      <c r="H48" s="88"/>
      <c r="I48" s="88"/>
      <c r="J48" s="88"/>
      <c r="K48" s="88"/>
      <c r="L48" s="88"/>
      <c r="M48" s="88"/>
      <c r="N48" s="89"/>
      <c r="O48" s="88"/>
      <c r="P48" s="88"/>
      <c r="Q48" s="88"/>
    </row>
    <row r="49" spans="2:17" s="5" customFormat="1" ht="15">
      <c r="B49" s="41"/>
      <c r="C49" s="41"/>
      <c r="D49" s="15"/>
      <c r="E49" s="15"/>
      <c r="F49" s="88"/>
      <c r="G49" s="88"/>
      <c r="H49" s="88"/>
      <c r="I49" s="88"/>
      <c r="J49" s="88"/>
      <c r="K49" s="88"/>
      <c r="L49" s="88"/>
      <c r="M49" s="88"/>
      <c r="N49" s="89"/>
      <c r="O49" s="88"/>
      <c r="P49" s="88"/>
      <c r="Q49" s="88"/>
    </row>
    <row r="50" spans="2:17" s="5" customFormat="1" ht="15">
      <c r="B50" s="41"/>
      <c r="C50" s="41"/>
      <c r="D50" s="15"/>
      <c r="E50" s="15"/>
      <c r="F50" s="88"/>
      <c r="G50" s="88"/>
      <c r="H50" s="88"/>
      <c r="I50" s="88"/>
      <c r="J50" s="88"/>
      <c r="K50" s="88"/>
      <c r="L50" s="88"/>
      <c r="M50" s="88"/>
      <c r="N50" s="89"/>
      <c r="O50" s="88"/>
      <c r="P50" s="88"/>
      <c r="Q50" s="88"/>
    </row>
    <row r="51" spans="2:17" s="5" customFormat="1" ht="15">
      <c r="B51" s="41"/>
      <c r="C51" s="41"/>
      <c r="D51" s="15"/>
      <c r="E51" s="15"/>
      <c r="F51" s="88"/>
      <c r="G51" s="88"/>
      <c r="H51" s="88"/>
      <c r="I51" s="88"/>
      <c r="J51" s="88"/>
      <c r="K51" s="88"/>
      <c r="L51" s="88"/>
      <c r="M51" s="88"/>
      <c r="N51" s="89"/>
      <c r="O51" s="88"/>
      <c r="P51" s="88"/>
      <c r="Q51" s="88"/>
    </row>
    <row r="52" spans="2:17" s="5" customFormat="1" ht="15">
      <c r="B52" s="41"/>
      <c r="C52" s="41"/>
      <c r="D52" s="15"/>
      <c r="E52" s="15"/>
      <c r="F52" s="88"/>
      <c r="G52" s="88"/>
      <c r="H52" s="88"/>
      <c r="I52" s="88"/>
      <c r="J52" s="88"/>
      <c r="K52" s="88"/>
      <c r="L52" s="88"/>
      <c r="M52" s="88"/>
      <c r="N52" s="89"/>
      <c r="O52" s="88"/>
      <c r="P52" s="88"/>
      <c r="Q52" s="88"/>
    </row>
    <row r="53" spans="2:17" s="5" customFormat="1" ht="15">
      <c r="B53" s="41"/>
      <c r="C53" s="41"/>
      <c r="D53" s="15"/>
      <c r="E53" s="15"/>
      <c r="F53" s="88"/>
      <c r="G53" s="88"/>
      <c r="H53" s="88"/>
      <c r="I53" s="88"/>
      <c r="J53" s="88"/>
      <c r="K53" s="88"/>
      <c r="L53" s="88"/>
      <c r="M53" s="88"/>
      <c r="N53" s="89"/>
      <c r="O53" s="88"/>
      <c r="P53" s="88"/>
      <c r="Q53" s="88"/>
    </row>
    <row r="54" spans="2:17" s="5" customFormat="1" ht="15">
      <c r="B54" s="41"/>
      <c r="C54" s="41"/>
      <c r="D54" s="15"/>
      <c r="E54" s="15"/>
      <c r="F54" s="88"/>
      <c r="G54" s="88"/>
      <c r="H54" s="88"/>
      <c r="I54" s="88"/>
      <c r="J54" s="88"/>
      <c r="K54" s="88"/>
      <c r="L54" s="88"/>
      <c r="M54" s="88"/>
      <c r="N54" s="89"/>
      <c r="O54" s="88"/>
      <c r="P54" s="88"/>
      <c r="Q54" s="88"/>
    </row>
    <row r="55" spans="2:17" s="5" customFormat="1" ht="15">
      <c r="B55" s="41"/>
      <c r="C55" s="41"/>
      <c r="D55" s="15"/>
      <c r="E55" s="15"/>
      <c r="F55" s="88"/>
      <c r="G55" s="88"/>
      <c r="H55" s="88"/>
      <c r="I55" s="88"/>
      <c r="J55" s="88"/>
      <c r="K55" s="88"/>
      <c r="L55" s="88"/>
      <c r="M55" s="88"/>
      <c r="N55" s="89"/>
      <c r="O55" s="88"/>
      <c r="P55" s="88"/>
      <c r="Q55" s="88"/>
    </row>
    <row r="56" spans="2:17" s="5" customFormat="1" ht="15">
      <c r="B56" s="41"/>
      <c r="C56" s="41"/>
      <c r="D56" s="15"/>
      <c r="E56" s="15"/>
      <c r="F56" s="88"/>
      <c r="G56" s="88"/>
      <c r="H56" s="88"/>
      <c r="I56" s="88"/>
      <c r="J56" s="88"/>
      <c r="K56" s="88"/>
      <c r="L56" s="88"/>
      <c r="M56" s="88"/>
      <c r="N56" s="89"/>
      <c r="O56" s="88"/>
      <c r="P56" s="88"/>
      <c r="Q56" s="88"/>
    </row>
    <row r="57" spans="2:17" s="5" customFormat="1" ht="15">
      <c r="B57" s="41"/>
      <c r="C57" s="41"/>
      <c r="D57" s="15"/>
      <c r="E57" s="15"/>
      <c r="F57" s="88"/>
      <c r="G57" s="88"/>
      <c r="H57" s="88"/>
      <c r="I57" s="88"/>
      <c r="J57" s="88"/>
      <c r="K57" s="88"/>
      <c r="L57" s="88"/>
      <c r="M57" s="88"/>
      <c r="N57" s="89"/>
      <c r="O57" s="88"/>
      <c r="P57" s="88"/>
      <c r="Q57" s="88"/>
    </row>
    <row r="58" spans="2:17" s="5" customFormat="1" ht="15">
      <c r="B58" s="41"/>
      <c r="C58" s="41"/>
      <c r="D58" s="15"/>
      <c r="E58" s="15"/>
      <c r="F58" s="88"/>
      <c r="G58" s="88"/>
      <c r="H58" s="88"/>
      <c r="I58" s="88"/>
      <c r="J58" s="88"/>
      <c r="K58" s="88"/>
      <c r="L58" s="88"/>
      <c r="M58" s="88"/>
      <c r="N58" s="89"/>
      <c r="O58" s="88"/>
      <c r="P58" s="88"/>
      <c r="Q58" s="88"/>
    </row>
    <row r="59" spans="2:17" s="5" customFormat="1" ht="15">
      <c r="B59" s="41"/>
      <c r="C59" s="41"/>
      <c r="D59" s="15"/>
      <c r="E59" s="15"/>
      <c r="F59" s="88"/>
      <c r="G59" s="88"/>
      <c r="H59" s="88"/>
      <c r="I59" s="88"/>
      <c r="J59" s="88"/>
      <c r="K59" s="88"/>
      <c r="L59" s="88"/>
      <c r="M59" s="88"/>
      <c r="N59" s="89"/>
      <c r="O59" s="88"/>
      <c r="P59" s="88"/>
      <c r="Q59" s="88"/>
    </row>
    <row r="60" spans="2:17" ht="18" customHeight="1">
      <c r="B60" s="99" t="s">
        <v>8</v>
      </c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</row>
    <row r="61" spans="2:17" ht="18">
      <c r="B61" s="99" t="s">
        <v>58</v>
      </c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</row>
    <row r="62" spans="2:17" ht="18">
      <c r="B62" s="99" t="str">
        <f>B3</f>
        <v>For the Fiscal Year Ended September 30, 2003 </v>
      </c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</row>
    <row r="63" spans="2:17" s="2" customFormat="1" ht="15.75">
      <c r="B63" s="46"/>
      <c r="C63" s="46"/>
      <c r="D63" s="46"/>
      <c r="E63" s="4"/>
      <c r="F63" s="4" t="s">
        <v>65</v>
      </c>
      <c r="G63" s="4" t="s">
        <v>65</v>
      </c>
      <c r="H63" s="4"/>
      <c r="I63" s="4"/>
      <c r="J63" s="4"/>
      <c r="K63" s="4"/>
      <c r="L63" s="4"/>
      <c r="M63" s="4"/>
      <c r="N63" s="3"/>
      <c r="O63" s="4"/>
      <c r="P63" s="4"/>
      <c r="Q63" s="3"/>
    </row>
    <row r="64" spans="2:17" s="3" customFormat="1" ht="12.75">
      <c r="B64" s="7" t="s">
        <v>7</v>
      </c>
      <c r="C64" s="7"/>
      <c r="D64" s="7"/>
      <c r="E64" s="7"/>
      <c r="F64" s="8" t="s">
        <v>11</v>
      </c>
      <c r="G64" s="8" t="s">
        <v>0</v>
      </c>
      <c r="H64" s="8" t="s">
        <v>1</v>
      </c>
      <c r="I64" s="8" t="s">
        <v>2</v>
      </c>
      <c r="J64" s="8" t="s">
        <v>3</v>
      </c>
      <c r="K64" s="8" t="s">
        <v>4</v>
      </c>
      <c r="L64" s="8" t="s">
        <v>5</v>
      </c>
      <c r="M64" s="8" t="s">
        <v>66</v>
      </c>
      <c r="N64" s="8" t="s">
        <v>6</v>
      </c>
      <c r="O64" s="8" t="s">
        <v>13</v>
      </c>
      <c r="P64" s="8" t="s">
        <v>12</v>
      </c>
      <c r="Q64" s="8" t="s">
        <v>57</v>
      </c>
    </row>
    <row r="65" s="2" customFormat="1" ht="13.5" thickBot="1"/>
    <row r="66" spans="2:17" s="1" customFormat="1" ht="15">
      <c r="B66" s="12"/>
      <c r="C66" s="21"/>
      <c r="D66" s="21"/>
      <c r="E66" s="21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1"/>
    </row>
    <row r="67" spans="2:17" s="1" customFormat="1" ht="15">
      <c r="B67" s="74" t="s">
        <v>47</v>
      </c>
      <c r="C67" s="14"/>
      <c r="D67" s="14"/>
      <c r="E67" s="14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75"/>
    </row>
    <row r="68" spans="2:17" s="1" customFormat="1" ht="15">
      <c r="B68" s="74"/>
      <c r="C68" s="14" t="s">
        <v>35</v>
      </c>
      <c r="D68" s="14"/>
      <c r="E68" s="14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75"/>
    </row>
    <row r="69" spans="2:17" s="1" customFormat="1" ht="15">
      <c r="B69" s="74"/>
      <c r="C69" s="14"/>
      <c r="D69" s="14"/>
      <c r="E69" s="14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75"/>
    </row>
    <row r="70" spans="2:17" s="1" customFormat="1" ht="13.5" customHeight="1">
      <c r="B70" s="74"/>
      <c r="C70" s="31" t="s">
        <v>36</v>
      </c>
      <c r="D70" s="31"/>
      <c r="E70" s="31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75"/>
    </row>
    <row r="71" spans="2:17" s="1" customFormat="1" ht="13.5" customHeight="1">
      <c r="B71" s="74"/>
      <c r="C71" s="31"/>
      <c r="D71" s="31" t="s">
        <v>51</v>
      </c>
      <c r="E71" s="31"/>
      <c r="F71" s="83">
        <v>0</v>
      </c>
      <c r="G71" s="83">
        <v>159</v>
      </c>
      <c r="H71" s="83">
        <v>10752</v>
      </c>
      <c r="I71" s="83">
        <v>2285</v>
      </c>
      <c r="J71" s="83">
        <f>-524+524</f>
        <v>0</v>
      </c>
      <c r="K71" s="83">
        <f>6745</f>
        <v>6745</v>
      </c>
      <c r="L71" s="83">
        <v>10692</v>
      </c>
      <c r="M71" s="83">
        <v>31056</v>
      </c>
      <c r="N71" s="83">
        <v>91</v>
      </c>
      <c r="O71" s="83">
        <v>21798</v>
      </c>
      <c r="P71" s="83">
        <v>264</v>
      </c>
      <c r="Q71" s="84">
        <f>SUM(F71:P71)</f>
        <v>83842</v>
      </c>
    </row>
    <row r="72" spans="2:17" s="1" customFormat="1" ht="13.5" customHeight="1" hidden="1">
      <c r="B72" s="74"/>
      <c r="C72" s="31"/>
      <c r="D72" s="31" t="s">
        <v>41</v>
      </c>
      <c r="E72" s="31"/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76">
        <f>SUM(F72:P72)</f>
        <v>0</v>
      </c>
    </row>
    <row r="73" spans="2:17" s="1" customFormat="1" ht="13.5" customHeight="1">
      <c r="B73" s="74"/>
      <c r="C73" s="31"/>
      <c r="D73" s="31" t="s">
        <v>42</v>
      </c>
      <c r="E73" s="31"/>
      <c r="F73" s="54">
        <v>0</v>
      </c>
      <c r="G73" s="54">
        <v>0</v>
      </c>
      <c r="H73" s="54">
        <v>-1350</v>
      </c>
      <c r="I73" s="54">
        <v>0</v>
      </c>
      <c r="J73" s="54">
        <v>0</v>
      </c>
      <c r="K73" s="54">
        <v>1440</v>
      </c>
      <c r="L73" s="54">
        <v>4034</v>
      </c>
      <c r="M73" s="54">
        <v>0</v>
      </c>
      <c r="N73" s="54">
        <v>-45341</v>
      </c>
      <c r="O73" s="54">
        <v>0</v>
      </c>
      <c r="P73" s="54">
        <v>-769</v>
      </c>
      <c r="Q73" s="76">
        <f>SUM(F73:P73)</f>
        <v>-41986</v>
      </c>
    </row>
    <row r="74" spans="2:17" s="1" customFormat="1" ht="13.5" customHeight="1">
      <c r="B74" s="74"/>
      <c r="C74" s="31"/>
      <c r="D74" s="31" t="s">
        <v>10</v>
      </c>
      <c r="E74" s="31"/>
      <c r="F74" s="54">
        <v>0</v>
      </c>
      <c r="G74" s="54">
        <v>-886</v>
      </c>
      <c r="H74" s="54">
        <v>10636</v>
      </c>
      <c r="I74" s="54">
        <v>457</v>
      </c>
      <c r="J74" s="54">
        <v>-304</v>
      </c>
      <c r="K74" s="54">
        <v>0</v>
      </c>
      <c r="L74" s="54">
        <v>9361</v>
      </c>
      <c r="M74" s="54">
        <v>132410</v>
      </c>
      <c r="N74" s="54">
        <v>-44159</v>
      </c>
      <c r="O74" s="54">
        <v>-6709</v>
      </c>
      <c r="P74" s="54">
        <v>199</v>
      </c>
      <c r="Q74" s="76">
        <f>SUM(F74:P74)</f>
        <v>101005</v>
      </c>
    </row>
    <row r="75" spans="2:17" s="1" customFormat="1" ht="13.5" customHeight="1">
      <c r="B75" s="74"/>
      <c r="C75" s="31" t="s">
        <v>37</v>
      </c>
      <c r="D75" s="31"/>
      <c r="E75" s="31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77"/>
    </row>
    <row r="76" spans="2:20" s="1" customFormat="1" ht="13.5" customHeight="1">
      <c r="B76" s="74"/>
      <c r="C76" s="31"/>
      <c r="D76" s="31" t="s">
        <v>43</v>
      </c>
      <c r="E76" s="31"/>
      <c r="F76" s="54">
        <f>SUM(F71:F75)</f>
        <v>0</v>
      </c>
      <c r="G76" s="54">
        <f aca="true" t="shared" si="6" ref="G76:P76">SUM(G71:G75)</f>
        <v>-727</v>
      </c>
      <c r="H76" s="54">
        <f t="shared" si="6"/>
        <v>20038</v>
      </c>
      <c r="I76" s="54">
        <f t="shared" si="6"/>
        <v>2742</v>
      </c>
      <c r="J76" s="54">
        <f t="shared" si="6"/>
        <v>-304</v>
      </c>
      <c r="K76" s="54">
        <f t="shared" si="6"/>
        <v>8185</v>
      </c>
      <c r="L76" s="54">
        <f t="shared" si="6"/>
        <v>24087</v>
      </c>
      <c r="M76" s="54">
        <f t="shared" si="6"/>
        <v>163466</v>
      </c>
      <c r="N76" s="54">
        <f t="shared" si="6"/>
        <v>-89409</v>
      </c>
      <c r="O76" s="54">
        <f t="shared" si="6"/>
        <v>15089</v>
      </c>
      <c r="P76" s="54">
        <f t="shared" si="6"/>
        <v>-306</v>
      </c>
      <c r="Q76" s="76">
        <f>SUM(Q71:Q75)</f>
        <v>142861</v>
      </c>
      <c r="T76" s="1" t="s">
        <v>65</v>
      </c>
    </row>
    <row r="77" spans="2:20" s="1" customFormat="1" ht="13.5" customHeight="1">
      <c r="B77" s="74"/>
      <c r="C77" s="31"/>
      <c r="D77" s="31"/>
      <c r="E77" s="31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76"/>
      <c r="T77" s="1" t="s">
        <v>65</v>
      </c>
    </row>
    <row r="78" spans="2:17" s="1" customFormat="1" ht="13.5" customHeight="1">
      <c r="B78" s="74"/>
      <c r="C78" s="31" t="s">
        <v>38</v>
      </c>
      <c r="D78" s="31"/>
      <c r="E78" s="31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76"/>
    </row>
    <row r="79" spans="2:17" s="1" customFormat="1" ht="13.5" customHeight="1">
      <c r="B79" s="74"/>
      <c r="C79" s="31"/>
      <c r="D79" s="31" t="s">
        <v>14</v>
      </c>
      <c r="E79" s="68"/>
      <c r="F79" s="18">
        <v>0</v>
      </c>
      <c r="G79" s="18">
        <v>5212</v>
      </c>
      <c r="H79" s="18">
        <v>8442</v>
      </c>
      <c r="I79" s="18">
        <v>19361</v>
      </c>
      <c r="J79" s="18">
        <v>2349</v>
      </c>
      <c r="K79" s="18">
        <v>38791</v>
      </c>
      <c r="L79" s="18">
        <v>67024</v>
      </c>
      <c r="M79" s="18">
        <v>32908</v>
      </c>
      <c r="N79" s="18">
        <v>26815</v>
      </c>
      <c r="O79" s="18">
        <v>235720</v>
      </c>
      <c r="P79" s="18">
        <v>11773</v>
      </c>
      <c r="Q79" s="22">
        <f>SUM(F79:P79)</f>
        <v>448395</v>
      </c>
    </row>
    <row r="80" spans="2:17" s="1" customFormat="1" ht="13.5" customHeight="1">
      <c r="B80" s="74"/>
      <c r="C80" s="31"/>
      <c r="D80" s="31" t="s">
        <v>45</v>
      </c>
      <c r="E80" s="68"/>
      <c r="F80" s="18">
        <v>0</v>
      </c>
      <c r="G80" s="18">
        <v>0</v>
      </c>
      <c r="H80" s="18">
        <v>0</v>
      </c>
      <c r="I80" s="18">
        <v>0</v>
      </c>
      <c r="J80" s="18">
        <v>735</v>
      </c>
      <c r="K80" s="18">
        <v>-5016</v>
      </c>
      <c r="L80" s="18">
        <v>0</v>
      </c>
      <c r="M80" s="18">
        <v>0</v>
      </c>
      <c r="N80" s="18">
        <v>-15737</v>
      </c>
      <c r="O80" s="18">
        <v>3280</v>
      </c>
      <c r="P80" s="18">
        <v>-7274</v>
      </c>
      <c r="Q80" s="22">
        <f>SUM(F80:P80)</f>
        <v>-24012</v>
      </c>
    </row>
    <row r="81" spans="2:17" s="1" customFormat="1" ht="13.5" customHeight="1">
      <c r="B81" s="74"/>
      <c r="C81" s="31"/>
      <c r="D81" s="31" t="s">
        <v>10</v>
      </c>
      <c r="E81" s="68"/>
      <c r="F81" s="54">
        <v>0</v>
      </c>
      <c r="G81" s="54">
        <v>0</v>
      </c>
      <c r="H81" s="54">
        <v>11277</v>
      </c>
      <c r="I81" s="54">
        <v>0</v>
      </c>
      <c r="J81" s="54">
        <v>0</v>
      </c>
      <c r="K81" s="54">
        <v>1935</v>
      </c>
      <c r="L81" s="54">
        <v>1743</v>
      </c>
      <c r="M81" s="54">
        <v>7024</v>
      </c>
      <c r="N81" s="54">
        <v>6507</v>
      </c>
      <c r="O81" s="54">
        <v>0</v>
      </c>
      <c r="P81" s="54">
        <v>1747</v>
      </c>
      <c r="Q81" s="22">
        <f>SUM(F81:P81)</f>
        <v>30233</v>
      </c>
    </row>
    <row r="82" spans="2:17" s="1" customFormat="1" ht="13.5" customHeight="1">
      <c r="B82" s="74"/>
      <c r="C82" s="31" t="s">
        <v>39</v>
      </c>
      <c r="D82" s="31"/>
      <c r="E82" s="31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77"/>
    </row>
    <row r="83" spans="2:17" s="1" customFormat="1" ht="13.5" customHeight="1">
      <c r="B83" s="74"/>
      <c r="C83" s="31"/>
      <c r="D83" s="31" t="s">
        <v>44</v>
      </c>
      <c r="E83" s="31"/>
      <c r="F83" s="54">
        <f>SUM(F79:F82)</f>
        <v>0</v>
      </c>
      <c r="G83" s="54">
        <f aca="true" t="shared" si="7" ref="G83:P83">SUM(G79:G82)</f>
        <v>5212</v>
      </c>
      <c r="H83" s="54">
        <f t="shared" si="7"/>
        <v>19719</v>
      </c>
      <c r="I83" s="54">
        <f t="shared" si="7"/>
        <v>19361</v>
      </c>
      <c r="J83" s="54">
        <f t="shared" si="7"/>
        <v>3084</v>
      </c>
      <c r="K83" s="54">
        <f t="shared" si="7"/>
        <v>35710</v>
      </c>
      <c r="L83" s="54">
        <f t="shared" si="7"/>
        <v>68767</v>
      </c>
      <c r="M83" s="54">
        <f t="shared" si="7"/>
        <v>39932</v>
      </c>
      <c r="N83" s="54">
        <f t="shared" si="7"/>
        <v>17585</v>
      </c>
      <c r="O83" s="54">
        <f t="shared" si="7"/>
        <v>239000</v>
      </c>
      <c r="P83" s="54">
        <f t="shared" si="7"/>
        <v>6246</v>
      </c>
      <c r="Q83" s="76">
        <f>SUM(Q79:Q82)</f>
        <v>454616</v>
      </c>
    </row>
    <row r="84" spans="2:17" s="1" customFormat="1" ht="15">
      <c r="B84" s="74"/>
      <c r="C84" s="14"/>
      <c r="D84" s="14"/>
      <c r="E84" s="1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76"/>
    </row>
    <row r="85" spans="2:17" s="1" customFormat="1" ht="15">
      <c r="B85" s="74" t="s">
        <v>52</v>
      </c>
      <c r="C85" s="14"/>
      <c r="D85" s="14"/>
      <c r="E85" s="1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76"/>
    </row>
    <row r="86" spans="2:17" s="1" customFormat="1" ht="15">
      <c r="B86" s="74"/>
      <c r="C86" s="14" t="s">
        <v>40</v>
      </c>
      <c r="D86" s="14"/>
      <c r="E86" s="14"/>
      <c r="F86" s="58">
        <f>F83+F76</f>
        <v>0</v>
      </c>
      <c r="G86" s="58">
        <f aca="true" t="shared" si="8" ref="G86:P86">G83+G76</f>
        <v>4485</v>
      </c>
      <c r="H86" s="58">
        <f t="shared" si="8"/>
        <v>39757</v>
      </c>
      <c r="I86" s="58">
        <f t="shared" si="8"/>
        <v>22103</v>
      </c>
      <c r="J86" s="58">
        <f t="shared" si="8"/>
        <v>2780</v>
      </c>
      <c r="K86" s="58">
        <f t="shared" si="8"/>
        <v>43895</v>
      </c>
      <c r="L86" s="58">
        <f t="shared" si="8"/>
        <v>92854</v>
      </c>
      <c r="M86" s="58">
        <f t="shared" si="8"/>
        <v>203398</v>
      </c>
      <c r="N86" s="58">
        <f t="shared" si="8"/>
        <v>-71824</v>
      </c>
      <c r="O86" s="58">
        <f t="shared" si="8"/>
        <v>254089</v>
      </c>
      <c r="P86" s="58">
        <f t="shared" si="8"/>
        <v>5940</v>
      </c>
      <c r="Q86" s="77">
        <f>Q83+Q76</f>
        <v>597477</v>
      </c>
    </row>
    <row r="87" spans="2:17" s="1" customFormat="1" ht="15">
      <c r="B87" s="74"/>
      <c r="C87" s="14"/>
      <c r="D87" s="14"/>
      <c r="E87" s="1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76"/>
    </row>
    <row r="88" spans="2:17" s="1" customFormat="1" ht="15.75" thickBot="1">
      <c r="B88" s="78" t="s">
        <v>9</v>
      </c>
      <c r="C88" s="79"/>
      <c r="D88" s="79"/>
      <c r="E88" s="79"/>
      <c r="F88" s="80">
        <f aca="true" t="shared" si="9" ref="F88:Q88">F40+F86</f>
        <v>435540</v>
      </c>
      <c r="G88" s="80">
        <f t="shared" si="9"/>
        <v>-11243</v>
      </c>
      <c r="H88" s="80">
        <f t="shared" si="9"/>
        <v>5978579</v>
      </c>
      <c r="I88" s="80">
        <f t="shared" si="9"/>
        <v>920657</v>
      </c>
      <c r="J88" s="80">
        <f t="shared" si="9"/>
        <v>3735245</v>
      </c>
      <c r="K88" s="80">
        <f t="shared" si="9"/>
        <v>1547464</v>
      </c>
      <c r="L88" s="80">
        <f t="shared" si="9"/>
        <v>4250391</v>
      </c>
      <c r="M88" s="80">
        <f t="shared" si="9"/>
        <v>584580</v>
      </c>
      <c r="N88" s="80">
        <f t="shared" si="9"/>
        <v>1595143</v>
      </c>
      <c r="O88" s="80">
        <f t="shared" si="9"/>
        <v>4462577</v>
      </c>
      <c r="P88" s="80">
        <f t="shared" si="9"/>
        <v>7599</v>
      </c>
      <c r="Q88" s="81">
        <f t="shared" si="9"/>
        <v>23506532</v>
      </c>
    </row>
    <row r="89" spans="8:11" ht="12.75">
      <c r="H89" s="34"/>
      <c r="K89" s="34"/>
    </row>
    <row r="92" ht="12.75">
      <c r="F92" t="s">
        <v>65</v>
      </c>
    </row>
  </sheetData>
  <mergeCells count="6">
    <mergeCell ref="B61:Q61"/>
    <mergeCell ref="B62:Q62"/>
    <mergeCell ref="B1:Q1"/>
    <mergeCell ref="B2:Q2"/>
    <mergeCell ref="B3:Q3"/>
    <mergeCell ref="B60:Q60"/>
  </mergeCells>
  <printOptions horizontalCentered="1"/>
  <pageMargins left="0.7" right="0.7" top="1" bottom="0.75" header="1" footer="0.5"/>
  <pageSetup horizontalDpi="600" verticalDpi="600" orientation="landscape" scale="58" r:id="rId1"/>
  <rowBreaks count="1" manualBreakCount="1">
    <brk id="5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P91"/>
  <sheetViews>
    <sheetView workbookViewId="0" topLeftCell="A26">
      <selection activeCell="A64" sqref="A64"/>
    </sheetView>
  </sheetViews>
  <sheetFormatPr defaultColWidth="9.140625" defaultRowHeight="12.75"/>
  <cols>
    <col min="1" max="1" width="2.7109375" style="0" customWidth="1"/>
    <col min="2" max="2" width="0.9921875" style="0" customWidth="1"/>
    <col min="3" max="3" width="1.1484375" style="0" customWidth="1"/>
    <col min="4" max="4" width="1.28515625" style="0" customWidth="1"/>
    <col min="5" max="5" width="57.28125" style="0" customWidth="1"/>
    <col min="6" max="15" width="13.00390625" style="0" customWidth="1"/>
    <col min="16" max="16" width="13.8515625" style="0" customWidth="1"/>
    <col min="17" max="17" width="0.42578125" style="0" customWidth="1"/>
  </cols>
  <sheetData>
    <row r="1" spans="2:16" ht="18" customHeight="1">
      <c r="B1" s="99" t="s">
        <v>8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2:16" ht="18">
      <c r="B2" s="99" t="s">
        <v>53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2:16" ht="18">
      <c r="B3" s="99" t="str">
        <f>'[2]Consolidating2002'!$B$3:$Q$3</f>
        <v>For the Fiscal Year Ended September 30, 2002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2:16" s="2" customFormat="1" ht="15.75">
      <c r="B4" s="46"/>
      <c r="C4" s="46"/>
      <c r="D4" s="4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2:16" s="3" customFormat="1" ht="12.75">
      <c r="B5" s="7" t="s">
        <v>7</v>
      </c>
      <c r="C5" s="7"/>
      <c r="D5" s="7"/>
      <c r="E5" s="7"/>
      <c r="F5" s="8" t="s">
        <v>11</v>
      </c>
      <c r="G5" s="8" t="s">
        <v>0</v>
      </c>
      <c r="H5" s="8" t="s">
        <v>1</v>
      </c>
      <c r="I5" s="8" t="s">
        <v>2</v>
      </c>
      <c r="J5" s="8" t="s">
        <v>3</v>
      </c>
      <c r="K5" s="8" t="s">
        <v>4</v>
      </c>
      <c r="L5" s="8" t="s">
        <v>5</v>
      </c>
      <c r="M5" s="8" t="s">
        <v>6</v>
      </c>
      <c r="N5" s="8" t="s">
        <v>13</v>
      </c>
      <c r="O5" s="8" t="s">
        <v>12</v>
      </c>
      <c r="P5" s="8" t="s">
        <v>57</v>
      </c>
    </row>
    <row r="6" s="2" customFormat="1" ht="13.5" thickBot="1"/>
    <row r="7" spans="2:16" s="1" customFormat="1" ht="15">
      <c r="B7" s="12"/>
      <c r="C7" s="21"/>
      <c r="D7" s="21"/>
      <c r="E7" s="21"/>
      <c r="F7" s="10"/>
      <c r="G7" s="10"/>
      <c r="H7" s="10"/>
      <c r="I7" s="10"/>
      <c r="J7" s="10"/>
      <c r="K7" s="10"/>
      <c r="L7" s="10"/>
      <c r="M7" s="10"/>
      <c r="N7" s="10"/>
      <c r="O7" s="10"/>
      <c r="P7" s="11"/>
    </row>
    <row r="8" spans="2:16" s="5" customFormat="1" ht="15">
      <c r="B8" s="24" t="s">
        <v>15</v>
      </c>
      <c r="C8" s="41"/>
      <c r="D8" s="41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25"/>
    </row>
    <row r="9" spans="2:16" s="5" customFormat="1" ht="15">
      <c r="B9" s="24"/>
      <c r="C9" s="41"/>
      <c r="D9" s="41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25"/>
    </row>
    <row r="10" spans="2:16" s="5" customFormat="1" ht="15">
      <c r="B10" s="24"/>
      <c r="C10" s="41" t="s">
        <v>16</v>
      </c>
      <c r="D10" s="41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25"/>
    </row>
    <row r="11" spans="2:16" s="36" customFormat="1" ht="12.75">
      <c r="B11" s="35"/>
      <c r="C11" s="17"/>
      <c r="D11" s="28" t="s">
        <v>54</v>
      </c>
      <c r="E11" s="17"/>
      <c r="F11" s="17">
        <v>486417</v>
      </c>
      <c r="G11" s="17">
        <f>'[1]Combinning2002'!G71</f>
        <v>956583</v>
      </c>
      <c r="H11" s="17">
        <f>'[1]Combinning2002'!H71</f>
        <v>5464612</v>
      </c>
      <c r="I11" s="17">
        <f>'[1]Combinning2002'!I71</f>
        <v>1802034</v>
      </c>
      <c r="J11" s="17">
        <f>'[1]Combinning2002'!J71</f>
        <v>5535041</v>
      </c>
      <c r="K11" s="17">
        <f>'[1]Combinning2002'!K71</f>
        <v>1910324</v>
      </c>
      <c r="L11" s="17">
        <f>'[1]Combinning2002'!L71</f>
        <v>4563601</v>
      </c>
      <c r="M11" s="17">
        <f>'[1]Combinning2002'!M71</f>
        <v>7991441</v>
      </c>
      <c r="N11" s="17">
        <f>'[1]Combinning2002'!N71</f>
        <v>4736601</v>
      </c>
      <c r="O11" s="17">
        <f>'[1]Combinning2002'!O71</f>
        <v>702221</v>
      </c>
      <c r="P11" s="50">
        <f>SUM(F11:O11)</f>
        <v>34148875</v>
      </c>
    </row>
    <row r="12" spans="2:16" s="29" customFormat="1" ht="12.75">
      <c r="B12" s="27"/>
      <c r="C12" s="28"/>
      <c r="D12" s="28" t="s">
        <v>49</v>
      </c>
      <c r="E12" s="2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22"/>
    </row>
    <row r="13" spans="2:16" s="19" customFormat="1" ht="12.75">
      <c r="B13" s="39"/>
      <c r="C13" s="18"/>
      <c r="D13" s="18"/>
      <c r="E13" s="28" t="s">
        <v>48</v>
      </c>
      <c r="F13" s="18">
        <v>75963</v>
      </c>
      <c r="G13" s="18">
        <v>827296</v>
      </c>
      <c r="H13" s="18">
        <v>859395</v>
      </c>
      <c r="I13" s="18">
        <v>186443</v>
      </c>
      <c r="J13" s="18">
        <v>795357</v>
      </c>
      <c r="K13" s="18">
        <v>397852</v>
      </c>
      <c r="L13" s="18">
        <v>717156</v>
      </c>
      <c r="M13" s="18">
        <v>2276125</v>
      </c>
      <c r="N13" s="18">
        <v>271616</v>
      </c>
      <c r="O13" s="18">
        <v>715124</v>
      </c>
      <c r="P13" s="51">
        <f>SUM(F13:O13)</f>
        <v>7122327</v>
      </c>
    </row>
    <row r="14" spans="2:16" s="19" customFormat="1" ht="12.75">
      <c r="B14" s="39"/>
      <c r="C14" s="18"/>
      <c r="D14" s="18" t="s">
        <v>17</v>
      </c>
      <c r="E14" s="28"/>
      <c r="F14" s="57">
        <f aca="true" t="shared" si="0" ref="F14:P14">F11-F13</f>
        <v>410454</v>
      </c>
      <c r="G14" s="57">
        <f t="shared" si="0"/>
        <v>129287</v>
      </c>
      <c r="H14" s="57">
        <f t="shared" si="0"/>
        <v>4605217</v>
      </c>
      <c r="I14" s="57">
        <f t="shared" si="0"/>
        <v>1615591</v>
      </c>
      <c r="J14" s="57">
        <f t="shared" si="0"/>
        <v>4739684</v>
      </c>
      <c r="K14" s="57">
        <f t="shared" si="0"/>
        <v>1512472</v>
      </c>
      <c r="L14" s="57">
        <f t="shared" si="0"/>
        <v>3846445</v>
      </c>
      <c r="M14" s="57">
        <f t="shared" si="0"/>
        <v>5715316</v>
      </c>
      <c r="N14" s="57">
        <f t="shared" si="0"/>
        <v>4464985</v>
      </c>
      <c r="O14" s="57">
        <f t="shared" si="0"/>
        <v>-12903</v>
      </c>
      <c r="P14" s="59">
        <f t="shared" si="0"/>
        <v>27026548</v>
      </c>
    </row>
    <row r="15" spans="2:16" s="19" customFormat="1" ht="12.75">
      <c r="B15" s="39"/>
      <c r="C15" s="18"/>
      <c r="D15" s="18" t="s">
        <v>18</v>
      </c>
      <c r="E15" s="28"/>
      <c r="F15" s="18">
        <v>20520</v>
      </c>
      <c r="G15" s="18">
        <v>0</v>
      </c>
      <c r="H15" s="18">
        <v>351634</v>
      </c>
      <c r="I15" s="18">
        <v>0</v>
      </c>
      <c r="J15" s="18">
        <v>599310</v>
      </c>
      <c r="K15" s="18">
        <v>64903</v>
      </c>
      <c r="L15" s="18">
        <v>0</v>
      </c>
      <c r="M15" s="18">
        <v>1694400</v>
      </c>
      <c r="N15" s="18">
        <v>0</v>
      </c>
      <c r="O15" s="18">
        <v>0</v>
      </c>
      <c r="P15" s="22">
        <f>SUM(F15:O15)</f>
        <v>2730767</v>
      </c>
    </row>
    <row r="16" spans="2:16" s="19" customFormat="1" ht="12.75">
      <c r="B16" s="39"/>
      <c r="C16" s="18"/>
      <c r="D16" s="18" t="s">
        <v>19</v>
      </c>
      <c r="E16" s="28"/>
      <c r="F16" s="57">
        <f aca="true" t="shared" si="1" ref="F16:P16">F14-F15</f>
        <v>389934</v>
      </c>
      <c r="G16" s="57">
        <f t="shared" si="1"/>
        <v>129287</v>
      </c>
      <c r="H16" s="57">
        <f t="shared" si="1"/>
        <v>4253583</v>
      </c>
      <c r="I16" s="57">
        <f t="shared" si="1"/>
        <v>1615591</v>
      </c>
      <c r="J16" s="57">
        <f t="shared" si="1"/>
        <v>4140374</v>
      </c>
      <c r="K16" s="57">
        <f t="shared" si="1"/>
        <v>1447569</v>
      </c>
      <c r="L16" s="57">
        <f t="shared" si="1"/>
        <v>3846445</v>
      </c>
      <c r="M16" s="57">
        <f t="shared" si="1"/>
        <v>4020916</v>
      </c>
      <c r="N16" s="57">
        <f t="shared" si="1"/>
        <v>4464985</v>
      </c>
      <c r="O16" s="57">
        <f t="shared" si="1"/>
        <v>-12903</v>
      </c>
      <c r="P16" s="59">
        <f t="shared" si="1"/>
        <v>24295781</v>
      </c>
    </row>
    <row r="17" spans="2:16" s="19" customFormat="1" ht="12.75">
      <c r="B17" s="39"/>
      <c r="C17" s="18"/>
      <c r="D17" s="18"/>
      <c r="E17" s="2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22"/>
    </row>
    <row r="18" spans="2:16" s="19" customFormat="1" ht="15">
      <c r="B18" s="39"/>
      <c r="C18" s="41" t="s">
        <v>20</v>
      </c>
      <c r="D18" s="18"/>
      <c r="E18" s="2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51"/>
    </row>
    <row r="19" spans="2:16" s="19" customFormat="1" ht="12.75">
      <c r="B19" s="39"/>
      <c r="C19" s="18"/>
      <c r="D19" s="28" t="s">
        <v>22</v>
      </c>
      <c r="E19" s="18"/>
      <c r="F19" s="18">
        <v>68013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320</v>
      </c>
      <c r="O19" s="18">
        <v>0</v>
      </c>
      <c r="P19" s="51">
        <f>SUM(F19:O19)</f>
        <v>68333</v>
      </c>
    </row>
    <row r="20" spans="2:16" s="19" customFormat="1" ht="12.75">
      <c r="B20" s="39"/>
      <c r="C20" s="18"/>
      <c r="D20" s="28" t="s">
        <v>21</v>
      </c>
      <c r="E20" s="18"/>
      <c r="F20" s="18">
        <v>-25071</v>
      </c>
      <c r="G20" s="60">
        <v>-146315</v>
      </c>
      <c r="H20" s="18">
        <v>-75347</v>
      </c>
      <c r="I20" s="18">
        <v>3915</v>
      </c>
      <c r="J20" s="18">
        <v>161140</v>
      </c>
      <c r="K20" s="18">
        <v>-11955</v>
      </c>
      <c r="L20" s="18">
        <v>50147</v>
      </c>
      <c r="M20" s="18">
        <v>2648</v>
      </c>
      <c r="N20" s="18">
        <v>4675</v>
      </c>
      <c r="O20" s="18">
        <v>0</v>
      </c>
      <c r="P20" s="22">
        <f>SUM(F20:O20)</f>
        <v>-36163</v>
      </c>
    </row>
    <row r="21" spans="2:16" s="19" customFormat="1" ht="12.75">
      <c r="B21" s="39"/>
      <c r="C21" s="18"/>
      <c r="D21" s="28" t="s">
        <v>62</v>
      </c>
      <c r="E21" s="18"/>
      <c r="F21" s="18">
        <v>0</v>
      </c>
      <c r="G21" s="18">
        <v>3745</v>
      </c>
      <c r="H21" s="18">
        <v>91377</v>
      </c>
      <c r="I21" s="18">
        <v>23545</v>
      </c>
      <c r="J21" s="18">
        <v>3423</v>
      </c>
      <c r="K21" s="18">
        <v>46937</v>
      </c>
      <c r="L21" s="18">
        <v>134861</v>
      </c>
      <c r="M21" s="18">
        <v>145654</v>
      </c>
      <c r="N21" s="18">
        <v>127162</v>
      </c>
      <c r="O21" s="18">
        <v>8167</v>
      </c>
      <c r="P21" s="22">
        <f>SUM(F21:O21)</f>
        <v>584871</v>
      </c>
    </row>
    <row r="22" spans="2:16" s="19" customFormat="1" ht="12.75" customHeight="1" hidden="1">
      <c r="B22" s="39"/>
      <c r="C22" s="18"/>
      <c r="D22" s="28" t="s">
        <v>10</v>
      </c>
      <c r="E22" s="18"/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22">
        <f>SUM(F22:O22)</f>
        <v>0</v>
      </c>
    </row>
    <row r="23" spans="2:16" s="1" customFormat="1" ht="12.75">
      <c r="B23" s="49"/>
      <c r="C23" s="68"/>
      <c r="D23" s="28" t="s">
        <v>55</v>
      </c>
      <c r="E23" s="68"/>
      <c r="F23" s="57">
        <v>42942</v>
      </c>
      <c r="G23" s="57">
        <f aca="true" t="shared" si="2" ref="G23:P23">SUM(G19:G22)</f>
        <v>-142570</v>
      </c>
      <c r="H23" s="57">
        <f t="shared" si="2"/>
        <v>16030</v>
      </c>
      <c r="I23" s="57">
        <f t="shared" si="2"/>
        <v>27460</v>
      </c>
      <c r="J23" s="57">
        <f t="shared" si="2"/>
        <v>164563</v>
      </c>
      <c r="K23" s="57">
        <f t="shared" si="2"/>
        <v>34982</v>
      </c>
      <c r="L23" s="57">
        <f t="shared" si="2"/>
        <v>185008</v>
      </c>
      <c r="M23" s="57">
        <f t="shared" si="2"/>
        <v>148302</v>
      </c>
      <c r="N23" s="57">
        <f t="shared" si="2"/>
        <v>132157</v>
      </c>
      <c r="O23" s="57">
        <f t="shared" si="2"/>
        <v>8167</v>
      </c>
      <c r="P23" s="59">
        <f t="shared" si="2"/>
        <v>617041</v>
      </c>
    </row>
    <row r="24" spans="2:16" s="40" customFormat="1" ht="15">
      <c r="B24" s="24"/>
      <c r="C24" s="41" t="s">
        <v>56</v>
      </c>
      <c r="E24" s="41"/>
      <c r="F24" s="63">
        <f aca="true" t="shared" si="3" ref="F24:P24">F16+F23</f>
        <v>432876</v>
      </c>
      <c r="G24" s="63">
        <f t="shared" si="3"/>
        <v>-13283</v>
      </c>
      <c r="H24" s="63">
        <f t="shared" si="3"/>
        <v>4269613</v>
      </c>
      <c r="I24" s="63">
        <f t="shared" si="3"/>
        <v>1643051</v>
      </c>
      <c r="J24" s="63">
        <f t="shared" si="3"/>
        <v>4304937</v>
      </c>
      <c r="K24" s="63">
        <f t="shared" si="3"/>
        <v>1482551</v>
      </c>
      <c r="L24" s="63">
        <f t="shared" si="3"/>
        <v>4031453</v>
      </c>
      <c r="M24" s="63">
        <f t="shared" si="3"/>
        <v>4169218</v>
      </c>
      <c r="N24" s="63">
        <f t="shared" si="3"/>
        <v>4597142</v>
      </c>
      <c r="O24" s="63">
        <f t="shared" si="3"/>
        <v>-4736</v>
      </c>
      <c r="P24" s="64">
        <f t="shared" si="3"/>
        <v>24912822</v>
      </c>
    </row>
    <row r="25" spans="2:16" s="1" customFormat="1" ht="12.75">
      <c r="B25" s="26"/>
      <c r="C25" s="15"/>
      <c r="D25" s="15"/>
      <c r="E25" s="15"/>
      <c r="F25" s="54"/>
      <c r="G25" s="54"/>
      <c r="H25" s="18"/>
      <c r="I25" s="54"/>
      <c r="J25" s="54"/>
      <c r="K25" s="54"/>
      <c r="L25" s="54"/>
      <c r="M25" s="54"/>
      <c r="N25" s="54"/>
      <c r="O25" s="54"/>
      <c r="P25" s="22"/>
    </row>
    <row r="26" spans="2:16" s="5" customFormat="1" ht="15">
      <c r="B26" s="24" t="s">
        <v>23</v>
      </c>
      <c r="C26" s="41"/>
      <c r="D26" s="41"/>
      <c r="E26" s="6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55"/>
    </row>
    <row r="27" spans="2:16" s="1" customFormat="1" ht="15">
      <c r="B27" s="26"/>
      <c r="C27" s="41" t="s">
        <v>24</v>
      </c>
      <c r="D27" s="15"/>
      <c r="E27" s="15"/>
      <c r="F27" s="54"/>
      <c r="G27" s="54"/>
      <c r="H27" s="18"/>
      <c r="I27" s="54"/>
      <c r="J27" s="54"/>
      <c r="K27" s="54"/>
      <c r="L27" s="54"/>
      <c r="M27" s="54"/>
      <c r="N27" s="54"/>
      <c r="O27" s="54"/>
      <c r="P27" s="22"/>
    </row>
    <row r="28" spans="2:16" s="29" customFormat="1" ht="12.75">
      <c r="B28" s="30"/>
      <c r="C28" s="31"/>
      <c r="D28" s="31" t="s">
        <v>33</v>
      </c>
      <c r="E28" s="28"/>
      <c r="F28" s="18"/>
      <c r="G28" s="18"/>
      <c r="H28" s="53"/>
      <c r="I28" s="18"/>
      <c r="J28" s="18"/>
      <c r="K28" s="18"/>
      <c r="L28" s="18"/>
      <c r="M28" s="18"/>
      <c r="N28" s="18"/>
      <c r="O28" s="18"/>
      <c r="P28" s="56"/>
    </row>
    <row r="29" spans="2:16" s="36" customFormat="1" ht="12.75">
      <c r="B29" s="35"/>
      <c r="C29" s="17"/>
      <c r="D29" s="17"/>
      <c r="E29" s="28" t="s">
        <v>25</v>
      </c>
      <c r="F29" s="18">
        <v>69006</v>
      </c>
      <c r="G29" s="18">
        <v>35016</v>
      </c>
      <c r="H29" s="18">
        <v>113094</v>
      </c>
      <c r="I29" s="18">
        <v>-82887</v>
      </c>
      <c r="J29" s="18">
        <v>-14868</v>
      </c>
      <c r="K29" s="18">
        <v>75871</v>
      </c>
      <c r="L29" s="18">
        <v>-86459</v>
      </c>
      <c r="M29" s="18">
        <v>-433183</v>
      </c>
      <c r="N29" s="18">
        <v>258358</v>
      </c>
      <c r="O29" s="18">
        <v>0</v>
      </c>
      <c r="P29" s="22">
        <f>SUM(F29:O29)</f>
        <v>-66052</v>
      </c>
    </row>
    <row r="30" spans="2:16" s="29" customFormat="1" ht="12.75">
      <c r="B30" s="27"/>
      <c r="C30" s="28"/>
      <c r="D30" s="28" t="s">
        <v>26</v>
      </c>
      <c r="E30" s="28"/>
      <c r="F30" s="18">
        <v>0</v>
      </c>
      <c r="G30" s="18">
        <v>0</v>
      </c>
      <c r="H30" s="18">
        <v>-1121</v>
      </c>
      <c r="I30" s="18">
        <v>0</v>
      </c>
      <c r="J30" s="18">
        <v>-45</v>
      </c>
      <c r="K30" s="18">
        <v>0</v>
      </c>
      <c r="L30" s="18">
        <v>4971</v>
      </c>
      <c r="M30" s="18">
        <v>-14670</v>
      </c>
      <c r="N30" s="18">
        <v>0</v>
      </c>
      <c r="O30" s="18">
        <v>-6171</v>
      </c>
      <c r="P30" s="22">
        <f>SUM(F30:O30)</f>
        <v>-17036</v>
      </c>
    </row>
    <row r="31" spans="2:16" s="29" customFormat="1" ht="12.75">
      <c r="B31" s="27"/>
      <c r="C31" s="28"/>
      <c r="D31" s="28" t="s">
        <v>27</v>
      </c>
      <c r="E31" s="2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2"/>
    </row>
    <row r="32" spans="2:16" s="36" customFormat="1" ht="12.75">
      <c r="B32" s="35"/>
      <c r="C32" s="28"/>
      <c r="D32" s="17"/>
      <c r="E32" s="28" t="s">
        <v>50</v>
      </c>
      <c r="F32" s="18">
        <v>-47493</v>
      </c>
      <c r="G32" s="18">
        <v>0</v>
      </c>
      <c r="H32" s="18">
        <v>0</v>
      </c>
      <c r="I32" s="18">
        <v>0</v>
      </c>
      <c r="J32" s="18">
        <v>531210</v>
      </c>
      <c r="K32" s="18">
        <v>0</v>
      </c>
      <c r="L32" s="18">
        <v>0</v>
      </c>
      <c r="M32" s="18">
        <v>145243</v>
      </c>
      <c r="N32" s="18">
        <v>0</v>
      </c>
      <c r="O32" s="18">
        <v>0</v>
      </c>
      <c r="P32" s="22">
        <f>SUM(F32:O32)</f>
        <v>628960</v>
      </c>
    </row>
    <row r="33" spans="2:16" s="29" customFormat="1" ht="12.75">
      <c r="B33" s="27"/>
      <c r="C33" s="28"/>
      <c r="D33" s="28" t="s">
        <v>28</v>
      </c>
      <c r="E33" s="28"/>
      <c r="F33" s="18">
        <v>-842</v>
      </c>
      <c r="G33" s="18">
        <v>-4972</v>
      </c>
      <c r="H33" s="18">
        <v>-28449</v>
      </c>
      <c r="I33" s="18">
        <v>-51836</v>
      </c>
      <c r="J33" s="18">
        <v>5528</v>
      </c>
      <c r="K33" s="18">
        <v>-88499</v>
      </c>
      <c r="L33" s="18">
        <v>-131497</v>
      </c>
      <c r="M33" s="18">
        <v>-175134</v>
      </c>
      <c r="N33" s="18">
        <v>-882014</v>
      </c>
      <c r="O33" s="18">
        <v>-8870</v>
      </c>
      <c r="P33" s="22">
        <f>SUM(F33:O33)</f>
        <v>-1366585</v>
      </c>
    </row>
    <row r="34" spans="2:16" ht="12.75">
      <c r="B34" s="69"/>
      <c r="C34" s="43"/>
      <c r="D34" s="43" t="s">
        <v>29</v>
      </c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65"/>
    </row>
    <row r="35" spans="2:16" s="32" customFormat="1" ht="12.75">
      <c r="B35" s="27"/>
      <c r="C35" s="28"/>
      <c r="D35" s="43"/>
      <c r="E35" s="43" t="s">
        <v>30</v>
      </c>
      <c r="F35" s="18">
        <v>6134</v>
      </c>
      <c r="G35" s="18">
        <v>1</v>
      </c>
      <c r="H35" s="18">
        <v>0</v>
      </c>
      <c r="I35" s="18">
        <v>0</v>
      </c>
      <c r="J35" s="18">
        <v>1873</v>
      </c>
      <c r="K35" s="18">
        <v>-346</v>
      </c>
      <c r="L35" s="18">
        <v>0</v>
      </c>
      <c r="M35" s="18">
        <v>-34767</v>
      </c>
      <c r="N35" s="18">
        <v>-559</v>
      </c>
      <c r="O35" s="18">
        <v>0</v>
      </c>
      <c r="P35" s="22">
        <f>SUM(F35:O35)</f>
        <v>-27664</v>
      </c>
    </row>
    <row r="36" spans="2:16" s="32" customFormat="1" ht="15">
      <c r="B36" s="48"/>
      <c r="C36" s="41"/>
      <c r="D36" s="43" t="s">
        <v>31</v>
      </c>
      <c r="E36" s="28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9"/>
    </row>
    <row r="37" spans="2:16" s="42" customFormat="1" ht="15">
      <c r="B37" s="24"/>
      <c r="C37" s="41"/>
      <c r="D37" s="41"/>
      <c r="E37" s="15" t="s">
        <v>32</v>
      </c>
      <c r="F37" s="66">
        <f aca="true" t="shared" si="4" ref="F37:P37">SUM(F29:F35)</f>
        <v>26805</v>
      </c>
      <c r="G37" s="66">
        <f t="shared" si="4"/>
        <v>30045</v>
      </c>
      <c r="H37" s="66">
        <f t="shared" si="4"/>
        <v>83524</v>
      </c>
      <c r="I37" s="66">
        <f t="shared" si="4"/>
        <v>-134723</v>
      </c>
      <c r="J37" s="66">
        <f t="shared" si="4"/>
        <v>523698</v>
      </c>
      <c r="K37" s="66">
        <f t="shared" si="4"/>
        <v>-12974</v>
      </c>
      <c r="L37" s="66">
        <f t="shared" si="4"/>
        <v>-212985</v>
      </c>
      <c r="M37" s="66">
        <f t="shared" si="4"/>
        <v>-512511</v>
      </c>
      <c r="N37" s="66">
        <f t="shared" si="4"/>
        <v>-624215</v>
      </c>
      <c r="O37" s="66">
        <f t="shared" si="4"/>
        <v>-15041</v>
      </c>
      <c r="P37" s="67">
        <f t="shared" si="4"/>
        <v>-848377</v>
      </c>
    </row>
    <row r="38" spans="2:16" s="5" customFormat="1" ht="15">
      <c r="B38" s="24" t="s">
        <v>46</v>
      </c>
      <c r="C38" s="15"/>
      <c r="D38" s="15"/>
      <c r="E38" s="15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22"/>
    </row>
    <row r="39" spans="2:16" s="5" customFormat="1" ht="15.75" thickBot="1">
      <c r="B39" s="45"/>
      <c r="C39" s="47" t="s">
        <v>32</v>
      </c>
      <c r="D39" s="71"/>
      <c r="E39" s="71"/>
      <c r="F39" s="72">
        <f aca="true" t="shared" si="5" ref="F39:P39">F24+F37</f>
        <v>459681</v>
      </c>
      <c r="G39" s="72">
        <f t="shared" si="5"/>
        <v>16762</v>
      </c>
      <c r="H39" s="72">
        <f t="shared" si="5"/>
        <v>4353137</v>
      </c>
      <c r="I39" s="72">
        <f t="shared" si="5"/>
        <v>1508328</v>
      </c>
      <c r="J39" s="72">
        <f t="shared" si="5"/>
        <v>4828635</v>
      </c>
      <c r="K39" s="72">
        <f t="shared" si="5"/>
        <v>1469577</v>
      </c>
      <c r="L39" s="72">
        <f t="shared" si="5"/>
        <v>3818468</v>
      </c>
      <c r="M39" s="72">
        <f t="shared" si="5"/>
        <v>3656707</v>
      </c>
      <c r="N39" s="72">
        <f t="shared" si="5"/>
        <v>3972927</v>
      </c>
      <c r="O39" s="72">
        <f t="shared" si="5"/>
        <v>-19777</v>
      </c>
      <c r="P39" s="73">
        <f t="shared" si="5"/>
        <v>24064445</v>
      </c>
    </row>
    <row r="40" spans="2:16" s="5" customFormat="1" ht="12.75">
      <c r="B40" s="62"/>
      <c r="C40" s="15"/>
      <c r="D40" s="15"/>
      <c r="E40" s="15"/>
      <c r="F40" s="54"/>
      <c r="G40" s="54"/>
      <c r="H40" s="18"/>
      <c r="I40" s="54"/>
      <c r="J40" s="54"/>
      <c r="K40" s="54"/>
      <c r="L40" s="54"/>
      <c r="M40" s="54"/>
      <c r="N40" s="54"/>
      <c r="O40" s="54"/>
      <c r="P40" s="18"/>
    </row>
    <row r="41" spans="2:16" s="5" customFormat="1" ht="12.75">
      <c r="B41" s="15"/>
      <c r="C41" s="15"/>
      <c r="D41" s="15"/>
      <c r="E41" s="15"/>
      <c r="F41" s="54"/>
      <c r="G41" s="54"/>
      <c r="H41" s="18"/>
      <c r="I41" s="54"/>
      <c r="J41" s="54"/>
      <c r="K41" s="54"/>
      <c r="L41" s="54"/>
      <c r="M41" s="54"/>
      <c r="N41" s="54"/>
      <c r="O41" s="54"/>
      <c r="P41" s="18"/>
    </row>
    <row r="42" spans="2:16" s="5" customFormat="1" ht="12.75">
      <c r="B42" s="15"/>
      <c r="C42" s="15"/>
      <c r="D42" s="15"/>
      <c r="E42" s="15"/>
      <c r="F42" s="54"/>
      <c r="G42" s="54"/>
      <c r="H42" s="18"/>
      <c r="I42" s="54"/>
      <c r="J42" s="54"/>
      <c r="K42" s="54"/>
      <c r="L42" s="54"/>
      <c r="M42" s="54"/>
      <c r="N42" s="54"/>
      <c r="O42" s="54"/>
      <c r="P42" s="18"/>
    </row>
    <row r="43" spans="2:16" s="5" customFormat="1" ht="12.75">
      <c r="B43" s="15"/>
      <c r="C43" s="15"/>
      <c r="D43" s="15"/>
      <c r="E43" s="15"/>
      <c r="F43" s="54"/>
      <c r="G43" s="54"/>
      <c r="H43" s="18"/>
      <c r="I43" s="54"/>
      <c r="J43" s="54"/>
      <c r="K43" s="54"/>
      <c r="L43" s="54"/>
      <c r="M43" s="54"/>
      <c r="N43" s="54"/>
      <c r="O43" s="54"/>
      <c r="P43" s="18"/>
    </row>
    <row r="44" spans="2:16" s="5" customFormat="1" ht="12.75">
      <c r="B44" s="15"/>
      <c r="C44" s="15"/>
      <c r="D44" s="15"/>
      <c r="E44" s="15"/>
      <c r="F44" s="54"/>
      <c r="G44" s="54"/>
      <c r="H44" s="18"/>
      <c r="I44" s="54"/>
      <c r="J44" s="54"/>
      <c r="K44" s="54"/>
      <c r="L44" s="54"/>
      <c r="M44" s="54"/>
      <c r="N44" s="54"/>
      <c r="O44" s="54"/>
      <c r="P44" s="18"/>
    </row>
    <row r="45" spans="2:16" s="5" customFormat="1" ht="12.75">
      <c r="B45" s="15"/>
      <c r="C45" s="15"/>
      <c r="D45" s="15"/>
      <c r="E45" s="15"/>
      <c r="F45" s="54"/>
      <c r="G45" s="54"/>
      <c r="H45" s="18"/>
      <c r="I45" s="54"/>
      <c r="J45" s="54"/>
      <c r="K45" s="54"/>
      <c r="L45" s="54"/>
      <c r="M45" s="54"/>
      <c r="N45" s="54"/>
      <c r="O45" s="54"/>
      <c r="P45" s="18"/>
    </row>
    <row r="46" spans="2:16" s="5" customFormat="1" ht="12.75">
      <c r="B46" s="15"/>
      <c r="C46" s="15"/>
      <c r="D46" s="15"/>
      <c r="E46" s="15"/>
      <c r="F46" s="54"/>
      <c r="G46" s="54"/>
      <c r="H46" s="18"/>
      <c r="I46" s="54"/>
      <c r="J46" s="54"/>
      <c r="K46" s="54"/>
      <c r="L46" s="54"/>
      <c r="M46" s="54"/>
      <c r="N46" s="54"/>
      <c r="O46" s="54"/>
      <c r="P46" s="18"/>
    </row>
    <row r="47" spans="2:16" s="5" customFormat="1" ht="12.75">
      <c r="B47" s="15"/>
      <c r="C47" s="15"/>
      <c r="D47" s="15"/>
      <c r="E47" s="15"/>
      <c r="F47" s="54"/>
      <c r="G47" s="54"/>
      <c r="H47" s="18"/>
      <c r="I47" s="54"/>
      <c r="J47" s="54"/>
      <c r="K47" s="54"/>
      <c r="L47" s="54"/>
      <c r="M47" s="54"/>
      <c r="N47" s="54"/>
      <c r="O47" s="54"/>
      <c r="P47" s="18"/>
    </row>
    <row r="48" spans="2:16" s="5" customFormat="1" ht="12.75">
      <c r="B48" s="15"/>
      <c r="C48" s="15"/>
      <c r="D48" s="15"/>
      <c r="E48" s="15"/>
      <c r="F48" s="54"/>
      <c r="G48" s="54"/>
      <c r="H48" s="18"/>
      <c r="I48" s="54"/>
      <c r="J48" s="54"/>
      <c r="K48" s="54"/>
      <c r="L48" s="54"/>
      <c r="M48" s="54"/>
      <c r="N48" s="54"/>
      <c r="O48" s="54"/>
      <c r="P48" s="18"/>
    </row>
    <row r="49" spans="2:16" s="5" customFormat="1" ht="12.75">
      <c r="B49" s="15"/>
      <c r="C49" s="15"/>
      <c r="D49" s="15"/>
      <c r="E49" s="15"/>
      <c r="F49" s="54"/>
      <c r="G49" s="54"/>
      <c r="H49" s="18"/>
      <c r="I49" s="54"/>
      <c r="J49" s="54"/>
      <c r="K49" s="54"/>
      <c r="L49" s="54"/>
      <c r="M49" s="54"/>
      <c r="N49" s="54"/>
      <c r="O49" s="54"/>
      <c r="P49" s="18"/>
    </row>
    <row r="50" spans="2:16" s="5" customFormat="1" ht="12.75">
      <c r="B50" s="15"/>
      <c r="C50" s="15"/>
      <c r="D50" s="15"/>
      <c r="E50" s="15"/>
      <c r="F50" s="54"/>
      <c r="G50" s="54"/>
      <c r="H50" s="18"/>
      <c r="I50" s="54"/>
      <c r="J50" s="54"/>
      <c r="K50" s="54"/>
      <c r="L50" s="54"/>
      <c r="M50" s="54"/>
      <c r="N50" s="54"/>
      <c r="O50" s="54"/>
      <c r="P50" s="18"/>
    </row>
    <row r="51" spans="2:16" s="5" customFormat="1" ht="12.75">
      <c r="B51" s="15"/>
      <c r="C51" s="15"/>
      <c r="D51" s="15"/>
      <c r="E51" s="15"/>
      <c r="F51" s="54"/>
      <c r="G51" s="54"/>
      <c r="H51" s="18"/>
      <c r="I51" s="54"/>
      <c r="J51" s="54"/>
      <c r="K51" s="54"/>
      <c r="L51" s="54"/>
      <c r="M51" s="54"/>
      <c r="N51" s="54"/>
      <c r="O51" s="54"/>
      <c r="P51" s="18"/>
    </row>
    <row r="52" spans="2:16" s="5" customFormat="1" ht="12.75">
      <c r="B52" s="15"/>
      <c r="C52" s="15"/>
      <c r="D52" s="15"/>
      <c r="E52" s="15"/>
      <c r="F52" s="54"/>
      <c r="G52" s="54"/>
      <c r="H52" s="18"/>
      <c r="I52" s="54"/>
      <c r="J52" s="54"/>
      <c r="K52" s="54"/>
      <c r="L52" s="54"/>
      <c r="M52" s="54"/>
      <c r="N52" s="54"/>
      <c r="O52" s="54"/>
      <c r="P52" s="18"/>
    </row>
    <row r="53" spans="2:16" s="5" customFormat="1" ht="12.75">
      <c r="B53" s="15"/>
      <c r="C53" s="15"/>
      <c r="D53" s="15"/>
      <c r="E53" s="15"/>
      <c r="F53" s="54"/>
      <c r="G53" s="54"/>
      <c r="H53" s="18"/>
      <c r="I53" s="54"/>
      <c r="J53" s="54"/>
      <c r="K53" s="54"/>
      <c r="L53" s="54"/>
      <c r="M53" s="54"/>
      <c r="N53" s="54"/>
      <c r="O53" s="54"/>
      <c r="P53" s="18"/>
    </row>
    <row r="54" spans="2:16" s="5" customFormat="1" ht="12.75">
      <c r="B54" s="15"/>
      <c r="C54" s="15"/>
      <c r="D54" s="15"/>
      <c r="E54" s="15"/>
      <c r="F54" s="54"/>
      <c r="G54" s="54"/>
      <c r="H54" s="18"/>
      <c r="I54" s="54"/>
      <c r="J54" s="54"/>
      <c r="K54" s="54"/>
      <c r="L54" s="54"/>
      <c r="M54" s="54"/>
      <c r="N54" s="54"/>
      <c r="O54" s="54"/>
      <c r="P54" s="18"/>
    </row>
    <row r="55" spans="2:16" s="5" customFormat="1" ht="12.75">
      <c r="B55" s="15"/>
      <c r="C55" s="15"/>
      <c r="D55" s="15"/>
      <c r="E55" s="15"/>
      <c r="F55" s="54"/>
      <c r="G55" s="54"/>
      <c r="H55" s="18"/>
      <c r="I55" s="54"/>
      <c r="J55" s="54"/>
      <c r="K55" s="54"/>
      <c r="L55" s="54"/>
      <c r="M55" s="54"/>
      <c r="N55" s="54"/>
      <c r="O55" s="54"/>
      <c r="P55" s="18"/>
    </row>
    <row r="56" spans="2:16" s="5" customFormat="1" ht="12.75">
      <c r="B56" s="15"/>
      <c r="C56" s="15"/>
      <c r="D56" s="15"/>
      <c r="E56" s="15"/>
      <c r="F56" s="54"/>
      <c r="G56" s="54"/>
      <c r="H56" s="18"/>
      <c r="I56" s="54"/>
      <c r="J56" s="54"/>
      <c r="K56" s="54"/>
      <c r="L56" s="54"/>
      <c r="M56" s="54"/>
      <c r="N56" s="54"/>
      <c r="O56" s="54"/>
      <c r="P56" s="18"/>
    </row>
    <row r="57" spans="2:16" s="5" customFormat="1" ht="12.75">
      <c r="B57" s="15"/>
      <c r="C57" s="15"/>
      <c r="D57" s="15"/>
      <c r="E57" s="15"/>
      <c r="F57" s="54"/>
      <c r="G57" s="54"/>
      <c r="H57" s="18"/>
      <c r="I57" s="54"/>
      <c r="J57" s="54"/>
      <c r="K57" s="54"/>
      <c r="L57" s="54"/>
      <c r="M57" s="54"/>
      <c r="N57" s="54"/>
      <c r="O57" s="54"/>
      <c r="P57" s="18"/>
    </row>
    <row r="58" spans="2:16" s="5" customFormat="1" ht="12.75">
      <c r="B58" s="15"/>
      <c r="C58" s="15"/>
      <c r="D58" s="15"/>
      <c r="E58" s="15"/>
      <c r="F58" s="54"/>
      <c r="G58" s="54"/>
      <c r="H58" s="18"/>
      <c r="I58" s="54"/>
      <c r="J58" s="54"/>
      <c r="K58" s="54"/>
      <c r="L58" s="54"/>
      <c r="M58" s="54"/>
      <c r="N58" s="54"/>
      <c r="O58" s="54"/>
      <c r="P58" s="18"/>
    </row>
    <row r="59" spans="2:16" s="5" customFormat="1" ht="12.75">
      <c r="B59" s="15"/>
      <c r="C59" s="15"/>
      <c r="D59" s="15"/>
      <c r="E59" s="15"/>
      <c r="F59" s="54"/>
      <c r="G59" s="54"/>
      <c r="H59" s="18"/>
      <c r="I59" s="54"/>
      <c r="J59" s="54"/>
      <c r="K59" s="54"/>
      <c r="L59" s="54"/>
      <c r="M59" s="54"/>
      <c r="N59" s="54"/>
      <c r="O59" s="54"/>
      <c r="P59" s="18"/>
    </row>
    <row r="60" spans="2:16" s="5" customFormat="1" ht="12.75">
      <c r="B60" s="15"/>
      <c r="C60" s="15"/>
      <c r="D60" s="15"/>
      <c r="E60" s="15"/>
      <c r="F60" s="54"/>
      <c r="G60" s="54"/>
      <c r="H60" s="18"/>
      <c r="I60" s="54"/>
      <c r="J60" s="54"/>
      <c r="K60" s="54"/>
      <c r="L60" s="54"/>
      <c r="M60" s="54"/>
      <c r="N60" s="54"/>
      <c r="O60" s="54"/>
      <c r="P60" s="18"/>
    </row>
    <row r="61" spans="2:16" s="5" customFormat="1" ht="12.75">
      <c r="B61" s="15"/>
      <c r="C61" s="15"/>
      <c r="D61" s="15"/>
      <c r="E61" s="15"/>
      <c r="F61" s="54"/>
      <c r="G61" s="54"/>
      <c r="H61" s="18"/>
      <c r="I61" s="54"/>
      <c r="J61" s="54"/>
      <c r="K61" s="54"/>
      <c r="L61" s="54"/>
      <c r="M61" s="54"/>
      <c r="N61" s="54"/>
      <c r="O61" s="54"/>
      <c r="P61" s="18"/>
    </row>
    <row r="62" spans="2:16" ht="18" customHeight="1">
      <c r="B62" s="99" t="s">
        <v>8</v>
      </c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</row>
    <row r="63" spans="2:16" ht="18">
      <c r="B63" s="99" t="s">
        <v>58</v>
      </c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</row>
    <row r="64" spans="2:16" ht="18">
      <c r="B64" s="99" t="str">
        <f>B3</f>
        <v>For the Fiscal Year Ended September 30, 2002</v>
      </c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</row>
    <row r="65" spans="2:16" s="2" customFormat="1" ht="15.75">
      <c r="B65" s="46"/>
      <c r="C65" s="46"/>
      <c r="D65" s="4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2:16" s="3" customFormat="1" ht="12.75">
      <c r="B66" s="7" t="s">
        <v>7</v>
      </c>
      <c r="C66" s="7"/>
      <c r="D66" s="7"/>
      <c r="E66" s="7"/>
      <c r="F66" s="8" t="s">
        <v>11</v>
      </c>
      <c r="G66" s="8" t="s">
        <v>0</v>
      </c>
      <c r="H66" s="8" t="s">
        <v>1</v>
      </c>
      <c r="I66" s="8" t="s">
        <v>2</v>
      </c>
      <c r="J66" s="8" t="s">
        <v>3</v>
      </c>
      <c r="K66" s="8" t="s">
        <v>4</v>
      </c>
      <c r="L66" s="8" t="s">
        <v>5</v>
      </c>
      <c r="M66" s="8" t="s">
        <v>6</v>
      </c>
      <c r="N66" s="8" t="s">
        <v>13</v>
      </c>
      <c r="O66" s="8" t="s">
        <v>12</v>
      </c>
      <c r="P66" s="8" t="s">
        <v>57</v>
      </c>
    </row>
    <row r="67" s="2" customFormat="1" ht="13.5" thickBot="1"/>
    <row r="68" spans="2:16" s="1" customFormat="1" ht="15">
      <c r="B68" s="12"/>
      <c r="C68" s="21"/>
      <c r="D68" s="21"/>
      <c r="E68" s="21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1"/>
    </row>
    <row r="69" spans="2:16" s="1" customFormat="1" ht="15">
      <c r="B69" s="74" t="s">
        <v>47</v>
      </c>
      <c r="C69" s="14"/>
      <c r="D69" s="14"/>
      <c r="E69" s="14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75"/>
    </row>
    <row r="70" spans="2:16" s="1" customFormat="1" ht="15">
      <c r="B70" s="74"/>
      <c r="C70" s="14" t="s">
        <v>35</v>
      </c>
      <c r="D70" s="14"/>
      <c r="E70" s="14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75"/>
    </row>
    <row r="71" spans="2:16" s="1" customFormat="1" ht="15">
      <c r="B71" s="74"/>
      <c r="C71" s="14"/>
      <c r="D71" s="14"/>
      <c r="E71" s="14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75"/>
    </row>
    <row r="72" spans="2:16" s="1" customFormat="1" ht="13.5" customHeight="1">
      <c r="B72" s="74"/>
      <c r="C72" s="31" t="s">
        <v>36</v>
      </c>
      <c r="D72" s="31"/>
      <c r="E72" s="31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75"/>
    </row>
    <row r="73" spans="2:16" s="1" customFormat="1" ht="13.5" customHeight="1">
      <c r="B73" s="74"/>
      <c r="C73" s="31"/>
      <c r="D73" s="31" t="s">
        <v>59</v>
      </c>
      <c r="E73" s="31"/>
      <c r="F73" s="83">
        <v>0</v>
      </c>
      <c r="G73" s="83">
        <v>243</v>
      </c>
      <c r="H73" s="83">
        <v>8075</v>
      </c>
      <c r="I73" s="83">
        <v>983</v>
      </c>
      <c r="J73" s="83">
        <v>60</v>
      </c>
      <c r="K73" s="83">
        <v>1851</v>
      </c>
      <c r="L73" s="83">
        <v>7673</v>
      </c>
      <c r="M73" s="83">
        <v>12336</v>
      </c>
      <c r="N73" s="83">
        <v>6738</v>
      </c>
      <c r="O73" s="83">
        <v>528</v>
      </c>
      <c r="P73" s="84">
        <f>SUM(F73:O73)</f>
        <v>38487</v>
      </c>
    </row>
    <row r="74" spans="2:16" s="1" customFormat="1" ht="13.5" customHeight="1" hidden="1">
      <c r="B74" s="74"/>
      <c r="C74" s="31"/>
      <c r="D74" s="31" t="s">
        <v>60</v>
      </c>
      <c r="E74" s="31"/>
      <c r="F74" s="54">
        <v>0</v>
      </c>
      <c r="G74" s="54">
        <v>0</v>
      </c>
      <c r="H74" s="54">
        <v>0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76">
        <f>SUM(F74:O74)</f>
        <v>0</v>
      </c>
    </row>
    <row r="75" spans="2:16" s="1" customFormat="1" ht="13.5" customHeight="1">
      <c r="B75" s="74"/>
      <c r="C75" s="31"/>
      <c r="D75" s="31" t="s">
        <v>61</v>
      </c>
      <c r="E75" s="31"/>
      <c r="F75" s="54">
        <v>0</v>
      </c>
      <c r="G75" s="54">
        <v>0</v>
      </c>
      <c r="H75" s="54">
        <v>-22974</v>
      </c>
      <c r="I75" s="54">
        <v>0</v>
      </c>
      <c r="J75" s="54">
        <v>0</v>
      </c>
      <c r="K75" s="54">
        <v>1157</v>
      </c>
      <c r="L75" s="54">
        <v>-1899</v>
      </c>
      <c r="M75" s="54">
        <v>-27747</v>
      </c>
      <c r="N75" s="54">
        <v>0</v>
      </c>
      <c r="O75" s="54">
        <v>3438</v>
      </c>
      <c r="P75" s="76">
        <f>SUM(F75:O75)</f>
        <v>-48025</v>
      </c>
    </row>
    <row r="76" spans="2:16" s="1" customFormat="1" ht="13.5" customHeight="1">
      <c r="B76" s="74"/>
      <c r="C76" s="31"/>
      <c r="D76" s="31" t="s">
        <v>10</v>
      </c>
      <c r="E76" s="31"/>
      <c r="F76" s="54">
        <v>0</v>
      </c>
      <c r="G76" s="54">
        <v>412</v>
      </c>
      <c r="H76" s="54">
        <v>1498</v>
      </c>
      <c r="I76" s="54">
        <v>-4071</v>
      </c>
      <c r="J76" s="54">
        <v>304</v>
      </c>
      <c r="K76" s="54">
        <v>49364</v>
      </c>
      <c r="L76" s="54">
        <v>19226</v>
      </c>
      <c r="M76" s="54">
        <v>27950</v>
      </c>
      <c r="N76" s="54">
        <v>11351</v>
      </c>
      <c r="O76" s="54">
        <v>889</v>
      </c>
      <c r="P76" s="76">
        <f>SUM(F76:O76)</f>
        <v>106923</v>
      </c>
    </row>
    <row r="77" spans="2:16" s="1" customFormat="1" ht="13.5" customHeight="1">
      <c r="B77" s="74"/>
      <c r="C77" s="31" t="s">
        <v>37</v>
      </c>
      <c r="D77" s="31"/>
      <c r="E77" s="31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77"/>
    </row>
    <row r="78" spans="2:16" s="1" customFormat="1" ht="13.5" customHeight="1">
      <c r="B78" s="74"/>
      <c r="C78" s="31"/>
      <c r="D78" s="31" t="s">
        <v>43</v>
      </c>
      <c r="E78" s="31"/>
      <c r="F78" s="54">
        <f aca="true" t="shared" si="6" ref="F78:P78">SUM(F73:F77)</f>
        <v>0</v>
      </c>
      <c r="G78" s="54">
        <f t="shared" si="6"/>
        <v>655</v>
      </c>
      <c r="H78" s="54">
        <f t="shared" si="6"/>
        <v>-13401</v>
      </c>
      <c r="I78" s="54">
        <f t="shared" si="6"/>
        <v>-3088</v>
      </c>
      <c r="J78" s="54">
        <f t="shared" si="6"/>
        <v>364</v>
      </c>
      <c r="K78" s="54">
        <f t="shared" si="6"/>
        <v>52372</v>
      </c>
      <c r="L78" s="54">
        <f t="shared" si="6"/>
        <v>25000</v>
      </c>
      <c r="M78" s="54">
        <f t="shared" si="6"/>
        <v>12539</v>
      </c>
      <c r="N78" s="54">
        <f t="shared" si="6"/>
        <v>18089</v>
      </c>
      <c r="O78" s="54">
        <f t="shared" si="6"/>
        <v>4855</v>
      </c>
      <c r="P78" s="76">
        <f t="shared" si="6"/>
        <v>97385</v>
      </c>
    </row>
    <row r="79" spans="2:16" s="1" customFormat="1" ht="13.5" customHeight="1">
      <c r="B79" s="74"/>
      <c r="C79" s="31"/>
      <c r="D79" s="31"/>
      <c r="E79" s="31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76"/>
    </row>
    <row r="80" spans="2:16" s="1" customFormat="1" ht="13.5" customHeight="1">
      <c r="B80" s="74"/>
      <c r="C80" s="31" t="s">
        <v>38</v>
      </c>
      <c r="D80" s="31"/>
      <c r="E80" s="31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76"/>
    </row>
    <row r="81" spans="2:16" s="1" customFormat="1" ht="13.5" customHeight="1">
      <c r="B81" s="74"/>
      <c r="C81" s="31"/>
      <c r="D81" s="31" t="s">
        <v>14</v>
      </c>
      <c r="E81" s="68"/>
      <c r="F81" s="18">
        <v>0</v>
      </c>
      <c r="G81" s="18">
        <v>3929</v>
      </c>
      <c r="H81" s="18">
        <v>12357</v>
      </c>
      <c r="I81" s="18">
        <v>16792</v>
      </c>
      <c r="J81" s="18">
        <v>1372</v>
      </c>
      <c r="K81" s="18">
        <v>28864</v>
      </c>
      <c r="L81" s="18">
        <v>46747</v>
      </c>
      <c r="M81" s="18">
        <v>61756</v>
      </c>
      <c r="N81" s="18">
        <v>219398</v>
      </c>
      <c r="O81" s="18">
        <v>12404</v>
      </c>
      <c r="P81" s="22">
        <f>SUM(F81:O81)</f>
        <v>403619</v>
      </c>
    </row>
    <row r="82" spans="2:16" s="1" customFormat="1" ht="13.5" customHeight="1">
      <c r="B82" s="74"/>
      <c r="C82" s="31"/>
      <c r="D82" s="31" t="s">
        <v>45</v>
      </c>
      <c r="E82" s="68"/>
      <c r="F82" s="18">
        <v>0</v>
      </c>
      <c r="G82" s="18">
        <v>0</v>
      </c>
      <c r="H82" s="18">
        <v>0</v>
      </c>
      <c r="I82" s="18">
        <v>0</v>
      </c>
      <c r="J82" s="18">
        <v>28</v>
      </c>
      <c r="K82" s="18">
        <v>-1906</v>
      </c>
      <c r="L82" s="18">
        <v>0</v>
      </c>
      <c r="M82" s="18">
        <v>2862</v>
      </c>
      <c r="N82" s="18">
        <v>151</v>
      </c>
      <c r="O82" s="18">
        <v>-190</v>
      </c>
      <c r="P82" s="22">
        <f>SUM(F82:O82)</f>
        <v>945</v>
      </c>
    </row>
    <row r="83" spans="2:16" s="1" customFormat="1" ht="13.5" customHeight="1">
      <c r="B83" s="74"/>
      <c r="C83" s="31"/>
      <c r="D83" s="31" t="s">
        <v>10</v>
      </c>
      <c r="E83" s="68"/>
      <c r="F83" s="54">
        <v>0</v>
      </c>
      <c r="G83" s="54">
        <v>0</v>
      </c>
      <c r="H83" s="54">
        <v>8779</v>
      </c>
      <c r="I83" s="54">
        <v>0</v>
      </c>
      <c r="J83" s="54">
        <v>0</v>
      </c>
      <c r="K83" s="54">
        <v>2007</v>
      </c>
      <c r="L83" s="54">
        <v>11232</v>
      </c>
      <c r="M83" s="54">
        <v>29538</v>
      </c>
      <c r="N83" s="54">
        <v>2980</v>
      </c>
      <c r="O83" s="54">
        <f>5223-3438</f>
        <v>1785</v>
      </c>
      <c r="P83" s="22">
        <f>SUM(F83:O83)</f>
        <v>56321</v>
      </c>
    </row>
    <row r="84" spans="2:16" s="1" customFormat="1" ht="13.5" customHeight="1">
      <c r="B84" s="74"/>
      <c r="C84" s="31" t="s">
        <v>39</v>
      </c>
      <c r="D84" s="31"/>
      <c r="E84" s="31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77"/>
    </row>
    <row r="85" spans="2:16" s="1" customFormat="1" ht="13.5" customHeight="1">
      <c r="B85" s="74"/>
      <c r="C85" s="31"/>
      <c r="D85" s="31" t="s">
        <v>44</v>
      </c>
      <c r="E85" s="31"/>
      <c r="F85" s="54">
        <f aca="true" t="shared" si="7" ref="F85:P85">SUM(F81:F84)</f>
        <v>0</v>
      </c>
      <c r="G85" s="54">
        <f t="shared" si="7"/>
        <v>3929</v>
      </c>
      <c r="H85" s="54">
        <f t="shared" si="7"/>
        <v>21136</v>
      </c>
      <c r="I85" s="54">
        <f t="shared" si="7"/>
        <v>16792</v>
      </c>
      <c r="J85" s="54">
        <f t="shared" si="7"/>
        <v>1400</v>
      </c>
      <c r="K85" s="54">
        <f t="shared" si="7"/>
        <v>28965</v>
      </c>
      <c r="L85" s="54">
        <f t="shared" si="7"/>
        <v>57979</v>
      </c>
      <c r="M85" s="54">
        <f t="shared" si="7"/>
        <v>94156</v>
      </c>
      <c r="N85" s="54">
        <f t="shared" si="7"/>
        <v>222529</v>
      </c>
      <c r="O85" s="54">
        <f t="shared" si="7"/>
        <v>13999</v>
      </c>
      <c r="P85" s="76">
        <f t="shared" si="7"/>
        <v>460885</v>
      </c>
    </row>
    <row r="86" spans="2:16" s="1" customFormat="1" ht="15">
      <c r="B86" s="74"/>
      <c r="C86" s="14"/>
      <c r="D86" s="14"/>
      <c r="E86" s="1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76"/>
    </row>
    <row r="87" spans="2:16" s="1" customFormat="1" ht="15">
      <c r="B87" s="74" t="s">
        <v>52</v>
      </c>
      <c r="C87" s="14"/>
      <c r="D87" s="14"/>
      <c r="E87" s="1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76"/>
    </row>
    <row r="88" spans="2:16" s="1" customFormat="1" ht="15">
      <c r="B88" s="74"/>
      <c r="C88" s="14" t="s">
        <v>40</v>
      </c>
      <c r="D88" s="14"/>
      <c r="E88" s="14"/>
      <c r="F88" s="58">
        <f aca="true" t="shared" si="8" ref="F88:P88">F85+F78</f>
        <v>0</v>
      </c>
      <c r="G88" s="58">
        <f t="shared" si="8"/>
        <v>4584</v>
      </c>
      <c r="H88" s="58">
        <f t="shared" si="8"/>
        <v>7735</v>
      </c>
      <c r="I88" s="58">
        <f t="shared" si="8"/>
        <v>13704</v>
      </c>
      <c r="J88" s="58">
        <f t="shared" si="8"/>
        <v>1764</v>
      </c>
      <c r="K88" s="58">
        <f t="shared" si="8"/>
        <v>81337</v>
      </c>
      <c r="L88" s="58">
        <f t="shared" si="8"/>
        <v>82979</v>
      </c>
      <c r="M88" s="58">
        <f t="shared" si="8"/>
        <v>106695</v>
      </c>
      <c r="N88" s="58">
        <f t="shared" si="8"/>
        <v>240618</v>
      </c>
      <c r="O88" s="58">
        <f t="shared" si="8"/>
        <v>18854</v>
      </c>
      <c r="P88" s="77">
        <f t="shared" si="8"/>
        <v>558270</v>
      </c>
    </row>
    <row r="89" spans="2:16" s="1" customFormat="1" ht="15">
      <c r="B89" s="74"/>
      <c r="C89" s="14"/>
      <c r="D89" s="14"/>
      <c r="E89" s="1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76"/>
    </row>
    <row r="90" spans="2:16" s="1" customFormat="1" ht="15.75" thickBot="1">
      <c r="B90" s="78" t="s">
        <v>9</v>
      </c>
      <c r="C90" s="79"/>
      <c r="D90" s="79"/>
      <c r="E90" s="79"/>
      <c r="F90" s="80">
        <f aca="true" t="shared" si="9" ref="F90:P90">F39+F88</f>
        <v>459681</v>
      </c>
      <c r="G90" s="80">
        <f t="shared" si="9"/>
        <v>21346</v>
      </c>
      <c r="H90" s="80">
        <f t="shared" si="9"/>
        <v>4360872</v>
      </c>
      <c r="I90" s="80">
        <f t="shared" si="9"/>
        <v>1522032</v>
      </c>
      <c r="J90" s="80">
        <f t="shared" si="9"/>
        <v>4830399</v>
      </c>
      <c r="K90" s="80">
        <f t="shared" si="9"/>
        <v>1550914</v>
      </c>
      <c r="L90" s="80">
        <f t="shared" si="9"/>
        <v>3901447</v>
      </c>
      <c r="M90" s="80">
        <f t="shared" si="9"/>
        <v>3763402</v>
      </c>
      <c r="N90" s="80">
        <f t="shared" si="9"/>
        <v>4213545</v>
      </c>
      <c r="O90" s="80">
        <f t="shared" si="9"/>
        <v>-923</v>
      </c>
      <c r="P90" s="81">
        <f t="shared" si="9"/>
        <v>24622715</v>
      </c>
    </row>
    <row r="91" spans="8:11" ht="12.75">
      <c r="H91" s="34"/>
      <c r="K91" s="34"/>
    </row>
  </sheetData>
  <mergeCells count="6">
    <mergeCell ref="B63:P63"/>
    <mergeCell ref="B64:P64"/>
    <mergeCell ref="B1:P1"/>
    <mergeCell ref="B2:P2"/>
    <mergeCell ref="B3:P3"/>
    <mergeCell ref="B62:P62"/>
  </mergeCells>
  <printOptions horizontalCentered="1"/>
  <pageMargins left="0.7" right="0.7" top="1" bottom="0.75" header="1" footer="0.5"/>
  <pageSetup horizontalDpi="600" verticalDpi="600" orientation="landscape" scale="58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JMD/USDOJ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fliu</dc:creator>
  <cp:keywords/>
  <dc:description/>
  <cp:lastModifiedBy>Leonard Shi</cp:lastModifiedBy>
  <cp:lastPrinted>2004-01-22T20:28:40Z</cp:lastPrinted>
  <dcterms:created xsi:type="dcterms:W3CDTF">1998-12-21T20:46:59Z</dcterms:created>
  <dcterms:modified xsi:type="dcterms:W3CDTF">2004-03-17T15:03:49Z</dcterms:modified>
  <cp:category/>
  <cp:version/>
  <cp:contentType/>
  <cp:contentStatus/>
</cp:coreProperties>
</file>