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386" yWindow="65431" windowWidth="12390" windowHeight="9315" tabRatio="732" activeTab="0"/>
  </bookViews>
  <sheets>
    <sheet name="Form4a-1" sheetId="1" r:id="rId1"/>
    <sheet name="Form4a-2" sheetId="2" r:id="rId2"/>
    <sheet name="Form4a-3" sheetId="3" r:id="rId3"/>
    <sheet name="Form4a-4" sheetId="4" r:id="rId4"/>
    <sheet name="Form4a-5" sheetId="5" r:id="rId5"/>
    <sheet name="Form4a-6" sheetId="6" r:id="rId6"/>
    <sheet name="Form4b-1" sheetId="7" r:id="rId7"/>
    <sheet name="Form 4b-2" sheetId="8" r:id="rId8"/>
    <sheet name="Form4b-3" sheetId="9" r:id="rId9"/>
    <sheet name="Wksht 4a" sheetId="10" r:id="rId10"/>
    <sheet name="Wksht 4b" sheetId="11" r:id="rId11"/>
    <sheet name="Wksht 4c" sheetId="12" r:id="rId12"/>
    <sheet name="Wksht 4d" sheetId="13" r:id="rId13"/>
    <sheet name="Wksht 4e" sheetId="14" r:id="rId14"/>
    <sheet name="Wksht 4f" sheetId="15" r:id="rId15"/>
    <sheet name="Wksht 4g" sheetId="16" r:id="rId16"/>
    <sheet name="Wksht 4h " sheetId="17" r:id="rId17"/>
    <sheet name="Wksht 4i" sheetId="18" r:id="rId18"/>
    <sheet name="Wksht 4j" sheetId="19" r:id="rId19"/>
    <sheet name="Wksht 4k" sheetId="20" r:id="rId20"/>
    <sheet name="Wksht 4l" sheetId="21" r:id="rId21"/>
    <sheet name="Wksht 4m" sheetId="22" r:id="rId22"/>
    <sheet name="Worksheet 4m-2" sheetId="23" state="hidden" r:id="rId23"/>
    <sheet name="Worksheet 4m-3" sheetId="24" state="hidden" r:id="rId24"/>
    <sheet name="Worksheet 4m-4" sheetId="25" state="hidden" r:id="rId25"/>
    <sheet name="Worksheet 4m-5" sheetId="26" state="hidden" r:id="rId26"/>
    <sheet name="Motor Lookup" sheetId="27" state="hidden" r:id="rId27"/>
  </sheets>
  <externalReferences>
    <externalReference r:id="rId30"/>
  </externalReferences>
  <definedNames>
    <definedName name="a" localSheetId="16" hidden="1">{#N/A,#N/A,FALSE,"Form 5b";#N/A,#N/A,FALSE,"Worksheet 5a";#N/A,#N/A,FALSE,"Worksheet 5b";#N/A,#N/A,FALSE,"Worksheet 5c"}</definedName>
    <definedName name="a" localSheetId="21" hidden="1">{#N/A,#N/A,FALSE,"Form 5b";#N/A,#N/A,FALSE,"Worksheet 5a";#N/A,#N/A,FALSE,"Worksheet 5b";#N/A,#N/A,FALSE,"Worksheet 5c"}</definedName>
    <definedName name="a" localSheetId="22" hidden="1">{#N/A,#N/A,FALSE,"Form 5b";#N/A,#N/A,FALSE,"Worksheet 5a";#N/A,#N/A,FALSE,"Worksheet 5b";#N/A,#N/A,FALSE,"Worksheet 5c"}</definedName>
    <definedName name="a" localSheetId="23" hidden="1">{#N/A,#N/A,FALSE,"Form 5b";#N/A,#N/A,FALSE,"Worksheet 5a";#N/A,#N/A,FALSE,"Worksheet 5b";#N/A,#N/A,FALSE,"Worksheet 5c"}</definedName>
    <definedName name="a" localSheetId="24" hidden="1">{#N/A,#N/A,FALSE,"Form 5b";#N/A,#N/A,FALSE,"Worksheet 5a";#N/A,#N/A,FALSE,"Worksheet 5b";#N/A,#N/A,FALSE,"Worksheet 5c"}</definedName>
    <definedName name="a" localSheetId="25" hidden="1">{#N/A,#N/A,FALSE,"Form 5b";#N/A,#N/A,FALSE,"Worksheet 5a";#N/A,#N/A,FALSE,"Worksheet 5b";#N/A,#N/A,FALSE,"Worksheet 5c"}</definedName>
    <definedName name="aa" localSheetId="7" hidden="1">{#N/A,#N/A,FALSE,"Form 3a";#N/A,#N/A,FALSE,"Worksheet 3a - Walls";#N/A,#N/A,FALSE,"Worksheet 3a"}</definedName>
    <definedName name="aa" localSheetId="0" hidden="1">{#N/A,#N/A,FALSE,"Form 3a";#N/A,#N/A,FALSE,"Worksheet 3a - Walls";#N/A,#N/A,FALSE,"Worksheet 3a"}</definedName>
    <definedName name="aa" localSheetId="1" hidden="1">{#N/A,#N/A,FALSE,"Form 3a";#N/A,#N/A,FALSE,"Worksheet 3a - Walls";#N/A,#N/A,FALSE,"Worksheet 3a"}</definedName>
    <definedName name="aa" localSheetId="2" hidden="1">{#N/A,#N/A,FALSE,"Form 3a";#N/A,#N/A,FALSE,"Worksheet 3a - Walls";#N/A,#N/A,FALSE,"Worksheet 3a"}</definedName>
    <definedName name="aa" localSheetId="3" hidden="1">{#N/A,#N/A,FALSE,"Form 3a";#N/A,#N/A,FALSE,"Worksheet 3a - Walls";#N/A,#N/A,FALSE,"Worksheet 3a"}</definedName>
    <definedName name="aa" localSheetId="4" hidden="1">{#N/A,#N/A,FALSE,"Form 3a";#N/A,#N/A,FALSE,"Worksheet 3a - Walls";#N/A,#N/A,FALSE,"Worksheet 3a"}</definedName>
    <definedName name="aa" localSheetId="5" hidden="1">{#N/A,#N/A,FALSE,"Form 3a";#N/A,#N/A,FALSE,"Worksheet 3a - Walls";#N/A,#N/A,FALSE,"Worksheet 3a"}</definedName>
    <definedName name="aa" localSheetId="6" hidden="1">{#N/A,#N/A,FALSE,"Form 3a";#N/A,#N/A,FALSE,"Worksheet 3a - Walls";#N/A,#N/A,FALSE,"Worksheet 3a"}</definedName>
    <definedName name="aa" localSheetId="8" hidden="1">{#N/A,#N/A,FALSE,"Form 3a";#N/A,#N/A,FALSE,"Worksheet 3a - Walls";#N/A,#N/A,FALSE,"Worksheet 3a"}</definedName>
    <definedName name="aa" hidden="1">{#N/A,#N/A,FALSE,"Form 3a";#N/A,#N/A,FALSE,"Worksheet 3a - Walls";#N/A,#N/A,FALSE,"Worksheet 3a"}</definedName>
    <definedName name="b" localSheetId="22" hidden="1">{#N/A,#N/A,FALSE,"Form 5b";#N/A,#N/A,FALSE,"Worksheet 5a";#N/A,#N/A,FALSE,"Worksheet 5b";#N/A,#N/A,FALSE,"Worksheet 5c"}</definedName>
    <definedName name="b" localSheetId="23" hidden="1">{#N/A,#N/A,FALSE,"Form 5b";#N/A,#N/A,FALSE,"Worksheet 5a";#N/A,#N/A,FALSE,"Worksheet 5b";#N/A,#N/A,FALSE,"Worksheet 5c"}</definedName>
    <definedName name="b" localSheetId="24" hidden="1">{#N/A,#N/A,FALSE,"Form 5b";#N/A,#N/A,FALSE,"Worksheet 5a";#N/A,#N/A,FALSE,"Worksheet 5b";#N/A,#N/A,FALSE,"Worksheet 5c"}</definedName>
    <definedName name="b" localSheetId="25" hidden="1">{#N/A,#N/A,FALSE,"Form 5b";#N/A,#N/A,FALSE,"Worksheet 5a";#N/A,#N/A,FALSE,"Worksheet 5b";#N/A,#N/A,FALSE,"Worksheet 5c"}</definedName>
    <definedName name="bb" localSheetId="7" hidden="1">{#N/A,#N/A,FALSE,"Form 3b";#N/A,#N/A,FALSE,"Worksheet 3a - Walls";#N/A,#N/A,FALSE,"Worksheet 3a"}</definedName>
    <definedName name="bb" localSheetId="0" hidden="1">{#N/A,#N/A,FALSE,"Form 3b";#N/A,#N/A,FALSE,"Worksheet 3a - Walls";#N/A,#N/A,FALSE,"Worksheet 3a"}</definedName>
    <definedName name="bb" localSheetId="1" hidden="1">{#N/A,#N/A,FALSE,"Form 3b";#N/A,#N/A,FALSE,"Worksheet 3a - Walls";#N/A,#N/A,FALSE,"Worksheet 3a"}</definedName>
    <definedName name="bb" localSheetId="2" hidden="1">{#N/A,#N/A,FALSE,"Form 3b";#N/A,#N/A,FALSE,"Worksheet 3a - Walls";#N/A,#N/A,FALSE,"Worksheet 3a"}</definedName>
    <definedName name="bb" localSheetId="3" hidden="1">{#N/A,#N/A,FALSE,"Form 3b";#N/A,#N/A,FALSE,"Worksheet 3a - Walls";#N/A,#N/A,FALSE,"Worksheet 3a"}</definedName>
    <definedName name="bb" localSheetId="4" hidden="1">{#N/A,#N/A,FALSE,"Form 3b";#N/A,#N/A,FALSE,"Worksheet 3a - Walls";#N/A,#N/A,FALSE,"Worksheet 3a"}</definedName>
    <definedName name="bb" localSheetId="5" hidden="1">{#N/A,#N/A,FALSE,"Form 3b";#N/A,#N/A,FALSE,"Worksheet 3a - Walls";#N/A,#N/A,FALSE,"Worksheet 3a"}</definedName>
    <definedName name="bb" localSheetId="6" hidden="1">{#N/A,#N/A,FALSE,"Form 3b";#N/A,#N/A,FALSE,"Worksheet 3a - Walls";#N/A,#N/A,FALSE,"Worksheet 3a"}</definedName>
    <definedName name="bb" localSheetId="8" hidden="1">{#N/A,#N/A,FALSE,"Form 3b";#N/A,#N/A,FALSE,"Worksheet 3a - Walls";#N/A,#N/A,FALSE,"Worksheet 3a"}</definedName>
    <definedName name="bb" hidden="1">{#N/A,#N/A,FALSE,"Form 3b";#N/A,#N/A,FALSE,"Worksheet 3a - Walls";#N/A,#N/A,FALSE,"Worksheet 3a"}</definedName>
    <definedName name="BHP" localSheetId="20">'Wksht 4l'!$F$12:$F$31</definedName>
    <definedName name="BHP">#REF!</definedName>
    <definedName name="cc" localSheetId="7" hidden="1">{#N/A,#N/A,FALSE,"Form 5b";#N/A,#N/A,FALSE,"Worksheet 5a";#N/A,#N/A,FALSE,"Worksheet 5b";#N/A,#N/A,FALSE,"Worksheet 5c"}</definedName>
    <definedName name="cc" localSheetId="0" hidden="1">{#N/A,#N/A,FALSE,"Form 5b";#N/A,#N/A,FALSE,"Worksheet 5a";#N/A,#N/A,FALSE,"Worksheet 5b";#N/A,#N/A,FALSE,"Worksheet 5c"}</definedName>
    <definedName name="cc" localSheetId="1" hidden="1">{#N/A,#N/A,FALSE,"Form 5b";#N/A,#N/A,FALSE,"Worksheet 5a";#N/A,#N/A,FALSE,"Worksheet 5b";#N/A,#N/A,FALSE,"Worksheet 5c"}</definedName>
    <definedName name="cc" localSheetId="2" hidden="1">{#N/A,#N/A,FALSE,"Form 5b";#N/A,#N/A,FALSE,"Worksheet 5a";#N/A,#N/A,FALSE,"Worksheet 5b";#N/A,#N/A,FALSE,"Worksheet 5c"}</definedName>
    <definedName name="cc" localSheetId="3" hidden="1">{#N/A,#N/A,FALSE,"Form 5b";#N/A,#N/A,FALSE,"Worksheet 5a";#N/A,#N/A,FALSE,"Worksheet 5b";#N/A,#N/A,FALSE,"Worksheet 5c"}</definedName>
    <definedName name="cc" localSheetId="4" hidden="1">{#N/A,#N/A,FALSE,"Form 5b";#N/A,#N/A,FALSE,"Worksheet 5a";#N/A,#N/A,FALSE,"Worksheet 5b";#N/A,#N/A,FALSE,"Worksheet 5c"}</definedName>
    <definedName name="cc" localSheetId="5" hidden="1">{#N/A,#N/A,FALSE,"Form 5b";#N/A,#N/A,FALSE,"Worksheet 5a";#N/A,#N/A,FALSE,"Worksheet 5b";#N/A,#N/A,FALSE,"Worksheet 5c"}</definedName>
    <definedName name="cc" localSheetId="6" hidden="1">{#N/A,#N/A,FALSE,"Form 5b";#N/A,#N/A,FALSE,"Worksheet 5a";#N/A,#N/A,FALSE,"Worksheet 5b";#N/A,#N/A,FALSE,"Worksheet 5c"}</definedName>
    <definedName name="cc" localSheetId="8" hidden="1">{#N/A,#N/A,FALSE,"Form 5b";#N/A,#N/A,FALSE,"Worksheet 5a";#N/A,#N/A,FALSE,"Worksheet 5b";#N/A,#N/A,FALSE,"Worksheet 5c"}</definedName>
    <definedName name="cc" hidden="1">{#N/A,#N/A,FALSE,"Form 5b";#N/A,#N/A,FALSE,"Worksheet 5a";#N/A,#N/A,FALSE,"Worksheet 5b";#N/A,#N/A,FALSE,"Worksheet 5c"}</definedName>
    <definedName name="it" localSheetId="7" hidden="1">{#N/A,#N/A,FALSE,"Form 3a";#N/A,#N/A,FALSE,"Worksheet 3a - Walls";#N/A,#N/A,FALSE,"Worksheet 3a"}</definedName>
    <definedName name="it" localSheetId="0" hidden="1">{#N/A,#N/A,FALSE,"Form 3a";#N/A,#N/A,FALSE,"Worksheet 3a - Walls";#N/A,#N/A,FALSE,"Worksheet 3a"}</definedName>
    <definedName name="it" localSheetId="1" hidden="1">{#N/A,#N/A,FALSE,"Form 3a";#N/A,#N/A,FALSE,"Worksheet 3a - Walls";#N/A,#N/A,FALSE,"Worksheet 3a"}</definedName>
    <definedName name="it" localSheetId="2" hidden="1">{#N/A,#N/A,FALSE,"Form 3a";#N/A,#N/A,FALSE,"Worksheet 3a - Walls";#N/A,#N/A,FALSE,"Worksheet 3a"}</definedName>
    <definedName name="it" localSheetId="3" hidden="1">{#N/A,#N/A,FALSE,"Form 3a";#N/A,#N/A,FALSE,"Worksheet 3a - Walls";#N/A,#N/A,FALSE,"Worksheet 3a"}</definedName>
    <definedName name="it" localSheetId="4" hidden="1">{#N/A,#N/A,FALSE,"Form 3a";#N/A,#N/A,FALSE,"Worksheet 3a - Walls";#N/A,#N/A,FALSE,"Worksheet 3a"}</definedName>
    <definedName name="it" localSheetId="5" hidden="1">{#N/A,#N/A,FALSE,"Form 3a";#N/A,#N/A,FALSE,"Worksheet 3a - Walls";#N/A,#N/A,FALSE,"Worksheet 3a"}</definedName>
    <definedName name="it" localSheetId="6" hidden="1">{#N/A,#N/A,FALSE,"Form 3a";#N/A,#N/A,FALSE,"Worksheet 3a - Walls";#N/A,#N/A,FALSE,"Worksheet 3a"}</definedName>
    <definedName name="it" localSheetId="8" hidden="1">{#N/A,#N/A,FALSE,"Form 3a";#N/A,#N/A,FALSE,"Worksheet 3a - Walls";#N/A,#N/A,FALSE,"Worksheet 3a"}</definedName>
    <definedName name="it" localSheetId="16" hidden="1">{#N/A,#N/A,FALSE,"Form 3a";#N/A,#N/A,FALSE,"Worksheet 3a - Walls";#N/A,#N/A,FALSE,"Worksheet 3a"}</definedName>
    <definedName name="it" localSheetId="21" hidden="1">{#N/A,#N/A,FALSE,"Form 3a";#N/A,#N/A,FALSE,"Worksheet 3a - Walls";#N/A,#N/A,FALSE,"Worksheet 3a"}</definedName>
    <definedName name="it" localSheetId="22" hidden="1">{#N/A,#N/A,FALSE,"Form 3a";#N/A,#N/A,FALSE,"Worksheet 3a - Walls";#N/A,#N/A,FALSE,"Worksheet 3a"}</definedName>
    <definedName name="it" localSheetId="23" hidden="1">{#N/A,#N/A,FALSE,"Form 3a";#N/A,#N/A,FALSE,"Worksheet 3a - Walls";#N/A,#N/A,FALSE,"Worksheet 3a"}</definedName>
    <definedName name="it" localSheetId="24" hidden="1">{#N/A,#N/A,FALSE,"Form 3a";#N/A,#N/A,FALSE,"Worksheet 3a - Walls";#N/A,#N/A,FALSE,"Worksheet 3a"}</definedName>
    <definedName name="it" localSheetId="25" hidden="1">{#N/A,#N/A,FALSE,"Form 3a";#N/A,#N/A,FALSE,"Worksheet 3a - Walls";#N/A,#N/A,FALSE,"Worksheet 3a"}</definedName>
    <definedName name="it" hidden="1">{#N/A,#N/A,FALSE,"Form 3a";#N/A,#N/A,FALSE,"Worksheet 3a - Walls";#N/A,#N/A,FALSE,"Worksheet 3a"}</definedName>
    <definedName name="MotorLook">'Motor Lookup'!$B$36:$B$54</definedName>
    <definedName name="now" localSheetId="7" hidden="1">{#N/A,#N/A,FALSE,"Form 2a";#N/A,#N/A,FALSE,"Form 3a";#N/A,#N/A,FALSE,"Form 3b";#N/A,#N/A,FALSE,"Worksheet 3a - Walls";#N/A,#N/A,FALSE,"Worksheet 3a";#N/A,#N/A,FALSE,"Form 5b"}</definedName>
    <definedName name="now" localSheetId="0" hidden="1">{#N/A,#N/A,FALSE,"Form 2a";#N/A,#N/A,FALSE,"Form 3a";#N/A,#N/A,FALSE,"Form 3b";#N/A,#N/A,FALSE,"Worksheet 3a - Walls";#N/A,#N/A,FALSE,"Worksheet 3a";#N/A,#N/A,FALSE,"Form 5b"}</definedName>
    <definedName name="now" localSheetId="1" hidden="1">{#N/A,#N/A,FALSE,"Form 2a";#N/A,#N/A,FALSE,"Form 3a";#N/A,#N/A,FALSE,"Form 3b";#N/A,#N/A,FALSE,"Worksheet 3a - Walls";#N/A,#N/A,FALSE,"Worksheet 3a";#N/A,#N/A,FALSE,"Form 5b"}</definedName>
    <definedName name="now" localSheetId="2" hidden="1">{#N/A,#N/A,FALSE,"Form 2a";#N/A,#N/A,FALSE,"Form 3a";#N/A,#N/A,FALSE,"Form 3b";#N/A,#N/A,FALSE,"Worksheet 3a - Walls";#N/A,#N/A,FALSE,"Worksheet 3a";#N/A,#N/A,FALSE,"Form 5b"}</definedName>
    <definedName name="now" localSheetId="3" hidden="1">{#N/A,#N/A,FALSE,"Form 2a";#N/A,#N/A,FALSE,"Form 3a";#N/A,#N/A,FALSE,"Form 3b";#N/A,#N/A,FALSE,"Worksheet 3a - Walls";#N/A,#N/A,FALSE,"Worksheet 3a";#N/A,#N/A,FALSE,"Form 5b"}</definedName>
    <definedName name="now" localSheetId="4" hidden="1">{#N/A,#N/A,FALSE,"Form 2a";#N/A,#N/A,FALSE,"Form 3a";#N/A,#N/A,FALSE,"Form 3b";#N/A,#N/A,FALSE,"Worksheet 3a - Walls";#N/A,#N/A,FALSE,"Worksheet 3a";#N/A,#N/A,FALSE,"Form 5b"}</definedName>
    <definedName name="now" localSheetId="5" hidden="1">{#N/A,#N/A,FALSE,"Form 2a";#N/A,#N/A,FALSE,"Form 3a";#N/A,#N/A,FALSE,"Form 3b";#N/A,#N/A,FALSE,"Worksheet 3a - Walls";#N/A,#N/A,FALSE,"Worksheet 3a";#N/A,#N/A,FALSE,"Form 5b"}</definedName>
    <definedName name="now" localSheetId="6" hidden="1">{#N/A,#N/A,FALSE,"Form 2a";#N/A,#N/A,FALSE,"Form 3a";#N/A,#N/A,FALSE,"Form 3b";#N/A,#N/A,FALSE,"Worksheet 3a - Walls";#N/A,#N/A,FALSE,"Worksheet 3a";#N/A,#N/A,FALSE,"Form 5b"}</definedName>
    <definedName name="now" localSheetId="8" hidden="1">{#N/A,#N/A,FALSE,"Form 2a";#N/A,#N/A,FALSE,"Form 3a";#N/A,#N/A,FALSE,"Form 3b";#N/A,#N/A,FALSE,"Worksheet 3a - Walls";#N/A,#N/A,FALSE,"Worksheet 3a";#N/A,#N/A,FALSE,"Form 5b"}</definedName>
    <definedName name="now" localSheetId="16" hidden="1">{#N/A,#N/A,FALSE,"Form 2a";#N/A,#N/A,FALSE,"Form 3a";#N/A,#N/A,FALSE,"Form 3b";#N/A,#N/A,FALSE,"Worksheet 3a - Walls";#N/A,#N/A,FALSE,"Worksheet 3a";#N/A,#N/A,FALSE,"Form 5b"}</definedName>
    <definedName name="now" localSheetId="21" hidden="1">{#N/A,#N/A,FALSE,"Form 2a";#N/A,#N/A,FALSE,"Form 3a";#N/A,#N/A,FALSE,"Form 3b";#N/A,#N/A,FALSE,"Worksheet 3a - Walls";#N/A,#N/A,FALSE,"Worksheet 3a";#N/A,#N/A,FALSE,"Form 5b"}</definedName>
    <definedName name="now" localSheetId="22" hidden="1">{#N/A,#N/A,FALSE,"Form 2a";#N/A,#N/A,FALSE,"Form 3a";#N/A,#N/A,FALSE,"Form 3b";#N/A,#N/A,FALSE,"Worksheet 3a - Walls";#N/A,#N/A,FALSE,"Worksheet 3a";#N/A,#N/A,FALSE,"Form 5b"}</definedName>
    <definedName name="now" localSheetId="23" hidden="1">{#N/A,#N/A,FALSE,"Form 2a";#N/A,#N/A,FALSE,"Form 3a";#N/A,#N/A,FALSE,"Form 3b";#N/A,#N/A,FALSE,"Worksheet 3a - Walls";#N/A,#N/A,FALSE,"Worksheet 3a";#N/A,#N/A,FALSE,"Form 5b"}</definedName>
    <definedName name="now" localSheetId="24" hidden="1">{#N/A,#N/A,FALSE,"Form 2a";#N/A,#N/A,FALSE,"Form 3a";#N/A,#N/A,FALSE,"Form 3b";#N/A,#N/A,FALSE,"Worksheet 3a - Walls";#N/A,#N/A,FALSE,"Worksheet 3a";#N/A,#N/A,FALSE,"Form 5b"}</definedName>
    <definedName name="now" localSheetId="25" hidden="1">{#N/A,#N/A,FALSE,"Form 2a";#N/A,#N/A,FALSE,"Form 3a";#N/A,#N/A,FALSE,"Form 3b";#N/A,#N/A,FALSE,"Worksheet 3a - Walls";#N/A,#N/A,FALSE,"Worksheet 3a";#N/A,#N/A,FALSE,"Form 5b"}</definedName>
    <definedName name="now" hidden="1">{#N/A,#N/A,FALSE,"Form 2a";#N/A,#N/A,FALSE,"Form 3a";#N/A,#N/A,FALSE,"Form 3b";#N/A,#N/A,FALSE,"Worksheet 3a - Walls";#N/A,#N/A,FALSE,"Worksheet 3a";#N/A,#N/A,FALSE,"Form 5b"}</definedName>
    <definedName name="_xlnm.Print_Area" localSheetId="7">'Form 4b-2'!$A$1:$K$41</definedName>
    <definedName name="_xlnm.Print_Area" localSheetId="0">'Form4a-1'!$A$1:$L$38</definedName>
    <definedName name="_xlnm.Print_Area" localSheetId="1">'Form4a-2'!$A$1:$L$44</definedName>
    <definedName name="_xlnm.Print_Area" localSheetId="2">'Form4a-3'!$A$1:$L$41</definedName>
    <definedName name="_xlnm.Print_Area" localSheetId="3">'Form4a-4'!$A$1:$L$36</definedName>
    <definedName name="_xlnm.Print_Area" localSheetId="4">'Form4a-5'!$A$1:$L$38</definedName>
    <definedName name="_xlnm.Print_Area" localSheetId="5">'Form4a-6'!$A$1:$L$36</definedName>
    <definedName name="_xlnm.Print_Area" localSheetId="6">'Form4b-1'!$A$1:$K$43</definedName>
    <definedName name="_xlnm.Print_Area" localSheetId="8">'Form4b-3'!$A$1:$K$46</definedName>
    <definedName name="_xlnm.Print_Area" localSheetId="9">'Wksht 4a'!$A$1:$K$53</definedName>
    <definedName name="_xlnm.Print_Area" localSheetId="10">'Wksht 4b'!$A$1:$I$40</definedName>
    <definedName name="_xlnm.Print_Area" localSheetId="11">'Wksht 4c'!$A$1:$N$51</definedName>
    <definedName name="_xlnm.Print_Area" localSheetId="12">'Wksht 4d'!$A$1:$L$41</definedName>
    <definedName name="_xlnm.Print_Area" localSheetId="13">'Wksht 4e'!$A$1:$J$39</definedName>
    <definedName name="_xlnm.Print_Area" localSheetId="14">'Wksht 4f'!$A$1:$L$38</definedName>
    <definedName name="_xlnm.Print_Area" localSheetId="15">'Wksht 4g'!$A$1:$J$42</definedName>
    <definedName name="_xlnm.Print_Area" localSheetId="16">'Wksht 4h '!$A$1:$M$63</definedName>
    <definedName name="_xlnm.Print_Area" localSheetId="17">'Wksht 4i'!$A$1:$J$45</definedName>
    <definedName name="_xlnm.Print_Area" localSheetId="18">'Wksht 4j'!$A$1:$K$42</definedName>
    <definedName name="_xlnm.Print_Area" localSheetId="19">'Wksht 4k'!$A$1:$K$49</definedName>
    <definedName name="_xlnm.Print_Area" localSheetId="20">'Wksht 4l'!$A$1:$I$61</definedName>
    <definedName name="_xlnm.Print_Area" localSheetId="21">'Wksht 4m'!$A$1:$K$37</definedName>
    <definedName name="_xlnm.Print_Area" localSheetId="22">'Worksheet 4m-2'!$A$1:$K$33</definedName>
    <definedName name="_xlnm.Print_Area" localSheetId="23">'Worksheet 4m-3'!$A$1:$K$33</definedName>
    <definedName name="_xlnm.Print_Area" localSheetId="24">'Worksheet 4m-4'!$A$1:$K$33</definedName>
    <definedName name="_xlnm.Print_Area" localSheetId="25">'Worksheet 4m-5'!$A$1:$K$33</definedName>
    <definedName name="them" localSheetId="7" hidden="1">{#N/A,#N/A,FALSE,"Form 3b";#N/A,#N/A,FALSE,"Worksheet 3a - Walls";#N/A,#N/A,FALSE,"Worksheet 3a"}</definedName>
    <definedName name="them" localSheetId="0" hidden="1">{#N/A,#N/A,FALSE,"Form 3b";#N/A,#N/A,FALSE,"Worksheet 3a - Walls";#N/A,#N/A,FALSE,"Worksheet 3a"}</definedName>
    <definedName name="them" localSheetId="1" hidden="1">{#N/A,#N/A,FALSE,"Form 3b";#N/A,#N/A,FALSE,"Worksheet 3a - Walls";#N/A,#N/A,FALSE,"Worksheet 3a"}</definedName>
    <definedName name="them" localSheetId="2" hidden="1">{#N/A,#N/A,FALSE,"Form 3b";#N/A,#N/A,FALSE,"Worksheet 3a - Walls";#N/A,#N/A,FALSE,"Worksheet 3a"}</definedName>
    <definedName name="them" localSheetId="3" hidden="1">{#N/A,#N/A,FALSE,"Form 3b";#N/A,#N/A,FALSE,"Worksheet 3a - Walls";#N/A,#N/A,FALSE,"Worksheet 3a"}</definedName>
    <definedName name="them" localSheetId="4" hidden="1">{#N/A,#N/A,FALSE,"Form 3b";#N/A,#N/A,FALSE,"Worksheet 3a - Walls";#N/A,#N/A,FALSE,"Worksheet 3a"}</definedName>
    <definedName name="them" localSheetId="5" hidden="1">{#N/A,#N/A,FALSE,"Form 3b";#N/A,#N/A,FALSE,"Worksheet 3a - Walls";#N/A,#N/A,FALSE,"Worksheet 3a"}</definedName>
    <definedName name="them" localSheetId="6" hidden="1">{#N/A,#N/A,FALSE,"Form 3b";#N/A,#N/A,FALSE,"Worksheet 3a - Walls";#N/A,#N/A,FALSE,"Worksheet 3a"}</definedName>
    <definedName name="them" localSheetId="8" hidden="1">{#N/A,#N/A,FALSE,"Form 3b";#N/A,#N/A,FALSE,"Worksheet 3a - Walls";#N/A,#N/A,FALSE,"Worksheet 3a"}</definedName>
    <definedName name="them" localSheetId="16" hidden="1">{#N/A,#N/A,FALSE,"Form 3b";#N/A,#N/A,FALSE,"Worksheet 3a - Walls";#N/A,#N/A,FALSE,"Worksheet 3a"}</definedName>
    <definedName name="them" localSheetId="21" hidden="1">{#N/A,#N/A,FALSE,"Form 3b";#N/A,#N/A,FALSE,"Worksheet 3a - Walls";#N/A,#N/A,FALSE,"Worksheet 3a"}</definedName>
    <definedName name="them" localSheetId="22" hidden="1">{#N/A,#N/A,FALSE,"Form 3b";#N/A,#N/A,FALSE,"Worksheet 3a - Walls";#N/A,#N/A,FALSE,"Worksheet 3a"}</definedName>
    <definedName name="them" localSheetId="23" hidden="1">{#N/A,#N/A,FALSE,"Form 3b";#N/A,#N/A,FALSE,"Worksheet 3a - Walls";#N/A,#N/A,FALSE,"Worksheet 3a"}</definedName>
    <definedName name="them" localSheetId="24" hidden="1">{#N/A,#N/A,FALSE,"Form 3b";#N/A,#N/A,FALSE,"Worksheet 3a - Walls";#N/A,#N/A,FALSE,"Worksheet 3a"}</definedName>
    <definedName name="them" localSheetId="25" hidden="1">{#N/A,#N/A,FALSE,"Form 3b";#N/A,#N/A,FALSE,"Worksheet 3a - Walls";#N/A,#N/A,FALSE,"Worksheet 3a"}</definedName>
    <definedName name="them" hidden="1">{#N/A,#N/A,FALSE,"Form 3b";#N/A,#N/A,FALSE,"Worksheet 3a - Walls";#N/A,#N/A,FALSE,"Worksheet 3a"}</definedName>
    <definedName name="what" localSheetId="7" hidden="1">{#N/A,#N/A,FALSE,"Form 2a";#N/A,#N/A,FALSE,"Form 3a";#N/A,#N/A,FALSE,"Form 3b";#N/A,#N/A,FALSE,"Worksheet 3a - Walls";#N/A,#N/A,FALSE,"Worksheet 3a";#N/A,#N/A,FALSE,"Form 5b"}</definedName>
    <definedName name="what" localSheetId="0" hidden="1">{#N/A,#N/A,FALSE,"Form 2a";#N/A,#N/A,FALSE,"Form 3a";#N/A,#N/A,FALSE,"Form 3b";#N/A,#N/A,FALSE,"Worksheet 3a - Walls";#N/A,#N/A,FALSE,"Worksheet 3a";#N/A,#N/A,FALSE,"Form 5b"}</definedName>
    <definedName name="what" localSheetId="1" hidden="1">{#N/A,#N/A,FALSE,"Form 2a";#N/A,#N/A,FALSE,"Form 3a";#N/A,#N/A,FALSE,"Form 3b";#N/A,#N/A,FALSE,"Worksheet 3a - Walls";#N/A,#N/A,FALSE,"Worksheet 3a";#N/A,#N/A,FALSE,"Form 5b"}</definedName>
    <definedName name="what" localSheetId="2" hidden="1">{#N/A,#N/A,FALSE,"Form 2a";#N/A,#N/A,FALSE,"Form 3a";#N/A,#N/A,FALSE,"Form 3b";#N/A,#N/A,FALSE,"Worksheet 3a - Walls";#N/A,#N/A,FALSE,"Worksheet 3a";#N/A,#N/A,FALSE,"Form 5b"}</definedName>
    <definedName name="what" localSheetId="3" hidden="1">{#N/A,#N/A,FALSE,"Form 2a";#N/A,#N/A,FALSE,"Form 3a";#N/A,#N/A,FALSE,"Form 3b";#N/A,#N/A,FALSE,"Worksheet 3a - Walls";#N/A,#N/A,FALSE,"Worksheet 3a";#N/A,#N/A,FALSE,"Form 5b"}</definedName>
    <definedName name="what" localSheetId="4" hidden="1">{#N/A,#N/A,FALSE,"Form 2a";#N/A,#N/A,FALSE,"Form 3a";#N/A,#N/A,FALSE,"Form 3b";#N/A,#N/A,FALSE,"Worksheet 3a - Walls";#N/A,#N/A,FALSE,"Worksheet 3a";#N/A,#N/A,FALSE,"Form 5b"}</definedName>
    <definedName name="what" localSheetId="5" hidden="1">{#N/A,#N/A,FALSE,"Form 2a";#N/A,#N/A,FALSE,"Form 3a";#N/A,#N/A,FALSE,"Form 3b";#N/A,#N/A,FALSE,"Worksheet 3a - Walls";#N/A,#N/A,FALSE,"Worksheet 3a";#N/A,#N/A,FALSE,"Form 5b"}</definedName>
    <definedName name="what" localSheetId="6" hidden="1">{#N/A,#N/A,FALSE,"Form 2a";#N/A,#N/A,FALSE,"Form 3a";#N/A,#N/A,FALSE,"Form 3b";#N/A,#N/A,FALSE,"Worksheet 3a - Walls";#N/A,#N/A,FALSE,"Worksheet 3a";#N/A,#N/A,FALSE,"Form 5b"}</definedName>
    <definedName name="what" localSheetId="8" hidden="1">{#N/A,#N/A,FALSE,"Form 2a";#N/A,#N/A,FALSE,"Form 3a";#N/A,#N/A,FALSE,"Form 3b";#N/A,#N/A,FALSE,"Worksheet 3a - Walls";#N/A,#N/A,FALSE,"Worksheet 3a";#N/A,#N/A,FALSE,"Form 5b"}</definedName>
    <definedName name="what" localSheetId="16" hidden="1">{#N/A,#N/A,FALSE,"Form 2a";#N/A,#N/A,FALSE,"Form 3a";#N/A,#N/A,FALSE,"Form 3b";#N/A,#N/A,FALSE,"Worksheet 3a - Walls";#N/A,#N/A,FALSE,"Worksheet 3a";#N/A,#N/A,FALSE,"Form 5b"}</definedName>
    <definedName name="what" localSheetId="21" hidden="1">{#N/A,#N/A,FALSE,"Form 2a";#N/A,#N/A,FALSE,"Form 3a";#N/A,#N/A,FALSE,"Form 3b";#N/A,#N/A,FALSE,"Worksheet 3a - Walls";#N/A,#N/A,FALSE,"Worksheet 3a";#N/A,#N/A,FALSE,"Form 5b"}</definedName>
    <definedName name="what" localSheetId="22" hidden="1">{#N/A,#N/A,FALSE,"Form 2a";#N/A,#N/A,FALSE,"Form 3a";#N/A,#N/A,FALSE,"Form 3b";#N/A,#N/A,FALSE,"Worksheet 3a - Walls";#N/A,#N/A,FALSE,"Worksheet 3a";#N/A,#N/A,FALSE,"Form 5b"}</definedName>
    <definedName name="what" localSheetId="23" hidden="1">{#N/A,#N/A,FALSE,"Form 2a";#N/A,#N/A,FALSE,"Form 3a";#N/A,#N/A,FALSE,"Form 3b";#N/A,#N/A,FALSE,"Worksheet 3a - Walls";#N/A,#N/A,FALSE,"Worksheet 3a";#N/A,#N/A,FALSE,"Form 5b"}</definedName>
    <definedName name="what" localSheetId="24" hidden="1">{#N/A,#N/A,FALSE,"Form 2a";#N/A,#N/A,FALSE,"Form 3a";#N/A,#N/A,FALSE,"Form 3b";#N/A,#N/A,FALSE,"Worksheet 3a - Walls";#N/A,#N/A,FALSE,"Worksheet 3a";#N/A,#N/A,FALSE,"Form 5b"}</definedName>
    <definedName name="what" localSheetId="25" hidden="1">{#N/A,#N/A,FALSE,"Form 2a";#N/A,#N/A,FALSE,"Form 3a";#N/A,#N/A,FALSE,"Form 3b";#N/A,#N/A,FALSE,"Worksheet 3a - Walls";#N/A,#N/A,FALSE,"Worksheet 3a";#N/A,#N/A,FALSE,"Form 5b"}</definedName>
    <definedName name="what" hidden="1">{#N/A,#N/A,FALSE,"Form 2a";#N/A,#N/A,FALSE,"Form 3a";#N/A,#N/A,FALSE,"Form 3b";#N/A,#N/A,FALSE,"Worksheet 3a - Walls";#N/A,#N/A,FALSE,"Worksheet 3a";#N/A,#N/A,FALSE,"Form 5b"}</definedName>
    <definedName name="when" localSheetId="7" hidden="1">{#N/A,#N/A,FALSE,"Form 2a";#N/A,#N/A,FALSE,"Form 3a";#N/A,#N/A,FALSE,"Form 3b";#N/A,#N/A,FALSE,"Worksheet 3a - Walls";#N/A,#N/A,FALSE,"Worksheet 3a";#N/A,#N/A,FALSE,"Form 5b"}</definedName>
    <definedName name="when" localSheetId="0" hidden="1">{#N/A,#N/A,FALSE,"Form 2a";#N/A,#N/A,FALSE,"Form 3a";#N/A,#N/A,FALSE,"Form 3b";#N/A,#N/A,FALSE,"Worksheet 3a - Walls";#N/A,#N/A,FALSE,"Worksheet 3a";#N/A,#N/A,FALSE,"Form 5b"}</definedName>
    <definedName name="when" localSheetId="1" hidden="1">{#N/A,#N/A,FALSE,"Form 2a";#N/A,#N/A,FALSE,"Form 3a";#N/A,#N/A,FALSE,"Form 3b";#N/A,#N/A,FALSE,"Worksheet 3a - Walls";#N/A,#N/A,FALSE,"Worksheet 3a";#N/A,#N/A,FALSE,"Form 5b"}</definedName>
    <definedName name="when" localSheetId="2" hidden="1">{#N/A,#N/A,FALSE,"Form 2a";#N/A,#N/A,FALSE,"Form 3a";#N/A,#N/A,FALSE,"Form 3b";#N/A,#N/A,FALSE,"Worksheet 3a - Walls";#N/A,#N/A,FALSE,"Worksheet 3a";#N/A,#N/A,FALSE,"Form 5b"}</definedName>
    <definedName name="when" localSheetId="3" hidden="1">{#N/A,#N/A,FALSE,"Form 2a";#N/A,#N/A,FALSE,"Form 3a";#N/A,#N/A,FALSE,"Form 3b";#N/A,#N/A,FALSE,"Worksheet 3a - Walls";#N/A,#N/A,FALSE,"Worksheet 3a";#N/A,#N/A,FALSE,"Form 5b"}</definedName>
    <definedName name="when" localSheetId="4" hidden="1">{#N/A,#N/A,FALSE,"Form 2a";#N/A,#N/A,FALSE,"Form 3a";#N/A,#N/A,FALSE,"Form 3b";#N/A,#N/A,FALSE,"Worksheet 3a - Walls";#N/A,#N/A,FALSE,"Worksheet 3a";#N/A,#N/A,FALSE,"Form 5b"}</definedName>
    <definedName name="when" localSheetId="5" hidden="1">{#N/A,#N/A,FALSE,"Form 2a";#N/A,#N/A,FALSE,"Form 3a";#N/A,#N/A,FALSE,"Form 3b";#N/A,#N/A,FALSE,"Worksheet 3a - Walls";#N/A,#N/A,FALSE,"Worksheet 3a";#N/A,#N/A,FALSE,"Form 5b"}</definedName>
    <definedName name="when" localSheetId="6" hidden="1">{#N/A,#N/A,FALSE,"Form 2a";#N/A,#N/A,FALSE,"Form 3a";#N/A,#N/A,FALSE,"Form 3b";#N/A,#N/A,FALSE,"Worksheet 3a - Walls";#N/A,#N/A,FALSE,"Worksheet 3a";#N/A,#N/A,FALSE,"Form 5b"}</definedName>
    <definedName name="when" localSheetId="8" hidden="1">{#N/A,#N/A,FALSE,"Form 2a";#N/A,#N/A,FALSE,"Form 3a";#N/A,#N/A,FALSE,"Form 3b";#N/A,#N/A,FALSE,"Worksheet 3a - Walls";#N/A,#N/A,FALSE,"Worksheet 3a";#N/A,#N/A,FALSE,"Form 5b"}</definedName>
    <definedName name="when" localSheetId="16" hidden="1">{#N/A,#N/A,FALSE,"Form 2a";#N/A,#N/A,FALSE,"Form 3a";#N/A,#N/A,FALSE,"Form 3b";#N/A,#N/A,FALSE,"Worksheet 3a - Walls";#N/A,#N/A,FALSE,"Worksheet 3a";#N/A,#N/A,FALSE,"Form 5b"}</definedName>
    <definedName name="when" localSheetId="21" hidden="1">{#N/A,#N/A,FALSE,"Form 2a";#N/A,#N/A,FALSE,"Form 3a";#N/A,#N/A,FALSE,"Form 3b";#N/A,#N/A,FALSE,"Worksheet 3a - Walls";#N/A,#N/A,FALSE,"Worksheet 3a";#N/A,#N/A,FALSE,"Form 5b"}</definedName>
    <definedName name="when" localSheetId="22" hidden="1">{#N/A,#N/A,FALSE,"Form 2a";#N/A,#N/A,FALSE,"Form 3a";#N/A,#N/A,FALSE,"Form 3b";#N/A,#N/A,FALSE,"Worksheet 3a - Walls";#N/A,#N/A,FALSE,"Worksheet 3a";#N/A,#N/A,FALSE,"Form 5b"}</definedName>
    <definedName name="when" localSheetId="23" hidden="1">{#N/A,#N/A,FALSE,"Form 2a";#N/A,#N/A,FALSE,"Form 3a";#N/A,#N/A,FALSE,"Form 3b";#N/A,#N/A,FALSE,"Worksheet 3a - Walls";#N/A,#N/A,FALSE,"Worksheet 3a";#N/A,#N/A,FALSE,"Form 5b"}</definedName>
    <definedName name="when" localSheetId="24" hidden="1">{#N/A,#N/A,FALSE,"Form 2a";#N/A,#N/A,FALSE,"Form 3a";#N/A,#N/A,FALSE,"Form 3b";#N/A,#N/A,FALSE,"Worksheet 3a - Walls";#N/A,#N/A,FALSE,"Worksheet 3a";#N/A,#N/A,FALSE,"Form 5b"}</definedName>
    <definedName name="when" localSheetId="25" hidden="1">{#N/A,#N/A,FALSE,"Form 2a";#N/A,#N/A,FALSE,"Form 3a";#N/A,#N/A,FALSE,"Form 3b";#N/A,#N/A,FALSE,"Worksheet 3a - Walls";#N/A,#N/A,FALSE,"Worksheet 3a";#N/A,#N/A,FALSE,"Form 5b"}</definedName>
    <definedName name="when" hidden="1">{#N/A,#N/A,FALSE,"Form 2a";#N/A,#N/A,FALSE,"Form 3a";#N/A,#N/A,FALSE,"Form 3b";#N/A,#N/A,FALSE,"Worksheet 3a - Walls";#N/A,#N/A,FALSE,"Worksheet 3a";#N/A,#N/A,FALSE,"Form 5b"}</definedName>
    <definedName name="who" localSheetId="7" hidden="1">{#N/A,#N/A,FALSE,"Form 2a";#N/A,#N/A,FALSE,"Form 3a";#N/A,#N/A,FALSE,"Form 3b";#N/A,#N/A,FALSE,"Worksheet 3a - Walls";#N/A,#N/A,FALSE,"Worksheet 3a";#N/A,#N/A,FALSE,"Form 5b"}</definedName>
    <definedName name="who" localSheetId="0" hidden="1">{#N/A,#N/A,FALSE,"Form 2a";#N/A,#N/A,FALSE,"Form 3a";#N/A,#N/A,FALSE,"Form 3b";#N/A,#N/A,FALSE,"Worksheet 3a - Walls";#N/A,#N/A,FALSE,"Worksheet 3a";#N/A,#N/A,FALSE,"Form 5b"}</definedName>
    <definedName name="who" localSheetId="1" hidden="1">{#N/A,#N/A,FALSE,"Form 2a";#N/A,#N/A,FALSE,"Form 3a";#N/A,#N/A,FALSE,"Form 3b";#N/A,#N/A,FALSE,"Worksheet 3a - Walls";#N/A,#N/A,FALSE,"Worksheet 3a";#N/A,#N/A,FALSE,"Form 5b"}</definedName>
    <definedName name="who" localSheetId="2" hidden="1">{#N/A,#N/A,FALSE,"Form 2a";#N/A,#N/A,FALSE,"Form 3a";#N/A,#N/A,FALSE,"Form 3b";#N/A,#N/A,FALSE,"Worksheet 3a - Walls";#N/A,#N/A,FALSE,"Worksheet 3a";#N/A,#N/A,FALSE,"Form 5b"}</definedName>
    <definedName name="who" localSheetId="3" hidden="1">{#N/A,#N/A,FALSE,"Form 2a";#N/A,#N/A,FALSE,"Form 3a";#N/A,#N/A,FALSE,"Form 3b";#N/A,#N/A,FALSE,"Worksheet 3a - Walls";#N/A,#N/A,FALSE,"Worksheet 3a";#N/A,#N/A,FALSE,"Form 5b"}</definedName>
    <definedName name="who" localSheetId="4" hidden="1">{#N/A,#N/A,FALSE,"Form 2a";#N/A,#N/A,FALSE,"Form 3a";#N/A,#N/A,FALSE,"Form 3b";#N/A,#N/A,FALSE,"Worksheet 3a - Walls";#N/A,#N/A,FALSE,"Worksheet 3a";#N/A,#N/A,FALSE,"Form 5b"}</definedName>
    <definedName name="who" localSheetId="5" hidden="1">{#N/A,#N/A,FALSE,"Form 2a";#N/A,#N/A,FALSE,"Form 3a";#N/A,#N/A,FALSE,"Form 3b";#N/A,#N/A,FALSE,"Worksheet 3a - Walls";#N/A,#N/A,FALSE,"Worksheet 3a";#N/A,#N/A,FALSE,"Form 5b"}</definedName>
    <definedName name="who" localSheetId="6" hidden="1">{#N/A,#N/A,FALSE,"Form 2a";#N/A,#N/A,FALSE,"Form 3a";#N/A,#N/A,FALSE,"Form 3b";#N/A,#N/A,FALSE,"Worksheet 3a - Walls";#N/A,#N/A,FALSE,"Worksheet 3a";#N/A,#N/A,FALSE,"Form 5b"}</definedName>
    <definedName name="who" localSheetId="8" hidden="1">{#N/A,#N/A,FALSE,"Form 2a";#N/A,#N/A,FALSE,"Form 3a";#N/A,#N/A,FALSE,"Form 3b";#N/A,#N/A,FALSE,"Worksheet 3a - Walls";#N/A,#N/A,FALSE,"Worksheet 3a";#N/A,#N/A,FALSE,"Form 5b"}</definedName>
    <definedName name="who" localSheetId="16" hidden="1">{#N/A,#N/A,FALSE,"Form 2a";#N/A,#N/A,FALSE,"Form 3a";#N/A,#N/A,FALSE,"Form 3b";#N/A,#N/A,FALSE,"Worksheet 3a - Walls";#N/A,#N/A,FALSE,"Worksheet 3a";#N/A,#N/A,FALSE,"Form 5b"}</definedName>
    <definedName name="who" localSheetId="21" hidden="1">{#N/A,#N/A,FALSE,"Form 2a";#N/A,#N/A,FALSE,"Form 3a";#N/A,#N/A,FALSE,"Form 3b";#N/A,#N/A,FALSE,"Worksheet 3a - Walls";#N/A,#N/A,FALSE,"Worksheet 3a";#N/A,#N/A,FALSE,"Form 5b"}</definedName>
    <definedName name="who" localSheetId="22" hidden="1">{#N/A,#N/A,FALSE,"Form 2a";#N/A,#N/A,FALSE,"Form 3a";#N/A,#N/A,FALSE,"Form 3b";#N/A,#N/A,FALSE,"Worksheet 3a - Walls";#N/A,#N/A,FALSE,"Worksheet 3a";#N/A,#N/A,FALSE,"Form 5b"}</definedName>
    <definedName name="who" localSheetId="23" hidden="1">{#N/A,#N/A,FALSE,"Form 2a";#N/A,#N/A,FALSE,"Form 3a";#N/A,#N/A,FALSE,"Form 3b";#N/A,#N/A,FALSE,"Worksheet 3a - Walls";#N/A,#N/A,FALSE,"Worksheet 3a";#N/A,#N/A,FALSE,"Form 5b"}</definedName>
    <definedName name="who" localSheetId="24" hidden="1">{#N/A,#N/A,FALSE,"Form 2a";#N/A,#N/A,FALSE,"Form 3a";#N/A,#N/A,FALSE,"Form 3b";#N/A,#N/A,FALSE,"Worksheet 3a - Walls";#N/A,#N/A,FALSE,"Worksheet 3a";#N/A,#N/A,FALSE,"Form 5b"}</definedName>
    <definedName name="who" localSheetId="25" hidden="1">{#N/A,#N/A,FALSE,"Form 2a";#N/A,#N/A,FALSE,"Form 3a";#N/A,#N/A,FALSE,"Form 3b";#N/A,#N/A,FALSE,"Worksheet 3a - Walls";#N/A,#N/A,FALSE,"Worksheet 3a";#N/A,#N/A,FALSE,"Form 5b"}</definedName>
    <definedName name="who" hidden="1">{#N/A,#N/A,FALSE,"Form 2a";#N/A,#N/A,FALSE,"Form 3a";#N/A,#N/A,FALSE,"Form 3b";#N/A,#N/A,FALSE,"Worksheet 3a - Walls";#N/A,#N/A,FALSE,"Worksheet 3a";#N/A,#N/A,FALSE,"Form 5b"}</definedName>
    <definedName name="wrn.All._.Forms." localSheetId="7"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0"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1"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3"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4"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5"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6"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8"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16"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1"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2"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3"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4"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localSheetId="25"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All._.Forms." hidden="1">{#N/A,#N/A,TRUE,"INSTRUCTIONS - READ ME!";#N/A,#N/A,TRUE,"Form 2a";#N/A,#N/A,TRUE,"Form 3a";#N/A,#N/A,TRUE,"Form 3b";#N/A,#N/A,TRUE,"Form 3c";#N/A,#N/A,TRUE,"Worksheet 3a - Walls";#N/A,#N/A,TRUE,"Worksheet 3a - Walls 2";#N/A,#N/A,TRUE,"Form 4a - page 1";#N/A,#N/A,TRUE,"Form 4a - page 2";#N/A,#N/A,TRUE,"Form 4b";#N/A,#N/A,TRUE,"Worksheet 4a";#N/A,#N/A,TRUE,"Worksheet 4b";#N/A,#N/A,TRUE,"Worksheet 4c";#N/A,#N/A,TRUE,"Worksheet 4d";#N/A,#N/A,TRUE,"Worksheet 4e";#N/A,#N/A,TRUE,"Worksheet 4f";#N/A,#N/A,TRUE,"Worksheet 4g";#N/A,#N/A,TRUE,"Worksheet 4h";#N/A,#N/A,TRUE,"Worksheet 4i";#N/A,#N/A,TRUE,"Worksheet 4j";#N/A,#N/A,TRUE,"Form 5a";#N/A,#N/A,TRUE,"Form 5b";#N/A,#N/A,TRUE,"Worksheet 5a";#N/A,#N/A,TRUE,"Worksheet 5b";#N/A,#N/A,TRUE,"Worksheet 5c"}</definedName>
    <definedName name="wrn.Building._.Envelope._.Zone._.1." localSheetId="7" hidden="1">{#N/A,#N/A,FALSE,"Form 3a";#N/A,#N/A,FALSE,"Worksheet 3a - Walls";#N/A,#N/A,FALSE,"Worksheet 3a"}</definedName>
    <definedName name="wrn.Building._.Envelope._.Zone._.1." localSheetId="0" hidden="1">{#N/A,#N/A,FALSE,"Form 3a";#N/A,#N/A,FALSE,"Worksheet 3a - Walls";#N/A,#N/A,FALSE,"Worksheet 3a"}</definedName>
    <definedName name="wrn.Building._.Envelope._.Zone._.1." localSheetId="1" hidden="1">{#N/A,#N/A,FALSE,"Form 3a";#N/A,#N/A,FALSE,"Worksheet 3a - Walls";#N/A,#N/A,FALSE,"Worksheet 3a"}</definedName>
    <definedName name="wrn.Building._.Envelope._.Zone._.1." localSheetId="2" hidden="1">{#N/A,#N/A,FALSE,"Form 3a";#N/A,#N/A,FALSE,"Worksheet 3a - Walls";#N/A,#N/A,FALSE,"Worksheet 3a"}</definedName>
    <definedName name="wrn.Building._.Envelope._.Zone._.1." localSheetId="3" hidden="1">{#N/A,#N/A,FALSE,"Form 3a";#N/A,#N/A,FALSE,"Worksheet 3a - Walls";#N/A,#N/A,FALSE,"Worksheet 3a"}</definedName>
    <definedName name="wrn.Building._.Envelope._.Zone._.1." localSheetId="4" hidden="1">{#N/A,#N/A,FALSE,"Form 3a";#N/A,#N/A,FALSE,"Worksheet 3a - Walls";#N/A,#N/A,FALSE,"Worksheet 3a"}</definedName>
    <definedName name="wrn.Building._.Envelope._.Zone._.1." localSheetId="5" hidden="1">{#N/A,#N/A,FALSE,"Form 3a";#N/A,#N/A,FALSE,"Worksheet 3a - Walls";#N/A,#N/A,FALSE,"Worksheet 3a"}</definedName>
    <definedName name="wrn.Building._.Envelope._.Zone._.1." localSheetId="6" hidden="1">{#N/A,#N/A,FALSE,"Form 3a";#N/A,#N/A,FALSE,"Worksheet 3a - Walls";#N/A,#N/A,FALSE,"Worksheet 3a"}</definedName>
    <definedName name="wrn.Building._.Envelope._.Zone._.1." localSheetId="8" hidden="1">{#N/A,#N/A,FALSE,"Form 3a";#N/A,#N/A,FALSE,"Worksheet 3a - Walls";#N/A,#N/A,FALSE,"Worksheet 3a"}</definedName>
    <definedName name="wrn.Building._.Envelope._.Zone._.1." localSheetId="16" hidden="1">{#N/A,#N/A,FALSE,"Form 3a";#N/A,#N/A,FALSE,"Worksheet 3a - Walls";#N/A,#N/A,FALSE,"Worksheet 3a"}</definedName>
    <definedName name="wrn.Building._.Envelope._.Zone._.1." localSheetId="21" hidden="1">{#N/A,#N/A,FALSE,"Form 3a";#N/A,#N/A,FALSE,"Worksheet 3a - Walls";#N/A,#N/A,FALSE,"Worksheet 3a"}</definedName>
    <definedName name="wrn.Building._.Envelope._.Zone._.1." localSheetId="22" hidden="1">{#N/A,#N/A,FALSE,"Form 3a";#N/A,#N/A,FALSE,"Worksheet 3a - Walls";#N/A,#N/A,FALSE,"Worksheet 3a"}</definedName>
    <definedName name="wrn.Building._.Envelope._.Zone._.1." localSheetId="23" hidden="1">{#N/A,#N/A,FALSE,"Form 3a";#N/A,#N/A,FALSE,"Worksheet 3a - Walls";#N/A,#N/A,FALSE,"Worksheet 3a"}</definedName>
    <definedName name="wrn.Building._.Envelope._.Zone._.1." localSheetId="24" hidden="1">{#N/A,#N/A,FALSE,"Form 3a";#N/A,#N/A,FALSE,"Worksheet 3a - Walls";#N/A,#N/A,FALSE,"Worksheet 3a"}</definedName>
    <definedName name="wrn.Building._.Envelope._.Zone._.1." localSheetId="25" hidden="1">{#N/A,#N/A,FALSE,"Form 3a";#N/A,#N/A,FALSE,"Worksheet 3a - Walls";#N/A,#N/A,FALSE,"Worksheet 3a"}</definedName>
    <definedName name="wrn.Building._.Envelope._.Zone._.1." hidden="1">{#N/A,#N/A,FALSE,"Form 3a";#N/A,#N/A,FALSE,"Worksheet 3a - Walls";#N/A,#N/A,FALSE,"Worksheet 3a"}</definedName>
    <definedName name="wrn.Building._.Envelope._.Zone._.2." localSheetId="7" hidden="1">{#N/A,#N/A,FALSE,"Form 3b";#N/A,#N/A,FALSE,"Worksheet 3a - Walls";#N/A,#N/A,FALSE,"Worksheet 3a"}</definedName>
    <definedName name="wrn.Building._.Envelope._.Zone._.2." localSheetId="0" hidden="1">{#N/A,#N/A,FALSE,"Form 3b";#N/A,#N/A,FALSE,"Worksheet 3a - Walls";#N/A,#N/A,FALSE,"Worksheet 3a"}</definedName>
    <definedName name="wrn.Building._.Envelope._.Zone._.2." localSheetId="1" hidden="1">{#N/A,#N/A,FALSE,"Form 3b";#N/A,#N/A,FALSE,"Worksheet 3a - Walls";#N/A,#N/A,FALSE,"Worksheet 3a"}</definedName>
    <definedName name="wrn.Building._.Envelope._.Zone._.2." localSheetId="2" hidden="1">{#N/A,#N/A,FALSE,"Form 3b";#N/A,#N/A,FALSE,"Worksheet 3a - Walls";#N/A,#N/A,FALSE,"Worksheet 3a"}</definedName>
    <definedName name="wrn.Building._.Envelope._.Zone._.2." localSheetId="3" hidden="1">{#N/A,#N/A,FALSE,"Form 3b";#N/A,#N/A,FALSE,"Worksheet 3a - Walls";#N/A,#N/A,FALSE,"Worksheet 3a"}</definedName>
    <definedName name="wrn.Building._.Envelope._.Zone._.2." localSheetId="4" hidden="1">{#N/A,#N/A,FALSE,"Form 3b";#N/A,#N/A,FALSE,"Worksheet 3a - Walls";#N/A,#N/A,FALSE,"Worksheet 3a"}</definedName>
    <definedName name="wrn.Building._.Envelope._.Zone._.2." localSheetId="5" hidden="1">{#N/A,#N/A,FALSE,"Form 3b";#N/A,#N/A,FALSE,"Worksheet 3a - Walls";#N/A,#N/A,FALSE,"Worksheet 3a"}</definedName>
    <definedName name="wrn.Building._.Envelope._.Zone._.2." localSheetId="6" hidden="1">{#N/A,#N/A,FALSE,"Form 3b";#N/A,#N/A,FALSE,"Worksheet 3a - Walls";#N/A,#N/A,FALSE,"Worksheet 3a"}</definedName>
    <definedName name="wrn.Building._.Envelope._.Zone._.2." localSheetId="8" hidden="1">{#N/A,#N/A,FALSE,"Form 3b";#N/A,#N/A,FALSE,"Worksheet 3a - Walls";#N/A,#N/A,FALSE,"Worksheet 3a"}</definedName>
    <definedName name="wrn.Building._.Envelope._.Zone._.2." localSheetId="16" hidden="1">{#N/A,#N/A,FALSE,"Form 3b";#N/A,#N/A,FALSE,"Worksheet 3a - Walls";#N/A,#N/A,FALSE,"Worksheet 3a"}</definedName>
    <definedName name="wrn.Building._.Envelope._.Zone._.2." localSheetId="21" hidden="1">{#N/A,#N/A,FALSE,"Form 3b";#N/A,#N/A,FALSE,"Worksheet 3a - Walls";#N/A,#N/A,FALSE,"Worksheet 3a"}</definedName>
    <definedName name="wrn.Building._.Envelope._.Zone._.2." localSheetId="22" hidden="1">{#N/A,#N/A,FALSE,"Form 3b";#N/A,#N/A,FALSE,"Worksheet 3a - Walls";#N/A,#N/A,FALSE,"Worksheet 3a"}</definedName>
    <definedName name="wrn.Building._.Envelope._.Zone._.2." localSheetId="23" hidden="1">{#N/A,#N/A,FALSE,"Form 3b";#N/A,#N/A,FALSE,"Worksheet 3a - Walls";#N/A,#N/A,FALSE,"Worksheet 3a"}</definedName>
    <definedName name="wrn.Building._.Envelope._.Zone._.2." localSheetId="24" hidden="1">{#N/A,#N/A,FALSE,"Form 3b";#N/A,#N/A,FALSE,"Worksheet 3a - Walls";#N/A,#N/A,FALSE,"Worksheet 3a"}</definedName>
    <definedName name="wrn.Building._.Envelope._.Zone._.2." localSheetId="25" hidden="1">{#N/A,#N/A,FALSE,"Form 3b";#N/A,#N/A,FALSE,"Worksheet 3a - Walls";#N/A,#N/A,FALSE,"Worksheet 3a"}</definedName>
    <definedName name="wrn.Building._.Envelope._.Zone._.2." hidden="1">{#N/A,#N/A,FALSE,"Form 3b";#N/A,#N/A,FALSE,"Worksheet 3a - Walls";#N/A,#N/A,FALSE,"Worksheet 3a"}</definedName>
    <definedName name="wrn.Lighting._.Occupancy._.Method." localSheetId="7" hidden="1">{#N/A,#N/A,FALSE,"Form 5b";#N/A,#N/A,FALSE,"Worksheet 5a";#N/A,#N/A,FALSE,"Worksheet 5b";#N/A,#N/A,FALSE,"Worksheet 5c"}</definedName>
    <definedName name="wrn.Lighting._.Occupancy._.Method." localSheetId="0" hidden="1">{#N/A,#N/A,FALSE,"Form 5b";#N/A,#N/A,FALSE,"Worksheet 5a";#N/A,#N/A,FALSE,"Worksheet 5b";#N/A,#N/A,FALSE,"Worksheet 5c"}</definedName>
    <definedName name="wrn.Lighting._.Occupancy._.Method." localSheetId="1" hidden="1">{#N/A,#N/A,FALSE,"Form 5b";#N/A,#N/A,FALSE,"Worksheet 5a";#N/A,#N/A,FALSE,"Worksheet 5b";#N/A,#N/A,FALSE,"Worksheet 5c"}</definedName>
    <definedName name="wrn.Lighting._.Occupancy._.Method." localSheetId="2" hidden="1">{#N/A,#N/A,FALSE,"Form 5b";#N/A,#N/A,FALSE,"Worksheet 5a";#N/A,#N/A,FALSE,"Worksheet 5b";#N/A,#N/A,FALSE,"Worksheet 5c"}</definedName>
    <definedName name="wrn.Lighting._.Occupancy._.Method." localSheetId="3" hidden="1">{#N/A,#N/A,FALSE,"Form 5b";#N/A,#N/A,FALSE,"Worksheet 5a";#N/A,#N/A,FALSE,"Worksheet 5b";#N/A,#N/A,FALSE,"Worksheet 5c"}</definedName>
    <definedName name="wrn.Lighting._.Occupancy._.Method." localSheetId="4" hidden="1">{#N/A,#N/A,FALSE,"Form 5b";#N/A,#N/A,FALSE,"Worksheet 5a";#N/A,#N/A,FALSE,"Worksheet 5b";#N/A,#N/A,FALSE,"Worksheet 5c"}</definedName>
    <definedName name="wrn.Lighting._.Occupancy._.Method." localSheetId="5" hidden="1">{#N/A,#N/A,FALSE,"Form 5b";#N/A,#N/A,FALSE,"Worksheet 5a";#N/A,#N/A,FALSE,"Worksheet 5b";#N/A,#N/A,FALSE,"Worksheet 5c"}</definedName>
    <definedName name="wrn.Lighting._.Occupancy._.Method." localSheetId="6" hidden="1">{#N/A,#N/A,FALSE,"Form 5b";#N/A,#N/A,FALSE,"Worksheet 5a";#N/A,#N/A,FALSE,"Worksheet 5b";#N/A,#N/A,FALSE,"Worksheet 5c"}</definedName>
    <definedName name="wrn.Lighting._.Occupancy._.Method." localSheetId="8" hidden="1">{#N/A,#N/A,FALSE,"Form 5b";#N/A,#N/A,FALSE,"Worksheet 5a";#N/A,#N/A,FALSE,"Worksheet 5b";#N/A,#N/A,FALSE,"Worksheet 5c"}</definedName>
    <definedName name="wrn.Lighting._.Occupancy._.Method." localSheetId="16" hidden="1">{#N/A,#N/A,FALSE,"Form 5b";#N/A,#N/A,FALSE,"Worksheet 5a";#N/A,#N/A,FALSE,"Worksheet 5b";#N/A,#N/A,FALSE,"Worksheet 5c"}</definedName>
    <definedName name="wrn.Lighting._.Occupancy._.Method." localSheetId="21" hidden="1">{#N/A,#N/A,FALSE,"Form 5b";#N/A,#N/A,FALSE,"Worksheet 5a";#N/A,#N/A,FALSE,"Worksheet 5b";#N/A,#N/A,FALSE,"Worksheet 5c"}</definedName>
    <definedName name="wrn.Lighting._.Occupancy._.Method." localSheetId="22" hidden="1">{#N/A,#N/A,FALSE,"Form 5b";#N/A,#N/A,FALSE,"Worksheet 5a";#N/A,#N/A,FALSE,"Worksheet 5b";#N/A,#N/A,FALSE,"Worksheet 5c"}</definedName>
    <definedName name="wrn.Lighting._.Occupancy._.Method." localSheetId="23" hidden="1">{#N/A,#N/A,FALSE,"Form 5b";#N/A,#N/A,FALSE,"Worksheet 5a";#N/A,#N/A,FALSE,"Worksheet 5b";#N/A,#N/A,FALSE,"Worksheet 5c"}</definedName>
    <definedName name="wrn.Lighting._.Occupancy._.Method." localSheetId="24" hidden="1">{#N/A,#N/A,FALSE,"Form 5b";#N/A,#N/A,FALSE,"Worksheet 5a";#N/A,#N/A,FALSE,"Worksheet 5b";#N/A,#N/A,FALSE,"Worksheet 5c"}</definedName>
    <definedName name="wrn.Lighting._.Occupancy._.Method." localSheetId="25" hidden="1">{#N/A,#N/A,FALSE,"Form 5b";#N/A,#N/A,FALSE,"Worksheet 5a";#N/A,#N/A,FALSE,"Worksheet 5b";#N/A,#N/A,FALSE,"Worksheet 5c"}</definedName>
    <definedName name="wrn.Lighting._.Occupancy._.Method." hidden="1">{#N/A,#N/A,FALSE,"Form 5b";#N/A,#N/A,FALSE,"Worksheet 5a";#N/A,#N/A,FALSE,"Worksheet 5b";#N/A,#N/A,FALSE,"Worksheet 5c"}</definedName>
    <definedName name="xx" localSheetId="7" hidden="1">{#N/A,#N/A,FALSE,"Form 3a";#N/A,#N/A,FALSE,"Worksheet 3a - Walls";#N/A,#N/A,FALSE,"Worksheet 3a"}</definedName>
    <definedName name="xx" localSheetId="0" hidden="1">{#N/A,#N/A,FALSE,"Form 3a";#N/A,#N/A,FALSE,"Worksheet 3a - Walls";#N/A,#N/A,FALSE,"Worksheet 3a"}</definedName>
    <definedName name="xx" localSheetId="1" hidden="1">{#N/A,#N/A,FALSE,"Form 3a";#N/A,#N/A,FALSE,"Worksheet 3a - Walls";#N/A,#N/A,FALSE,"Worksheet 3a"}</definedName>
    <definedName name="xx" localSheetId="2" hidden="1">{#N/A,#N/A,FALSE,"Form 3a";#N/A,#N/A,FALSE,"Worksheet 3a - Walls";#N/A,#N/A,FALSE,"Worksheet 3a"}</definedName>
    <definedName name="xx" localSheetId="3" hidden="1">{#N/A,#N/A,FALSE,"Form 3a";#N/A,#N/A,FALSE,"Worksheet 3a - Walls";#N/A,#N/A,FALSE,"Worksheet 3a"}</definedName>
    <definedName name="xx" localSheetId="4" hidden="1">{#N/A,#N/A,FALSE,"Form 3a";#N/A,#N/A,FALSE,"Worksheet 3a - Walls";#N/A,#N/A,FALSE,"Worksheet 3a"}</definedName>
    <definedName name="xx" localSheetId="5" hidden="1">{#N/A,#N/A,FALSE,"Form 3a";#N/A,#N/A,FALSE,"Worksheet 3a - Walls";#N/A,#N/A,FALSE,"Worksheet 3a"}</definedName>
    <definedName name="xx" localSheetId="6" hidden="1">{#N/A,#N/A,FALSE,"Form 3a";#N/A,#N/A,FALSE,"Worksheet 3a - Walls";#N/A,#N/A,FALSE,"Worksheet 3a"}</definedName>
    <definedName name="xx" localSheetId="8" hidden="1">{#N/A,#N/A,FALSE,"Form 3a";#N/A,#N/A,FALSE,"Worksheet 3a - Walls";#N/A,#N/A,FALSE,"Worksheet 3a"}</definedName>
    <definedName name="xx" localSheetId="22" hidden="1">{#N/A,#N/A,FALSE,"Form 3a";#N/A,#N/A,FALSE,"Worksheet 3a - Walls";#N/A,#N/A,FALSE,"Worksheet 3a"}</definedName>
    <definedName name="xx" localSheetId="23" hidden="1">{#N/A,#N/A,FALSE,"Form 3a";#N/A,#N/A,FALSE,"Worksheet 3a - Walls";#N/A,#N/A,FALSE,"Worksheet 3a"}</definedName>
    <definedName name="xx" localSheetId="24" hidden="1">{#N/A,#N/A,FALSE,"Form 3a";#N/A,#N/A,FALSE,"Worksheet 3a - Walls";#N/A,#N/A,FALSE,"Worksheet 3a"}</definedName>
    <definedName name="xx" localSheetId="25" hidden="1">{#N/A,#N/A,FALSE,"Form 3a";#N/A,#N/A,FALSE,"Worksheet 3a - Walls";#N/A,#N/A,FALSE,"Worksheet 3a"}</definedName>
    <definedName name="xx" hidden="1">{#N/A,#N/A,FALSE,"Form 3a";#N/A,#N/A,FALSE,"Worksheet 3a - Walls";#N/A,#N/A,FALSE,"Worksheet 3a"}</definedName>
    <definedName name="xxx" localSheetId="7" hidden="1">{#N/A,#N/A,FALSE,"Form 2a";#N/A,#N/A,FALSE,"Form 3a";#N/A,#N/A,FALSE,"Form 3b";#N/A,#N/A,FALSE,"Worksheet 3a - Walls";#N/A,#N/A,FALSE,"Worksheet 3a";#N/A,#N/A,FALSE,"Form 5b"}</definedName>
    <definedName name="xxx" localSheetId="0" hidden="1">{#N/A,#N/A,FALSE,"Form 2a";#N/A,#N/A,FALSE,"Form 3a";#N/A,#N/A,FALSE,"Form 3b";#N/A,#N/A,FALSE,"Worksheet 3a - Walls";#N/A,#N/A,FALSE,"Worksheet 3a";#N/A,#N/A,FALSE,"Form 5b"}</definedName>
    <definedName name="xxx" localSheetId="1" hidden="1">{#N/A,#N/A,FALSE,"Form 2a";#N/A,#N/A,FALSE,"Form 3a";#N/A,#N/A,FALSE,"Form 3b";#N/A,#N/A,FALSE,"Worksheet 3a - Walls";#N/A,#N/A,FALSE,"Worksheet 3a";#N/A,#N/A,FALSE,"Form 5b"}</definedName>
    <definedName name="xxx" localSheetId="2" hidden="1">{#N/A,#N/A,FALSE,"Form 2a";#N/A,#N/A,FALSE,"Form 3a";#N/A,#N/A,FALSE,"Form 3b";#N/A,#N/A,FALSE,"Worksheet 3a - Walls";#N/A,#N/A,FALSE,"Worksheet 3a";#N/A,#N/A,FALSE,"Form 5b"}</definedName>
    <definedName name="xxx" localSheetId="3" hidden="1">{#N/A,#N/A,FALSE,"Form 2a";#N/A,#N/A,FALSE,"Form 3a";#N/A,#N/A,FALSE,"Form 3b";#N/A,#N/A,FALSE,"Worksheet 3a - Walls";#N/A,#N/A,FALSE,"Worksheet 3a";#N/A,#N/A,FALSE,"Form 5b"}</definedName>
    <definedName name="xxx" localSheetId="4" hidden="1">{#N/A,#N/A,FALSE,"Form 2a";#N/A,#N/A,FALSE,"Form 3a";#N/A,#N/A,FALSE,"Form 3b";#N/A,#N/A,FALSE,"Worksheet 3a - Walls";#N/A,#N/A,FALSE,"Worksheet 3a";#N/A,#N/A,FALSE,"Form 5b"}</definedName>
    <definedName name="xxx" localSheetId="5" hidden="1">{#N/A,#N/A,FALSE,"Form 2a";#N/A,#N/A,FALSE,"Form 3a";#N/A,#N/A,FALSE,"Form 3b";#N/A,#N/A,FALSE,"Worksheet 3a - Walls";#N/A,#N/A,FALSE,"Worksheet 3a";#N/A,#N/A,FALSE,"Form 5b"}</definedName>
    <definedName name="xxx" localSheetId="6" hidden="1">{#N/A,#N/A,FALSE,"Form 2a";#N/A,#N/A,FALSE,"Form 3a";#N/A,#N/A,FALSE,"Form 3b";#N/A,#N/A,FALSE,"Worksheet 3a - Walls";#N/A,#N/A,FALSE,"Worksheet 3a";#N/A,#N/A,FALSE,"Form 5b"}</definedName>
    <definedName name="xxx" localSheetId="8" hidden="1">{#N/A,#N/A,FALSE,"Form 2a";#N/A,#N/A,FALSE,"Form 3a";#N/A,#N/A,FALSE,"Form 3b";#N/A,#N/A,FALSE,"Worksheet 3a - Walls";#N/A,#N/A,FALSE,"Worksheet 3a";#N/A,#N/A,FALSE,"Form 5b"}</definedName>
    <definedName name="xxx" localSheetId="22" hidden="1">{#N/A,#N/A,FALSE,"Form 2a";#N/A,#N/A,FALSE,"Form 3a";#N/A,#N/A,FALSE,"Form 3b";#N/A,#N/A,FALSE,"Worksheet 3a - Walls";#N/A,#N/A,FALSE,"Worksheet 3a";#N/A,#N/A,FALSE,"Form 5b"}</definedName>
    <definedName name="xxx" localSheetId="23" hidden="1">{#N/A,#N/A,FALSE,"Form 2a";#N/A,#N/A,FALSE,"Form 3a";#N/A,#N/A,FALSE,"Form 3b";#N/A,#N/A,FALSE,"Worksheet 3a - Walls";#N/A,#N/A,FALSE,"Worksheet 3a";#N/A,#N/A,FALSE,"Form 5b"}</definedName>
    <definedName name="xxx" localSheetId="24" hidden="1">{#N/A,#N/A,FALSE,"Form 2a";#N/A,#N/A,FALSE,"Form 3a";#N/A,#N/A,FALSE,"Form 3b";#N/A,#N/A,FALSE,"Worksheet 3a - Walls";#N/A,#N/A,FALSE,"Worksheet 3a";#N/A,#N/A,FALSE,"Form 5b"}</definedName>
    <definedName name="xxx" localSheetId="25" hidden="1">{#N/A,#N/A,FALSE,"Form 2a";#N/A,#N/A,FALSE,"Form 3a";#N/A,#N/A,FALSE,"Form 3b";#N/A,#N/A,FALSE,"Worksheet 3a - Walls";#N/A,#N/A,FALSE,"Worksheet 3a";#N/A,#N/A,FALSE,"Form 5b"}</definedName>
    <definedName name="xxx" hidden="1">{#N/A,#N/A,FALSE,"Form 2a";#N/A,#N/A,FALSE,"Form 3a";#N/A,#N/A,FALSE,"Form 3b";#N/A,#N/A,FALSE,"Worksheet 3a - Walls";#N/A,#N/A,FALSE,"Worksheet 3a";#N/A,#N/A,FALSE,"Form 5b"}</definedName>
    <definedName name="Z_F35DDF49_3516_4444_A949_3C4D183F8D4B_.wvu.Cols" localSheetId="0" hidden="1">'Form4a-1'!$M:$M</definedName>
    <definedName name="Z_F35DDF49_3516_4444_A949_3C4D183F8D4B_.wvu.Cols" localSheetId="1" hidden="1">'Form4a-2'!#REF!</definedName>
    <definedName name="Z_F35DDF49_3516_4444_A949_3C4D183F8D4B_.wvu.Cols" localSheetId="2" hidden="1">'Form4a-3'!#REF!</definedName>
    <definedName name="Z_F35DDF49_3516_4444_A949_3C4D183F8D4B_.wvu.Cols" localSheetId="3" hidden="1">'Form4a-4'!#REF!</definedName>
    <definedName name="Z_F35DDF49_3516_4444_A949_3C4D183F8D4B_.wvu.Cols" localSheetId="4" hidden="1">'Form4a-5'!#REF!</definedName>
    <definedName name="Z_F35DDF49_3516_4444_A949_3C4D183F8D4B_.wvu.Cols" localSheetId="5" hidden="1">'Form4a-6'!#REF!</definedName>
    <definedName name="Z_F35DDF49_3516_4444_A949_3C4D183F8D4B_.wvu.PrintArea" localSheetId="7" hidden="1">'Form 4b-2'!$A$1:$K$41</definedName>
    <definedName name="Z_F35DDF49_3516_4444_A949_3C4D183F8D4B_.wvu.PrintArea" localSheetId="0" hidden="1">'Form4a-1'!$A$1:$L$38</definedName>
    <definedName name="Z_F35DDF49_3516_4444_A949_3C4D183F8D4B_.wvu.PrintArea" localSheetId="1" hidden="1">'Form4a-2'!#REF!</definedName>
    <definedName name="Z_F35DDF49_3516_4444_A949_3C4D183F8D4B_.wvu.PrintArea" localSheetId="2" hidden="1">'Form4a-3'!#REF!</definedName>
    <definedName name="Z_F35DDF49_3516_4444_A949_3C4D183F8D4B_.wvu.PrintArea" localSheetId="3" hidden="1">'Form4a-4'!#REF!</definedName>
    <definedName name="Z_F35DDF49_3516_4444_A949_3C4D183F8D4B_.wvu.PrintArea" localSheetId="4" hidden="1">'Form4a-5'!#REF!</definedName>
    <definedName name="Z_F35DDF49_3516_4444_A949_3C4D183F8D4B_.wvu.PrintArea" localSheetId="5" hidden="1">'Form4a-6'!#REF!</definedName>
    <definedName name="Z_F35DDF49_3516_4444_A949_3C4D183F8D4B_.wvu.PrintArea" localSheetId="6" hidden="1">'Form4b-1'!$A$1:$K$43</definedName>
    <definedName name="Z_F35DDF49_3516_4444_A949_3C4D183F8D4B_.wvu.PrintArea" localSheetId="8" hidden="1">'Form4b-3'!$A$1:$K$46</definedName>
    <definedName name="Z_F35DDF49_3516_4444_A949_3C4D183F8D4B_.wvu.PrintArea" localSheetId="10" hidden="1">'Wksht 4b'!$A$1:$I$40</definedName>
    <definedName name="Z_F35DDF49_3516_4444_A949_3C4D183F8D4B_.wvu.PrintArea" localSheetId="11" hidden="1">'Wksht 4c'!$A$1:$N$51</definedName>
    <definedName name="Z_F35DDF49_3516_4444_A949_3C4D183F8D4B_.wvu.PrintArea" localSheetId="13" hidden="1">'Wksht 4e'!$A$1:$J$39</definedName>
    <definedName name="Z_F35DDF49_3516_4444_A949_3C4D183F8D4B_.wvu.PrintArea" localSheetId="14" hidden="1">'Wksht 4f'!$A$1:$L$38</definedName>
    <definedName name="Z_F35DDF49_3516_4444_A949_3C4D183F8D4B_.wvu.PrintArea" localSheetId="15" hidden="1">'Wksht 4g'!$A$1:$J$42</definedName>
    <definedName name="Z_F35DDF49_3516_4444_A949_3C4D183F8D4B_.wvu.PrintArea" localSheetId="16" hidden="1">'Wksht 4h '!$A$1:$L$63</definedName>
    <definedName name="Z_F35DDF49_3516_4444_A949_3C4D183F8D4B_.wvu.PrintArea" localSheetId="17" hidden="1">'Wksht 4i'!$A$1:$J$46</definedName>
    <definedName name="Z_F35DDF49_3516_4444_A949_3C4D183F8D4B_.wvu.PrintArea" localSheetId="18" hidden="1">'Wksht 4j'!$A$1:$K$42</definedName>
    <definedName name="Z_F35DDF49_3516_4444_A949_3C4D183F8D4B_.wvu.PrintArea" localSheetId="19" hidden="1">'Wksht 4k'!$A$1:$K$50</definedName>
    <definedName name="Z_F35DDF49_3516_4444_A949_3C4D183F8D4B_.wvu.PrintArea" localSheetId="20" hidden="1">'Wksht 4l'!$A$1:$I$61</definedName>
    <definedName name="Z_F35DDF49_3516_4444_A949_3C4D183F8D4B_.wvu.PrintArea" localSheetId="21" hidden="1">'Wksht 4m'!$A$1:$K$37</definedName>
    <definedName name="Z_F35DDF49_3516_4444_A949_3C4D183F8D4B_.wvu.PrintArea" localSheetId="22" hidden="1">'Worksheet 4m-2'!$A$1:$K$33</definedName>
    <definedName name="Z_F35DDF49_3516_4444_A949_3C4D183F8D4B_.wvu.PrintArea" localSheetId="23" hidden="1">'Worksheet 4m-3'!$A$1:$K$33</definedName>
    <definedName name="Z_F35DDF49_3516_4444_A949_3C4D183F8D4B_.wvu.PrintArea" localSheetId="24" hidden="1">'Worksheet 4m-4'!$A$1:$K$33</definedName>
    <definedName name="Z_F35DDF49_3516_4444_A949_3C4D183F8D4B_.wvu.PrintArea" localSheetId="25" hidden="1">'Worksheet 4m-5'!$A$1:$K$33</definedName>
    <definedName name="Z_FEB654FA_A384_41D8_96A6_E4554881F020_.wvu.Cols" localSheetId="0" hidden="1">'Form4a-1'!$M:$M</definedName>
    <definedName name="Z_FEB654FA_A384_41D8_96A6_E4554881F020_.wvu.Cols" localSheetId="1" hidden="1">'Form4a-2'!#REF!</definedName>
    <definedName name="Z_FEB654FA_A384_41D8_96A6_E4554881F020_.wvu.Cols" localSheetId="2" hidden="1">'Form4a-3'!#REF!</definedName>
    <definedName name="Z_FEB654FA_A384_41D8_96A6_E4554881F020_.wvu.Cols" localSheetId="3" hidden="1">'Form4a-4'!#REF!</definedName>
    <definedName name="Z_FEB654FA_A384_41D8_96A6_E4554881F020_.wvu.Cols" localSheetId="4" hidden="1">'Form4a-5'!#REF!</definedName>
    <definedName name="Z_FEB654FA_A384_41D8_96A6_E4554881F020_.wvu.Cols" localSheetId="5" hidden="1">'Form4a-6'!#REF!</definedName>
    <definedName name="Z_FEB654FA_A384_41D8_96A6_E4554881F020_.wvu.PrintArea" localSheetId="7" hidden="1">'Form 4b-2'!$A$1:$K$41</definedName>
    <definedName name="Z_FEB654FA_A384_41D8_96A6_E4554881F020_.wvu.PrintArea" localSheetId="0" hidden="1">'Form4a-1'!$A$1:$L$38</definedName>
    <definedName name="Z_FEB654FA_A384_41D8_96A6_E4554881F020_.wvu.PrintArea" localSheetId="1" hidden="1">'Form4a-2'!#REF!</definedName>
    <definedName name="Z_FEB654FA_A384_41D8_96A6_E4554881F020_.wvu.PrintArea" localSheetId="2" hidden="1">'Form4a-3'!#REF!</definedName>
    <definedName name="Z_FEB654FA_A384_41D8_96A6_E4554881F020_.wvu.PrintArea" localSheetId="3" hidden="1">'Form4a-4'!#REF!</definedName>
    <definedName name="Z_FEB654FA_A384_41D8_96A6_E4554881F020_.wvu.PrintArea" localSheetId="4" hidden="1">'Form4a-5'!#REF!</definedName>
    <definedName name="Z_FEB654FA_A384_41D8_96A6_E4554881F020_.wvu.PrintArea" localSheetId="5" hidden="1">'Form4a-6'!#REF!</definedName>
    <definedName name="Z_FEB654FA_A384_41D8_96A6_E4554881F020_.wvu.PrintArea" localSheetId="6" hidden="1">'Form4b-1'!$A$1:$K$43</definedName>
    <definedName name="Z_FEB654FA_A384_41D8_96A6_E4554881F020_.wvu.PrintArea" localSheetId="8" hidden="1">'Form4b-3'!$A$1:$K$46</definedName>
    <definedName name="Z_FEB654FA_A384_41D8_96A6_E4554881F020_.wvu.PrintArea" localSheetId="10" hidden="1">'Wksht 4b'!$A$1:$I$40</definedName>
    <definedName name="Z_FEB654FA_A384_41D8_96A6_E4554881F020_.wvu.PrintArea" localSheetId="11" hidden="1">'Wksht 4c'!$A$1:$N$51</definedName>
    <definedName name="Z_FEB654FA_A384_41D8_96A6_E4554881F020_.wvu.PrintArea" localSheetId="13" hidden="1">'Wksht 4e'!$A$1:$J$39</definedName>
    <definedName name="Z_FEB654FA_A384_41D8_96A6_E4554881F020_.wvu.PrintArea" localSheetId="14" hidden="1">'Wksht 4f'!$A$1:$L$38</definedName>
    <definedName name="Z_FEB654FA_A384_41D8_96A6_E4554881F020_.wvu.PrintArea" localSheetId="15" hidden="1">'Wksht 4g'!$A$1:$J$42</definedName>
    <definedName name="Z_FEB654FA_A384_41D8_96A6_E4554881F020_.wvu.PrintArea" localSheetId="16" hidden="1">'Wksht 4h '!$A$1:$L$63</definedName>
    <definedName name="Z_FEB654FA_A384_41D8_96A6_E4554881F020_.wvu.PrintArea" localSheetId="17" hidden="1">'Wksht 4i'!$A$1:$J$46</definedName>
    <definedName name="Z_FEB654FA_A384_41D8_96A6_E4554881F020_.wvu.PrintArea" localSheetId="18" hidden="1">'Wksht 4j'!$A$1:$K$42</definedName>
    <definedName name="Z_FEB654FA_A384_41D8_96A6_E4554881F020_.wvu.PrintArea" localSheetId="19" hidden="1">'Wksht 4k'!$A$1:$K$50</definedName>
    <definedName name="Z_FEB654FA_A384_41D8_96A6_E4554881F020_.wvu.PrintArea" localSheetId="20" hidden="1">'Wksht 4l'!$A$1:$I$61</definedName>
    <definedName name="Z_FEB654FA_A384_41D8_96A6_E4554881F020_.wvu.PrintArea" localSheetId="21" hidden="1">'Wksht 4m'!$A$1:$K$37</definedName>
    <definedName name="Z_FEB654FA_A384_41D8_96A6_E4554881F020_.wvu.PrintArea" localSheetId="22" hidden="1">'Worksheet 4m-2'!$A$1:$K$33</definedName>
    <definedName name="Z_FEB654FA_A384_41D8_96A6_E4554881F020_.wvu.PrintArea" localSheetId="23" hidden="1">'Worksheet 4m-3'!$A$1:$K$33</definedName>
    <definedName name="Z_FEB654FA_A384_41D8_96A6_E4554881F020_.wvu.PrintArea" localSheetId="24" hidden="1">'Worksheet 4m-4'!$A$1:$K$33</definedName>
    <definedName name="Z_FEB654FA_A384_41D8_96A6_E4554881F020_.wvu.PrintArea" localSheetId="25" hidden="1">'Worksheet 4m-5'!$A$1:$K$33</definedName>
  </definedNames>
  <calcPr fullCalcOnLoad="1"/>
</workbook>
</file>

<file path=xl/sharedStrings.xml><?xml version="1.0" encoding="utf-8"?>
<sst xmlns="http://schemas.openxmlformats.org/spreadsheetml/2006/main" count="1235" uniqueCount="615">
  <si>
    <t>10.1 IPLV</t>
  </si>
  <si>
    <t>11.5 EER</t>
  </si>
  <si>
    <t>11.0 EER</t>
  </si>
  <si>
    <t>Condensing Units</t>
  </si>
  <si>
    <t>13.1 EER</t>
  </si>
  <si>
    <t>13.1 IPLV</t>
  </si>
  <si>
    <t>10.3 IPLV</t>
  </si>
  <si>
    <t>Type of Equipment</t>
  </si>
  <si>
    <t>Units Installed in New Construction</t>
  </si>
  <si>
    <t>Compliance Schedule      (A - I)</t>
  </si>
  <si>
    <t>Minimum Efficiency</t>
  </si>
  <si>
    <t>80% AFUE</t>
  </si>
  <si>
    <t>75% AFUE</t>
  </si>
  <si>
    <t>80% Ec</t>
  </si>
  <si>
    <t>83% Ec</t>
  </si>
  <si>
    <t>Compliance Schedule (A-D)</t>
  </si>
  <si>
    <t>If exception 1 is used, complete and attach Worksheet 4k</t>
  </si>
  <si>
    <r>
      <t>&gt;</t>
    </r>
    <r>
      <rPr>
        <sz val="10"/>
        <rFont val="Arial"/>
        <family val="2"/>
      </rPr>
      <t>150, &lt;300 tons</t>
    </r>
  </si>
  <si>
    <r>
      <t>&gt;</t>
    </r>
    <r>
      <rPr>
        <sz val="10"/>
        <rFont val="Arial"/>
        <family val="2"/>
      </rPr>
      <t>300 tons</t>
    </r>
  </si>
  <si>
    <r>
      <t xml:space="preserve">Complies. </t>
    </r>
    <r>
      <rPr>
        <sz val="14"/>
        <rFont val="Arial"/>
        <family val="2"/>
      </rPr>
      <t>The hydronic system complies as follows:</t>
    </r>
  </si>
  <si>
    <t>System is not a Hydronic (Water Loop) Heat Pump System</t>
  </si>
  <si>
    <t>The plans/specs show compliance in the following locations:</t>
  </si>
  <si>
    <r>
      <t>No Cooling.</t>
    </r>
    <r>
      <rPr>
        <sz val="14"/>
        <rFont val="Arial"/>
        <family val="2"/>
      </rPr>
      <t xml:space="preserve"> The building plans do not call for a new fan system with mechanical cooling.</t>
    </r>
  </si>
  <si>
    <t xml:space="preserve">     Fully Ducted Return/Exhaust (0.5" credit)</t>
  </si>
  <si>
    <t xml:space="preserve">     Return/Exhaust Flow Control Device (0.5" credit)</t>
  </si>
  <si>
    <t xml:space="preserve">     Individual Filter Efficiency &gt; or = 85% (0.5" credit)</t>
  </si>
  <si>
    <t>Replacement of Existing Units (installed prior to 10/01/03)</t>
  </si>
  <si>
    <t>1. Applicablity (Section 1317)</t>
  </si>
  <si>
    <t>Propeller or Axial Fan Cooling Towers</t>
  </si>
  <si>
    <t>Centrifugal Fan Cooling Towers</t>
  </si>
  <si>
    <t>Total System Heat Rejection Capacity at Rated Conditions</t>
  </si>
  <si>
    <t>gpm/hp</t>
  </si>
  <si>
    <t>Btu/h-hp</t>
  </si>
  <si>
    <t>Subcategory or Rating Conditions</t>
  </si>
  <si>
    <t>&gt;38.2</t>
  </si>
  <si>
    <t>&gt;20.0</t>
  </si>
  <si>
    <t>&gt;176,000</t>
  </si>
  <si>
    <t>All</t>
  </si>
  <si>
    <r>
      <t>75</t>
    </r>
    <r>
      <rPr>
        <vertAlign val="superscript"/>
        <sz val="10"/>
        <rFont val="Arial"/>
        <family val="2"/>
      </rPr>
      <t>O</t>
    </r>
    <r>
      <rPr>
        <sz val="10"/>
        <rFont val="Arial"/>
        <family val="2"/>
      </rPr>
      <t>F wb Outdoor Air</t>
    </r>
  </si>
  <si>
    <r>
      <t>95</t>
    </r>
    <r>
      <rPr>
        <vertAlign val="superscript"/>
        <sz val="10"/>
        <rFont val="Arial"/>
        <family val="2"/>
      </rPr>
      <t>O</t>
    </r>
    <r>
      <rPr>
        <sz val="10"/>
        <rFont val="Arial"/>
        <family val="2"/>
      </rPr>
      <t xml:space="preserve">F Entering Water </t>
    </r>
  </si>
  <si>
    <r>
      <t>85</t>
    </r>
    <r>
      <rPr>
        <vertAlign val="superscript"/>
        <sz val="10"/>
        <rFont val="Arial"/>
        <family val="2"/>
      </rPr>
      <t>O</t>
    </r>
    <r>
      <rPr>
        <sz val="10"/>
        <rFont val="Arial"/>
        <family val="2"/>
      </rPr>
      <t xml:space="preserve">F Leaving Water </t>
    </r>
  </si>
  <si>
    <r>
      <t>190</t>
    </r>
    <r>
      <rPr>
        <vertAlign val="superscript"/>
        <sz val="10"/>
        <rFont val="Arial"/>
        <family val="2"/>
      </rPr>
      <t>O</t>
    </r>
    <r>
      <rPr>
        <sz val="10"/>
        <rFont val="Arial"/>
        <family val="2"/>
      </rPr>
      <t>F Entering Gas Temperature</t>
    </r>
  </si>
  <si>
    <r>
      <t>15</t>
    </r>
    <r>
      <rPr>
        <vertAlign val="superscript"/>
        <sz val="10"/>
        <rFont val="Arial"/>
        <family val="2"/>
      </rPr>
      <t>O</t>
    </r>
    <r>
      <rPr>
        <sz val="10"/>
        <rFont val="Arial"/>
        <family val="2"/>
      </rPr>
      <t>F Subcooling</t>
    </r>
  </si>
  <si>
    <r>
      <t>95</t>
    </r>
    <r>
      <rPr>
        <vertAlign val="superscript"/>
        <sz val="10"/>
        <rFont val="Arial"/>
        <family val="2"/>
      </rPr>
      <t>O</t>
    </r>
    <r>
      <rPr>
        <sz val="10"/>
        <rFont val="Arial"/>
        <family val="2"/>
      </rPr>
      <t>F Entering db</t>
    </r>
  </si>
  <si>
    <t>Minimum AFUE (%)</t>
  </si>
  <si>
    <t>Number of Additional Worksheets 4m</t>
  </si>
  <si>
    <t>Worksheet 4k</t>
  </si>
  <si>
    <t>( b )</t>
  </si>
  <si>
    <t xml:space="preserve">(c)                                    </t>
  </si>
  <si>
    <t>(d)</t>
  </si>
  <si>
    <t>GPM/HP ((b)/(c)) at Design Conditions</t>
  </si>
  <si>
    <r>
      <t xml:space="preserve">Complies </t>
    </r>
    <r>
      <rPr>
        <vertAlign val="superscript"/>
        <sz val="12"/>
        <rFont val="Arial"/>
        <family val="2"/>
      </rPr>
      <t>1</t>
    </r>
  </si>
  <si>
    <r>
      <t>Exception.</t>
    </r>
    <r>
      <rPr>
        <sz val="14"/>
        <rFont val="Arial"/>
        <family val="2"/>
      </rPr>
      <t xml:space="preserve"> Heat recovery is not necessary as pool is heated by renewable energy or waste heat recovery sources capable of providing at least 70 percent of the heating energy required over an operating season.</t>
    </r>
  </si>
  <si>
    <r>
      <t>2</t>
    </r>
    <r>
      <rPr>
        <sz val="10"/>
        <rFont val="Arial"/>
        <family val="2"/>
      </rPr>
      <t xml:space="preserve"> For purposes of this table, cooling tower performance is defined as maximum flow rating of tower divided by the fan nameplate rated motor horsepower</t>
    </r>
  </si>
  <si>
    <t>(c)</t>
  </si>
  <si>
    <t>(h)</t>
  </si>
  <si>
    <t>Heat Rejected (Btu/h) at Design Conditions</t>
  </si>
  <si>
    <t>Btu/h-HP ((b)/(c)) at Design Conditions</t>
  </si>
  <si>
    <t>Tower Pump GPM at Design Conditions</t>
  </si>
  <si>
    <t>Tower Fan HP at Design Conditions</t>
  </si>
  <si>
    <t>Tower Pump GPM at CTI Rated Conditions</t>
  </si>
  <si>
    <t>Tower Fan HP at CTI Rated Conditions</t>
  </si>
  <si>
    <t>GPM/HP ((e)/(f)) at CTI Rated Conditions</t>
  </si>
  <si>
    <r>
      <t>1</t>
    </r>
    <r>
      <rPr>
        <sz val="12"/>
        <rFont val="Arial"/>
        <family val="2"/>
      </rPr>
      <t xml:space="preserve">  Column (g) is less than value stated in table below</t>
    </r>
  </si>
  <si>
    <t>Heat Rejected (Btu/h) at ARI Rated Conditions</t>
  </si>
  <si>
    <t>Btu/h-HP ((e)/(f)) at ARI Rated Conditions</t>
  </si>
  <si>
    <r>
      <t xml:space="preserve">Performance Required </t>
    </r>
    <r>
      <rPr>
        <vertAlign val="superscript"/>
        <sz val="12"/>
        <rFont val="Arial"/>
        <family val="2"/>
      </rPr>
      <t>2, 3</t>
    </r>
  </si>
  <si>
    <t>Identify applicable systems:</t>
  </si>
  <si>
    <t>4-7</t>
  </si>
  <si>
    <t>4-8</t>
  </si>
  <si>
    <t>4-9</t>
  </si>
  <si>
    <t>4-11</t>
  </si>
  <si>
    <t>4-12</t>
  </si>
  <si>
    <t>4-13</t>
  </si>
  <si>
    <t>4-14</t>
  </si>
  <si>
    <t>4-15</t>
  </si>
  <si>
    <t>4-16</t>
  </si>
  <si>
    <t>Oil Fired Hot Water, Steam</t>
  </si>
  <si>
    <t>4-17</t>
  </si>
  <si>
    <t>4-18</t>
  </si>
  <si>
    <t>4-19</t>
  </si>
  <si>
    <t>4-20</t>
  </si>
  <si>
    <t>4-21</t>
  </si>
  <si>
    <t xml:space="preserve">     Filtration Pressure Drop &gt;1" w.c.</t>
  </si>
  <si>
    <t xml:space="preserve">    Manufacturer's product data sheet(s) is attached and design values are shown in plans/specs in the following locations </t>
  </si>
  <si>
    <t>MotorLook</t>
  </si>
  <si>
    <t xml:space="preserve">Add New Worksheet 4l </t>
  </si>
  <si>
    <t xml:space="preserve">Complete one worksheet for each fan system &gt; 7.5 horsepower. Fan system horsepower is the sum of  motor brake horsepower of all supply, return, and exhaust fans (including series fan-powered terminal units) that operate during design conditions. </t>
  </si>
  <si>
    <t>Total System Supply Fan CFM</t>
  </si>
  <si>
    <t>Total System Brake HP</t>
  </si>
  <si>
    <t>Total System Max Brake HP Allowed</t>
  </si>
  <si>
    <t>Brake HP Complies</t>
  </si>
  <si>
    <t>Nameplate HP Complies</t>
  </si>
  <si>
    <t>Adjusted Max Allowed Brake HP</t>
  </si>
  <si>
    <t xml:space="preserve">Adjusted Brake HP Complies </t>
  </si>
  <si>
    <r>
      <t xml:space="preserve">Exception. </t>
    </r>
    <r>
      <rPr>
        <sz val="14"/>
        <rFont val="Arial"/>
        <family val="2"/>
      </rPr>
      <t>Open parking garages.</t>
    </r>
  </si>
  <si>
    <t>AIR TRANSPORT ENERGY</t>
  </si>
  <si>
    <t>Fan Type (Supply, Return, Exhaust, Series VAV)</t>
  </si>
  <si>
    <t>CFM</t>
  </si>
  <si>
    <t>Constant Volume or VAV</t>
  </si>
  <si>
    <t>Nameplate Motor HP</t>
  </si>
  <si>
    <t>Supply CFM</t>
  </si>
  <si>
    <t>Areas Served:</t>
  </si>
  <si>
    <t>Fan Identifier (Tag)</t>
  </si>
  <si>
    <t>Fan System ID:</t>
  </si>
  <si>
    <t>Cooling Capacity (Btu/hr)</t>
  </si>
  <si>
    <t/>
  </si>
  <si>
    <t xml:space="preserve">  ARI Directory, Section, Page (for air cooled condensers only) </t>
  </si>
  <si>
    <t xml:space="preserve">  Product data (Attach data furnished by the equipment supplier: I.e., "cut sheets")</t>
  </si>
  <si>
    <t>Heating  Capacity (Btu/hr)</t>
  </si>
  <si>
    <t>Heating Capacity (Btu/hr)</t>
  </si>
  <si>
    <t>15. Large Volume Fan Systems  (Section 1318.4.2.4)</t>
  </si>
  <si>
    <t>16. Variable Speed Drives  (Section 1317.10.3.1)</t>
  </si>
  <si>
    <t>14. Exhaust Air Heat Recovery  (Section 1318.3)</t>
  </si>
  <si>
    <t>17. Service Water Heating (Sec. 1315)</t>
  </si>
  <si>
    <t>18. Swimming Pools, Spas and Hot Tubs (Section 1315.5)</t>
  </si>
  <si>
    <t>19. Fume Hoods (Section 1317.2.1.)</t>
  </si>
  <si>
    <t>20. Parking Garage Ventilation  (Section 1317.2.3)</t>
  </si>
  <si>
    <t>21. Kitchen Hoods (Section 1317.11)</t>
  </si>
  <si>
    <t>22. Outside Heating Systems (Section 1317.12)</t>
  </si>
  <si>
    <r>
      <t xml:space="preserve">Not Regulated. </t>
    </r>
    <r>
      <rPr>
        <sz val="14"/>
        <rFont val="Arial"/>
        <family val="2"/>
      </rPr>
      <t xml:space="preserve">HVAC system does not have: 1) design supply air cap. of </t>
    </r>
    <r>
      <rPr>
        <u val="single"/>
        <sz val="14"/>
        <rFont val="Arial"/>
        <family val="2"/>
      </rPr>
      <t>&gt;</t>
    </r>
    <r>
      <rPr>
        <sz val="14"/>
        <rFont val="Arial"/>
        <family val="2"/>
      </rPr>
      <t xml:space="preserve">10,000 cfm, </t>
    </r>
    <r>
      <rPr>
        <b/>
        <sz val="14"/>
        <rFont val="Arial"/>
        <family val="2"/>
      </rPr>
      <t>and</t>
    </r>
    <r>
      <rPr>
        <sz val="14"/>
        <rFont val="Arial"/>
        <family val="2"/>
      </rPr>
      <t xml:space="preserve"> 2) min. outside air supply </t>
    </r>
    <r>
      <rPr>
        <u val="single"/>
        <sz val="14"/>
        <rFont val="Arial"/>
        <family val="2"/>
      </rPr>
      <t>&gt;</t>
    </r>
    <r>
      <rPr>
        <sz val="14"/>
        <rFont val="Arial"/>
        <family val="2"/>
      </rPr>
      <t xml:space="preserve">70%, </t>
    </r>
    <r>
      <rPr>
        <b/>
        <sz val="14"/>
        <rFont val="Arial"/>
        <family val="2"/>
      </rPr>
      <t>and</t>
    </r>
    <r>
      <rPr>
        <sz val="14"/>
        <rFont val="Arial"/>
        <family val="2"/>
      </rPr>
      <t xml:space="preserve"> 3) at least 1 exhaust fan rated at 75% of min outside air supply.</t>
    </r>
  </si>
  <si>
    <r>
      <t xml:space="preserve">Complies. </t>
    </r>
    <r>
      <rPr>
        <sz val="14"/>
        <rFont val="Arial"/>
        <family val="2"/>
      </rPr>
      <t xml:space="preserve">Heat recovery system increases outside air temperature by 20°F (Climte Zone 1) or 30°F (Zone 2) and has provision to provide bypass during air economizer mode. </t>
    </r>
  </si>
  <si>
    <r>
      <t>Exception.</t>
    </r>
    <r>
      <rPr>
        <sz val="14"/>
        <rFont val="Arial"/>
        <family val="2"/>
      </rPr>
      <t xml:space="preserve"> An HVAC system qualifies for an exception to this requirement. Applicable exception from Section 1318.3 Exception</t>
    </r>
  </si>
  <si>
    <t>Proposed Minimum AFUE (%)</t>
  </si>
  <si>
    <r>
      <t>Proposed Minimum E</t>
    </r>
    <r>
      <rPr>
        <vertAlign val="subscript"/>
        <sz val="12"/>
        <rFont val="Arial"/>
        <family val="2"/>
      </rPr>
      <t>c</t>
    </r>
    <r>
      <rPr>
        <sz val="12"/>
        <rFont val="Arial"/>
        <family val="2"/>
      </rPr>
      <t xml:space="preserve"> or E</t>
    </r>
    <r>
      <rPr>
        <vertAlign val="subscript"/>
        <sz val="12"/>
        <rFont val="Arial"/>
        <family val="2"/>
      </rPr>
      <t xml:space="preserve">T </t>
    </r>
    <r>
      <rPr>
        <sz val="12"/>
        <rFont val="Arial"/>
        <family val="2"/>
      </rPr>
      <t>(%)</t>
    </r>
  </si>
  <si>
    <t>Capacity (Btu/hr)</t>
  </si>
  <si>
    <t>ALL</t>
  </si>
  <si>
    <r>
      <t>Minimum E</t>
    </r>
    <r>
      <rPr>
        <vertAlign val="subscript"/>
        <sz val="12"/>
        <rFont val="Arial"/>
        <family val="2"/>
      </rPr>
      <t>C</t>
    </r>
    <r>
      <rPr>
        <sz val="12"/>
        <rFont val="Arial"/>
        <family val="2"/>
      </rPr>
      <t xml:space="preserve">              (%)</t>
    </r>
  </si>
  <si>
    <r>
      <t>Minimum E</t>
    </r>
    <r>
      <rPr>
        <vertAlign val="subscript"/>
        <sz val="12"/>
        <rFont val="Arial"/>
        <family val="2"/>
      </rPr>
      <t>T</t>
    </r>
    <r>
      <rPr>
        <sz val="12"/>
        <rFont val="Arial"/>
        <family val="2"/>
      </rPr>
      <t xml:space="preserve">              (%)</t>
    </r>
  </si>
  <si>
    <t>Complete this form for all terminal units with reheat to verify compliance with Section 1318.2.1 exception 1.</t>
  </si>
  <si>
    <t xml:space="preserve">    System serves hospital or laboratory and include flow control device for maintaining precise pressure control.</t>
  </si>
  <si>
    <t>Motor Brake HP</t>
  </si>
  <si>
    <t xml:space="preserve">Maximum Nameplate Motor HP Allowed </t>
  </si>
  <si>
    <t>Total Brake HP (from above)</t>
  </si>
  <si>
    <r>
      <t>Additional Pressure Drop Credit (all systems).</t>
    </r>
    <r>
      <rPr>
        <b/>
        <sz val="14"/>
        <rFont val="Arial"/>
        <family val="2"/>
      </rPr>
      <t xml:space="preserve"> </t>
    </r>
    <r>
      <rPr>
        <sz val="14"/>
        <rFont val="Arial"/>
        <family val="2"/>
      </rPr>
      <t>Complete the section below if</t>
    </r>
    <r>
      <rPr>
        <b/>
        <sz val="14"/>
        <rFont val="Arial"/>
        <family val="2"/>
      </rPr>
      <t xml:space="preserve"> </t>
    </r>
    <r>
      <rPr>
        <sz val="14"/>
        <rFont val="Arial"/>
        <family val="2"/>
      </rPr>
      <t>system contains filtration with a pressure drop at design flow in excess of 1" w.c. ( when filters are clean), heat recovery, or direct evaporative humidifier/cooler.</t>
    </r>
  </si>
  <si>
    <t>Additional Pressure Drop Credits</t>
  </si>
  <si>
    <t>Hospital and Laboratory Systems Only</t>
  </si>
  <si>
    <t>Pressure Drop, Inches, W.C.</t>
  </si>
  <si>
    <t>All Systems</t>
  </si>
  <si>
    <t xml:space="preserve">     Heat Recovery</t>
  </si>
  <si>
    <t xml:space="preserve">     Direct Evaporative Humidifier/Cooler</t>
  </si>
  <si>
    <t>Total Additional Pressure Drop Credit:</t>
  </si>
  <si>
    <t>Total Additional Pressure Drop</t>
  </si>
  <si>
    <t>Constant Volume or VAV (Use VAV for Hospital or Lab Systems)</t>
  </si>
  <si>
    <t xml:space="preserve">b.  Closed-circuit tower (fluid cooler) has either an automatic valve  </t>
  </si>
  <si>
    <t xml:space="preserve">     installed to bypass all but a minimal flow of water around the tower  </t>
  </si>
  <si>
    <t xml:space="preserve">d.  A two-position valve at each hydronic heat pump for hydronic systems  </t>
  </si>
  <si>
    <t xml:space="preserve">     having a total pump system power exceeding 10 hp.</t>
  </si>
  <si>
    <t>required ventilation will be provided to each space.</t>
  </si>
  <si>
    <r>
      <t>Complies.</t>
    </r>
    <r>
      <rPr>
        <sz val="14"/>
        <rFont val="Arial"/>
        <family val="2"/>
      </rPr>
      <t xml:space="preserve"> Sum of exempt units rated at less than 54,000 Btu/hr is &lt;240,000 Btu/hr or a/b
&lt; 0.10 (10% of total building cooling capacity).</t>
    </r>
  </si>
  <si>
    <r>
      <t>Complies.</t>
    </r>
    <r>
      <rPr>
        <sz val="14"/>
        <rFont val="Arial"/>
        <family val="0"/>
      </rPr>
      <t xml:space="preserve"> VAV terminal units are programmed to operate at the minimum airflow setting without  addition of reheat when the zone temperature is within the set deadband. Complete Worksheet 4k.</t>
    </r>
  </si>
  <si>
    <t xml:space="preserve">     (for freeze protection), or low-leakage positive closure dampers.</t>
  </si>
  <si>
    <t>Cooling Capacity (btu/hr)</t>
  </si>
  <si>
    <t>Compliance Schedule      (A, B, or C)</t>
  </si>
  <si>
    <t>Ground Water Source</t>
  </si>
  <si>
    <t>Ground Source</t>
  </si>
  <si>
    <t>Terminal Unit ID or Description/Location</t>
  </si>
  <si>
    <t>Complies. System is:</t>
  </si>
  <si>
    <r>
      <t xml:space="preserve">Exception.  </t>
    </r>
    <r>
      <rPr>
        <sz val="14"/>
        <rFont val="Arial"/>
        <family val="2"/>
      </rPr>
      <t>HVAC system qualifies for an exception from zone control requirements.</t>
    </r>
  </si>
  <si>
    <t>86ºF</t>
  </si>
  <si>
    <t>68ºF</t>
  </si>
  <si>
    <t xml:space="preserve"> @ EWT</t>
  </si>
  <si>
    <t>59ºF</t>
  </si>
  <si>
    <t>77ºF</t>
  </si>
  <si>
    <t>32ºF</t>
  </si>
  <si>
    <r>
      <t xml:space="preserve"> 78% AFUE or 80% E</t>
    </r>
    <r>
      <rPr>
        <vertAlign val="subscript"/>
        <sz val="12"/>
        <rFont val="Arial"/>
        <family val="2"/>
      </rPr>
      <t>t</t>
    </r>
  </si>
  <si>
    <r>
      <t>80% E</t>
    </r>
    <r>
      <rPr>
        <vertAlign val="subscript"/>
        <sz val="12"/>
        <rFont val="Arial"/>
        <family val="2"/>
      </rPr>
      <t>c</t>
    </r>
  </si>
  <si>
    <r>
      <t>81% E</t>
    </r>
    <r>
      <rPr>
        <vertAlign val="subscript"/>
        <sz val="12"/>
        <rFont val="Arial"/>
        <family val="2"/>
      </rPr>
      <t>t</t>
    </r>
  </si>
  <si>
    <r>
      <t>75% E</t>
    </r>
    <r>
      <rPr>
        <vertAlign val="subscript"/>
        <sz val="12"/>
        <rFont val="Arial"/>
        <family val="2"/>
      </rPr>
      <t>t</t>
    </r>
  </si>
  <si>
    <r>
      <t>78% E</t>
    </r>
    <r>
      <rPr>
        <vertAlign val="subscript"/>
        <sz val="12"/>
        <rFont val="Arial"/>
        <family val="2"/>
      </rPr>
      <t>t</t>
    </r>
  </si>
  <si>
    <r>
      <t>83% E</t>
    </r>
    <r>
      <rPr>
        <vertAlign val="subscript"/>
        <sz val="12"/>
        <rFont val="Arial"/>
        <family val="2"/>
      </rPr>
      <t>c</t>
    </r>
  </si>
  <si>
    <t>F</t>
  </si>
  <si>
    <t>G</t>
  </si>
  <si>
    <t>H</t>
  </si>
  <si>
    <t>I</t>
  </si>
  <si>
    <t>Air Cooled, With Condenser, Electrically Operated</t>
  </si>
  <si>
    <r>
      <t>1</t>
    </r>
    <r>
      <rPr>
        <sz val="12"/>
        <rFont val="Arial"/>
        <family val="2"/>
      </rPr>
      <t xml:space="preserve">  Column (g) is greater than value stated in table below</t>
    </r>
  </si>
  <si>
    <t>Ht CFM    &lt; or = to 30% of Max</t>
  </si>
  <si>
    <t>Ht. CFM       &lt; or = to   0.4 CFM per sq. ft</t>
  </si>
  <si>
    <t>Ht. CFM       &lt; or = to Occupancy Ventilation</t>
  </si>
  <si>
    <t xml:space="preserve">Page: </t>
  </si>
  <si>
    <t>Maximum Airflow is      &lt; or = to      300 CFM</t>
  </si>
  <si>
    <r>
      <t>&lt;</t>
    </r>
    <r>
      <rPr>
        <b/>
        <sz val="12"/>
        <rFont val="Tahoma"/>
        <family val="2"/>
      </rPr>
      <t>240,000 Btu/hr</t>
    </r>
  </si>
  <si>
    <t>&gt;240,000 Btu/hr</t>
  </si>
  <si>
    <t>(a) Total cooling capacity of exempt units (Btu/hr)</t>
  </si>
  <si>
    <t>(b) Total installed building cooling capacity (Btu/hr)</t>
  </si>
  <si>
    <r>
      <t xml:space="preserve">On/Off Controls Complies.  </t>
    </r>
    <r>
      <rPr>
        <sz val="14"/>
        <rFont val="Arial"/>
        <family val="2"/>
      </rPr>
      <t>Spa and hot tub heaters are equipped with a readily accessible ON/OFF switch as required by Section 1315.5.1.</t>
    </r>
  </si>
  <si>
    <r>
      <t xml:space="preserve">Ventilation Controls Complies.  </t>
    </r>
    <r>
      <rPr>
        <sz val="14"/>
        <rFont val="Arial"/>
        <family val="2"/>
      </rPr>
      <t>Pool ventilation system is controlled based on humidity.</t>
    </r>
  </si>
  <si>
    <r>
      <t xml:space="preserve">Heat Recovery Complies.  </t>
    </r>
    <r>
      <rPr>
        <sz val="14"/>
        <rFont val="Arial"/>
        <family val="2"/>
      </rPr>
      <t>Pools,</t>
    </r>
    <r>
      <rPr>
        <b/>
        <sz val="14"/>
        <rFont val="Arial"/>
        <family val="2"/>
      </rPr>
      <t xml:space="preserve"> </t>
    </r>
    <r>
      <rPr>
        <sz val="14"/>
        <rFont val="Arial"/>
        <family val="2"/>
      </rPr>
      <t>Spas, and hot tubs, over 200 ft</t>
    </r>
    <r>
      <rPr>
        <vertAlign val="superscript"/>
        <sz val="14"/>
        <rFont val="Arial"/>
        <family val="2"/>
      </rPr>
      <t>2</t>
    </r>
    <r>
      <rPr>
        <sz val="14"/>
        <rFont val="Arial"/>
        <family val="2"/>
      </rPr>
      <t xml:space="preserve"> utilize recovered heat as required by Section 1315.5.3.</t>
    </r>
  </si>
  <si>
    <r>
      <t>2.</t>
    </r>
    <r>
      <rPr>
        <sz val="11"/>
        <rFont val="Arial"/>
        <family val="2"/>
      </rPr>
      <t xml:space="preserve"> Complete this column if net free opening is less than 5% of floor area or 20% of floor area for smoking areas, otherwise enter N/A.  Attach calculations.</t>
    </r>
  </si>
  <si>
    <t>If maximum design airflow, in CFM,= or greater than:</t>
  </si>
  <si>
    <t>If maximum design airflow, in CFM, is = or greater  than:</t>
  </si>
  <si>
    <t>Look-up Table to return values from code table (to right) on worksheet 4l</t>
  </si>
  <si>
    <t>* Additional pages may be necessary if building has more terminal units than there are lines in this form. If needed use Add New Worksheet button at bottom</t>
  </si>
  <si>
    <t>Air Cooled, Without Condenser, Electrically Operated</t>
  </si>
  <si>
    <t>Water Cooled, Electrically Operated, Positive Displacement (Reciprocating)</t>
  </si>
  <si>
    <t xml:space="preserve"> 150 tons</t>
  </si>
  <si>
    <t>&lt; 150 tons</t>
  </si>
  <si>
    <t>All Capacities</t>
  </si>
  <si>
    <t xml:space="preserve"> 151 tons</t>
  </si>
  <si>
    <t>Water Cooled, Electrically Operated, Positive Displacement (Rotary, Screw and Scroll)</t>
  </si>
  <si>
    <t>Water Cooled, Electrically Operated, Centrifugal</t>
  </si>
  <si>
    <t>Air Cooled Absorption, Single Effect</t>
  </si>
  <si>
    <t>Water Cooled Absorption, Single Effect</t>
  </si>
  <si>
    <t>--</t>
  </si>
  <si>
    <t>Absorption Double Effect, Indirect Fired</t>
  </si>
  <si>
    <t>Absorption Double Effect, Direct Fired</t>
  </si>
  <si>
    <r>
      <t xml:space="preserve">Not Regulated. </t>
    </r>
    <r>
      <rPr>
        <sz val="14"/>
        <rFont val="Arial"/>
        <family val="2"/>
      </rPr>
      <t>Project does not contain VAV terminal units.</t>
    </r>
  </si>
  <si>
    <t>System does not have a 10 hp or greater motor</t>
  </si>
  <si>
    <t>Complies. System has controls capable of varying pump flow</t>
  </si>
  <si>
    <t>System is not a Two-Pipe Changeover System</t>
  </si>
  <si>
    <t>The Plans/Specs show brake hp, nameplate hp, and CFM in the following locations:</t>
  </si>
  <si>
    <t>Allowable Hot Gas Bypass</t>
  </si>
  <si>
    <t>Rated Cooling Capacity</t>
  </si>
  <si>
    <t>Max Hot Gas Bypass Capacity</t>
  </si>
  <si>
    <t>Unit ID</t>
  </si>
  <si>
    <t xml:space="preserve">Rated Cooling Capacity </t>
  </si>
  <si>
    <r>
      <t>Exception.</t>
    </r>
    <r>
      <rPr>
        <sz val="14"/>
        <rFont val="Arial"/>
        <family val="2"/>
      </rPr>
      <t xml:space="preserve"> The building qualifies for an exception to the supply-air reset controls requirement.</t>
    </r>
  </si>
  <si>
    <t>Form 4a</t>
  </si>
  <si>
    <t>SYSTEMS - GENERAL</t>
  </si>
  <si>
    <t>A</t>
  </si>
  <si>
    <t>B</t>
  </si>
  <si>
    <t>C</t>
  </si>
  <si>
    <t>D</t>
  </si>
  <si>
    <t>E</t>
  </si>
  <si>
    <t>Form 4b</t>
  </si>
  <si>
    <t>COMPLEX HVAC SYSTEMS</t>
  </si>
  <si>
    <t>(b)</t>
  </si>
  <si>
    <t>(e)</t>
  </si>
  <si>
    <t>(f)</t>
  </si>
  <si>
    <t>(g)</t>
  </si>
  <si>
    <t>9.3 EER</t>
  </si>
  <si>
    <t>9.0 IPLV</t>
  </si>
  <si>
    <t>Worksheet 4c</t>
  </si>
  <si>
    <t>UNITARY HEAT PUMP - AIR COOLED</t>
  </si>
  <si>
    <r>
      <t xml:space="preserve">Exception.  </t>
    </r>
    <r>
      <rPr>
        <sz val="14"/>
        <rFont val="Arial"/>
        <family val="0"/>
      </rPr>
      <t>Section 1317.10.3, Exception</t>
    </r>
  </si>
  <si>
    <r>
      <t>Control Setback Complies.</t>
    </r>
    <r>
      <rPr>
        <sz val="14"/>
        <rFont val="Arial"/>
        <family val="2"/>
      </rPr>
      <t xml:space="preserve"> Each system is equipped with automatic control capable of reducing energy through control setback during periods of non-use or alternate use of spaces served.</t>
    </r>
  </si>
  <si>
    <r>
      <t>Equipment Shutdown Complies.</t>
    </r>
    <r>
      <rPr>
        <sz val="14"/>
        <rFont val="Arial"/>
        <family val="2"/>
      </rPr>
      <t xml:space="preserve"> Each system is equipped with controls capable of reducing energy use through automatic shutdown during periods of non-use or alternate use of spaces.</t>
    </r>
  </si>
  <si>
    <t>@EWT</t>
  </si>
  <si>
    <r>
      <t>Complies</t>
    </r>
    <r>
      <rPr>
        <sz val="14"/>
        <rFont val="Arial"/>
        <family val="0"/>
      </rPr>
      <t>. All new humidity control systems equipped with a humidistat when required. All humidifier preheating devices have an automatic value to shut off preheat when humidification is not required.</t>
    </r>
  </si>
  <si>
    <t>System does not have a common return system (a three-pipe system) for both hot water and chilled water.</t>
  </si>
  <si>
    <t xml:space="preserve">     of at least 15°F outside air temperature.</t>
  </si>
  <si>
    <t>a.  Designed to allow a deadband between changeover from one mode to the other</t>
  </si>
  <si>
    <t>b. Designed to operate and provided with controls that will allow operation in one</t>
  </si>
  <si>
    <t xml:space="preserve">    mode for at least four hours before changing over to the other mode.</t>
  </si>
  <si>
    <t xml:space="preserve">     at the changeover point to be no more than 30°F apart. </t>
  </si>
  <si>
    <t>c.  Provided with reset controls that allow heating and cooling supply temperatures</t>
  </si>
  <si>
    <t xml:space="preserve">Complies. Hydronic heat pumps connected to a common heat pump water loop with central devices for heat rejection (e.g., cooling tower) and heat addition (e.g., boiler) have the following:  </t>
  </si>
  <si>
    <t>a.  Controls installed capable of providing a heat pump water supply temperature</t>
  </si>
  <si>
    <t xml:space="preserve">     deadband of at least 20°F between initiation of heat rejection and heat</t>
  </si>
  <si>
    <t xml:space="preserve">     addition by the central devices (e.g., tower and boiler).</t>
  </si>
  <si>
    <t>c.  Open-circuit tower installed directly in the heat pump loop has an automatic</t>
  </si>
  <si>
    <t xml:space="preserve">     valve installed to bypass all heat pump water flow around the tower. Open-</t>
  </si>
  <si>
    <t xml:space="preserve">     circuit towers used in conjunction with a separate heat exchanger to isolate</t>
  </si>
  <si>
    <t xml:space="preserve">     the tower from the heat pump loop are controlled by shutting down the</t>
  </si>
  <si>
    <t xml:space="preserve">     circulation pump on the cooling tower loop.</t>
  </si>
  <si>
    <t>11. Piping Insulation (Section 1314)</t>
  </si>
  <si>
    <t>12. Occupancy Ventilation</t>
  </si>
  <si>
    <t>13. High Occupancy Ventilation (Section 1317.2.2)</t>
  </si>
  <si>
    <t xml:space="preserve">ARI Applied Products directory, Section ULE, page: </t>
  </si>
  <si>
    <r>
      <t xml:space="preserve">(d)                                      </t>
    </r>
    <r>
      <rPr>
        <sz val="12"/>
        <rFont val="Arial"/>
        <family val="2"/>
      </rPr>
      <t>Proposed Rating</t>
    </r>
  </si>
  <si>
    <r>
      <t xml:space="preserve">(e)                                                                                        </t>
    </r>
    <r>
      <rPr>
        <sz val="12"/>
        <rFont val="Arial"/>
        <family val="2"/>
      </rPr>
      <t>Proposed Heating Rating</t>
    </r>
  </si>
  <si>
    <t>SEER</t>
  </si>
  <si>
    <t>EER</t>
  </si>
  <si>
    <t>HSPF</t>
  </si>
  <si>
    <t>COP (47ºF)</t>
  </si>
  <si>
    <t>COP (17ºF)</t>
  </si>
  <si>
    <t>Compliance Schedule        (A-E)</t>
  </si>
  <si>
    <t>Minimum Cooling Rating</t>
  </si>
  <si>
    <t>Minimum Heating Rating</t>
  </si>
  <si>
    <r>
      <t xml:space="preserve">COP                </t>
    </r>
    <r>
      <rPr>
        <sz val="10"/>
        <rFont val="Arial"/>
        <family val="2"/>
      </rPr>
      <t>(@ 17ºF)</t>
    </r>
  </si>
  <si>
    <t>Worksheet 4d</t>
  </si>
  <si>
    <t>UNITARY HEAT PUMP - WATER COOLED</t>
  </si>
  <si>
    <t>Entering Water Temp.  EWT (ºF)</t>
  </si>
  <si>
    <t>Proposed EER</t>
  </si>
  <si>
    <t>Proposed COP</t>
  </si>
  <si>
    <t>COP</t>
  </si>
  <si>
    <t>Water Source</t>
  </si>
  <si>
    <t>50ºF</t>
  </si>
  <si>
    <t>Worksheet 4e</t>
  </si>
  <si>
    <t>PACKAGED TERMINAL A.C. - AIR COOLED</t>
  </si>
  <si>
    <r>
      <t xml:space="preserve">(d)                         </t>
    </r>
    <r>
      <rPr>
        <sz val="12"/>
        <rFont val="Arial"/>
        <family val="2"/>
      </rPr>
      <t xml:space="preserve">Proposed </t>
    </r>
    <r>
      <rPr>
        <b/>
        <sz val="12"/>
        <rFont val="Arial"/>
        <family val="2"/>
      </rPr>
      <t xml:space="preserve">                                   </t>
    </r>
  </si>
  <si>
    <r>
      <t xml:space="preserve">(e)                                      </t>
    </r>
    <r>
      <rPr>
        <sz val="12"/>
        <rFont val="Arial"/>
        <family val="2"/>
      </rPr>
      <t xml:space="preserve"> Code Minimum</t>
    </r>
  </si>
  <si>
    <t>Over</t>
  </si>
  <si>
    <t xml:space="preserve">But not over </t>
  </si>
  <si>
    <t>Gas Fired Warm-Air Furnaces &amp; Combustion Furnace/AC</t>
  </si>
  <si>
    <t>-</t>
  </si>
  <si>
    <t>Oil-Fired Warm-Air Furnaces &amp; Combustion Furnace/AC</t>
  </si>
  <si>
    <t>Gas Fired Duct Furnaces</t>
  </si>
  <si>
    <t>Gas Fired Unit Heaters</t>
  </si>
  <si>
    <t>Oil-Fired Unit Heaters</t>
  </si>
  <si>
    <t>Worksheet 4i</t>
  </si>
  <si>
    <t>BOILER - GAS-FIRED &amp; OIL-FIRED</t>
  </si>
  <si>
    <t xml:space="preserve">(d)                                    </t>
  </si>
  <si>
    <t>Minimum Rating</t>
  </si>
  <si>
    <t>Gas Fired Hot Water</t>
  </si>
  <si>
    <t>Gas Fired Steam</t>
  </si>
  <si>
    <t>Worksheet 4h</t>
  </si>
  <si>
    <t>WATER CHILLING PKGS. - WATER &amp; AIR COOLED</t>
  </si>
  <si>
    <t>Cooling Capacity (Btu/h)</t>
  </si>
  <si>
    <t>Proposed Steady State COP</t>
  </si>
  <si>
    <t>Proposed Part Load IPLV</t>
  </si>
  <si>
    <t>Compliance Schedule</t>
  </si>
  <si>
    <t>Cooling Capacity (Tons)</t>
  </si>
  <si>
    <t xml:space="preserve">COP  </t>
  </si>
  <si>
    <t>IPLV</t>
  </si>
  <si>
    <t>Worksheet 4g</t>
  </si>
  <si>
    <t>PACKAGED TERMINAL HEAT PUMP - AIR COOLED</t>
  </si>
  <si>
    <r>
      <t xml:space="preserve">(d)                                                                  </t>
    </r>
    <r>
      <rPr>
        <sz val="12"/>
        <rFont val="Arial"/>
        <family val="2"/>
      </rPr>
      <t xml:space="preserve">Proposed </t>
    </r>
    <r>
      <rPr>
        <b/>
        <sz val="12"/>
        <rFont val="Arial"/>
        <family val="2"/>
      </rPr>
      <t xml:space="preserve">                                   </t>
    </r>
  </si>
  <si>
    <t>Fan Type</t>
  </si>
  <si>
    <t>Propeller</t>
  </si>
  <si>
    <t>Axial</t>
  </si>
  <si>
    <t>Centrifugal</t>
  </si>
  <si>
    <t>Worksheet 4m-2</t>
  </si>
  <si>
    <r>
      <t xml:space="preserve">(e)                                                                  </t>
    </r>
    <r>
      <rPr>
        <sz val="12"/>
        <rFont val="Arial"/>
        <family val="2"/>
      </rPr>
      <t xml:space="preserve"> Code Minimum</t>
    </r>
  </si>
  <si>
    <t>Cooling Rating</t>
  </si>
  <si>
    <t>Heating</t>
  </si>
  <si>
    <t>EER        (95ºF db)</t>
  </si>
  <si>
    <t>EER                  (95ºF db)</t>
  </si>
  <si>
    <t>Worksheet 4a</t>
  </si>
  <si>
    <t>UNITARY AIR CONDITIONER - AIR COOLED</t>
  </si>
  <si>
    <t>(d)                                      Proposed Performance</t>
  </si>
  <si>
    <t>Steady State</t>
  </si>
  <si>
    <t>Seasonal or Part Load</t>
  </si>
  <si>
    <t>Compliance Schedule (A-E)</t>
  </si>
  <si>
    <t>But not over -</t>
  </si>
  <si>
    <t>9.7 SEER</t>
  </si>
  <si>
    <t>10 SEER</t>
  </si>
  <si>
    <t>Condensing Unit Only</t>
  </si>
  <si>
    <t>na</t>
  </si>
  <si>
    <t>Page:</t>
  </si>
  <si>
    <t>Project Name:</t>
  </si>
  <si>
    <t>Worksheet 4b</t>
  </si>
  <si>
    <r>
      <t>No Heat Pump.</t>
    </r>
    <r>
      <rPr>
        <sz val="14"/>
        <rFont val="Arial"/>
        <family val="2"/>
      </rPr>
      <t xml:space="preserve"> The plans/specs do not call for a new heat pump</t>
    </r>
  </si>
  <si>
    <t>Worksheet 4f</t>
  </si>
  <si>
    <t>FURNACE &amp; UNIT HEATERS - GAS &amp; OIL-FIRED</t>
  </si>
  <si>
    <t xml:space="preserve">(a) </t>
  </si>
  <si>
    <t>( c )</t>
  </si>
  <si>
    <r>
      <t xml:space="preserve">(d)                                                            </t>
    </r>
    <r>
      <rPr>
        <sz val="12"/>
        <rFont val="Arial"/>
        <family val="2"/>
      </rPr>
      <t xml:space="preserve">Proposed </t>
    </r>
    <r>
      <rPr>
        <b/>
        <sz val="12"/>
        <rFont val="Arial"/>
        <family val="2"/>
      </rPr>
      <t xml:space="preserve">                                   </t>
    </r>
  </si>
  <si>
    <t xml:space="preserve">(e)                                                                                                    </t>
  </si>
  <si>
    <t>Equip. ID</t>
  </si>
  <si>
    <t>Model Designation</t>
  </si>
  <si>
    <t xml:space="preserve"> Compliance Schedule (A-E)</t>
  </si>
  <si>
    <t>Indicate source of information</t>
  </si>
  <si>
    <t xml:space="preserve">     GAMA Consumer Directory, page(s):</t>
  </si>
  <si>
    <t xml:space="preserve">     Product data (Attach data furnished by the equipment supplier, I.e., "cut sheets").</t>
  </si>
  <si>
    <t>Equipment Type</t>
  </si>
  <si>
    <r>
      <t xml:space="preserve">(d) </t>
    </r>
    <r>
      <rPr>
        <sz val="12"/>
        <rFont val="Arial"/>
        <family val="2"/>
      </rPr>
      <t xml:space="preserve">                                     Proposed Performance</t>
    </r>
  </si>
  <si>
    <t>Portions of the building that qualify:</t>
  </si>
  <si>
    <t>Worksheet 4j</t>
  </si>
  <si>
    <t>ARI Unitary Directory, Section AC, page:</t>
  </si>
  <si>
    <t xml:space="preserve">ARI Applied Products directory, Section ULE, Page: </t>
  </si>
  <si>
    <t xml:space="preserve">Hot Gas Bypass Capacity </t>
  </si>
  <si>
    <t>HEAT REJECT. EQUIPMT. - COOLING TOWERS &amp; AIR COOLED CONDENSERS</t>
  </si>
  <si>
    <t>Condenser Temperature (CT)</t>
  </si>
  <si>
    <t>Condenser Fan HP at Design Conditions</t>
  </si>
  <si>
    <t>Condenser Fan HP at ARI Rated Conditions</t>
  </si>
  <si>
    <t>Air Cooled Condensers</t>
  </si>
  <si>
    <r>
      <t>125</t>
    </r>
    <r>
      <rPr>
        <vertAlign val="superscript"/>
        <sz val="10"/>
        <rFont val="Arial"/>
        <family val="2"/>
      </rPr>
      <t>O</t>
    </r>
    <r>
      <rPr>
        <sz val="10"/>
        <rFont val="Arial"/>
        <family val="2"/>
      </rPr>
      <t>F Condenser Temp. R-22 Test Fluid</t>
    </r>
  </si>
  <si>
    <r>
      <t>3</t>
    </r>
    <r>
      <rPr>
        <sz val="10"/>
        <rFont val="Arial"/>
        <family val="2"/>
      </rPr>
      <t xml:space="preserve"> For purposes of this table, air-cooled condenser performance is defined as heat rejected from refrigerant divided by the fan nameplate rated motor horsepower</t>
    </r>
  </si>
  <si>
    <r>
      <t>Maximum fan motor horsepower (HP) = (</t>
    </r>
    <r>
      <rPr>
        <u val="single"/>
        <sz val="10"/>
        <rFont val="Geneva"/>
        <family val="0"/>
      </rPr>
      <t>design airflow CFM * 5.6) / 3718</t>
    </r>
  </si>
  <si>
    <r>
      <t xml:space="preserve">1 </t>
    </r>
    <r>
      <rPr>
        <sz val="10"/>
        <rFont val="Geneva"/>
        <family val="0"/>
      </rPr>
      <t>For VAV system volumes over 100,000 CFM use the following formula:</t>
    </r>
  </si>
  <si>
    <r>
      <t>Complies.</t>
    </r>
    <r>
      <rPr>
        <sz val="14"/>
        <rFont val="Arial"/>
        <family val="2"/>
      </rPr>
      <t xml:space="preserve">  Mechanical ventilation systems provide the required amount of ventilation is indicated in plans/specifications as specified in Chapter 4 of the Oregon Mechanical Specialty Code.</t>
    </r>
  </si>
  <si>
    <r>
      <t>Maximum fan motor horsepower (HP) = (</t>
    </r>
    <r>
      <rPr>
        <u val="single"/>
        <sz val="10"/>
        <rFont val="Geneva"/>
        <family val="0"/>
      </rPr>
      <t xml:space="preserve">design airflow CFM *4.1) / </t>
    </r>
    <r>
      <rPr>
        <sz val="10"/>
        <rFont val="Geneva"/>
        <family val="0"/>
      </rPr>
      <t>3718</t>
    </r>
  </si>
  <si>
    <t>Product data (Attach data furnished by the equipment supplier, I.e., "cut sheets")</t>
  </si>
  <si>
    <r>
      <t>Complies</t>
    </r>
    <r>
      <rPr>
        <sz val="14"/>
        <rFont val="Arial"/>
        <family val="2"/>
      </rPr>
      <t xml:space="preserve">. Fume hood systems have </t>
    </r>
    <r>
      <rPr>
        <b/>
        <sz val="14"/>
        <rFont val="Arial"/>
        <family val="2"/>
      </rPr>
      <t>at least one</t>
    </r>
    <r>
      <rPr>
        <sz val="14"/>
        <rFont val="Arial"/>
        <family val="2"/>
      </rPr>
      <t xml:space="preserve"> of the following features:</t>
    </r>
  </si>
  <si>
    <t>4-1</t>
  </si>
  <si>
    <t>4-2</t>
  </si>
  <si>
    <t>4-3</t>
  </si>
  <si>
    <t>Exception:</t>
  </si>
  <si>
    <r>
      <t xml:space="preserve">Exception. </t>
    </r>
    <r>
      <rPr>
        <sz val="14"/>
        <rFont val="Arial"/>
        <family val="2"/>
      </rPr>
      <t>The applicable code exception is Section:</t>
    </r>
  </si>
  <si>
    <t>Worksheet 4l -</t>
  </si>
  <si>
    <t>Exhaust</t>
  </si>
  <si>
    <t>Return</t>
  </si>
  <si>
    <t>SVAV</t>
  </si>
  <si>
    <t>Supply</t>
  </si>
  <si>
    <t>Constant Volume</t>
  </si>
  <si>
    <t>VAV</t>
  </si>
  <si>
    <t>TABLE 13-U - MAXIMUM ALLOWABLE FAN SYSTEM MOTOR HORSEPOWER</t>
  </si>
  <si>
    <t>VARIABLE AIR VOLUME SYSTEMS</t>
  </si>
  <si>
    <t>CONSTANT VOLUME SYSTEMS</t>
  </si>
  <si>
    <t>MAXIMUM FAN MOTOR HORSEPOWER ALLOWED:</t>
  </si>
  <si>
    <t>If maximum design airflow, in CFM, is no more than1:</t>
  </si>
  <si>
    <t>If maximum design airflow, in CFM, is no more than2:</t>
  </si>
  <si>
    <r>
      <t xml:space="preserve">2 </t>
    </r>
    <r>
      <rPr>
        <sz val="10"/>
        <rFont val="Geneva"/>
        <family val="0"/>
      </rPr>
      <t>For CV system volumes over 135,500 CFM use the following formula:</t>
    </r>
  </si>
  <si>
    <t>(a)</t>
  </si>
  <si>
    <r>
      <t>Calculated Natural Ventilation to Space (design conditions)</t>
    </r>
    <r>
      <rPr>
        <b/>
        <vertAlign val="superscript"/>
        <sz val="12"/>
        <rFont val="Arial"/>
        <family val="2"/>
      </rPr>
      <t>2</t>
    </r>
    <r>
      <rPr>
        <b/>
        <sz val="12"/>
        <rFont val="Arial"/>
        <family val="2"/>
      </rPr>
      <t xml:space="preserve"> </t>
    </r>
  </si>
  <si>
    <t>(C)</t>
  </si>
  <si>
    <t>(I)</t>
  </si>
  <si>
    <t>(j)</t>
  </si>
  <si>
    <t>(k)</t>
  </si>
  <si>
    <r>
      <t>2</t>
    </r>
    <r>
      <rPr>
        <sz val="11"/>
        <rFont val="Arial"/>
        <family val="2"/>
      </rPr>
      <t xml:space="preserve"> Complete this column if net free opening is less than 5% of floor area or 20% of floor area for smoking areas, otherwise enter N/A.  Attach calculations.</t>
    </r>
  </si>
  <si>
    <t>Worksheet 4m</t>
  </si>
  <si>
    <t>NATURAL VENTILATION</t>
  </si>
  <si>
    <t>Space (Room # or name from plans)</t>
  </si>
  <si>
    <t>Room Area (sqft)</t>
  </si>
  <si>
    <t>Check if Smoking Area</t>
  </si>
  <si>
    <t>Required Ventilation CFM</t>
  </si>
  <si>
    <t>Net Free Area of Outside Air Openings</t>
  </si>
  <si>
    <t>Opening Area / Floor Area</t>
  </si>
  <si>
    <t xml:space="preserve"> This line to be signed and stamped by Architect or Engineer Registered in the State of Oregon.</t>
  </si>
  <si>
    <t>4-22</t>
  </si>
  <si>
    <r>
      <t>1</t>
    </r>
    <r>
      <rPr>
        <sz val="14"/>
        <rFont val="Arial"/>
        <family val="2"/>
      </rPr>
      <t xml:space="preserve">. Fill in worksheet for all spaces that will be provided with natural ventilation. </t>
    </r>
  </si>
  <si>
    <r>
      <t>2</t>
    </r>
    <r>
      <rPr>
        <sz val="14"/>
        <rFont val="Arial"/>
        <family val="2"/>
      </rPr>
      <t>. Describe calculation method used to determine ventilation delivered. Attach additional sheets as necessary</t>
    </r>
  </si>
  <si>
    <r>
      <t>Compliance Method</t>
    </r>
    <r>
      <rPr>
        <sz val="10"/>
        <rFont val="Arial"/>
        <family val="2"/>
      </rPr>
      <t xml:space="preserve"> - At Least One Method Must Comply</t>
    </r>
  </si>
  <si>
    <r>
      <t xml:space="preserve">3. </t>
    </r>
    <r>
      <rPr>
        <sz val="14"/>
        <rFont val="Arial"/>
        <family val="2"/>
      </rPr>
      <t xml:space="preserve">Attach manual calculations, spreadsheets, computer model input and outputs, and other technical documentation that verifies </t>
    </r>
  </si>
  <si>
    <r>
      <t>4.</t>
    </r>
    <r>
      <rPr>
        <sz val="14"/>
        <rFont val="Arial"/>
        <family val="2"/>
      </rPr>
      <t xml:space="preserve"> I certify that to the best of my knowledge, the natural ventilation calculations provided are correct.</t>
    </r>
  </si>
  <si>
    <r>
      <t xml:space="preserve">Not Regulated. </t>
    </r>
    <r>
      <rPr>
        <sz val="14"/>
        <rFont val="Arial"/>
        <family val="2"/>
      </rPr>
      <t xml:space="preserve">The building plans or specifications do not call for multiple zone HVAC systems. </t>
    </r>
  </si>
  <si>
    <t>4-4</t>
  </si>
  <si>
    <r>
      <t xml:space="preserve">Exception. </t>
    </r>
    <r>
      <rPr>
        <sz val="14"/>
        <rFont val="Arial"/>
        <family val="2"/>
      </rPr>
      <t xml:space="preserve">The building qualifies for an exception to the deadband requirements. </t>
    </r>
  </si>
  <si>
    <t>Cooling Tower - Equip. ID</t>
  </si>
  <si>
    <t>Design Entering Water Temperature (EWT)</t>
  </si>
  <si>
    <t>Design Leaving Water Temperature (LWT)</t>
  </si>
  <si>
    <t>Design Wet Bulb Temperature (WB)</t>
  </si>
  <si>
    <t xml:space="preserve">Compliance Schedule    </t>
  </si>
  <si>
    <t>Location of Equipment Schedule for EWT, LWT and WB</t>
  </si>
  <si>
    <t>Terminal Unit (Variable Air Volume (VAV) Box) CFM Design Conditions</t>
  </si>
  <si>
    <t>Max. Cooling Airflow-CFM</t>
  </si>
  <si>
    <t>Max. Heating Airflow-CFM</t>
  </si>
  <si>
    <t>Occupancy Ventilation-CFM</t>
  </si>
  <si>
    <t>Sq. ft Area Served</t>
  </si>
  <si>
    <t>Required Information</t>
  </si>
  <si>
    <r>
      <t>Portions of the building that qualify:</t>
    </r>
    <r>
      <rPr>
        <u val="single"/>
        <sz val="14"/>
        <rFont val="Arial"/>
        <family val="2"/>
      </rPr>
      <t xml:space="preserve"> </t>
    </r>
  </si>
  <si>
    <r>
      <t>Exception.</t>
    </r>
    <r>
      <rPr>
        <sz val="14"/>
        <rFont val="Arial"/>
        <family val="2"/>
      </rPr>
      <t xml:space="preserve"> HVAC systems have a design supply air capacity not exceeding 10,000 cfm.</t>
    </r>
  </si>
  <si>
    <r>
      <t>No Distribution Transformers.</t>
    </r>
    <r>
      <rPr>
        <sz val="14"/>
        <rFont val="Arial"/>
        <family val="2"/>
      </rPr>
      <t xml:space="preserve"> The plans/specs do not call for new distribution transformers.</t>
    </r>
  </si>
  <si>
    <t>Simultaneous Heating and Cooling</t>
  </si>
  <si>
    <r>
      <t>Complies</t>
    </r>
    <r>
      <rPr>
        <sz val="14"/>
        <rFont val="Arial"/>
        <family val="0"/>
      </rPr>
      <t>.  The efficiency of all regulated motors meets code requirements.</t>
    </r>
  </si>
  <si>
    <t>Area:</t>
  </si>
  <si>
    <r>
      <t xml:space="preserve">Form Not Required. </t>
    </r>
    <r>
      <rPr>
        <sz val="14"/>
        <rFont val="Arial"/>
        <family val="2"/>
      </rPr>
      <t>This project does not contain work required to comply with code.</t>
    </r>
  </si>
  <si>
    <t>Is this form required?</t>
  </si>
  <si>
    <t>The applicable code exception is Section 1317.4.2.1</t>
  </si>
  <si>
    <t>2. Simple or Complex Systems (Section 1317.9 or 1317.10)</t>
  </si>
  <si>
    <r>
      <t xml:space="preserve">The applicable code exception is Section 1317.4.2, </t>
    </r>
  </si>
  <si>
    <t>No Hot Gas Bypass</t>
  </si>
  <si>
    <t>Single Package With a Heating Section Other Than Electric Resistance</t>
  </si>
  <si>
    <t>Split System With a Heating Section Other Than Electric Resistance</t>
  </si>
  <si>
    <t>Single Package Without a Heating Section or With Electric Resistance Heat</t>
  </si>
  <si>
    <t>4-23</t>
  </si>
  <si>
    <t>Split System Without a Heating Section or With Electric Resistance Heat</t>
  </si>
  <si>
    <r>
      <t xml:space="preserve">No New Pools.  </t>
    </r>
    <r>
      <rPr>
        <sz val="14"/>
        <rFont val="Arial"/>
        <family val="2"/>
      </rPr>
      <t>The building plans and specifications do not call for new, swimming pools, spas or hot tubs.</t>
    </r>
  </si>
  <si>
    <r>
      <t xml:space="preserve">Cover Complies. </t>
    </r>
    <r>
      <rPr>
        <sz val="14"/>
        <rFont val="Arial"/>
        <family val="2"/>
      </rPr>
      <t>All heated pools, hot tubs and spas are equipped with a cover.</t>
    </r>
  </si>
  <si>
    <r>
      <t>No Fume Hoods.</t>
    </r>
    <r>
      <rPr>
        <sz val="14"/>
        <rFont val="Arial"/>
        <family val="2"/>
      </rPr>
      <t xml:space="preserve"> The building plans do not call for fume hood systems that have a total exhaust rate greater than 15,000 cfm.</t>
    </r>
  </si>
  <si>
    <t>Variable air volume hood exhaust and room supply systems capable of reducing exhaust and makeup air volume to 50% or less of design values.</t>
  </si>
  <si>
    <t xml:space="preserve">Heat recovery systems to precondition makeup air from fume hood exhaust in accordance with 1318.3 - Exhaust Air Energy Recovery, without using any exception. </t>
  </si>
  <si>
    <t>13 SEER</t>
  </si>
  <si>
    <t>New or Replacemnt? *</t>
  </si>
  <si>
    <t>New *</t>
  </si>
  <si>
    <t xml:space="preserve">Replacement * </t>
  </si>
  <si>
    <t>* Equipment is  a new installation or replaces existing equipment</t>
  </si>
  <si>
    <t>New or Replacmnt*</t>
  </si>
  <si>
    <t>New*</t>
  </si>
  <si>
    <t>Replcmnt*</t>
  </si>
  <si>
    <r>
      <t xml:space="preserve">COP
</t>
    </r>
    <r>
      <rPr>
        <sz val="10"/>
        <rFont val="Arial"/>
        <family val="2"/>
      </rPr>
      <t>(@ 47ºF)</t>
    </r>
  </si>
  <si>
    <t>* Equipment is new installation or replaces existing equipment</t>
  </si>
  <si>
    <r>
      <t>No Enclosed Garages.</t>
    </r>
    <r>
      <rPr>
        <sz val="14"/>
        <rFont val="Arial"/>
        <family val="2"/>
      </rPr>
      <t xml:space="preserve">  The building plans and specifications do not call for enclosed Group S-2 parking garages with a ventilation exhaust rate greater than 30,000 CFM.</t>
    </r>
  </si>
  <si>
    <r>
      <t>Not Regulated.</t>
    </r>
    <r>
      <rPr>
        <sz val="14"/>
        <rFont val="Arial"/>
        <family val="2"/>
      </rPr>
      <t xml:space="preserve"> The plans/specs do not call for any new kitchen hoods with exhaust capacity greater than 5,000 cfm each.</t>
    </r>
  </si>
  <si>
    <r>
      <t>Complies</t>
    </r>
    <r>
      <rPr>
        <sz val="14"/>
        <rFont val="Arial"/>
        <family val="2"/>
      </rPr>
      <t>.   All new kitchen hoods with a total exhaust capacity greater than 5,000 cfm have at least 50 percent of the required makeup air; (a) unheated or heated to no more than 60°F; and (b) uncooled or evaporatively cooled.</t>
    </r>
  </si>
  <si>
    <r>
      <t>No Outside Heating Systems.</t>
    </r>
    <r>
      <rPr>
        <sz val="14"/>
        <rFont val="Arial"/>
        <family val="2"/>
      </rPr>
      <t xml:space="preserve"> The plans/specs do not call for new permanently installed heating systems outside the building.</t>
    </r>
  </si>
  <si>
    <r>
      <t>Complies</t>
    </r>
    <r>
      <rPr>
        <sz val="14"/>
        <rFont val="Arial"/>
        <family val="2"/>
      </rPr>
      <t xml:space="preserve">.   All new permanently installed outside heating systems are radiant gas fired systems controlled by an occupancy sensor or timer switch as required by Section 1317.12. </t>
    </r>
  </si>
  <si>
    <r>
      <t>Note:</t>
    </r>
    <r>
      <rPr>
        <sz val="14"/>
        <rFont val="Arial"/>
        <family val="0"/>
      </rPr>
      <t xml:space="preserve"> This form is required for complex systems only.  If your plans qualify as a simple system as defined by the code, this form is not required.</t>
    </r>
  </si>
  <si>
    <r>
      <t xml:space="preserve">Exception.  </t>
    </r>
    <r>
      <rPr>
        <sz val="14"/>
        <rFont val="Arial"/>
        <family val="0"/>
      </rPr>
      <t>Section 1318.4.2, Exception</t>
    </r>
  </si>
  <si>
    <r>
      <t xml:space="preserve">Not Regulated. </t>
    </r>
    <r>
      <rPr>
        <sz val="14"/>
        <rFont val="Arial"/>
        <family val="0"/>
      </rPr>
      <t>The building plans or specifications do not call for fan and pump motors 10 horsepower and greater that serve variable-flow air or liquid systems.</t>
    </r>
  </si>
  <si>
    <r>
      <t xml:space="preserve">Complies. </t>
    </r>
    <r>
      <rPr>
        <sz val="14"/>
        <rFont val="Arial"/>
        <family val="0"/>
      </rPr>
      <t>All fan and pump motors 10 hp and greater which serve variable-flow air or liquid systems are controlled by a variable-speed drive.</t>
    </r>
  </si>
  <si>
    <r>
      <t>Exception.</t>
    </r>
    <r>
      <rPr>
        <sz val="14"/>
        <rFont val="Arial"/>
        <family val="2"/>
      </rPr>
      <t xml:space="preserve"> The building qualifies for an exception to the variable-speed drive requirement. </t>
    </r>
  </si>
  <si>
    <t>Direct makeup (auxiliary) air supply equal to at least 75% of the exhaust rate, heated no warmer than 2° F below room set point, cooled no cooler than 3° F above room set point, no  humidification added, and no simultaneous heating and cooling used for dehumidification control.</t>
  </si>
  <si>
    <r>
      <t>Not Regulated.</t>
    </r>
    <r>
      <rPr>
        <sz val="14"/>
        <rFont val="Arial"/>
        <family val="0"/>
      </rPr>
      <t xml:space="preserve"> Each HVAC system does not have total fan nameplate horsepower of 7.5 HP or greater (include sum of all supply, return, &amp; exhaust fans operating at design conditions).</t>
    </r>
  </si>
  <si>
    <t>Air-Cooled Condenser-Equip. ID</t>
  </si>
  <si>
    <t>Location of CT &amp; ATEC Schedule</t>
  </si>
  <si>
    <t>Air Temp. Entering Condenser (ATEC)</t>
  </si>
  <si>
    <t>Oil Fired Residual    Hot Water</t>
  </si>
  <si>
    <r>
      <t>Additional Pressure Drop Credit for Hospitals and Laboratories.</t>
    </r>
    <r>
      <rPr>
        <b/>
        <sz val="14"/>
        <rFont val="Arial"/>
        <family val="2"/>
      </rPr>
      <t xml:space="preserve"> </t>
    </r>
    <r>
      <rPr>
        <sz val="14"/>
        <rFont val="Arial"/>
        <family val="2"/>
      </rPr>
      <t>Complete the section below if</t>
    </r>
    <r>
      <rPr>
        <b/>
        <sz val="14"/>
        <rFont val="Arial"/>
        <family val="2"/>
      </rPr>
      <t xml:space="preserve"> </t>
    </r>
    <r>
      <rPr>
        <sz val="14"/>
        <rFont val="Arial"/>
        <family val="2"/>
      </rPr>
      <t>system serves a hospital or laboratory and contains rully ducted return/exhaust, return/exhaust air flow control devices, or individual filter system efficiencies.</t>
    </r>
  </si>
  <si>
    <t>Worksheet 4m-3</t>
  </si>
  <si>
    <t>Applicable code exception is Section 1317.10.3.1, Exception</t>
  </si>
  <si>
    <r>
      <t>No Cooling.</t>
    </r>
    <r>
      <rPr>
        <sz val="14"/>
        <rFont val="Arial"/>
        <family val="0"/>
      </rPr>
      <t xml:space="preserve">  The building HVAC system has no cooling.</t>
    </r>
  </si>
  <si>
    <t>Constant Volume, VAV, or Hospital/Lab</t>
  </si>
  <si>
    <r>
      <t xml:space="preserve">Brake Horsepower Complies. </t>
    </r>
    <r>
      <rPr>
        <sz val="14"/>
        <rFont val="Arial"/>
        <family val="0"/>
      </rPr>
      <t>The energy demand of all HVAC fan systems meets code requirements. Complete and attach Worksheet 4l.</t>
    </r>
  </si>
  <si>
    <t>4-5</t>
  </si>
  <si>
    <t>4-6</t>
  </si>
  <si>
    <r>
      <t xml:space="preserve">Complies. </t>
    </r>
    <r>
      <rPr>
        <sz val="14"/>
        <rFont val="Arial"/>
        <family val="0"/>
      </rPr>
      <t>Cooling tower fans have control devices that vary flow by controlling leaving fluid temperature or condenser temperature/pressure of the heat rejection device.</t>
    </r>
  </si>
  <si>
    <r>
      <t>Complies</t>
    </r>
    <r>
      <rPr>
        <sz val="14"/>
        <rFont val="Arial"/>
        <family val="0"/>
      </rPr>
      <t xml:space="preserve">. Controls prevent reheating, recooling or mixing of mechanically heated and mechanically cooled air. </t>
    </r>
  </si>
  <si>
    <r>
      <t xml:space="preserve">Exception. </t>
    </r>
    <r>
      <rPr>
        <sz val="14"/>
        <rFont val="Arial"/>
        <family val="2"/>
      </rPr>
      <t>Code exception is Section 1318.2.1, Exception</t>
    </r>
  </si>
  <si>
    <r>
      <t xml:space="preserve">Not Regulated. </t>
    </r>
    <r>
      <rPr>
        <sz val="14"/>
        <rFont val="Arial"/>
        <family val="2"/>
      </rPr>
      <t>The building plans or specifications do not call for fan systems over 15,000 CFM that serve a single zone and function for the purpose of temperature control.</t>
    </r>
  </si>
  <si>
    <r>
      <t xml:space="preserve">Complies. </t>
    </r>
    <r>
      <rPr>
        <sz val="14"/>
        <rFont val="Arial"/>
        <family val="2"/>
      </rPr>
      <t>Fan systems are equipped with variable frequency drive or two speed motor to reduce airflow as required by Section 1318.4.2.3.</t>
    </r>
  </si>
  <si>
    <r>
      <t>Not Regulated.</t>
    </r>
    <r>
      <rPr>
        <sz val="14"/>
        <rFont val="Arial"/>
        <family val="0"/>
      </rPr>
      <t xml:space="preserve"> There are no NEMA Design A&amp;B squirrel cage,T-frame induction, permanently wired polyphase motors of one horsepower or more which serve built up HVAC systems.</t>
    </r>
  </si>
  <si>
    <r>
      <t xml:space="preserve">Not Regulated. </t>
    </r>
    <r>
      <rPr>
        <sz val="14"/>
        <rFont val="Arial"/>
        <family val="2"/>
      </rPr>
      <t>The building plans or specifications do not call for a VAV system controlled by a static pressure sensor or direct digital control of individual zone boxes.</t>
    </r>
  </si>
  <si>
    <r>
      <t xml:space="preserve">Complies. </t>
    </r>
    <r>
      <rPr>
        <sz val="14"/>
        <rFont val="Arial"/>
        <family val="2"/>
      </rPr>
      <t>The system static pressure set point automatically resets to the lowest point possible while still providing the required air flow to the zones with the greatest demand.</t>
    </r>
  </si>
  <si>
    <r>
      <t xml:space="preserve">Exception.  </t>
    </r>
    <r>
      <rPr>
        <sz val="14"/>
        <rFont val="Arial"/>
        <family val="0"/>
      </rPr>
      <t>Section 1318.2.3, Exception</t>
    </r>
  </si>
  <si>
    <r>
      <t xml:space="preserve">Exception.  </t>
    </r>
    <r>
      <rPr>
        <sz val="14"/>
        <rFont val="Arial"/>
        <family val="0"/>
      </rPr>
      <t>Section 1317.4.2.1, Exception</t>
    </r>
  </si>
  <si>
    <r>
      <t xml:space="preserve">Complies. </t>
    </r>
    <r>
      <rPr>
        <sz val="14"/>
        <rFont val="Arial"/>
        <family val="2"/>
      </rPr>
      <t>Multiple zone HVAC systems include controls that automatically reset the supply-air temperatures in response to building loads or outside air temperature.</t>
    </r>
  </si>
  <si>
    <t>Applicable code exception is Section 1318.2.5, Exception</t>
  </si>
  <si>
    <r>
      <t xml:space="preserve">Not Regulated. </t>
    </r>
    <r>
      <rPr>
        <sz val="14"/>
        <rFont val="Arial"/>
        <family val="2"/>
      </rPr>
      <t>The building plans or specifications do not call for chilled or hot water systems with a design capacity  exceeding 300,000 Btu/hr.</t>
    </r>
  </si>
  <si>
    <r>
      <t xml:space="preserve">Complies. </t>
    </r>
    <r>
      <rPr>
        <sz val="14"/>
        <rFont val="Arial"/>
        <family val="2"/>
      </rPr>
      <t>Chilled and hot water systems include controls that automatically reset supply water temperatures by representative building loads or by outside air temperature.</t>
    </r>
  </si>
  <si>
    <r>
      <t xml:space="preserve">Exception.  </t>
    </r>
    <r>
      <rPr>
        <sz val="14"/>
        <rFont val="Arial"/>
        <family val="0"/>
      </rPr>
      <t>Section 1318.2.4, Exception</t>
    </r>
  </si>
  <si>
    <r>
      <t xml:space="preserve">Not Regulated. </t>
    </r>
    <r>
      <rPr>
        <sz val="14"/>
        <rFont val="Arial"/>
        <family val="2"/>
      </rPr>
      <t xml:space="preserve">The building plans or specifications do not call for zones with special process temperature or humidity requirements. </t>
    </r>
  </si>
  <si>
    <r>
      <t xml:space="preserve">Exception.  </t>
    </r>
    <r>
      <rPr>
        <sz val="14"/>
        <rFont val="Arial"/>
        <family val="0"/>
      </rPr>
      <t>Section 1318.2.7, Exception</t>
    </r>
  </si>
  <si>
    <t>Identify zones with special process requirements:</t>
  </si>
  <si>
    <r>
      <t xml:space="preserve">Complies. </t>
    </r>
    <r>
      <rPr>
        <sz val="14"/>
        <rFont val="Arial"/>
        <family val="2"/>
      </rPr>
      <t>Separate air distribution systems serve zones with special process temperature or humidity requirements from those zones serving only comfort conditions, or supplementary control provisions are included so primary systems are specifically controlled for comfort purposes only.</t>
    </r>
  </si>
  <si>
    <r>
      <t xml:space="preserve">Not Regulated. </t>
    </r>
    <r>
      <rPr>
        <sz val="14"/>
        <rFont val="Arial"/>
        <family val="2"/>
      </rPr>
      <t xml:space="preserve">Building plans or specifications do not call for HVAC systems serving multiple occupancies or floors with </t>
    </r>
    <r>
      <rPr>
        <u val="single"/>
        <sz val="14"/>
        <rFont val="Arial"/>
        <family val="2"/>
      </rPr>
      <t>&gt;</t>
    </r>
    <r>
      <rPr>
        <sz val="14"/>
        <rFont val="Arial"/>
        <family val="2"/>
      </rPr>
      <t xml:space="preserve">240,000 Btu/hr cooling capacity, or </t>
    </r>
    <r>
      <rPr>
        <u val="single"/>
        <sz val="14"/>
        <rFont val="Arial"/>
        <family val="2"/>
      </rPr>
      <t>&gt;</t>
    </r>
    <r>
      <rPr>
        <sz val="14"/>
        <rFont val="Arial"/>
        <family val="2"/>
      </rPr>
      <t>300,000 Btu/hr heating capacity.</t>
    </r>
  </si>
  <si>
    <r>
      <t>No Moisture Added to Building.</t>
    </r>
    <r>
      <rPr>
        <sz val="14"/>
        <rFont val="Arial"/>
        <family val="0"/>
      </rPr>
      <t xml:space="preserve"> The building plans do not call for means to add moisture to maintain specific humidity levels.</t>
    </r>
  </si>
  <si>
    <t>10.1. Shutoff Damper Controls (Section 1317.4.3.3.1)</t>
  </si>
  <si>
    <r>
      <t>Not Required.</t>
    </r>
    <r>
      <rPr>
        <sz val="14"/>
        <rFont val="Arial"/>
        <family val="2"/>
      </rPr>
      <t xml:space="preserve">  Shutoff dampers are not required on this project.</t>
    </r>
  </si>
  <si>
    <r>
      <t>Complies.</t>
    </r>
    <r>
      <rPr>
        <sz val="14"/>
        <rFont val="Arial"/>
        <family val="2"/>
      </rPr>
      <t xml:space="preserve"> Outdoor air supply and exhaust systems shall be provided dampers that automatically shut when systems or spaces served are not in use or during building warm-up, cooldown, or setback.</t>
    </r>
  </si>
  <si>
    <r>
      <t>Complies.</t>
    </r>
    <r>
      <rPr>
        <sz val="14"/>
        <rFont val="Arial"/>
        <family val="2"/>
      </rPr>
      <t xml:space="preserve"> Stair and shaft vents are capable of being automatically closed during normal building operation and interlocked to open as required by fire and smoke detection systems.</t>
    </r>
  </si>
  <si>
    <t>10.2. Motorized Damper Leakage (1317.4.3.3.2)</t>
  </si>
  <si>
    <r>
      <t>Complies.</t>
    </r>
    <r>
      <rPr>
        <sz val="14"/>
        <rFont val="Arial"/>
        <family val="2"/>
      </rPr>
      <t xml:space="preserve">  Motorized outdoor air supply and exhaust air dampers have a maximum leakage rate of 4 cfm/ft2 at 1.0 in w.g. when tested in accordance with AMCA Standard 500-1998.</t>
    </r>
  </si>
  <si>
    <r>
      <t xml:space="preserve">Exception. </t>
    </r>
    <r>
      <rPr>
        <sz val="14"/>
        <rFont val="Arial"/>
        <family val="2"/>
      </rPr>
      <t>Packaged HVAC equipment may have maximum leakage rate of 20 cfm/ft</t>
    </r>
    <r>
      <rPr>
        <vertAlign val="superscript"/>
        <sz val="14"/>
        <rFont val="Arial"/>
        <family val="2"/>
      </rPr>
      <t xml:space="preserve">2 </t>
    </r>
    <r>
      <rPr>
        <sz val="14"/>
        <rFont val="Arial"/>
        <family val="2"/>
      </rPr>
      <t xml:space="preserve">at 1.0 in w.g. when tested in accordance with AMCA Standard 500–1998. </t>
    </r>
  </si>
  <si>
    <t>3. Cooling Tower Fans (Section 1317.5.4.1)</t>
  </si>
  <si>
    <t>4. Simultaneous Heating and Cooling (Section 1318.2.1)</t>
  </si>
  <si>
    <t>5. Electric Motor Efficiency  (Section 1317.10.3 &amp; Table 13-T)</t>
  </si>
  <si>
    <t>6. VAV System Static Pressure Reset Controls (Section 1318.2.3)</t>
  </si>
  <si>
    <t>7. VAV Terminal Units (Section 1317.4.2.1)</t>
  </si>
  <si>
    <t>8. Supply-Air Temperature Reset Controls (Section 1318.2.5)</t>
  </si>
  <si>
    <t>9. Chilled and Hot Water Temperature Reset Controls  (Section 1318.2.4)</t>
  </si>
  <si>
    <t>10. Separate Air Distribution Systems  (Section 1318.2.7)</t>
  </si>
  <si>
    <t>11. Zone Isolation Controls  (Section 1318.2.6)</t>
  </si>
  <si>
    <t>12. Humidity Controls (Section 1318.2.2)</t>
  </si>
  <si>
    <t>13. Hydronic System Controls  (Section 1318.2.8)</t>
  </si>
  <si>
    <t>13.1 Variable Flow Controls (Section 1318.2.8.4)</t>
  </si>
  <si>
    <t>13.2 Three-Pipe System (Section 1318.2.8.1)</t>
  </si>
  <si>
    <t>13.3 Two-Pipe Changeover System (Section 1318.2.8.2)</t>
  </si>
  <si>
    <t>13.4 Hydronic (Water Loop) Heat Pump System (Section 1318.2.8.3)</t>
  </si>
  <si>
    <r>
      <t xml:space="preserve">No New Piping.  </t>
    </r>
    <r>
      <rPr>
        <sz val="14"/>
        <rFont val="Arial"/>
        <family val="2"/>
      </rPr>
      <t>The building plans and specifications do not call for new piping serving a heating or cooling system or part of a circulating service water heating system.</t>
    </r>
  </si>
  <si>
    <r>
      <t xml:space="preserve">Complies.  </t>
    </r>
    <r>
      <rPr>
        <sz val="14"/>
        <rFont val="Arial"/>
        <family val="2"/>
      </rPr>
      <t>All new piping serving a heating or cooling system or part of a circulating service water heating system complies with the requirements of the Code, Section 1314.1.</t>
    </r>
  </si>
  <si>
    <r>
      <t>Exception.</t>
    </r>
    <r>
      <rPr>
        <sz val="14"/>
        <rFont val="Arial"/>
        <family val="2"/>
      </rPr>
      <t xml:space="preserve"> New piping qualifies for exception: Section 1314.1, Exception</t>
    </r>
  </si>
  <si>
    <r>
      <t>Nameplate Horsepower Complies.</t>
    </r>
    <r>
      <rPr>
        <sz val="14"/>
        <rFont val="Arial"/>
        <family val="2"/>
      </rPr>
      <t xml:space="preserve"> Selected fan motors have nameplate ratings no larger than is allowed by Section 1218.4.2.3. (Complete Worksheet 4L.)</t>
    </r>
  </si>
  <si>
    <t>2. Air Transport Energy  (Section 1318.4.2)</t>
  </si>
  <si>
    <r>
      <t>Complies</t>
    </r>
    <r>
      <rPr>
        <sz val="14"/>
        <rFont val="Arial"/>
        <family val="2"/>
      </rPr>
      <t>. Natural ventilation systems provide required amount of ventilation as certified by a reg-istered architect or engineer as specified by Section1203.4.1, Exception. Attach worksheet 4m.</t>
    </r>
  </si>
  <si>
    <r>
      <t>Complies.</t>
    </r>
    <r>
      <rPr>
        <sz val="14"/>
        <rFont val="Arial"/>
        <family val="2"/>
      </rPr>
      <t xml:space="preserve">  HVAC systems with ventilation air capacities of 1,500 CFM or greater that serve areas having an average occupant load of 20 square feet per person or less from Table 1004.1.2 have a means to automatically reduce outside air intake.</t>
    </r>
  </si>
  <si>
    <t>Plans/specs indicate where equipment (i.e. carbon dioxide sensor) and sequence is specified:</t>
  </si>
  <si>
    <r>
      <t>Exception.</t>
    </r>
    <r>
      <rPr>
        <sz val="14"/>
        <rFont val="Arial"/>
        <family val="2"/>
      </rPr>
      <t xml:space="preserve"> HVAC systems are equipped with an energy recovery device with at least 50% recovery effectiveness.</t>
    </r>
  </si>
  <si>
    <r>
      <t xml:space="preserve">No High Occupancy Systems.  </t>
    </r>
    <r>
      <rPr>
        <sz val="14"/>
        <rFont val="Arial"/>
        <family val="2"/>
      </rPr>
      <t>Project does not contain an HVAC system as described above.</t>
    </r>
  </si>
  <si>
    <r>
      <t xml:space="preserve">No New Water Heating.  </t>
    </r>
    <r>
      <rPr>
        <sz val="14"/>
        <rFont val="Arial"/>
        <family val="2"/>
      </rPr>
      <t>The building plans and specifications do not call for new water heaters, hot water storage tanks or service hot water distribution systems.</t>
    </r>
  </si>
  <si>
    <t xml:space="preserve">Actual Max Load used to determine ventilation requirements (persons/1000sqft.) </t>
  </si>
  <si>
    <r>
      <t xml:space="preserve">Complies.  </t>
    </r>
    <r>
      <rPr>
        <sz val="14"/>
        <rFont val="Arial"/>
        <family val="2"/>
      </rPr>
      <t>All new water heaters, hot water storage tanks or service hot water distribution systems comply with the requirements of the Section 1315.</t>
    </r>
  </si>
  <si>
    <t>4. Duct Insulation and Sealing (Sections 1317.7 &amp; 1317.8)</t>
  </si>
  <si>
    <r>
      <t>No Ducts.</t>
    </r>
    <r>
      <rPr>
        <sz val="14"/>
        <rFont val="Arial"/>
        <family val="2"/>
      </rPr>
      <t xml:space="preserve">  The building plans and specifications do not call for new HVAC ducts or plenums.</t>
    </r>
  </si>
  <si>
    <r>
      <t>Complies</t>
    </r>
    <r>
      <rPr>
        <sz val="14"/>
        <rFont val="Arial"/>
        <family val="2"/>
      </rPr>
      <t>.  The plans and specifications call for all air-handling ducts and plenums  to be insulated and sealed as required by Sections 1317.7 &amp;1317.8.</t>
    </r>
  </si>
  <si>
    <t xml:space="preserve">5. Distribution Transformers (Section 1316.1) </t>
  </si>
  <si>
    <r>
      <t>Complies</t>
    </r>
    <r>
      <rPr>
        <sz val="14"/>
        <rFont val="Arial"/>
        <family val="2"/>
      </rPr>
      <t xml:space="preserve">.   All new distribution transformers comply with efficiency, testing, and labeling requirements of Section 1316.1.1. </t>
    </r>
  </si>
  <si>
    <r>
      <t>Exception.</t>
    </r>
    <r>
      <rPr>
        <sz val="14"/>
        <rFont val="Arial"/>
        <family val="2"/>
      </rPr>
      <t xml:space="preserve"> The project qualifies for an exception per Section 1316.1.1, Exceptiion:</t>
    </r>
  </si>
  <si>
    <t>3. Equipment Performance (Section 1317.5)</t>
  </si>
  <si>
    <t xml:space="preserve">  Exception </t>
  </si>
  <si>
    <t>Attach relevant documentation for appropriate exception. The plans/specs show compliance in the following locations:</t>
  </si>
  <si>
    <t>6. HVAC Controls (Section 1317.4)</t>
  </si>
  <si>
    <t>6.1 System Thermostat/Zone Controls (Section 1317.4.1)</t>
  </si>
  <si>
    <r>
      <t>Complies</t>
    </r>
    <r>
      <rPr>
        <sz val="14"/>
        <rFont val="Arial"/>
        <family val="2"/>
      </rPr>
      <t>.  All new HVAC systems include at least one temperature control device responding to temperatures within the zones.</t>
    </r>
  </si>
  <si>
    <t>6.2 Off-hour Controls - Auto Setback or Shutdown (Section 1317.4.3)</t>
  </si>
  <si>
    <r>
      <t>Exception.</t>
    </r>
    <r>
      <rPr>
        <sz val="14"/>
        <rFont val="Arial"/>
        <family val="2"/>
      </rPr>
      <t xml:space="preserve"> The building qualifies for an exception to the requirement for automatic setback or shutdown controls. The applicable code exception is Section 1317.4.3</t>
    </r>
  </si>
  <si>
    <t xml:space="preserve">       Exception </t>
  </si>
  <si>
    <t>6.3 Control Capabilities (Sec. 1317.4.2.1)</t>
  </si>
  <si>
    <r>
      <t>Complies.</t>
    </r>
    <r>
      <rPr>
        <sz val="14"/>
        <rFont val="Arial"/>
        <family val="2"/>
      </rPr>
      <t xml:space="preserve">  Zone thermostats are capable of being set to the temperatures described in Sec. 1317.4.2.1.  Where used to control both heating and cooling, zone controls shall be capable of providing a temperature range or deadband of at least 5 degrees F within which the supply of heating and cooling energy to the zone is shut off or reduced to a minimum.</t>
    </r>
  </si>
  <si>
    <t>6.4 Optimum Start Controls (Section 1317.4.3.2)</t>
  </si>
  <si>
    <r>
      <t xml:space="preserve">Complies. </t>
    </r>
    <r>
      <rPr>
        <sz val="14"/>
        <rFont val="Arial"/>
        <family val="2"/>
      </rPr>
      <t xml:space="preserve">HVAC systems serving multiple occupancies or floors with </t>
    </r>
    <r>
      <rPr>
        <u val="single"/>
        <sz val="14"/>
        <rFont val="Arial"/>
        <family val="2"/>
      </rPr>
      <t>&gt;</t>
    </r>
    <r>
      <rPr>
        <sz val="14"/>
        <rFont val="Arial"/>
        <family val="2"/>
      </rPr>
      <t xml:space="preserve">240,000 Btu/hr cooling capacity, or </t>
    </r>
    <r>
      <rPr>
        <u val="single"/>
        <sz val="14"/>
        <rFont val="Arial"/>
        <family val="2"/>
      </rPr>
      <t>&gt;</t>
    </r>
    <r>
      <rPr>
        <sz val="14"/>
        <rFont val="Arial"/>
        <family val="2"/>
      </rPr>
      <t>300,000 Btu/hr heating capacity are equipped with isolation devices capable of automatically shutting off supply air to and from each isolated area. Each isolated area is controlled independently and satisfies temperature setback (Section 1317.4.2) and optimum start control requirements. Central fan system air volume is reduced through fan speed reduction.</t>
    </r>
  </si>
  <si>
    <r>
      <t>Complies.</t>
    </r>
    <r>
      <rPr>
        <sz val="14"/>
        <rFont val="Arial"/>
        <family val="2"/>
      </rPr>
      <t xml:space="preserve"> Separate HVAC systems have controls capable of varying start-up time of system to just meet temperature set point at time of occupancy.</t>
    </r>
  </si>
  <si>
    <t>6.5 Heat Pump Controls (Section 1317.4.4)</t>
  </si>
  <si>
    <r>
      <t>Complies</t>
    </r>
    <r>
      <rPr>
        <sz val="14"/>
        <rFont val="Arial"/>
        <family val="2"/>
      </rPr>
      <t>.   All new heat pumps equipped with supplementary heaters are controlled to minimize the use of supplemental heat as defined in Section 1317.4.4.</t>
    </r>
  </si>
  <si>
    <t>7. Economizer Cooling (Section 1317.3)</t>
  </si>
  <si>
    <r>
      <t>Complies</t>
    </r>
    <r>
      <rPr>
        <sz val="14"/>
        <rFont val="Arial"/>
        <family val="2"/>
      </rPr>
      <t>. Each new fan system has an air economizer capable of modulating outside-air  and return-air dampers to provide up to 100 percent of the design supply air as outside air.</t>
    </r>
  </si>
  <si>
    <r>
      <t xml:space="preserve">Exception  </t>
    </r>
    <r>
      <rPr>
        <sz val="14"/>
        <rFont val="Arial"/>
        <family val="2"/>
      </rPr>
      <t>At least one new fan system qualifies for an exception. The applicable code exception is Section 1317.3, Exception</t>
    </r>
  </si>
  <si>
    <t>8. Economizer Pressure Relief &amp; Integration (Section 1317.3.1 and 1317.3.2)</t>
  </si>
  <si>
    <r>
      <t>Overpressurization Complies</t>
    </r>
    <r>
      <rPr>
        <sz val="14"/>
        <rFont val="Arial"/>
        <family val="2"/>
      </rPr>
      <t>. The drawings specifically identify a pressure relief mechanism for each fan system that will relieve the extra air introduced by the economizer.</t>
    </r>
  </si>
  <si>
    <r>
      <t>Integration Complies</t>
    </r>
    <r>
      <rPr>
        <sz val="14"/>
        <rFont val="Arial"/>
        <family val="2"/>
      </rPr>
      <t>. Economizer is capable of providing partial cooling even when additional mechanical cooling is required to meet the remainder of the cooling load.</t>
    </r>
  </si>
  <si>
    <r>
      <t>Exception.</t>
    </r>
    <r>
      <rPr>
        <sz val="14"/>
        <rFont val="Arial"/>
        <family val="2"/>
      </rPr>
      <t xml:space="preserve"> The applicable exception is Section 1317.3.2, Exception</t>
    </r>
  </si>
  <si>
    <t xml:space="preserve">Estimated Max Occupant Load from OMSC Table 403.3 (persons/1000sqft.) </t>
  </si>
  <si>
    <t xml:space="preserve">Actual Max Load used to determine ventilation requirements (sqft/person) </t>
  </si>
  <si>
    <t>Required CFM/person (from Table 403.3)</t>
  </si>
  <si>
    <r>
      <t>Required CFM/Sqft (from Table 403.3)</t>
    </r>
    <r>
      <rPr>
        <b/>
        <vertAlign val="superscript"/>
        <sz val="12"/>
        <rFont val="Arial"/>
        <family val="2"/>
      </rPr>
      <t>1</t>
    </r>
  </si>
  <si>
    <r>
      <t>1</t>
    </r>
    <r>
      <rPr>
        <sz val="11"/>
        <rFont val="Arial"/>
        <family val="2"/>
      </rPr>
      <t xml:space="preserve"> Use this column when ventilation requirement is based on CFM/sq ft per OMSC Table 4.3.3.</t>
    </r>
  </si>
  <si>
    <t>9. Hot Gas Bypass (Section 1317.5)</t>
  </si>
  <si>
    <r>
      <t>Complies</t>
    </r>
    <r>
      <rPr>
        <sz val="14"/>
        <rFont val="Arial"/>
        <family val="2"/>
      </rPr>
      <t>.   See allowable amount of hot gas bypass as a percentage of total cooling capacity in table below.</t>
    </r>
  </si>
  <si>
    <r>
      <t>No Economizers Required.</t>
    </r>
    <r>
      <rPr>
        <sz val="14"/>
        <rFont val="Arial"/>
        <family val="2"/>
      </rPr>
      <t xml:space="preserve"> Project does not contain a new fan system requiring economizers.</t>
    </r>
  </si>
  <si>
    <t>10. Shutoff Dampers (1317.4.3.3)</t>
  </si>
  <si>
    <r>
      <t>Complies.</t>
    </r>
    <r>
      <rPr>
        <sz val="14"/>
        <rFont val="Arial"/>
        <family val="2"/>
      </rPr>
      <t xml:space="preserve"> </t>
    </r>
    <r>
      <rPr>
        <sz val="13.5"/>
        <rFont val="Arial"/>
        <family val="2"/>
      </rPr>
      <t>Each outdoor air supply &amp; exhaust system shall be equipped with motorized dampers.</t>
    </r>
  </si>
  <si>
    <r>
      <t>Exception.</t>
    </r>
    <r>
      <rPr>
        <sz val="14"/>
        <rFont val="Arial"/>
        <family val="2"/>
      </rPr>
      <t xml:space="preserve"> The building qualifies for an exception to the motorized damper requirement. The applicable code exception is Section 1317.4.3.3 Exception</t>
    </r>
  </si>
  <si>
    <t>Single Packaged and Split AC Without a Heating Section or With Electric Resistance Heat</t>
  </si>
  <si>
    <t>Single Packaged and Split AC With a Heating Section Other Than Electric Resistance</t>
  </si>
  <si>
    <r>
      <t xml:space="preserve">Exception. </t>
    </r>
    <r>
      <rPr>
        <sz val="14"/>
        <rFont val="Arial"/>
        <family val="2"/>
      </rPr>
      <t>Unitary packaged system with cooling capacity no greater than 90,000 Btu/h</t>
    </r>
  </si>
  <si>
    <t>If Exception 3 is selected complete the following:</t>
  </si>
  <si>
    <t>Programmable controls (1317.4.3.1 (1))</t>
  </si>
  <si>
    <t>Occupant sensor (1317.4.3.1 (2))</t>
  </si>
  <si>
    <t>Interlocked to a security system (1317.4.3.1 (3))</t>
  </si>
  <si>
    <t>1. Simple or Complex Systems (Section 1317.9, 1317.10 and 1318)</t>
  </si>
  <si>
    <r>
      <t>Complies.</t>
    </r>
    <r>
      <rPr>
        <sz val="14"/>
        <rFont val="Arial"/>
        <family val="2"/>
      </rPr>
      <t xml:space="preserve"> Systems must have </t>
    </r>
    <r>
      <rPr>
        <b/>
        <sz val="14"/>
        <rFont val="Arial"/>
        <family val="2"/>
      </rPr>
      <t>at least one</t>
    </r>
    <r>
      <rPr>
        <sz val="14"/>
        <rFont val="Arial"/>
        <family val="2"/>
      </rPr>
      <t xml:space="preserve"> of the following features:</t>
    </r>
  </si>
  <si>
    <r>
      <t>No Cooling Tower</t>
    </r>
    <r>
      <rPr>
        <sz val="14"/>
        <rFont val="Arial"/>
        <family val="0"/>
      </rPr>
      <t xml:space="preserve">  There is no cooling tower in this project. </t>
    </r>
  </si>
  <si>
    <r>
      <t xml:space="preserve">No Hydronic System. </t>
    </r>
    <r>
      <rPr>
        <sz val="14"/>
        <rFont val="Arial"/>
        <family val="0"/>
      </rPr>
      <t>The building plans or specifications do not call for a new hydronic system.</t>
    </r>
  </si>
  <si>
    <r>
      <t>Complies</t>
    </r>
    <r>
      <rPr>
        <sz val="14"/>
        <rFont val="Arial"/>
        <family val="2"/>
      </rPr>
      <t>.  The plans and specifications call for carbon monoxide sensing devices as required by Section 1317.2.3.</t>
    </r>
  </si>
  <si>
    <r>
      <t>Form Required.</t>
    </r>
    <r>
      <rPr>
        <sz val="14"/>
        <rFont val="Arial"/>
        <family val="2"/>
      </rPr>
      <t xml:space="preserve">  Complete form if a new HVAC system is being installed, or components of an existing HVAC system are being replaced (I.e., equipment, controls, ductwork, and insulation.)</t>
    </r>
  </si>
  <si>
    <r>
      <t xml:space="preserve">Exception. </t>
    </r>
    <r>
      <rPr>
        <sz val="14"/>
        <rFont val="Arial"/>
        <family val="2"/>
      </rPr>
      <t xml:space="preserve">The building or part of the building qualifies for an exception from HVAC code requirements. Applicable code exception is Section 1317.1.  Portions of the building that qualify: </t>
    </r>
  </si>
  <si>
    <r>
      <t>Simple System</t>
    </r>
    <r>
      <rPr>
        <sz val="14"/>
        <rFont val="Arial"/>
        <family val="2"/>
      </rPr>
      <t>.  Building contains only Simple HVAC System(s). Complete this form (4a) and equipment efficiency worksheets as required. Form 4b is not required.</t>
    </r>
  </si>
  <si>
    <r>
      <t>Complex System</t>
    </r>
    <r>
      <rPr>
        <sz val="14"/>
        <rFont val="Arial"/>
        <family val="2"/>
      </rPr>
      <t>. Project includes a Complex System.  Complete this form (4a), form 4b and equipment efficiency worksheets as required.</t>
    </r>
  </si>
  <si>
    <t>The plans/specs show compliance on the following pages:</t>
  </si>
  <si>
    <t xml:space="preserve">        Unit Identifier of exempt units:</t>
  </si>
  <si>
    <t>HVAC systems with equipment shutdown are equipped with at least one of the following:</t>
  </si>
  <si>
    <t>The following equipment efficiency worksheets are attached:</t>
  </si>
  <si>
    <t>Manually activated timers with 2-hour operation max (1317.4.3.1 (4))</t>
  </si>
  <si>
    <t xml:space="preserve">Calculated Natural Ventilation to Space (design conditions)2 </t>
  </si>
  <si>
    <r>
      <t xml:space="preserve">No New HVAC Equipment.  </t>
    </r>
    <r>
      <rPr>
        <sz val="14"/>
        <rFont val="Arial"/>
        <family val="2"/>
      </rPr>
      <t>The building plans do not call for new electrical HVAC equipment, combustion heating equipment, or heat-operated cooling equipment.</t>
    </r>
  </si>
  <si>
    <r>
      <t>Complies</t>
    </r>
    <r>
      <rPr>
        <sz val="14"/>
        <rFont val="Arial"/>
        <family val="2"/>
      </rPr>
      <t>. All new HVAC equipment have efficiencies not less than those required by code.</t>
    </r>
  </si>
  <si>
    <t>Steam</t>
  </si>
  <si>
    <t>n/a</t>
  </si>
  <si>
    <t>10.1 EER</t>
  </si>
  <si>
    <t>9.0 EER</t>
  </si>
  <si>
    <t>9.2 IPLV</t>
  </si>
  <si>
    <t>9.5 EER</t>
  </si>
  <si>
    <t>9.5 IPLV</t>
  </si>
  <si>
    <t>10.3 EER</t>
  </si>
  <si>
    <t>9.7 EER</t>
  </si>
  <si>
    <t>9.2 EER</t>
  </si>
  <si>
    <t>9.7 IPLV</t>
  </si>
  <si>
    <t>9.4 IPLV</t>
  </si>
  <si>
    <t>11.2 IPLV</t>
  </si>
  <si>
    <t>12.1 EER</t>
  </si>
  <si>
    <t>UNITARY AIR COND. - WATER &amp; EVAPORATIVELY COOLED</t>
  </si>
  <si>
    <t>11.3 EER</t>
  </si>
  <si>
    <t>10.8 EER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</si>
</sst>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00"/>
    <numFmt numFmtId="175" formatCode=".0"/>
    <numFmt numFmtId="176" formatCode="00000"/>
    <numFmt numFmtId="177" formatCode="_(* #,##0.0_);_(* \(#,##0.0\);_(* &quot;-&quot;?_);_(@_)"/>
    <numFmt numFmtId="178" formatCode="0.00000000"/>
    <numFmt numFmtId="179" formatCode="0.0000000"/>
    <numFmt numFmtId="180" formatCode="0.000000"/>
    <numFmt numFmtId="181" formatCode="[$-409]h:mm:ss\ AM/PM"/>
    <numFmt numFmtId="182" formatCode="[$-409]dddd\,\ mmmm\ dd\,\ yyyy"/>
    <numFmt numFmtId="183" formatCode=";;"/>
    <numFmt numFmtId="184" formatCode="#,##0.0"/>
  </numFmts>
  <fonts count="64">
    <font>
      <sz val="9"/>
      <name val="Geneva"/>
      <family val="0"/>
    </font>
    <font>
      <b/>
      <sz val="9"/>
      <name val="Geneva"/>
      <family val="0"/>
    </font>
    <font>
      <i/>
      <sz val="9"/>
      <name val="Geneva"/>
      <family val="0"/>
    </font>
    <font>
      <b/>
      <i/>
      <sz val="9"/>
      <name val="Geneva"/>
      <family val="0"/>
    </font>
    <font>
      <sz val="8"/>
      <name val="Tahoma"/>
      <family val="2"/>
    </font>
    <font>
      <b/>
      <sz val="14"/>
      <name val="Bookman Old Style"/>
      <family val="1"/>
    </font>
    <font>
      <b/>
      <sz val="16"/>
      <name val="Bookman Old Style"/>
      <family val="1"/>
    </font>
    <font>
      <sz val="14"/>
      <name val="Arial"/>
      <family val="2"/>
    </font>
    <font>
      <b/>
      <sz val="24"/>
      <name val="Arial"/>
      <family val="2"/>
    </font>
    <font>
      <sz val="12"/>
      <name val="Arial"/>
      <family val="2"/>
    </font>
    <font>
      <sz val="16"/>
      <name val="Arial"/>
      <family val="2"/>
    </font>
    <font>
      <b/>
      <sz val="12"/>
      <name val="Arial"/>
      <family val="2"/>
    </font>
    <font>
      <b/>
      <sz val="14"/>
      <name val="Arial"/>
      <family val="2"/>
    </font>
    <font>
      <sz val="10"/>
      <name val="Arial"/>
      <family val="2"/>
    </font>
    <font>
      <sz val="11"/>
      <name val="Arial"/>
      <family val="2"/>
    </font>
    <font>
      <sz val="9"/>
      <name val="Arial"/>
      <family val="2"/>
    </font>
    <font>
      <sz val="9"/>
      <name val="Bookman Old Style"/>
      <family val="1"/>
    </font>
    <font>
      <sz val="14"/>
      <name val="Bookman Old Style"/>
      <family val="1"/>
    </font>
    <font>
      <sz val="12"/>
      <name val="Bookman Old Style"/>
      <family val="1"/>
    </font>
    <font>
      <sz val="14"/>
      <name val="Helv"/>
      <family val="0"/>
    </font>
    <font>
      <sz val="12"/>
      <name val="Geneva"/>
      <family val="0"/>
    </font>
    <font>
      <b/>
      <sz val="24"/>
      <name val="Helv"/>
      <family val="0"/>
    </font>
    <font>
      <sz val="18"/>
      <name val="Helv"/>
      <family val="0"/>
    </font>
    <font>
      <sz val="12"/>
      <name val="Helv"/>
      <family val="0"/>
    </font>
    <font>
      <sz val="16"/>
      <name val="Bookman"/>
      <family val="0"/>
    </font>
    <font>
      <sz val="16"/>
      <name val="Helv"/>
      <family val="0"/>
    </font>
    <font>
      <b/>
      <sz val="20"/>
      <name val="Arial"/>
      <family val="2"/>
    </font>
    <font>
      <u val="single"/>
      <sz val="12"/>
      <name val="Arial"/>
      <family val="2"/>
    </font>
    <font>
      <sz val="24"/>
      <name val="Arial"/>
      <family val="2"/>
    </font>
    <font>
      <b/>
      <sz val="20"/>
      <name val="Bookman Old Style"/>
      <family val="1"/>
    </font>
    <font>
      <vertAlign val="subscript"/>
      <sz val="12"/>
      <name val="Arial"/>
      <family val="2"/>
    </font>
    <font>
      <b/>
      <u val="single"/>
      <sz val="9"/>
      <name val="Bookman Old Style"/>
      <family val="1"/>
    </font>
    <font>
      <sz val="20"/>
      <name val="Bookman Old Style"/>
      <family val="1"/>
    </font>
    <font>
      <u val="single"/>
      <sz val="10"/>
      <name val="Arial"/>
      <family val="2"/>
    </font>
    <font>
      <sz val="10"/>
      <name val="Bookman Old Style"/>
      <family val="1"/>
    </font>
    <font>
      <u val="single"/>
      <sz val="14"/>
      <name val="Arial"/>
      <family val="0"/>
    </font>
    <font>
      <b/>
      <sz val="12"/>
      <name val="Comic Sans MS"/>
      <family val="4"/>
    </font>
    <font>
      <u val="single"/>
      <sz val="6.75"/>
      <color indexed="12"/>
      <name val="Geneva"/>
      <family val="0"/>
    </font>
    <font>
      <u val="single"/>
      <sz val="6.75"/>
      <color indexed="36"/>
      <name val="Geneva"/>
      <family val="0"/>
    </font>
    <font>
      <sz val="16"/>
      <name val="Wingdings"/>
      <family val="0"/>
    </font>
    <font>
      <b/>
      <sz val="11"/>
      <name val="Arial"/>
      <family val="2"/>
    </font>
    <font>
      <b/>
      <sz val="12"/>
      <name val="Tahoma"/>
      <family val="2"/>
    </font>
    <font>
      <sz val="16"/>
      <name val="Bookman Old Style"/>
      <family val="1"/>
    </font>
    <font>
      <sz val="10"/>
      <name val="Geneva"/>
      <family val="0"/>
    </font>
    <font>
      <sz val="14"/>
      <name val="Geneva"/>
      <family val="0"/>
    </font>
    <font>
      <b/>
      <u val="single"/>
      <sz val="14"/>
      <name val="Arial"/>
      <family val="2"/>
    </font>
    <font>
      <b/>
      <sz val="14"/>
      <name val="Geneva"/>
      <family val="0"/>
    </font>
    <font>
      <vertAlign val="superscript"/>
      <sz val="10"/>
      <name val="Arial"/>
      <family val="2"/>
    </font>
    <font>
      <vertAlign val="superscript"/>
      <sz val="12"/>
      <name val="Arial"/>
      <family val="2"/>
    </font>
    <font>
      <b/>
      <u val="single"/>
      <sz val="12"/>
      <name val="Tahoma"/>
      <family val="2"/>
    </font>
    <font>
      <i/>
      <sz val="14"/>
      <name val="Arial"/>
      <family val="2"/>
    </font>
    <font>
      <b/>
      <vertAlign val="superscript"/>
      <sz val="12"/>
      <name val="Arial"/>
      <family val="2"/>
    </font>
    <font>
      <b/>
      <sz val="12"/>
      <name val="Geneva"/>
      <family val="0"/>
    </font>
    <font>
      <vertAlign val="superscript"/>
      <sz val="10"/>
      <name val="Geneva"/>
      <family val="0"/>
    </font>
    <font>
      <u val="single"/>
      <sz val="10"/>
      <name val="Geneva"/>
      <family val="0"/>
    </font>
    <font>
      <sz val="12"/>
      <name val="Times New Roman"/>
      <family val="1"/>
    </font>
    <font>
      <vertAlign val="superscript"/>
      <sz val="14"/>
      <name val="Arial"/>
      <family val="2"/>
    </font>
    <font>
      <sz val="56"/>
      <color indexed="23"/>
      <name val="Geneva"/>
      <family val="0"/>
    </font>
    <font>
      <b/>
      <u val="single"/>
      <sz val="12"/>
      <name val="Arial"/>
      <family val="0"/>
    </font>
    <font>
      <sz val="13.5"/>
      <name val="Arial"/>
      <family val="2"/>
    </font>
    <font>
      <sz val="10.5"/>
      <name val="Arial"/>
      <family val="2"/>
    </font>
    <font>
      <sz val="10.5"/>
      <name val="Geneva"/>
      <family val="0"/>
    </font>
    <font>
      <b/>
      <sz val="10"/>
      <name val="Arial"/>
      <family val="2"/>
    </font>
    <font>
      <sz val="11"/>
      <name val="Geneva"/>
      <family val="0"/>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8">
    <border>
      <left/>
      <right/>
      <top/>
      <bottom/>
      <diagonal/>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medium"/>
      <bottom>
        <color indexed="63"/>
      </bottom>
    </border>
    <border>
      <left style="thin"/>
      <right style="medium"/>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style="thin"/>
      <top>
        <color indexed="63"/>
      </top>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medium"/>
      <top>
        <color indexed="63"/>
      </top>
      <bottom style="medium"/>
    </border>
    <border>
      <left style="medium"/>
      <right style="thin"/>
      <top style="thin"/>
      <bottom>
        <color indexed="63"/>
      </bottom>
    </border>
    <border>
      <left>
        <color indexed="63"/>
      </left>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color indexed="63"/>
      </left>
      <right style="thin"/>
      <top style="medium"/>
      <bottom style="thin"/>
    </border>
    <border>
      <left>
        <color indexed="63"/>
      </left>
      <right style="thin"/>
      <top>
        <color indexed="63"/>
      </top>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style="medium"/>
      <bottom>
        <color indexed="63"/>
      </botto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style="medium"/>
      <top style="thin"/>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cellStyleXfs>
  <cellXfs count="974">
    <xf numFmtId="0" fontId="0" fillId="0" borderId="0" xfId="0" applyAlignment="1">
      <alignment/>
    </xf>
    <xf numFmtId="0" fontId="7" fillId="2" borderId="0" xfId="0" applyFont="1" applyFill="1" applyAlignment="1">
      <alignment/>
    </xf>
    <xf numFmtId="0" fontId="9" fillId="2" borderId="0" xfId="0" applyFont="1" applyFill="1" applyAlignment="1">
      <alignment/>
    </xf>
    <xf numFmtId="0" fontId="11" fillId="2" borderId="0" xfId="0" applyFont="1" applyFill="1" applyAlignment="1">
      <alignment/>
    </xf>
    <xf numFmtId="0" fontId="9" fillId="3" borderId="1" xfId="0" applyFont="1" applyFill="1" applyBorder="1" applyAlignment="1">
      <alignment/>
    </xf>
    <xf numFmtId="0" fontId="9" fillId="3" borderId="2" xfId="0" applyFont="1" applyFill="1" applyBorder="1" applyAlignment="1">
      <alignment/>
    </xf>
    <xf numFmtId="0" fontId="9" fillId="3" borderId="3" xfId="0" applyFont="1" applyFill="1" applyBorder="1" applyAlignment="1">
      <alignment/>
    </xf>
    <xf numFmtId="0" fontId="19" fillId="2" borderId="0" xfId="0" applyFont="1" applyFill="1" applyAlignment="1">
      <alignment/>
    </xf>
    <xf numFmtId="0" fontId="21" fillId="2" borderId="0" xfId="0" applyFont="1" applyFill="1" applyAlignment="1">
      <alignment/>
    </xf>
    <xf numFmtId="0" fontId="23" fillId="2" borderId="0" xfId="0" applyFont="1" applyFill="1" applyAlignment="1">
      <alignment/>
    </xf>
    <xf numFmtId="0" fontId="25" fillId="2" borderId="0" xfId="0" applyFont="1" applyFill="1" applyAlignment="1">
      <alignment/>
    </xf>
    <xf numFmtId="0" fontId="23" fillId="3" borderId="2" xfId="0" applyFont="1" applyFill="1" applyBorder="1" applyAlignment="1">
      <alignment/>
    </xf>
    <xf numFmtId="0" fontId="9" fillId="2" borderId="0" xfId="0" applyFont="1" applyFill="1" applyAlignment="1">
      <alignment/>
    </xf>
    <xf numFmtId="0" fontId="19" fillId="3" borderId="3" xfId="0" applyFont="1" applyFill="1" applyBorder="1" applyAlignment="1">
      <alignment/>
    </xf>
    <xf numFmtId="0" fontId="0" fillId="2" borderId="0" xfId="0" applyFill="1" applyAlignment="1">
      <alignment/>
    </xf>
    <xf numFmtId="0" fontId="7" fillId="3" borderId="2" xfId="0" applyFont="1" applyFill="1" applyBorder="1" applyAlignment="1">
      <alignment/>
    </xf>
    <xf numFmtId="0" fontId="12" fillId="3" borderId="2" xfId="0" applyFont="1" applyFill="1" applyBorder="1" applyAlignment="1">
      <alignment/>
    </xf>
    <xf numFmtId="49" fontId="7" fillId="3" borderId="1" xfId="0" applyNumberFormat="1" applyFont="1" applyFill="1" applyBorder="1" applyAlignment="1" quotePrefix="1">
      <alignment horizontal="center"/>
    </xf>
    <xf numFmtId="0" fontId="7" fillId="2" borderId="0" xfId="0" applyFont="1" applyFill="1" applyBorder="1" applyAlignment="1">
      <alignment/>
    </xf>
    <xf numFmtId="0" fontId="0" fillId="2" borderId="0" xfId="0" applyFill="1" applyBorder="1" applyAlignment="1">
      <alignment/>
    </xf>
    <xf numFmtId="0" fontId="19" fillId="2" borderId="0" xfId="0" applyFont="1" applyFill="1" applyBorder="1" applyAlignment="1">
      <alignment/>
    </xf>
    <xf numFmtId="0" fontId="7" fillId="2" borderId="4" xfId="0" applyFont="1" applyFill="1" applyBorder="1" applyAlignment="1">
      <alignment/>
    </xf>
    <xf numFmtId="0" fontId="8" fillId="2" borderId="4" xfId="0" applyFont="1" applyFill="1" applyBorder="1" applyAlignment="1">
      <alignment/>
    </xf>
    <xf numFmtId="0" fontId="10" fillId="2" borderId="4" xfId="0" applyFont="1" applyFill="1" applyBorder="1" applyAlignment="1">
      <alignment/>
    </xf>
    <xf numFmtId="0" fontId="36" fillId="2" borderId="0" xfId="0" applyFont="1" applyFill="1" applyBorder="1" applyAlignment="1" applyProtection="1">
      <alignment horizontal="center"/>
      <protection locked="0"/>
    </xf>
    <xf numFmtId="0" fontId="11" fillId="3" borderId="5" xfId="0" applyFont="1" applyFill="1" applyBorder="1" applyAlignment="1" applyProtection="1">
      <alignment horizontal="center" wrapText="1"/>
      <protection/>
    </xf>
    <xf numFmtId="0" fontId="9" fillId="3" borderId="0" xfId="0" applyFont="1" applyFill="1" applyBorder="1" applyAlignment="1" applyProtection="1">
      <alignment horizontal="center" vertical="center"/>
      <protection/>
    </xf>
    <xf numFmtId="0" fontId="9" fillId="2" borderId="0" xfId="0" applyFont="1" applyFill="1" applyAlignment="1" applyProtection="1">
      <alignment/>
      <protection/>
    </xf>
    <xf numFmtId="0" fontId="11" fillId="2" borderId="0" xfId="0" applyFont="1" applyFill="1" applyAlignment="1" applyProtection="1">
      <alignment/>
      <protection/>
    </xf>
    <xf numFmtId="0" fontId="11" fillId="2" borderId="0" xfId="0" applyFont="1" applyFill="1" applyBorder="1" applyAlignment="1" applyProtection="1">
      <alignment/>
      <protection/>
    </xf>
    <xf numFmtId="0" fontId="25" fillId="2" borderId="0" xfId="0" applyFont="1" applyFill="1" applyAlignment="1" applyProtection="1">
      <alignment/>
      <protection/>
    </xf>
    <xf numFmtId="0" fontId="25" fillId="2" borderId="0" xfId="0" applyNumberFormat="1" applyFont="1" applyFill="1" applyAlignment="1" applyProtection="1">
      <alignment/>
      <protection/>
    </xf>
    <xf numFmtId="0" fontId="9" fillId="2" borderId="0" xfId="0" applyFont="1" applyFill="1" applyAlignment="1" applyProtection="1">
      <alignment/>
      <protection/>
    </xf>
    <xf numFmtId="0" fontId="0" fillId="0" borderId="0" xfId="0" applyAlignment="1" applyProtection="1">
      <alignment/>
      <protection/>
    </xf>
    <xf numFmtId="0" fontId="0" fillId="0" borderId="6" xfId="0" applyBorder="1" applyAlignment="1" applyProtection="1">
      <alignment/>
      <protection/>
    </xf>
    <xf numFmtId="3" fontId="0" fillId="0" borderId="7" xfId="0" applyNumberFormat="1" applyBorder="1" applyAlignment="1" applyProtection="1">
      <alignment/>
      <protection/>
    </xf>
    <xf numFmtId="3" fontId="0" fillId="0" borderId="0" xfId="0" applyNumberFormat="1" applyBorder="1" applyAlignment="1" applyProtection="1">
      <alignment/>
      <protection/>
    </xf>
    <xf numFmtId="0" fontId="0" fillId="0" borderId="8" xfId="0" applyBorder="1" applyAlignment="1" applyProtection="1">
      <alignment/>
      <protection/>
    </xf>
    <xf numFmtId="3" fontId="0" fillId="0" borderId="9" xfId="0" applyNumberFormat="1" applyBorder="1" applyAlignment="1" applyProtection="1">
      <alignment/>
      <protection/>
    </xf>
    <xf numFmtId="3" fontId="0" fillId="0" borderId="10" xfId="0" applyNumberFormat="1" applyBorder="1" applyAlignment="1" applyProtection="1">
      <alignment/>
      <protection/>
    </xf>
    <xf numFmtId="0" fontId="0" fillId="0" borderId="11" xfId="0" applyBorder="1" applyAlignment="1" applyProtection="1">
      <alignment/>
      <protection/>
    </xf>
    <xf numFmtId="176" fontId="11" fillId="2" borderId="0" xfId="0" applyNumberFormat="1" applyFont="1" applyFill="1" applyBorder="1" applyAlignment="1" applyProtection="1">
      <alignment/>
      <protection/>
    </xf>
    <xf numFmtId="0" fontId="1" fillId="0" borderId="12" xfId="0" applyFont="1" applyBorder="1" applyAlignment="1" applyProtection="1">
      <alignment wrapText="1"/>
      <protection/>
    </xf>
    <xf numFmtId="0" fontId="1" fillId="0" borderId="13" xfId="0" applyFont="1" applyBorder="1" applyAlignment="1" applyProtection="1">
      <alignment wrapText="1"/>
      <protection/>
    </xf>
    <xf numFmtId="0" fontId="0" fillId="0" borderId="14" xfId="0" applyBorder="1" applyAlignment="1" applyProtection="1">
      <alignment wrapText="1"/>
      <protection/>
    </xf>
    <xf numFmtId="0" fontId="0" fillId="0" borderId="15" xfId="0" applyBorder="1" applyAlignment="1" applyProtection="1">
      <alignment wrapText="1"/>
      <protection/>
    </xf>
    <xf numFmtId="0" fontId="1" fillId="0" borderId="16" xfId="0" applyFont="1" applyBorder="1" applyAlignment="1" applyProtection="1">
      <alignment wrapText="1"/>
      <protection/>
    </xf>
    <xf numFmtId="43" fontId="11" fillId="2" borderId="0" xfId="0" applyNumberFormat="1" applyFont="1" applyFill="1" applyBorder="1" applyAlignment="1" applyProtection="1">
      <alignment/>
      <protection/>
    </xf>
    <xf numFmtId="0" fontId="0" fillId="0" borderId="0" xfId="0" applyBorder="1" applyAlignment="1" applyProtection="1">
      <alignment wrapText="1"/>
      <protection/>
    </xf>
    <xf numFmtId="0" fontId="0" fillId="0" borderId="7" xfId="0" applyBorder="1" applyAlignment="1" applyProtection="1">
      <alignment wrapText="1"/>
      <protection/>
    </xf>
    <xf numFmtId="0" fontId="11" fillId="2" borderId="0" xfId="0" applyFont="1" applyFill="1" applyBorder="1" applyAlignment="1" applyProtection="1">
      <alignment/>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2" fillId="3" borderId="0" xfId="0" applyFont="1" applyFill="1" applyBorder="1" applyAlignment="1" applyProtection="1">
      <alignment/>
      <protection/>
    </xf>
    <xf numFmtId="0" fontId="9" fillId="2" borderId="0" xfId="0" applyFont="1" applyFill="1" applyAlignment="1" applyProtection="1">
      <alignment/>
      <protection locked="0"/>
    </xf>
    <xf numFmtId="0" fontId="6" fillId="0" borderId="0" xfId="0" applyFont="1" applyFill="1" applyBorder="1" applyAlignment="1" applyProtection="1" quotePrefix="1">
      <alignment horizontal="left" vertical="center"/>
      <protection/>
    </xf>
    <xf numFmtId="0" fontId="7" fillId="0" borderId="0" xfId="0" applyFont="1" applyFill="1" applyBorder="1" applyAlignment="1" applyProtection="1" quotePrefix="1">
      <alignment horizontal="left"/>
      <protection/>
    </xf>
    <xf numFmtId="0" fontId="12" fillId="0" borderId="0" xfId="0" applyFont="1" applyFill="1" applyBorder="1" applyAlignment="1" applyProtection="1" quotePrefix="1">
      <alignment horizontal="left" vertical="top" wrapText="1"/>
      <protection/>
    </xf>
    <xf numFmtId="0" fontId="7" fillId="0" borderId="0" xfId="0" applyFont="1" applyFill="1" applyBorder="1" applyAlignment="1" applyProtection="1">
      <alignment horizontal="left"/>
      <protection/>
    </xf>
    <xf numFmtId="0" fontId="9" fillId="3" borderId="17" xfId="0" applyFont="1" applyFill="1" applyBorder="1" applyAlignment="1" applyProtection="1">
      <alignment horizontal="center" vertical="center" wrapText="1"/>
      <protection/>
    </xf>
    <xf numFmtId="0" fontId="0" fillId="0" borderId="0" xfId="0" applyAlignment="1">
      <alignment vertical="top" wrapText="1"/>
    </xf>
    <xf numFmtId="0" fontId="7" fillId="0" borderId="0" xfId="0" applyFont="1" applyFill="1" applyBorder="1" applyAlignment="1" applyProtection="1">
      <alignment vertical="center"/>
      <protection/>
    </xf>
    <xf numFmtId="0" fontId="28" fillId="0" borderId="20" xfId="0" applyFont="1" applyFill="1" applyBorder="1" applyAlignment="1" applyProtection="1">
      <alignment horizontal="left"/>
      <protection/>
    </xf>
    <xf numFmtId="0" fontId="7" fillId="0" borderId="4" xfId="0" applyFont="1" applyFill="1" applyBorder="1" applyAlignment="1" applyProtection="1">
      <alignment/>
      <protection/>
    </xf>
    <xf numFmtId="0" fontId="7" fillId="0" borderId="0" xfId="0" applyFont="1" applyFill="1" applyBorder="1" applyAlignment="1" applyProtection="1">
      <alignment/>
      <protection/>
    </xf>
    <xf numFmtId="0" fontId="17" fillId="0" borderId="0" xfId="0" applyFont="1" applyFill="1" applyBorder="1" applyAlignment="1" applyProtection="1">
      <alignment/>
      <protection/>
    </xf>
    <xf numFmtId="0" fontId="7" fillId="0" borderId="20" xfId="0" applyFont="1" applyFill="1" applyBorder="1" applyAlignment="1" applyProtection="1">
      <alignment/>
      <protection/>
    </xf>
    <xf numFmtId="0" fontId="10" fillId="0" borderId="4" xfId="0" applyFont="1" applyFill="1" applyBorder="1" applyAlignment="1" applyProtection="1">
      <alignment/>
      <protection/>
    </xf>
    <xf numFmtId="0" fontId="10" fillId="0" borderId="0" xfId="0"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0" fontId="7" fillId="0" borderId="4" xfId="0" applyFont="1" applyFill="1" applyBorder="1" applyAlignment="1" applyProtection="1">
      <alignment/>
      <protection/>
    </xf>
    <xf numFmtId="0" fontId="36"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36" fillId="0" borderId="20" xfId="0" applyFont="1" applyFill="1" applyBorder="1" applyAlignment="1" applyProtection="1">
      <alignment horizontal="center"/>
      <protection/>
    </xf>
    <xf numFmtId="0" fontId="12" fillId="0" borderId="0" xfId="0" applyFont="1" applyFill="1" applyBorder="1" applyAlignment="1" applyProtection="1" quotePrefix="1">
      <alignment horizontal="left"/>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horizontal="center"/>
      <protection/>
    </xf>
    <xf numFmtId="0" fontId="7" fillId="0" borderId="2" xfId="0" applyFont="1" applyFill="1" applyBorder="1" applyAlignment="1" applyProtection="1">
      <alignment/>
      <protection/>
    </xf>
    <xf numFmtId="0" fontId="17" fillId="0" borderId="2" xfId="0" applyFont="1" applyFill="1" applyBorder="1" applyAlignment="1" applyProtection="1">
      <alignment/>
      <protection/>
    </xf>
    <xf numFmtId="0" fontId="7" fillId="0" borderId="3" xfId="0" applyFont="1" applyFill="1" applyBorder="1" applyAlignment="1" applyProtection="1">
      <alignment/>
      <protection/>
    </xf>
    <xf numFmtId="0" fontId="7" fillId="0" borderId="21" xfId="0" applyFont="1" applyFill="1" applyBorder="1" applyAlignment="1" applyProtection="1">
      <alignment/>
      <protection/>
    </xf>
    <xf numFmtId="0" fontId="7" fillId="0" borderId="22" xfId="0" applyFont="1" applyFill="1" applyBorder="1" applyAlignment="1" applyProtection="1">
      <alignment/>
      <protection/>
    </xf>
    <xf numFmtId="0" fontId="7" fillId="0" borderId="23" xfId="0" applyFont="1" applyFill="1" applyBorder="1" applyAlignment="1" applyProtection="1">
      <alignment horizontal="right"/>
      <protection/>
    </xf>
    <xf numFmtId="0" fontId="7" fillId="0" borderId="24" xfId="0" applyFont="1" applyFill="1" applyBorder="1" applyAlignment="1" applyProtection="1">
      <alignment horizontal="right"/>
      <protection/>
    </xf>
    <xf numFmtId="0" fontId="10" fillId="0" borderId="20" xfId="0" applyFont="1" applyFill="1" applyBorder="1" applyAlignment="1" applyProtection="1">
      <alignment/>
      <protection/>
    </xf>
    <xf numFmtId="0" fontId="6" fillId="0" borderId="0" xfId="0" applyFont="1" applyFill="1" applyBorder="1" applyAlignment="1" applyProtection="1">
      <alignment horizontal="left"/>
      <protection/>
    </xf>
    <xf numFmtId="0" fontId="12" fillId="0" borderId="0" xfId="0" applyFont="1" applyFill="1" applyBorder="1" applyAlignment="1" applyProtection="1">
      <alignment horizontal="left"/>
      <protection/>
    </xf>
    <xf numFmtId="49" fontId="7" fillId="0" borderId="1" xfId="0" applyNumberFormat="1" applyFont="1" applyFill="1" applyBorder="1" applyAlignment="1" applyProtection="1">
      <alignment horizontal="center" vertical="center"/>
      <protection/>
    </xf>
    <xf numFmtId="0" fontId="11" fillId="0" borderId="25" xfId="0" applyFont="1" applyFill="1" applyBorder="1" applyAlignment="1" applyProtection="1">
      <alignment horizontal="left"/>
      <protection/>
    </xf>
    <xf numFmtId="0" fontId="11" fillId="0" borderId="26" xfId="0" applyFont="1" applyFill="1" applyBorder="1" applyAlignment="1" applyProtection="1">
      <alignment horizontal="center"/>
      <protection/>
    </xf>
    <xf numFmtId="0" fontId="12" fillId="0" borderId="27" xfId="0" applyFont="1" applyFill="1" applyBorder="1" applyAlignment="1" applyProtection="1">
      <alignment horizontal="left"/>
      <protection locked="0"/>
    </xf>
    <xf numFmtId="0" fontId="12" fillId="0" borderId="28" xfId="0" applyFont="1" applyFill="1" applyBorder="1" applyAlignment="1" applyProtection="1">
      <alignment horizontal="left"/>
      <protection locked="0"/>
    </xf>
    <xf numFmtId="0" fontId="17" fillId="0" borderId="0" xfId="0" applyFont="1" applyFill="1" applyBorder="1" applyAlignment="1" applyProtection="1">
      <alignment vertical="center"/>
      <protection/>
    </xf>
    <xf numFmtId="0" fontId="7" fillId="0" borderId="0" xfId="0" applyFont="1" applyFill="1" applyBorder="1" applyAlignment="1" applyProtection="1">
      <alignment vertical="center" shrinkToFit="1"/>
      <protection/>
    </xf>
    <xf numFmtId="0" fontId="0" fillId="0" borderId="20" xfId="0" applyBorder="1" applyAlignment="1">
      <alignment vertical="center"/>
    </xf>
    <xf numFmtId="0" fontId="7" fillId="0" borderId="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0" fillId="2" borderId="0" xfId="0" applyFill="1" applyAlignment="1">
      <alignment vertical="center"/>
    </xf>
    <xf numFmtId="0" fontId="0" fillId="2" borderId="0" xfId="0" applyFill="1" applyBorder="1" applyAlignment="1">
      <alignment vertical="center"/>
    </xf>
    <xf numFmtId="0" fontId="6" fillId="0" borderId="0" xfId="0" applyFont="1" applyFill="1" applyBorder="1" applyAlignment="1" applyProtection="1" quotePrefix="1">
      <alignment vertical="center"/>
      <protection/>
    </xf>
    <xf numFmtId="0" fontId="36" fillId="0" borderId="20" xfId="0" applyFont="1" applyFill="1" applyBorder="1" applyAlignment="1" applyProtection="1">
      <alignment horizontal="center" vertical="center"/>
      <protection/>
    </xf>
    <xf numFmtId="0" fontId="7" fillId="0" borderId="5"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wrapText="1"/>
      <protection/>
    </xf>
    <xf numFmtId="0" fontId="9" fillId="3" borderId="19" xfId="0" applyFont="1" applyFill="1" applyBorder="1" applyAlignment="1" applyProtection="1">
      <alignment horizontal="center" vertical="center" wrapText="1"/>
      <protection/>
    </xf>
    <xf numFmtId="0" fontId="7" fillId="0" borderId="21" xfId="0" applyFont="1" applyFill="1" applyBorder="1" applyAlignment="1" applyProtection="1">
      <alignment/>
      <protection/>
    </xf>
    <xf numFmtId="0" fontId="0" fillId="0" borderId="20" xfId="0" applyFill="1" applyBorder="1" applyAlignment="1" applyProtection="1">
      <alignment horizontal="left"/>
      <protection/>
    </xf>
    <xf numFmtId="0" fontId="22" fillId="0" borderId="4" xfId="0" applyFont="1" applyFill="1" applyBorder="1" applyAlignment="1" applyProtection="1">
      <alignment/>
      <protection/>
    </xf>
    <xf numFmtId="0" fontId="23" fillId="0" borderId="0" xfId="0" applyFont="1" applyFill="1" applyBorder="1" applyAlignment="1" applyProtection="1">
      <alignment/>
      <protection/>
    </xf>
    <xf numFmtId="0" fontId="23" fillId="0" borderId="20" xfId="0" applyFont="1" applyFill="1" applyBorder="1" applyAlignment="1" applyProtection="1">
      <alignment/>
      <protection/>
    </xf>
    <xf numFmtId="0" fontId="24" fillId="0" borderId="4" xfId="0" applyFont="1" applyFill="1" applyBorder="1" applyAlignment="1" applyProtection="1">
      <alignment/>
      <protection/>
    </xf>
    <xf numFmtId="0" fontId="25" fillId="0" borderId="0" xfId="0" applyFont="1" applyFill="1" applyBorder="1" applyAlignment="1" applyProtection="1">
      <alignment/>
      <protection/>
    </xf>
    <xf numFmtId="0" fontId="7" fillId="0" borderId="0" xfId="0" applyFont="1" applyFill="1" applyBorder="1" applyAlignment="1" applyProtection="1">
      <alignment/>
      <protection/>
    </xf>
    <xf numFmtId="0" fontId="25" fillId="0" borderId="20" xfId="0" applyFont="1" applyFill="1" applyBorder="1" applyAlignment="1" applyProtection="1">
      <alignment/>
      <protection/>
    </xf>
    <xf numFmtId="0" fontId="19" fillId="0" borderId="4" xfId="0" applyFont="1" applyFill="1" applyBorder="1" applyAlignment="1" applyProtection="1">
      <alignment/>
      <protection/>
    </xf>
    <xf numFmtId="0" fontId="19" fillId="0" borderId="0" xfId="0" applyFont="1" applyFill="1" applyBorder="1" applyAlignment="1" applyProtection="1">
      <alignment/>
      <protection/>
    </xf>
    <xf numFmtId="0" fontId="12" fillId="0" borderId="0" xfId="0" applyFont="1" applyFill="1" applyBorder="1" applyAlignment="1" applyProtection="1">
      <alignment/>
      <protection/>
    </xf>
    <xf numFmtId="0" fontId="19" fillId="0" borderId="20" xfId="0" applyFont="1" applyFill="1" applyBorder="1" applyAlignment="1" applyProtection="1">
      <alignment/>
      <protection/>
    </xf>
    <xf numFmtId="0" fontId="0" fillId="0" borderId="4" xfId="0" applyFill="1" applyBorder="1" applyAlignment="1" applyProtection="1">
      <alignment/>
      <protection/>
    </xf>
    <xf numFmtId="0" fontId="23" fillId="0" borderId="4" xfId="0" applyFont="1" applyFill="1" applyBorder="1" applyAlignment="1" applyProtection="1">
      <alignment/>
      <protection/>
    </xf>
    <xf numFmtId="0" fontId="12" fillId="0" borderId="0" xfId="0" applyFont="1" applyFill="1" applyBorder="1" applyAlignment="1" applyProtection="1" quotePrefix="1">
      <alignment horizontal="left"/>
      <protection/>
    </xf>
    <xf numFmtId="0" fontId="7" fillId="0" borderId="0" xfId="0" applyFont="1" applyFill="1" applyBorder="1" applyAlignment="1" applyProtection="1" quotePrefix="1">
      <alignment horizontal="left"/>
      <protection/>
    </xf>
    <xf numFmtId="0" fontId="12" fillId="0" borderId="0" xfId="0" applyFont="1" applyFill="1" applyBorder="1" applyAlignment="1" applyProtection="1">
      <alignment horizontal="left"/>
      <protection/>
    </xf>
    <xf numFmtId="49" fontId="7" fillId="0" borderId="1" xfId="0" applyNumberFormat="1" applyFont="1" applyFill="1" applyBorder="1" applyAlignment="1" applyProtection="1" quotePrefix="1">
      <alignment horizontal="center"/>
      <protection/>
    </xf>
    <xf numFmtId="0" fontId="7" fillId="0" borderId="3" xfId="0" applyFont="1" applyFill="1" applyBorder="1" applyAlignment="1" applyProtection="1">
      <alignment/>
      <protection/>
    </xf>
    <xf numFmtId="0" fontId="12" fillId="0" borderId="29"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7" fillId="0" borderId="22" xfId="0" applyFont="1" applyFill="1" applyBorder="1" applyAlignment="1" applyProtection="1">
      <alignment horizontal="right"/>
      <protection/>
    </xf>
    <xf numFmtId="0" fontId="23" fillId="0" borderId="2" xfId="0" applyFont="1" applyFill="1" applyBorder="1" applyAlignment="1" applyProtection="1">
      <alignment/>
      <protection/>
    </xf>
    <xf numFmtId="0" fontId="7" fillId="0" borderId="2" xfId="0" applyFont="1" applyFill="1" applyBorder="1" applyAlignment="1" applyProtection="1">
      <alignment/>
      <protection/>
    </xf>
    <xf numFmtId="0" fontId="12" fillId="0" borderId="2" xfId="0" applyFont="1" applyFill="1" applyBorder="1" applyAlignment="1" applyProtection="1">
      <alignment/>
      <protection/>
    </xf>
    <xf numFmtId="0" fontId="19" fillId="0" borderId="3" xfId="0" applyFont="1" applyFill="1" applyBorder="1" applyAlignment="1" applyProtection="1">
      <alignment/>
      <protection/>
    </xf>
    <xf numFmtId="0" fontId="9" fillId="0" borderId="20" xfId="0" applyFont="1" applyFill="1" applyBorder="1" applyAlignment="1" applyProtection="1">
      <alignment horizontal="left"/>
      <protection/>
    </xf>
    <xf numFmtId="0" fontId="9" fillId="0" borderId="4" xfId="0" applyFont="1" applyFill="1" applyBorder="1" applyAlignment="1" applyProtection="1">
      <alignment/>
      <protection/>
    </xf>
    <xf numFmtId="0" fontId="9" fillId="0" borderId="0" xfId="0" applyFont="1" applyFill="1" applyBorder="1" applyAlignment="1" applyProtection="1">
      <alignment/>
      <protection/>
    </xf>
    <xf numFmtId="0" fontId="9" fillId="0" borderId="20" xfId="0" applyFont="1" applyFill="1" applyBorder="1" applyAlignment="1" applyProtection="1">
      <alignment/>
      <protection/>
    </xf>
    <xf numFmtId="0" fontId="11" fillId="0" borderId="0" xfId="0" applyFont="1" applyFill="1" applyBorder="1" applyAlignment="1" applyProtection="1">
      <alignment/>
      <protection/>
    </xf>
    <xf numFmtId="0" fontId="27" fillId="0" borderId="0" xfId="0" applyFont="1" applyFill="1" applyBorder="1" applyAlignment="1" applyProtection="1">
      <alignment/>
      <protection/>
    </xf>
    <xf numFmtId="0" fontId="18" fillId="0" borderId="4"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1" xfId="0" applyFont="1" applyFill="1" applyBorder="1" applyAlignment="1" applyProtection="1" quotePrefix="1">
      <alignment horizontal="center"/>
      <protection/>
    </xf>
    <xf numFmtId="0" fontId="9" fillId="0" borderId="2" xfId="0" applyFont="1" applyFill="1" applyBorder="1" applyAlignment="1" applyProtection="1">
      <alignment/>
      <protection/>
    </xf>
    <xf numFmtId="0" fontId="11" fillId="0" borderId="2" xfId="0" applyFont="1" applyFill="1" applyBorder="1" applyAlignment="1" applyProtection="1">
      <alignment/>
      <protection/>
    </xf>
    <xf numFmtId="0" fontId="9" fillId="0" borderId="3" xfId="0" applyFont="1" applyFill="1" applyBorder="1" applyAlignment="1" applyProtection="1">
      <alignment/>
      <protection/>
    </xf>
    <xf numFmtId="0" fontId="9" fillId="0" borderId="0" xfId="0" applyFont="1" applyFill="1" applyBorder="1" applyAlignment="1">
      <alignment/>
    </xf>
    <xf numFmtId="0" fontId="11" fillId="3" borderId="17" xfId="0" applyFont="1" applyFill="1" applyBorder="1" applyAlignment="1" applyProtection="1">
      <alignment horizontal="center" vertical="top" wrapText="1"/>
      <protection/>
    </xf>
    <xf numFmtId="0" fontId="11" fillId="3" borderId="6" xfId="0" applyFont="1" applyFill="1" applyBorder="1" applyAlignment="1" applyProtection="1">
      <alignment horizontal="center" vertical="top" wrapText="1"/>
      <protection/>
    </xf>
    <xf numFmtId="0" fontId="11" fillId="3" borderId="5" xfId="0" applyFont="1" applyFill="1" applyBorder="1" applyAlignment="1" applyProtection="1">
      <alignment horizontal="center" vertical="top" wrapText="1"/>
      <protection/>
    </xf>
    <xf numFmtId="0" fontId="9" fillId="3" borderId="19" xfId="0" applyFont="1" applyFill="1" applyBorder="1" applyAlignment="1" applyProtection="1">
      <alignment horizontal="center"/>
      <protection/>
    </xf>
    <xf numFmtId="0" fontId="9" fillId="3" borderId="11" xfId="0" applyFont="1" applyFill="1" applyBorder="1" applyAlignment="1" applyProtection="1">
      <alignment horizontal="center" wrapText="1"/>
      <protection/>
    </xf>
    <xf numFmtId="0" fontId="9" fillId="3" borderId="5" xfId="0" applyFont="1" applyFill="1" applyBorder="1" applyAlignment="1" applyProtection="1">
      <alignment horizontal="center" wrapText="1"/>
      <protection/>
    </xf>
    <xf numFmtId="0" fontId="9" fillId="0" borderId="0" xfId="0" applyFont="1" applyFill="1" applyBorder="1" applyAlignment="1" applyProtection="1">
      <alignment vertical="center"/>
      <protection/>
    </xf>
    <xf numFmtId="0" fontId="9" fillId="3" borderId="5" xfId="0" applyFont="1" applyFill="1" applyBorder="1" applyAlignment="1" applyProtection="1">
      <alignment horizontal="center"/>
      <protection/>
    </xf>
    <xf numFmtId="0" fontId="9" fillId="3" borderId="5" xfId="0" applyFont="1" applyFill="1" applyBorder="1" applyAlignment="1" applyProtection="1">
      <alignment horizontal="center" vertical="center" wrapText="1"/>
      <protection/>
    </xf>
    <xf numFmtId="0" fontId="9" fillId="3" borderId="14" xfId="0" applyFont="1" applyFill="1" applyBorder="1" applyAlignment="1" applyProtection="1">
      <alignment horizontal="center" vertical="center" wrapText="1"/>
      <protection/>
    </xf>
    <xf numFmtId="3" fontId="9" fillId="3" borderId="17" xfId="0" applyNumberFormat="1" applyFont="1" applyFill="1" applyBorder="1" applyAlignment="1" applyProtection="1">
      <alignment horizontal="center" vertical="center"/>
      <protection/>
    </xf>
    <xf numFmtId="3" fontId="9" fillId="3" borderId="7" xfId="0" applyNumberFormat="1" applyFont="1" applyFill="1" applyBorder="1" applyAlignment="1" applyProtection="1">
      <alignment horizontal="center" vertical="center"/>
      <protection/>
    </xf>
    <xf numFmtId="3" fontId="9" fillId="3" borderId="18" xfId="0" applyNumberFormat="1" applyFont="1" applyFill="1" applyBorder="1" applyAlignment="1" applyProtection="1">
      <alignment horizontal="center" vertical="center"/>
      <protection/>
    </xf>
    <xf numFmtId="0" fontId="9" fillId="3" borderId="18" xfId="0" applyFont="1" applyFill="1" applyBorder="1" applyAlignment="1" applyProtection="1">
      <alignment horizontal="center" vertical="center"/>
      <protection/>
    </xf>
    <xf numFmtId="3" fontId="9" fillId="3" borderId="0" xfId="0" applyNumberFormat="1" applyFont="1" applyFill="1" applyBorder="1" applyAlignment="1" applyProtection="1">
      <alignment horizontal="center" vertical="center"/>
      <protection/>
    </xf>
    <xf numFmtId="3" fontId="9" fillId="3" borderId="9" xfId="0" applyNumberFormat="1" applyFont="1" applyFill="1" applyBorder="1" applyAlignment="1" applyProtection="1">
      <alignment horizontal="center" vertical="center"/>
      <protection/>
    </xf>
    <xf numFmtId="0" fontId="9" fillId="3" borderId="19" xfId="0" applyFont="1" applyFill="1" applyBorder="1" applyAlignment="1" applyProtection="1">
      <alignment horizontal="center" vertical="center"/>
      <protection/>
    </xf>
    <xf numFmtId="0" fontId="9" fillId="3" borderId="5" xfId="0" applyFont="1" applyFill="1" applyBorder="1" applyAlignment="1" applyProtection="1">
      <alignment horizontal="center" vertical="center"/>
      <protection/>
    </xf>
    <xf numFmtId="0" fontId="9" fillId="3" borderId="17" xfId="0" applyFont="1" applyFill="1" applyBorder="1" applyAlignment="1" applyProtection="1">
      <alignment horizontal="center" vertical="center"/>
      <protection/>
    </xf>
    <xf numFmtId="3" fontId="9" fillId="3" borderId="19" xfId="0" applyNumberFormat="1" applyFont="1" applyFill="1" applyBorder="1" applyAlignment="1" applyProtection="1">
      <alignment horizontal="center" vertical="center"/>
      <protection/>
    </xf>
    <xf numFmtId="3" fontId="9" fillId="3" borderId="5" xfId="0" applyNumberFormat="1" applyFont="1" applyFill="1" applyBorder="1" applyAlignment="1" applyProtection="1">
      <alignment horizontal="center" vertical="center"/>
      <protection/>
    </xf>
    <xf numFmtId="0" fontId="7" fillId="0" borderId="5" xfId="0" applyFont="1" applyFill="1" applyBorder="1" applyAlignment="1" applyProtection="1">
      <alignment horizontal="left" vertical="center"/>
      <protection locked="0"/>
    </xf>
    <xf numFmtId="0" fontId="35"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wrapText="1"/>
      <protection locked="0"/>
    </xf>
    <xf numFmtId="0" fontId="32" fillId="0" borderId="30" xfId="0" applyFont="1" applyFill="1" applyBorder="1" applyAlignment="1">
      <alignment horizontal="left"/>
    </xf>
    <xf numFmtId="0" fontId="9" fillId="0" borderId="4" xfId="0" applyFont="1" applyFill="1" applyBorder="1" applyAlignment="1">
      <alignment/>
    </xf>
    <xf numFmtId="0" fontId="9" fillId="0" borderId="20" xfId="0" applyFont="1" applyFill="1" applyBorder="1" applyAlignment="1">
      <alignment/>
    </xf>
    <xf numFmtId="0" fontId="11" fillId="0" borderId="0" xfId="0" applyFont="1" applyFill="1" applyBorder="1" applyAlignment="1">
      <alignment/>
    </xf>
    <xf numFmtId="0" fontId="9" fillId="0" borderId="20" xfId="0" applyFont="1" applyFill="1" applyBorder="1" applyAlignment="1">
      <alignment wrapText="1"/>
    </xf>
    <xf numFmtId="0" fontId="9" fillId="0" borderId="0" xfId="0" applyFont="1" applyFill="1" applyBorder="1" applyAlignment="1">
      <alignment horizontal="center"/>
    </xf>
    <xf numFmtId="3" fontId="9"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1" xfId="0" applyFont="1" applyFill="1" applyBorder="1" applyAlignment="1" quotePrefix="1">
      <alignment horizontal="center"/>
    </xf>
    <xf numFmtId="0" fontId="9" fillId="0" borderId="2" xfId="0" applyFont="1" applyFill="1" applyBorder="1" applyAlignment="1">
      <alignment/>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xf>
    <xf numFmtId="0" fontId="9" fillId="0" borderId="2" xfId="0" applyFont="1" applyFill="1" applyBorder="1" applyAlignment="1" applyProtection="1">
      <alignment/>
      <protection locked="0"/>
    </xf>
    <xf numFmtId="0" fontId="9" fillId="0" borderId="2" xfId="0" applyFont="1" applyFill="1" applyBorder="1" applyAlignment="1">
      <alignment/>
    </xf>
    <xf numFmtId="0" fontId="9" fillId="0" borderId="3" xfId="0" applyFont="1" applyFill="1" applyBorder="1" applyAlignment="1">
      <alignment/>
    </xf>
    <xf numFmtId="0" fontId="11" fillId="3" borderId="17" xfId="0" applyFont="1" applyFill="1" applyBorder="1" applyAlignment="1">
      <alignment horizontal="center" vertical="top" wrapText="1"/>
    </xf>
    <xf numFmtId="0" fontId="11" fillId="3" borderId="6" xfId="0" applyFont="1" applyFill="1" applyBorder="1" applyAlignment="1">
      <alignment vertical="top" wrapText="1"/>
    </xf>
    <xf numFmtId="0" fontId="11" fillId="3" borderId="5" xfId="0" applyFont="1" applyFill="1" applyBorder="1" applyAlignment="1">
      <alignment horizontal="center" vertical="top" wrapText="1"/>
    </xf>
    <xf numFmtId="0" fontId="9" fillId="3" borderId="19" xfId="0" applyFont="1" applyFill="1" applyBorder="1" applyAlignment="1">
      <alignment/>
    </xf>
    <xf numFmtId="0" fontId="9" fillId="3" borderId="19" xfId="0" applyFont="1" applyFill="1" applyBorder="1" applyAlignment="1">
      <alignment horizontal="center"/>
    </xf>
    <xf numFmtId="0" fontId="9" fillId="3" borderId="11" xfId="0" applyFont="1" applyFill="1" applyBorder="1" applyAlignment="1">
      <alignment horizontal="center" wrapText="1"/>
    </xf>
    <xf numFmtId="0" fontId="9" fillId="3" borderId="5" xfId="0" applyFont="1" applyFill="1" applyBorder="1" applyAlignment="1">
      <alignment horizontal="center" wrapText="1"/>
    </xf>
    <xf numFmtId="0" fontId="7" fillId="0" borderId="21" xfId="0" applyFont="1" applyFill="1" applyBorder="1" applyAlignment="1">
      <alignment/>
    </xf>
    <xf numFmtId="0" fontId="7" fillId="0" borderId="22" xfId="0" applyFont="1" applyFill="1" applyBorder="1" applyAlignment="1">
      <alignment/>
    </xf>
    <xf numFmtId="0" fontId="7" fillId="0" borderId="22" xfId="0" applyFont="1" applyFill="1" applyBorder="1" applyAlignment="1">
      <alignment horizontal="right"/>
    </xf>
    <xf numFmtId="0" fontId="7" fillId="0" borderId="24" xfId="0" applyFont="1" applyFill="1" applyBorder="1" applyAlignment="1">
      <alignment horizontal="right"/>
    </xf>
    <xf numFmtId="0" fontId="9" fillId="0" borderId="0" xfId="0" applyFont="1" applyFill="1" applyBorder="1" applyAlignment="1">
      <alignment vertical="center"/>
    </xf>
    <xf numFmtId="0" fontId="9" fillId="0" borderId="0" xfId="0" applyFont="1" applyFill="1" applyBorder="1" applyAlignment="1" applyProtection="1">
      <alignment horizontal="left" vertical="center"/>
      <protection locked="0"/>
    </xf>
    <xf numFmtId="0" fontId="9" fillId="3" borderId="5" xfId="0" applyFont="1" applyFill="1" applyBorder="1" applyAlignment="1">
      <alignment horizontal="center" vertical="center" wrapText="1"/>
    </xf>
    <xf numFmtId="0" fontId="9" fillId="3" borderId="17" xfId="0" applyFont="1" applyFill="1" applyBorder="1" applyAlignment="1">
      <alignment horizontal="center"/>
    </xf>
    <xf numFmtId="0" fontId="9" fillId="3" borderId="17" xfId="0" applyFont="1" applyFill="1" applyBorder="1" applyAlignment="1">
      <alignment horizontal="center" wrapText="1"/>
    </xf>
    <xf numFmtId="0" fontId="9" fillId="3" borderId="5" xfId="0" applyFont="1" applyFill="1" applyBorder="1" applyAlignment="1">
      <alignment horizontal="center" vertical="center"/>
    </xf>
    <xf numFmtId="0" fontId="9" fillId="3" borderId="17" xfId="0" applyFont="1" applyFill="1" applyBorder="1" applyAlignment="1">
      <alignment horizontal="center" vertical="center" wrapText="1"/>
    </xf>
    <xf numFmtId="3" fontId="9" fillId="3" borderId="17"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3" fontId="9" fillId="3" borderId="18" xfId="0" applyNumberFormat="1" applyFont="1" applyFill="1" applyBorder="1" applyAlignment="1">
      <alignment horizontal="center" vertical="center"/>
    </xf>
    <xf numFmtId="0" fontId="9" fillId="3" borderId="18" xfId="0" applyFont="1" applyFill="1" applyBorder="1" applyAlignment="1">
      <alignment horizontal="center" vertical="center"/>
    </xf>
    <xf numFmtId="0" fontId="9" fillId="3" borderId="8" xfId="0" applyFont="1" applyFill="1" applyBorder="1" applyAlignment="1">
      <alignment horizontal="center" vertical="center"/>
    </xf>
    <xf numFmtId="3" fontId="9" fillId="3" borderId="19" xfId="0" applyNumberFormat="1" applyFont="1" applyFill="1" applyBorder="1" applyAlignment="1">
      <alignment horizontal="center" vertical="center" wrapText="1"/>
    </xf>
    <xf numFmtId="3" fontId="9" fillId="3" borderId="19" xfId="0" applyNumberFormat="1"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9" xfId="0" applyFont="1" applyFill="1" applyBorder="1" applyAlignment="1">
      <alignment horizontal="center" vertical="center"/>
    </xf>
    <xf numFmtId="0" fontId="11" fillId="0" borderId="20" xfId="0" applyFont="1" applyFill="1" applyBorder="1" applyAlignment="1" applyProtection="1">
      <alignment/>
      <protection/>
    </xf>
    <xf numFmtId="0" fontId="9" fillId="0" borderId="4" xfId="0" applyFont="1" applyFill="1" applyBorder="1" applyAlignment="1" applyProtection="1">
      <alignment/>
      <protection/>
    </xf>
    <xf numFmtId="0" fontId="9" fillId="0" borderId="2" xfId="0" applyFont="1" applyFill="1" applyBorder="1" applyAlignment="1" applyProtection="1">
      <alignment/>
      <protection/>
    </xf>
    <xf numFmtId="0" fontId="11" fillId="3" borderId="17" xfId="0" applyFont="1" applyFill="1" applyBorder="1" applyAlignment="1" applyProtection="1">
      <alignment horizontal="center" vertical="top"/>
      <protection/>
    </xf>
    <xf numFmtId="0" fontId="9" fillId="3" borderId="19" xfId="0" applyFont="1" applyFill="1" applyBorder="1" applyAlignment="1" applyProtection="1">
      <alignment horizontal="center" wrapText="1"/>
      <protection/>
    </xf>
    <xf numFmtId="0" fontId="9" fillId="3" borderId="12" xfId="0" applyFont="1" applyFill="1" applyBorder="1" applyAlignment="1" applyProtection="1">
      <alignment horizontal="center" wrapText="1"/>
      <protection/>
    </xf>
    <xf numFmtId="0" fontId="9" fillId="3" borderId="17" xfId="0" applyFont="1" applyFill="1" applyBorder="1" applyAlignment="1" applyProtection="1">
      <alignment horizontal="center"/>
      <protection/>
    </xf>
    <xf numFmtId="0" fontId="9" fillId="3" borderId="17" xfId="0" applyFont="1" applyFill="1" applyBorder="1" applyAlignment="1" applyProtection="1">
      <alignment horizontal="center" wrapText="1"/>
      <protection/>
    </xf>
    <xf numFmtId="0" fontId="14" fillId="3" borderId="17" xfId="0" applyFont="1" applyFill="1" applyBorder="1" applyAlignment="1" applyProtection="1">
      <alignment horizontal="center" wrapText="1"/>
      <protection/>
    </xf>
    <xf numFmtId="0" fontId="9" fillId="3" borderId="12" xfId="0" applyFont="1" applyFill="1" applyBorder="1" applyAlignment="1" applyProtection="1">
      <alignment horizontal="center" vertical="center" wrapText="1"/>
      <protection/>
    </xf>
    <xf numFmtId="3" fontId="9" fillId="3" borderId="17" xfId="0" applyNumberFormat="1" applyFont="1" applyFill="1" applyBorder="1" applyAlignment="1" applyProtection="1">
      <alignment vertical="center"/>
      <protection/>
    </xf>
    <xf numFmtId="166" fontId="9" fillId="3" borderId="14" xfId="0" applyNumberFormat="1" applyFont="1" applyFill="1" applyBorder="1" applyAlignment="1" applyProtection="1">
      <alignment horizontal="center" vertical="center" wrapText="1"/>
      <protection/>
    </xf>
    <xf numFmtId="0" fontId="9" fillId="3" borderId="15" xfId="0" applyFont="1" applyFill="1" applyBorder="1" applyAlignment="1" applyProtection="1">
      <alignment horizontal="center" vertical="center" wrapText="1"/>
      <protection/>
    </xf>
    <xf numFmtId="0" fontId="9" fillId="3" borderId="6" xfId="0" applyFont="1" applyFill="1" applyBorder="1" applyAlignment="1" applyProtection="1">
      <alignment horizontal="center" vertical="center" wrapText="1"/>
      <protection/>
    </xf>
    <xf numFmtId="3" fontId="9" fillId="3" borderId="7" xfId="0" applyNumberFormat="1" applyFont="1" applyFill="1" applyBorder="1" applyAlignment="1" applyProtection="1">
      <alignment vertical="center"/>
      <protection/>
    </xf>
    <xf numFmtId="3" fontId="9" fillId="3" borderId="18" xfId="0" applyNumberFormat="1" applyFont="1" applyFill="1" applyBorder="1" applyAlignment="1" applyProtection="1">
      <alignment vertical="center"/>
      <protection/>
    </xf>
    <xf numFmtId="166" fontId="9" fillId="3" borderId="7" xfId="0" applyNumberFormat="1" applyFont="1" applyFill="1" applyBorder="1" applyAlignment="1" applyProtection="1">
      <alignment horizontal="center" vertical="center"/>
      <protection/>
    </xf>
    <xf numFmtId="166" fontId="9" fillId="3" borderId="18" xfId="0" applyNumberFormat="1" applyFont="1" applyFill="1" applyBorder="1" applyAlignment="1" applyProtection="1">
      <alignment horizontal="center" vertical="center"/>
      <protection/>
    </xf>
    <xf numFmtId="166" fontId="9" fillId="3" borderId="8" xfId="0" applyNumberFormat="1" applyFont="1" applyFill="1" applyBorder="1" applyAlignment="1" applyProtection="1">
      <alignment horizontal="center" vertical="center"/>
      <protection/>
    </xf>
    <xf numFmtId="3" fontId="9" fillId="3" borderId="9" xfId="0" applyNumberFormat="1" applyFont="1" applyFill="1" applyBorder="1" applyAlignment="1" applyProtection="1">
      <alignment vertical="center"/>
      <protection/>
    </xf>
    <xf numFmtId="166" fontId="9" fillId="3" borderId="9" xfId="0" applyNumberFormat="1" applyFont="1" applyFill="1" applyBorder="1" applyAlignment="1" applyProtection="1">
      <alignment horizontal="center" vertical="center"/>
      <protection/>
    </xf>
    <xf numFmtId="0" fontId="9" fillId="3" borderId="10" xfId="0" applyFont="1" applyFill="1" applyBorder="1" applyAlignment="1" applyProtection="1">
      <alignment horizontal="center" vertical="center"/>
      <protection/>
    </xf>
    <xf numFmtId="166" fontId="9" fillId="3" borderId="11" xfId="0" applyNumberFormat="1" applyFont="1" applyFill="1" applyBorder="1" applyAlignment="1" applyProtection="1">
      <alignment horizontal="center" vertical="center"/>
      <protection/>
    </xf>
    <xf numFmtId="0" fontId="9" fillId="0" borderId="0" xfId="0" applyFont="1" applyFill="1" applyBorder="1" applyAlignment="1" applyProtection="1">
      <alignment/>
      <protection/>
    </xf>
    <xf numFmtId="0" fontId="9" fillId="0" borderId="20"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20" xfId="0" applyFont="1" applyFill="1" applyBorder="1" applyAlignment="1" applyProtection="1">
      <alignment horizontal="center" vertical="top"/>
      <protection/>
    </xf>
    <xf numFmtId="0" fontId="9" fillId="0" borderId="0" xfId="0" applyFont="1" applyFill="1" applyBorder="1" applyAlignment="1" applyProtection="1">
      <alignment horizontal="center" wrapText="1"/>
      <protection/>
    </xf>
    <xf numFmtId="0" fontId="9" fillId="0" borderId="20" xfId="0" applyFont="1" applyFill="1" applyBorder="1" applyAlignment="1" applyProtection="1">
      <alignment horizontal="center" wrapText="1"/>
      <protection/>
    </xf>
    <xf numFmtId="0" fontId="9" fillId="0" borderId="20" xfId="0" applyFont="1" applyFill="1" applyBorder="1" applyAlignment="1" applyProtection="1">
      <alignment horizontal="center" vertical="center" wrapText="1"/>
      <protection/>
    </xf>
    <xf numFmtId="166" fontId="9" fillId="0" borderId="20" xfId="0" applyNumberFormat="1" applyFont="1" applyFill="1" applyBorder="1" applyAlignment="1" applyProtection="1">
      <alignment horizontal="center"/>
      <protection/>
    </xf>
    <xf numFmtId="0" fontId="9" fillId="0" borderId="15" xfId="0" applyFont="1" applyFill="1" applyBorder="1" applyAlignment="1" applyProtection="1">
      <alignment horizontal="center" vertical="center"/>
      <protection/>
    </xf>
    <xf numFmtId="3" fontId="9" fillId="0" borderId="0" xfId="0" applyNumberFormat="1" applyFont="1" applyFill="1" applyBorder="1" applyAlignment="1" applyProtection="1">
      <alignment/>
      <protection/>
    </xf>
    <xf numFmtId="0" fontId="9" fillId="0" borderId="2" xfId="0" applyFont="1" applyFill="1" applyBorder="1" applyAlignment="1" applyProtection="1">
      <alignment horizontal="center" vertical="center"/>
      <protection/>
    </xf>
    <xf numFmtId="3" fontId="9" fillId="0" borderId="2" xfId="0" applyNumberFormat="1" applyFont="1" applyFill="1" applyBorder="1" applyAlignment="1" applyProtection="1">
      <alignment/>
      <protection/>
    </xf>
    <xf numFmtId="0" fontId="9" fillId="0" borderId="2" xfId="0" applyFont="1" applyFill="1" applyBorder="1" applyAlignment="1" applyProtection="1">
      <alignment horizontal="center"/>
      <protection/>
    </xf>
    <xf numFmtId="0" fontId="9" fillId="0" borderId="3" xfId="0" applyFont="1" applyFill="1" applyBorder="1" applyAlignment="1" applyProtection="1">
      <alignment horizontal="center"/>
      <protection/>
    </xf>
    <xf numFmtId="0" fontId="11" fillId="3" borderId="14" xfId="0" applyFont="1" applyFill="1" applyBorder="1" applyAlignment="1" applyProtection="1">
      <alignment horizontal="center" vertical="top" wrapText="1"/>
      <protection/>
    </xf>
    <xf numFmtId="0" fontId="32" fillId="0" borderId="0" xfId="0" applyFont="1" applyFill="1" applyBorder="1" applyAlignment="1" applyProtection="1">
      <alignment horizontal="left"/>
      <protection/>
    </xf>
    <xf numFmtId="0" fontId="7" fillId="0" borderId="28" xfId="0" applyFont="1" applyFill="1" applyBorder="1" applyAlignment="1" applyProtection="1">
      <alignment horizontal="center"/>
      <protection locked="0"/>
    </xf>
    <xf numFmtId="0" fontId="32" fillId="0" borderId="20" xfId="0" applyFont="1" applyFill="1" applyBorder="1" applyAlignment="1" applyProtection="1">
      <alignment horizontal="left"/>
      <protection/>
    </xf>
    <xf numFmtId="0" fontId="7" fillId="0" borderId="31" xfId="0" applyFont="1" applyFill="1" applyBorder="1" applyAlignment="1" applyProtection="1">
      <alignment/>
      <protection/>
    </xf>
    <xf numFmtId="0" fontId="7" fillId="0" borderId="27" xfId="0" applyFont="1" applyFill="1" applyBorder="1" applyAlignment="1" applyProtection="1">
      <alignment/>
      <protection/>
    </xf>
    <xf numFmtId="0" fontId="9" fillId="0" borderId="4" xfId="0" applyFont="1" applyFill="1" applyBorder="1" applyAlignment="1" applyProtection="1">
      <alignment vertical="center"/>
      <protection/>
    </xf>
    <xf numFmtId="0" fontId="9" fillId="0" borderId="20" xfId="0" applyFont="1" applyFill="1" applyBorder="1" applyAlignment="1" applyProtection="1">
      <alignment vertical="center"/>
      <protection/>
    </xf>
    <xf numFmtId="0" fontId="9" fillId="2" borderId="0" xfId="0" applyFont="1" applyFill="1" applyAlignment="1">
      <alignment vertical="center"/>
    </xf>
    <xf numFmtId="0" fontId="11" fillId="0" borderId="0" xfId="0" applyFont="1" applyFill="1" applyBorder="1" applyAlignment="1" applyProtection="1">
      <alignment vertical="center"/>
      <protection/>
    </xf>
    <xf numFmtId="0" fontId="7" fillId="0" borderId="25" xfId="0" applyFont="1" applyFill="1" applyBorder="1" applyAlignment="1" applyProtection="1">
      <alignment horizontal="left"/>
      <protection locked="0"/>
    </xf>
    <xf numFmtId="0" fontId="9" fillId="3" borderId="16" xfId="0" applyFont="1" applyFill="1" applyBorder="1" applyAlignment="1" applyProtection="1">
      <alignment horizontal="center" wrapText="1"/>
      <protection/>
    </xf>
    <xf numFmtId="0" fontId="9" fillId="3" borderId="12" xfId="0" applyFont="1" applyFill="1" applyBorder="1" applyAlignment="1" applyProtection="1">
      <alignment horizontal="center"/>
      <protection/>
    </xf>
    <xf numFmtId="0" fontId="9" fillId="3" borderId="16" xfId="0" applyFont="1" applyFill="1" applyBorder="1" applyAlignment="1" applyProtection="1">
      <alignment horizontal="center"/>
      <protection/>
    </xf>
    <xf numFmtId="0" fontId="9" fillId="3" borderId="14" xfId="0" applyFont="1" applyFill="1" applyBorder="1" applyAlignment="1" applyProtection="1">
      <alignment horizontal="center"/>
      <protection/>
    </xf>
    <xf numFmtId="166" fontId="9" fillId="3" borderId="6" xfId="0" applyNumberFormat="1" applyFont="1" applyFill="1" applyBorder="1" applyAlignment="1" applyProtection="1">
      <alignment horizontal="center" vertical="center" wrapText="1"/>
      <protection/>
    </xf>
    <xf numFmtId="0" fontId="9" fillId="3" borderId="7" xfId="0" applyFont="1" applyFill="1" applyBorder="1" applyAlignment="1" applyProtection="1">
      <alignment horizontal="center" vertical="center"/>
      <protection/>
    </xf>
    <xf numFmtId="0" fontId="9" fillId="3" borderId="7" xfId="0" applyFont="1" applyFill="1" applyBorder="1" applyAlignment="1" applyProtection="1">
      <alignment horizontal="center" vertical="center" wrapText="1"/>
      <protection/>
    </xf>
    <xf numFmtId="166" fontId="9" fillId="3" borderId="16" xfId="0" applyNumberFormat="1" applyFont="1" applyFill="1" applyBorder="1" applyAlignment="1" applyProtection="1">
      <alignment horizontal="center" vertical="center" wrapText="1"/>
      <protection/>
    </xf>
    <xf numFmtId="0" fontId="9" fillId="3" borderId="16" xfId="0" applyFont="1" applyFill="1" applyBorder="1" applyAlignment="1" applyProtection="1">
      <alignment horizontal="center" vertical="center" wrapText="1"/>
      <protection/>
    </xf>
    <xf numFmtId="0" fontId="9" fillId="3" borderId="11" xfId="0" applyFont="1" applyFill="1" applyBorder="1" applyAlignment="1" applyProtection="1">
      <alignment horizontal="center" vertical="center"/>
      <protection/>
    </xf>
    <xf numFmtId="166" fontId="9" fillId="3" borderId="19"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top"/>
      <protection/>
    </xf>
    <xf numFmtId="0" fontId="0" fillId="0" borderId="0" xfId="0" applyFill="1" applyBorder="1" applyAlignment="1" applyProtection="1">
      <alignment horizontal="center" vertical="center"/>
      <protection/>
    </xf>
    <xf numFmtId="3" fontId="9" fillId="0" borderId="0" xfId="0" applyNumberFormat="1" applyFont="1" applyFill="1" applyBorder="1" applyAlignment="1" applyProtection="1">
      <alignment horizontal="center"/>
      <protection/>
    </xf>
    <xf numFmtId="0" fontId="0" fillId="0" borderId="2" xfId="0" applyFill="1" applyBorder="1" applyAlignment="1" applyProtection="1">
      <alignment horizontal="center" vertical="center"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left" vertical="center"/>
      <protection/>
    </xf>
    <xf numFmtId="0" fontId="7" fillId="0" borderId="0" xfId="0" applyFont="1" applyFill="1" applyBorder="1" applyAlignment="1" applyProtection="1">
      <alignment/>
      <protection/>
    </xf>
    <xf numFmtId="0" fontId="12" fillId="0" borderId="0"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9" fillId="0" borderId="4" xfId="0" applyFont="1" applyFill="1" applyBorder="1" applyAlignment="1">
      <alignment/>
    </xf>
    <xf numFmtId="0" fontId="11" fillId="3" borderId="5" xfId="0" applyFont="1" applyFill="1" applyBorder="1" applyAlignment="1" applyProtection="1">
      <alignment horizontal="center" vertical="center" wrapText="1"/>
      <protection/>
    </xf>
    <xf numFmtId="0" fontId="9" fillId="3" borderId="9" xfId="0" applyFont="1" applyFill="1" applyBorder="1" applyAlignment="1" applyProtection="1">
      <alignment horizontal="center"/>
      <protection/>
    </xf>
    <xf numFmtId="0" fontId="7" fillId="0" borderId="22" xfId="0" applyFont="1" applyFill="1" applyBorder="1" applyAlignment="1" applyProtection="1">
      <alignment/>
      <protection/>
    </xf>
    <xf numFmtId="0" fontId="9" fillId="0" borderId="5" xfId="0" applyFont="1" applyFill="1" applyBorder="1" applyAlignment="1" applyProtection="1">
      <alignment horizontal="left" vertical="center"/>
      <protection locked="0"/>
    </xf>
    <xf numFmtId="0" fontId="9" fillId="0" borderId="10" xfId="0" applyFont="1" applyFill="1" applyBorder="1" applyAlignment="1" applyProtection="1">
      <alignment/>
      <protection/>
    </xf>
    <xf numFmtId="0" fontId="9" fillId="0" borderId="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protection/>
    </xf>
    <xf numFmtId="166" fontId="9" fillId="0" borderId="0" xfId="0" applyNumberFormat="1" applyFont="1" applyFill="1" applyBorder="1" applyAlignment="1" applyProtection="1">
      <alignment horizontal="center"/>
      <protection/>
    </xf>
    <xf numFmtId="3" fontId="9" fillId="0" borderId="2" xfId="0" applyNumberFormat="1" applyFont="1" applyFill="1" applyBorder="1" applyAlignment="1" applyProtection="1">
      <alignment horizontal="center"/>
      <protection/>
    </xf>
    <xf numFmtId="166" fontId="9" fillId="0" borderId="2" xfId="0" applyNumberFormat="1" applyFont="1" applyFill="1" applyBorder="1" applyAlignment="1" applyProtection="1">
      <alignment horizontal="center"/>
      <protection/>
    </xf>
    <xf numFmtId="0" fontId="9" fillId="0" borderId="2" xfId="0" applyFont="1" applyFill="1" applyBorder="1" applyAlignment="1" applyProtection="1">
      <alignment horizontal="center" wrapText="1"/>
      <protection/>
    </xf>
    <xf numFmtId="166" fontId="9" fillId="0" borderId="3" xfId="0" applyNumberFormat="1" applyFont="1" applyFill="1" applyBorder="1" applyAlignment="1" applyProtection="1">
      <alignment horizontal="center"/>
      <protection/>
    </xf>
    <xf numFmtId="0" fontId="7" fillId="0" borderId="25" xfId="0" applyFont="1" applyFill="1" applyBorder="1" applyAlignment="1" applyProtection="1">
      <alignment/>
      <protection/>
    </xf>
    <xf numFmtId="0" fontId="7" fillId="0" borderId="23" xfId="0" applyFont="1" applyFill="1" applyBorder="1" applyAlignment="1" applyProtection="1">
      <alignment horizontal="center"/>
      <protection/>
    </xf>
    <xf numFmtId="0" fontId="11" fillId="3" borderId="6" xfId="0" applyFont="1" applyFill="1" applyBorder="1" applyAlignment="1" applyProtection="1">
      <alignment horizontal="center" vertical="top"/>
      <protection/>
    </xf>
    <xf numFmtId="0" fontId="9" fillId="3" borderId="18" xfId="0" applyFont="1" applyFill="1" applyBorder="1" applyAlignment="1" applyProtection="1">
      <alignment horizontal="center"/>
      <protection/>
    </xf>
    <xf numFmtId="0" fontId="11" fillId="3" borderId="8" xfId="0" applyFont="1" applyFill="1" applyBorder="1" applyAlignment="1" applyProtection="1">
      <alignment horizontal="center" vertical="top"/>
      <protection/>
    </xf>
    <xf numFmtId="0" fontId="11" fillId="3" borderId="18" xfId="0" applyFont="1" applyFill="1" applyBorder="1" applyAlignment="1" applyProtection="1">
      <alignment horizontal="center" vertical="top"/>
      <protection/>
    </xf>
    <xf numFmtId="0" fontId="9" fillId="0" borderId="16" xfId="0" applyFont="1" applyFill="1" applyBorder="1" applyAlignment="1" applyProtection="1">
      <alignment horizontal="center" vertical="center"/>
      <protection locked="0"/>
    </xf>
    <xf numFmtId="0" fontId="9" fillId="0" borderId="20" xfId="0" applyFont="1" applyFill="1" applyBorder="1" applyAlignment="1">
      <alignment/>
    </xf>
    <xf numFmtId="0" fontId="11" fillId="0" borderId="32" xfId="0" applyFont="1" applyFill="1" applyBorder="1" applyAlignment="1">
      <alignment horizontal="center" vertical="top"/>
    </xf>
    <xf numFmtId="0" fontId="9" fillId="0" borderId="32" xfId="0" applyFont="1" applyFill="1" applyBorder="1" applyAlignment="1">
      <alignment/>
    </xf>
    <xf numFmtId="0" fontId="27" fillId="0" borderId="0" xfId="0" applyFont="1" applyFill="1" applyBorder="1" applyAlignment="1">
      <alignment/>
    </xf>
    <xf numFmtId="0" fontId="9" fillId="0" borderId="20" xfId="0" applyFont="1" applyFill="1" applyBorder="1" applyAlignment="1">
      <alignment horizontal="center" vertical="center" wrapText="1"/>
    </xf>
    <xf numFmtId="0" fontId="9" fillId="0" borderId="20" xfId="0" applyFont="1" applyFill="1" applyBorder="1" applyAlignment="1">
      <alignment horizontal="center"/>
    </xf>
    <xf numFmtId="0" fontId="9" fillId="0" borderId="20" xfId="0" applyFont="1" applyFill="1" applyBorder="1" applyAlignment="1">
      <alignment horizontal="center" wrapText="1"/>
    </xf>
    <xf numFmtId="0" fontId="18" fillId="0" borderId="4" xfId="0" applyFont="1" applyFill="1" applyBorder="1" applyAlignment="1">
      <alignment/>
    </xf>
    <xf numFmtId="166" fontId="9" fillId="0" borderId="20" xfId="0" applyNumberFormat="1" applyFont="1" applyFill="1" applyBorder="1" applyAlignment="1">
      <alignment horizontal="center"/>
    </xf>
    <xf numFmtId="3" fontId="9" fillId="0" borderId="0" xfId="0" applyNumberFormat="1" applyFont="1" applyFill="1" applyBorder="1" applyAlignment="1">
      <alignment/>
    </xf>
    <xf numFmtId="0" fontId="9" fillId="0" borderId="3" xfId="0" applyFont="1" applyFill="1" applyBorder="1" applyAlignment="1">
      <alignment/>
    </xf>
    <xf numFmtId="0" fontId="32" fillId="0" borderId="20" xfId="0" applyFont="1" applyFill="1" applyBorder="1" applyAlignment="1">
      <alignment horizontal="left"/>
    </xf>
    <xf numFmtId="0" fontId="7" fillId="0" borderId="25" xfId="0" applyFont="1" applyFill="1" applyBorder="1" applyAlignment="1" applyProtection="1">
      <alignment horizontal="center"/>
      <protection locked="0"/>
    </xf>
    <xf numFmtId="0" fontId="11" fillId="3" borderId="17" xfId="0" applyFont="1" applyFill="1" applyBorder="1" applyAlignment="1">
      <alignment horizontal="center" wrapText="1"/>
    </xf>
    <xf numFmtId="0" fontId="11" fillId="3" borderId="6" xfId="0" applyFont="1" applyFill="1" applyBorder="1" applyAlignment="1">
      <alignment horizontal="center" wrapText="1"/>
    </xf>
    <xf numFmtId="0" fontId="11" fillId="3" borderId="14" xfId="0" applyFont="1" applyFill="1" applyBorder="1" applyAlignment="1">
      <alignment horizontal="center" wrapText="1"/>
    </xf>
    <xf numFmtId="0" fontId="11" fillId="3" borderId="17" xfId="0" applyFont="1" applyFill="1" applyBorder="1" applyAlignment="1">
      <alignment horizontal="center"/>
    </xf>
    <xf numFmtId="0" fontId="9" fillId="3" borderId="19" xfId="0" applyFont="1" applyFill="1" applyBorder="1" applyAlignment="1">
      <alignment horizontal="center" wrapText="1"/>
    </xf>
    <xf numFmtId="0" fontId="13" fillId="3" borderId="12" xfId="0" applyFont="1" applyFill="1" applyBorder="1" applyAlignment="1">
      <alignment horizontal="center"/>
    </xf>
    <xf numFmtId="0" fontId="13" fillId="3" borderId="16" xfId="0" applyFont="1" applyFill="1" applyBorder="1" applyAlignment="1">
      <alignment horizontal="center"/>
    </xf>
    <xf numFmtId="0" fontId="13" fillId="3" borderId="17" xfId="0" applyFont="1" applyFill="1" applyBorder="1" applyAlignment="1">
      <alignment horizontal="center" vertical="center" wrapText="1"/>
    </xf>
    <xf numFmtId="2" fontId="13" fillId="3" borderId="17" xfId="0" applyNumberFormat="1" applyFont="1" applyFill="1" applyBorder="1" applyAlignment="1">
      <alignment horizontal="center" vertical="center" wrapText="1"/>
    </xf>
    <xf numFmtId="0" fontId="13" fillId="3" borderId="14" xfId="0" applyFont="1" applyFill="1" applyBorder="1" applyAlignment="1">
      <alignment horizontal="center" vertical="center"/>
    </xf>
    <xf numFmtId="2" fontId="13" fillId="3" borderId="17" xfId="0" applyNumberFormat="1" applyFont="1" applyFill="1" applyBorder="1" applyAlignment="1" applyProtection="1">
      <alignment horizontal="center" vertical="center"/>
      <protection locked="0"/>
    </xf>
    <xf numFmtId="2" fontId="13" fillId="3" borderId="6" xfId="0" applyNumberFormat="1" applyFont="1" applyFill="1" applyBorder="1" applyAlignment="1">
      <alignment horizontal="center" vertical="center"/>
    </xf>
    <xf numFmtId="0" fontId="13" fillId="3" borderId="5" xfId="0" applyFont="1" applyFill="1" applyBorder="1" applyAlignment="1">
      <alignment horizontal="center" vertical="center" wrapText="1"/>
    </xf>
    <xf numFmtId="2" fontId="13" fillId="3" borderId="18" xfId="0" applyNumberFormat="1" applyFont="1" applyFill="1" applyBorder="1" applyAlignment="1" applyProtection="1">
      <alignment horizontal="center" vertical="center"/>
      <protection locked="0"/>
    </xf>
    <xf numFmtId="2" fontId="13" fillId="3" borderId="8" xfId="0" applyNumberFormat="1" applyFont="1" applyFill="1" applyBorder="1" applyAlignment="1">
      <alignment horizontal="center" vertical="center"/>
    </xf>
    <xf numFmtId="2" fontId="13" fillId="3" borderId="19" xfId="0" applyNumberFormat="1" applyFont="1" applyFill="1" applyBorder="1" applyAlignment="1" applyProtection="1">
      <alignment horizontal="center" vertical="center"/>
      <protection locked="0"/>
    </xf>
    <xf numFmtId="2" fontId="13" fillId="3" borderId="11" xfId="0" applyNumberFormat="1" applyFont="1" applyFill="1" applyBorder="1" applyAlignment="1">
      <alignment horizontal="center" vertical="center"/>
    </xf>
    <xf numFmtId="2" fontId="13" fillId="3" borderId="6" xfId="0" applyNumberFormat="1" applyFont="1" applyFill="1" applyBorder="1" applyAlignment="1" quotePrefix="1">
      <alignment horizontal="center" vertical="center"/>
    </xf>
    <xf numFmtId="0" fontId="13" fillId="3" borderId="12" xfId="0" applyFont="1" applyFill="1" applyBorder="1" applyAlignment="1">
      <alignment horizontal="center" vertical="center"/>
    </xf>
    <xf numFmtId="2" fontId="13" fillId="3" borderId="5" xfId="0" applyNumberFormat="1" applyFont="1" applyFill="1" applyBorder="1" applyAlignment="1" applyProtection="1">
      <alignment horizontal="center" vertical="center"/>
      <protection locked="0"/>
    </xf>
    <xf numFmtId="2" fontId="13" fillId="3" borderId="16" xfId="0" applyNumberFormat="1" applyFont="1" applyFill="1" applyBorder="1" applyAlignment="1" quotePrefix="1">
      <alignment horizontal="center" vertical="center"/>
    </xf>
    <xf numFmtId="0" fontId="9" fillId="0" borderId="1" xfId="0" applyFont="1" applyFill="1" applyBorder="1" applyAlignment="1" quotePrefix="1">
      <alignment horizontal="center" vertical="center"/>
    </xf>
    <xf numFmtId="0" fontId="12" fillId="0" borderId="12" xfId="0" applyFont="1" applyFill="1" applyBorder="1" applyAlignment="1" applyProtection="1">
      <alignment/>
      <protection locked="0"/>
    </xf>
    <xf numFmtId="0" fontId="12" fillId="0" borderId="16" xfId="0" applyFont="1" applyFill="1" applyBorder="1" applyAlignment="1" applyProtection="1">
      <alignment/>
      <protection locked="0"/>
    </xf>
    <xf numFmtId="0" fontId="7" fillId="0" borderId="13" xfId="0" applyFont="1" applyFill="1" applyBorder="1" applyAlignment="1" applyProtection="1">
      <alignment horizontal="left" vertical="center" wrapText="1"/>
      <protection/>
    </xf>
    <xf numFmtId="0" fontId="48"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vertical="center"/>
    </xf>
    <xf numFmtId="0" fontId="58" fillId="0" borderId="0" xfId="0" applyFont="1" applyFill="1" applyBorder="1" applyAlignment="1">
      <alignment/>
    </xf>
    <xf numFmtId="0" fontId="48" fillId="0" borderId="0" xfId="0" applyFont="1" applyFill="1" applyBorder="1" applyAlignment="1" quotePrefix="1">
      <alignment horizontal="left" vertical="center"/>
    </xf>
    <xf numFmtId="0" fontId="48" fillId="0" borderId="0" xfId="0" applyFont="1" applyFill="1" applyBorder="1" applyAlignment="1">
      <alignment horizontal="left" vertical="center"/>
    </xf>
    <xf numFmtId="0" fontId="7" fillId="0" borderId="25" xfId="0" applyFont="1" applyFill="1" applyBorder="1" applyAlignment="1" applyProtection="1">
      <alignment/>
      <protection locked="0"/>
    </xf>
    <xf numFmtId="0" fontId="9" fillId="0" borderId="17" xfId="0"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vertical="top"/>
    </xf>
    <xf numFmtId="0" fontId="13" fillId="3" borderId="5" xfId="0" applyFont="1" applyFill="1" applyBorder="1" applyAlignment="1">
      <alignment horizontal="center"/>
    </xf>
    <xf numFmtId="2" fontId="13" fillId="3" borderId="18" xfId="0" applyNumberFormat="1" applyFont="1" applyFill="1" applyBorder="1" applyAlignment="1">
      <alignment horizontal="center" vertical="center" wrapText="1"/>
    </xf>
    <xf numFmtId="2" fontId="13" fillId="3" borderId="19" xfId="0" applyNumberFormat="1" applyFont="1" applyFill="1" applyBorder="1" applyAlignment="1">
      <alignment horizontal="center" vertical="center" wrapText="1"/>
    </xf>
    <xf numFmtId="0" fontId="9" fillId="0" borderId="20" xfId="0" applyFont="1" applyFill="1" applyBorder="1" applyAlignment="1">
      <alignment horizontal="left"/>
    </xf>
    <xf numFmtId="0" fontId="9" fillId="0" borderId="0" xfId="0" applyFont="1" applyFill="1" applyBorder="1" applyAlignment="1">
      <alignment horizontal="center" wrapText="1"/>
    </xf>
    <xf numFmtId="0" fontId="15" fillId="0" borderId="4" xfId="0" applyFont="1" applyFill="1" applyBorder="1" applyAlignment="1">
      <alignment/>
    </xf>
    <xf numFmtId="9" fontId="9" fillId="0" borderId="0" xfId="0" applyNumberFormat="1" applyFont="1" applyFill="1" applyBorder="1" applyAlignment="1">
      <alignment horizontal="center"/>
    </xf>
    <xf numFmtId="16" fontId="9" fillId="0" borderId="1" xfId="0" applyNumberFormat="1" applyFont="1" applyFill="1" applyBorder="1" applyAlignment="1" quotePrefix="1">
      <alignment horizontal="center"/>
    </xf>
    <xf numFmtId="0" fontId="11" fillId="0" borderId="2" xfId="0" applyFont="1" applyFill="1" applyBorder="1" applyAlignment="1">
      <alignment/>
    </xf>
    <xf numFmtId="3" fontId="9" fillId="0" borderId="2" xfId="0" applyNumberFormat="1" applyFont="1" applyFill="1" applyBorder="1" applyAlignment="1">
      <alignment/>
    </xf>
    <xf numFmtId="0" fontId="9" fillId="0" borderId="2" xfId="0" applyFont="1" applyFill="1" applyBorder="1" applyAlignment="1" applyProtection="1">
      <alignment/>
      <protection locked="0"/>
    </xf>
    <xf numFmtId="0" fontId="7" fillId="0" borderId="23" xfId="0" applyFont="1" applyFill="1" applyBorder="1" applyAlignment="1">
      <alignment horizontal="right"/>
    </xf>
    <xf numFmtId="0" fontId="9" fillId="3" borderId="12" xfId="0" applyFont="1" applyFill="1" applyBorder="1" applyAlignment="1">
      <alignment horizontal="center" wrapText="1"/>
    </xf>
    <xf numFmtId="0" fontId="9" fillId="3" borderId="6" xfId="0" applyFont="1" applyFill="1" applyBorder="1" applyAlignment="1">
      <alignment horizontal="center"/>
    </xf>
    <xf numFmtId="3" fontId="9" fillId="3" borderId="5" xfId="0" applyNumberFormat="1" applyFont="1" applyFill="1" applyBorder="1" applyAlignment="1">
      <alignment horizontal="center" vertical="center"/>
    </xf>
    <xf numFmtId="9" fontId="9" fillId="3" borderId="19"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9" fontId="9" fillId="3" borderId="5" xfId="0" applyNumberFormat="1" applyFont="1" applyFill="1" applyBorder="1" applyAlignment="1">
      <alignment horizontal="center" vertical="center" wrapText="1"/>
    </xf>
    <xf numFmtId="0" fontId="9" fillId="3" borderId="18" xfId="0" applyFont="1" applyFill="1" applyBorder="1" applyAlignment="1">
      <alignment horizontal="right" vertical="center" wrapText="1"/>
    </xf>
    <xf numFmtId="0" fontId="9" fillId="3" borderId="19" xfId="0" applyFont="1" applyFill="1" applyBorder="1" applyAlignment="1">
      <alignment horizontal="right" vertical="center" wrapText="1"/>
    </xf>
    <xf numFmtId="0" fontId="11" fillId="3" borderId="6"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7" xfId="0" applyFont="1" applyFill="1" applyBorder="1" applyAlignment="1">
      <alignment horizontal="center" vertical="top"/>
    </xf>
    <xf numFmtId="0" fontId="11" fillId="3" borderId="7" xfId="0" applyFont="1" applyFill="1" applyBorder="1" applyAlignment="1" quotePrefix="1">
      <alignment horizontal="left"/>
    </xf>
    <xf numFmtId="0" fontId="11" fillId="3" borderId="0" xfId="0" applyFont="1" applyFill="1" applyBorder="1" applyAlignment="1" quotePrefix="1">
      <alignment horizontal="right"/>
    </xf>
    <xf numFmtId="0" fontId="11" fillId="3" borderId="0" xfId="0" applyFont="1" applyFill="1" applyBorder="1" applyAlignment="1">
      <alignment horizontal="left"/>
    </xf>
    <xf numFmtId="0" fontId="11" fillId="3" borderId="0" xfId="0" applyFont="1" applyFill="1" applyBorder="1" applyAlignment="1">
      <alignment horizontal="right"/>
    </xf>
    <xf numFmtId="0" fontId="11" fillId="3" borderId="15" xfId="0" applyFont="1" applyFill="1" applyBorder="1" applyAlignment="1">
      <alignment horizontal="left"/>
    </xf>
    <xf numFmtId="0" fontId="11" fillId="3" borderId="6" xfId="0" applyFont="1" applyFill="1" applyBorder="1" applyAlignment="1">
      <alignment horizontal="left"/>
    </xf>
    <xf numFmtId="0" fontId="11" fillId="3" borderId="8" xfId="0" applyFont="1" applyFill="1" applyBorder="1" applyAlignment="1">
      <alignment horizontal="left"/>
    </xf>
    <xf numFmtId="0" fontId="11" fillId="3" borderId="8" xfId="0" applyFont="1" applyFill="1" applyBorder="1" applyAlignment="1">
      <alignment horizontal="center" wrapText="1"/>
    </xf>
    <xf numFmtId="0" fontId="31" fillId="0" borderId="0" xfId="0" applyFont="1" applyFill="1" applyBorder="1" applyAlignment="1">
      <alignment/>
    </xf>
    <xf numFmtId="0" fontId="9" fillId="0" borderId="10" xfId="0" applyFont="1" applyFill="1" applyBorder="1" applyAlignment="1">
      <alignment/>
    </xf>
    <xf numFmtId="0" fontId="9" fillId="0" borderId="7" xfId="0" applyFont="1" applyFill="1" applyBorder="1" applyAlignment="1">
      <alignment/>
    </xf>
    <xf numFmtId="0" fontId="7" fillId="0" borderId="23" xfId="0" applyFont="1" applyFill="1" applyBorder="1" applyAlignment="1">
      <alignment/>
    </xf>
    <xf numFmtId="0" fontId="7" fillId="0" borderId="33" xfId="0" applyFont="1" applyFill="1" applyBorder="1" applyAlignment="1" applyProtection="1">
      <alignment horizontal="left"/>
      <protection locked="0"/>
    </xf>
    <xf numFmtId="169" fontId="9" fillId="0" borderId="5" xfId="15" applyNumberFormat="1" applyFont="1" applyFill="1" applyBorder="1" applyAlignment="1" applyProtection="1">
      <alignment horizontal="center" vertical="center"/>
      <protection locked="0"/>
    </xf>
    <xf numFmtId="169" fontId="7" fillId="0" borderId="5" xfId="15" applyNumberFormat="1" applyFont="1" applyFill="1" applyBorder="1" applyAlignment="1" applyProtection="1">
      <alignment horizontal="center" vertical="center"/>
      <protection locked="0"/>
    </xf>
    <xf numFmtId="166" fontId="9" fillId="0" borderId="5"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9" xfId="0" applyFont="1" applyFill="1" applyBorder="1" applyAlignment="1" applyProtection="1">
      <alignment horizontal="left" vertical="center"/>
      <protection locked="0"/>
    </xf>
    <xf numFmtId="166" fontId="7" fillId="0" borderId="5" xfId="0" applyNumberFormat="1" applyFont="1" applyFill="1" applyBorder="1" applyAlignment="1" applyProtection="1">
      <alignment horizontal="center" vertical="center"/>
      <protection locked="0"/>
    </xf>
    <xf numFmtId="0" fontId="27" fillId="0" borderId="16" xfId="0" applyFont="1" applyFill="1" applyBorder="1" applyAlignment="1" applyProtection="1">
      <alignment horizontal="center" vertical="center"/>
      <protection locked="0"/>
    </xf>
    <xf numFmtId="166" fontId="9" fillId="3" borderId="5" xfId="0" applyNumberFormat="1" applyFont="1" applyFill="1" applyBorder="1" applyAlignment="1" applyProtection="1">
      <alignment vertical="center"/>
      <protection/>
    </xf>
    <xf numFmtId="166" fontId="7" fillId="3" borderId="5" xfId="0" applyNumberFormat="1" applyFont="1" applyFill="1" applyBorder="1" applyAlignment="1" applyProtection="1">
      <alignment vertical="center"/>
      <protection/>
    </xf>
    <xf numFmtId="0" fontId="0" fillId="0" borderId="20" xfId="0" applyFill="1" applyBorder="1" applyAlignment="1">
      <alignment horizontal="left"/>
    </xf>
    <xf numFmtId="0" fontId="22" fillId="0" borderId="4" xfId="0" applyFont="1" applyFill="1" applyBorder="1" applyAlignment="1">
      <alignment/>
    </xf>
    <xf numFmtId="0" fontId="23" fillId="0" borderId="0" xfId="0" applyFont="1" applyFill="1" applyBorder="1" applyAlignment="1">
      <alignment/>
    </xf>
    <xf numFmtId="0" fontId="23" fillId="0" borderId="20" xfId="0" applyFont="1" applyFill="1" applyBorder="1" applyAlignment="1">
      <alignment/>
    </xf>
    <xf numFmtId="0" fontId="50" fillId="0" borderId="0" xfId="0" applyFont="1" applyFill="1" applyBorder="1" applyAlignment="1">
      <alignment/>
    </xf>
    <xf numFmtId="0" fontId="19" fillId="0" borderId="4" xfId="0" applyFont="1" applyFill="1" applyBorder="1" applyAlignment="1">
      <alignment/>
    </xf>
    <xf numFmtId="0" fontId="25" fillId="0" borderId="20" xfId="0" applyFont="1" applyFill="1" applyBorder="1" applyAlignment="1">
      <alignment/>
    </xf>
    <xf numFmtId="0" fontId="36" fillId="0" borderId="0" xfId="0" applyFont="1" applyFill="1" applyBorder="1" applyAlignment="1" applyProtection="1">
      <alignment horizontal="center"/>
      <protection locked="0"/>
    </xf>
    <xf numFmtId="0" fontId="39" fillId="0" borderId="0" xfId="0" applyFont="1" applyFill="1" applyBorder="1" applyAlignment="1" applyProtection="1">
      <alignment horizontal="center" wrapText="1"/>
      <protection locked="0"/>
    </xf>
    <xf numFmtId="0" fontId="23" fillId="0" borderId="1" xfId="0" applyFont="1" applyFill="1" applyBorder="1" applyAlignment="1" quotePrefix="1">
      <alignment horizontal="center"/>
    </xf>
    <xf numFmtId="0" fontId="23" fillId="0" borderId="2" xfId="0" applyFont="1" applyFill="1" applyBorder="1" applyAlignment="1">
      <alignment/>
    </xf>
    <xf numFmtId="0" fontId="7" fillId="0" borderId="2" xfId="0" applyFont="1" applyFill="1" applyBorder="1" applyAlignment="1">
      <alignment/>
    </xf>
    <xf numFmtId="0" fontId="19" fillId="0" borderId="3" xfId="0" applyFont="1" applyFill="1" applyBorder="1" applyAlignment="1">
      <alignment/>
    </xf>
    <xf numFmtId="0" fontId="7" fillId="0" borderId="34" xfId="0" applyFont="1" applyFill="1" applyBorder="1" applyAlignment="1" applyProtection="1">
      <alignment horizontal="center"/>
      <protection locked="0"/>
    </xf>
    <xf numFmtId="0" fontId="7" fillId="0" borderId="25" xfId="0" applyFont="1" applyFill="1" applyBorder="1" applyAlignment="1" applyProtection="1">
      <alignment/>
      <protection/>
    </xf>
    <xf numFmtId="0" fontId="12" fillId="0" borderId="0" xfId="0" applyFont="1" applyFill="1" applyBorder="1" applyAlignment="1" applyProtection="1">
      <alignment horizontal="center" wrapText="1"/>
      <protection locked="0"/>
    </xf>
    <xf numFmtId="0" fontId="9" fillId="0" borderId="0" xfId="0" applyFont="1" applyFill="1" applyBorder="1" applyAlignment="1" applyProtection="1">
      <alignment/>
      <protection locked="0"/>
    </xf>
    <xf numFmtId="169" fontId="9" fillId="0" borderId="0" xfId="15" applyNumberFormat="1" applyFont="1" applyFill="1" applyBorder="1" applyAlignment="1" applyProtection="1">
      <alignment/>
      <protection locked="0"/>
    </xf>
    <xf numFmtId="0" fontId="9"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wrapText="1"/>
      <protection locked="0"/>
    </xf>
    <xf numFmtId="184" fontId="20" fillId="0" borderId="0" xfId="15" applyNumberFormat="1" applyFont="1" applyFill="1" applyBorder="1" applyAlignment="1" applyProtection="1">
      <alignment horizontal="center" wrapText="1"/>
      <protection/>
    </xf>
    <xf numFmtId="0" fontId="7" fillId="0" borderId="0" xfId="0" applyFont="1" applyFill="1" applyBorder="1" applyAlignment="1" applyProtection="1">
      <alignment vertical="top"/>
      <protection locked="0"/>
    </xf>
    <xf numFmtId="0" fontId="12" fillId="0" borderId="0" xfId="0" applyFont="1" applyFill="1" applyBorder="1" applyAlignment="1" applyProtection="1">
      <alignment/>
      <protection/>
    </xf>
    <xf numFmtId="169" fontId="11" fillId="0" borderId="0" xfId="15" applyNumberFormat="1" applyFont="1" applyFill="1" applyBorder="1" applyAlignment="1" applyProtection="1">
      <alignment/>
      <protection/>
    </xf>
    <xf numFmtId="168" fontId="11" fillId="0" borderId="0" xfId="15" applyNumberFormat="1" applyFont="1" applyFill="1" applyBorder="1" applyAlignment="1" applyProtection="1">
      <alignment/>
      <protection/>
    </xf>
    <xf numFmtId="168" fontId="11" fillId="0" borderId="0" xfId="15" applyNumberFormat="1" applyFont="1" applyFill="1" applyBorder="1" applyAlignment="1" applyProtection="1">
      <alignment horizontal="right" wrapText="1"/>
      <protection/>
    </xf>
    <xf numFmtId="184" fontId="9" fillId="0" borderId="0" xfId="15" applyNumberFormat="1" applyFont="1" applyFill="1" applyBorder="1" applyAlignment="1" applyProtection="1">
      <alignment horizontal="center" wrapText="1"/>
      <protection/>
    </xf>
    <xf numFmtId="0" fontId="0" fillId="0" borderId="0" xfId="0" applyFill="1" applyBorder="1" applyAlignment="1" applyProtection="1">
      <alignment wrapText="1"/>
      <protection/>
    </xf>
    <xf numFmtId="0" fontId="9" fillId="0" borderId="4" xfId="0" applyFont="1" applyFill="1" applyBorder="1" applyAlignment="1" applyProtection="1" quotePrefix="1">
      <alignment/>
      <protection/>
    </xf>
    <xf numFmtId="0" fontId="9" fillId="0" borderId="0" xfId="0" applyFont="1" applyFill="1" applyBorder="1" applyAlignment="1" applyProtection="1" quotePrefix="1">
      <alignment wrapText="1"/>
      <protection/>
    </xf>
    <xf numFmtId="0" fontId="9" fillId="0" borderId="20" xfId="0" applyFont="1" applyFill="1" applyBorder="1" applyAlignment="1" applyProtection="1">
      <alignment horizontal="center"/>
      <protection/>
    </xf>
    <xf numFmtId="0" fontId="9" fillId="0" borderId="1" xfId="0" applyFont="1" applyFill="1" applyBorder="1" applyAlignment="1" applyProtection="1" quotePrefix="1">
      <alignment horizontal="right"/>
      <protection/>
    </xf>
    <xf numFmtId="175" fontId="9" fillId="0" borderId="2" xfId="0" applyNumberFormat="1" applyFont="1" applyFill="1" applyBorder="1" applyAlignment="1" applyProtection="1">
      <alignment horizontal="left"/>
      <protection/>
    </xf>
    <xf numFmtId="0" fontId="9" fillId="0" borderId="3" xfId="0" applyFont="1" applyFill="1" applyBorder="1" applyAlignment="1" applyProtection="1">
      <alignment/>
      <protection/>
    </xf>
    <xf numFmtId="0" fontId="7" fillId="2" borderId="0" xfId="0" applyFont="1" applyFill="1" applyAlignment="1" applyProtection="1">
      <alignment/>
      <protection/>
    </xf>
    <xf numFmtId="0" fontId="12" fillId="0" borderId="0" xfId="0" applyFont="1" applyFill="1" applyBorder="1" applyAlignment="1" applyProtection="1">
      <alignment horizontal="right" vertical="center" wrapText="1"/>
      <protection/>
    </xf>
    <xf numFmtId="0" fontId="12" fillId="3" borderId="7" xfId="0" applyFont="1" applyFill="1" applyBorder="1" applyAlignment="1" applyProtection="1">
      <alignment/>
      <protection/>
    </xf>
    <xf numFmtId="0" fontId="12" fillId="3" borderId="8" xfId="0" applyFont="1" applyFill="1" applyBorder="1" applyAlignment="1" applyProtection="1">
      <alignment wrapText="1"/>
      <protection/>
    </xf>
    <xf numFmtId="0" fontId="12" fillId="3" borderId="35" xfId="0" applyFont="1" applyFill="1" applyBorder="1" applyAlignment="1" applyProtection="1">
      <alignment horizontal="left"/>
      <protection/>
    </xf>
    <xf numFmtId="0" fontId="12" fillId="3" borderId="36" xfId="0" applyFont="1" applyFill="1" applyBorder="1" applyAlignment="1" applyProtection="1">
      <alignment horizontal="left"/>
      <protection/>
    </xf>
    <xf numFmtId="0" fontId="12" fillId="3" borderId="37" xfId="0" applyFont="1" applyFill="1" applyBorder="1" applyAlignment="1" applyProtection="1">
      <alignment horizontal="left" wrapText="1"/>
      <protection/>
    </xf>
    <xf numFmtId="0" fontId="12" fillId="3" borderId="9" xfId="0" applyFont="1" applyFill="1" applyBorder="1" applyAlignment="1" applyProtection="1">
      <alignment/>
      <protection/>
    </xf>
    <xf numFmtId="0" fontId="12" fillId="3" borderId="12" xfId="0" applyFont="1" applyFill="1" applyBorder="1" applyAlignment="1" applyProtection="1">
      <alignment/>
      <protection/>
    </xf>
    <xf numFmtId="0" fontId="12" fillId="3" borderId="38" xfId="0" applyFont="1" applyFill="1" applyBorder="1" applyAlignment="1" applyProtection="1">
      <alignment/>
      <protection/>
    </xf>
    <xf numFmtId="0" fontId="12" fillId="3" borderId="2" xfId="0" applyFont="1" applyFill="1" applyBorder="1" applyAlignment="1" applyProtection="1">
      <alignment/>
      <protection/>
    </xf>
    <xf numFmtId="0" fontId="12" fillId="0" borderId="4" xfId="0" applyFont="1" applyFill="1" applyBorder="1" applyAlignment="1">
      <alignment/>
    </xf>
    <xf numFmtId="0" fontId="12" fillId="0" borderId="4" xfId="0" applyFont="1" applyFill="1" applyBorder="1" applyAlignment="1">
      <alignment horizontal="center"/>
    </xf>
    <xf numFmtId="0" fontId="7" fillId="0" borderId="4" xfId="0" applyFont="1" applyFill="1" applyBorder="1" applyAlignment="1">
      <alignment/>
    </xf>
    <xf numFmtId="0" fontId="9" fillId="0" borderId="1" xfId="0" applyFont="1" applyFill="1" applyBorder="1" applyAlignment="1">
      <alignment/>
    </xf>
    <xf numFmtId="0" fontId="9" fillId="0" borderId="3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9" fontId="9" fillId="3" borderId="18" xfId="21" applyFont="1" applyFill="1" applyBorder="1" applyAlignment="1" applyProtection="1">
      <alignment horizontal="center" vertical="center" wrapText="1"/>
      <protection/>
    </xf>
    <xf numFmtId="0" fontId="55" fillId="0" borderId="32" xfId="0" applyFont="1" applyFill="1" applyBorder="1" applyAlignment="1" applyProtection="1">
      <alignment horizontal="center" vertical="center" wrapText="1"/>
      <protection locked="0"/>
    </xf>
    <xf numFmtId="9" fontId="9" fillId="3" borderId="5" xfId="21" applyFont="1" applyFill="1" applyBorder="1" applyAlignment="1" applyProtection="1">
      <alignment horizontal="center" vertical="center" wrapText="1"/>
      <protection/>
    </xf>
    <xf numFmtId="0" fontId="55" fillId="0" borderId="43" xfId="0" applyFont="1" applyFill="1" applyBorder="1" applyAlignment="1" applyProtection="1">
      <alignment horizontal="center" vertical="center" wrapText="1"/>
      <protection locked="0"/>
    </xf>
    <xf numFmtId="9" fontId="9" fillId="3" borderId="42" xfId="21" applyFont="1" applyFill="1" applyBorder="1" applyAlignment="1" applyProtection="1">
      <alignment horizontal="center" vertical="center" wrapText="1"/>
      <protection/>
    </xf>
    <xf numFmtId="0" fontId="55" fillId="0" borderId="4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xf>
    <xf numFmtId="0" fontId="12" fillId="0" borderId="29" xfId="0" applyFont="1" applyFill="1" applyBorder="1" applyAlignment="1" applyProtection="1">
      <alignment horizontal="left"/>
      <protection/>
    </xf>
    <xf numFmtId="1" fontId="9" fillId="3" borderId="5" xfId="0" applyNumberFormat="1" applyFont="1" applyFill="1" applyBorder="1" applyAlignment="1" applyProtection="1">
      <alignment horizontal="center" vertical="center" wrapText="1"/>
      <protection/>
    </xf>
    <xf numFmtId="1" fontId="9" fillId="3" borderId="18" xfId="0" applyNumberFormat="1" applyFont="1" applyFill="1" applyBorder="1" applyAlignment="1" applyProtection="1">
      <alignment horizontal="center" vertical="center" wrapText="1"/>
      <protection/>
    </xf>
    <xf numFmtId="1" fontId="9" fillId="3" borderId="42" xfId="0" applyNumberFormat="1" applyFont="1" applyFill="1" applyBorder="1" applyAlignment="1" applyProtection="1">
      <alignment horizontal="center" vertical="center" wrapText="1"/>
      <protection/>
    </xf>
    <xf numFmtId="0" fontId="11" fillId="3" borderId="45" xfId="0" applyFont="1" applyFill="1" applyBorder="1" applyAlignment="1">
      <alignment horizontal="center"/>
    </xf>
    <xf numFmtId="0" fontId="11" fillId="3" borderId="6" xfId="0" applyFont="1" applyFill="1" applyBorder="1" applyAlignment="1">
      <alignment horizontal="center"/>
    </xf>
    <xf numFmtId="0" fontId="11" fillId="3" borderId="30" xfId="0" applyFont="1" applyFill="1" applyBorder="1" applyAlignment="1">
      <alignment horizontal="center"/>
    </xf>
    <xf numFmtId="3" fontId="7" fillId="3" borderId="46" xfId="15" applyNumberFormat="1" applyFont="1" applyFill="1" applyBorder="1" applyAlignment="1">
      <alignment horizontal="center" vertical="center" wrapText="1"/>
    </xf>
    <xf numFmtId="184" fontId="7" fillId="3" borderId="46" xfId="15" applyNumberFormat="1" applyFont="1" applyFill="1" applyBorder="1" applyAlignment="1" applyProtection="1">
      <alignment horizontal="center" vertical="center" wrapText="1"/>
      <protection/>
    </xf>
    <xf numFmtId="0" fontId="11" fillId="3" borderId="47" xfId="0" applyFont="1" applyFill="1" applyBorder="1" applyAlignment="1">
      <alignment horizontal="center" wrapText="1"/>
    </xf>
    <xf numFmtId="0" fontId="11" fillId="3" borderId="19" xfId="0" applyFont="1" applyFill="1" applyBorder="1" applyAlignment="1">
      <alignment horizontal="center" wrapText="1"/>
    </xf>
    <xf numFmtId="0" fontId="11" fillId="3" borderId="48" xfId="0" applyFont="1" applyFill="1" applyBorder="1" applyAlignment="1">
      <alignment horizontal="center" wrapText="1"/>
    </xf>
    <xf numFmtId="0" fontId="29" fillId="0" borderId="4" xfId="0" applyFont="1" applyFill="1" applyBorder="1" applyAlignment="1">
      <alignment horizontal="left" vertical="center"/>
    </xf>
    <xf numFmtId="0" fontId="12" fillId="3" borderId="29" xfId="0" applyFont="1" applyFill="1" applyBorder="1" applyAlignment="1" applyProtection="1">
      <alignment horizontal="center" wrapText="1"/>
      <protection/>
    </xf>
    <xf numFmtId="0" fontId="12" fillId="3" borderId="49" xfId="0" applyFont="1" applyFill="1" applyBorder="1" applyAlignment="1" applyProtection="1">
      <alignment horizontal="center" wrapText="1"/>
      <protection/>
    </xf>
    <xf numFmtId="0" fontId="11" fillId="0" borderId="5" xfId="0" applyFont="1" applyFill="1" applyBorder="1" applyAlignment="1" applyProtection="1">
      <alignment horizontal="center" vertical="center"/>
      <protection locked="0"/>
    </xf>
    <xf numFmtId="0" fontId="11" fillId="0" borderId="5" xfId="0" applyFont="1" applyFill="1" applyBorder="1" applyAlignment="1" applyProtection="1" quotePrefix="1">
      <alignment horizontal="center" vertical="center"/>
      <protection locked="0"/>
    </xf>
    <xf numFmtId="0" fontId="7" fillId="0" borderId="5"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9" fillId="0" borderId="8" xfId="0" applyFont="1" applyFill="1" applyBorder="1" applyAlignment="1" applyProtection="1">
      <alignment/>
      <protection/>
    </xf>
    <xf numFmtId="0" fontId="11" fillId="3" borderId="5" xfId="0" applyFont="1" applyFill="1" applyBorder="1" applyAlignment="1">
      <alignment horizontal="center" vertical="center"/>
    </xf>
    <xf numFmtId="166" fontId="9" fillId="3" borderId="5" xfId="0" applyNumberFormat="1" applyFont="1" applyFill="1" applyBorder="1" applyAlignment="1">
      <alignment horizontal="center" vertical="center"/>
    </xf>
    <xf numFmtId="0" fontId="32" fillId="0" borderId="15" xfId="0" applyFont="1" applyFill="1" applyBorder="1" applyAlignment="1">
      <alignment horizontal="left" vertical="center"/>
    </xf>
    <xf numFmtId="0" fontId="11" fillId="2" borderId="0" xfId="0" applyFont="1" applyFill="1" applyAlignment="1">
      <alignment vertical="center"/>
    </xf>
    <xf numFmtId="0" fontId="32" fillId="0" borderId="0" xfId="0" applyFont="1" applyFill="1" applyBorder="1" applyAlignment="1">
      <alignment horizontal="left" vertical="center"/>
    </xf>
    <xf numFmtId="0" fontId="32" fillId="0" borderId="20" xfId="0" applyFont="1" applyFill="1" applyBorder="1" applyAlignment="1">
      <alignment horizontal="left" vertical="center"/>
    </xf>
    <xf numFmtId="0" fontId="7" fillId="0" borderId="25" xfId="0" applyFont="1" applyFill="1" applyBorder="1" applyAlignment="1">
      <alignment/>
    </xf>
    <xf numFmtId="0" fontId="11" fillId="0" borderId="12" xfId="0" applyFont="1" applyFill="1" applyBorder="1" applyAlignment="1">
      <alignment horizontal="left"/>
    </xf>
    <xf numFmtId="0" fontId="11" fillId="0" borderId="16" xfId="0" applyFont="1" applyFill="1" applyBorder="1" applyAlignment="1">
      <alignment horizontal="left"/>
    </xf>
    <xf numFmtId="0" fontId="9" fillId="0" borderId="17" xfId="0" applyFont="1" applyFill="1" applyBorder="1" applyAlignment="1" applyProtection="1">
      <alignment horizontal="center" vertical="center"/>
      <protection locked="0"/>
    </xf>
    <xf numFmtId="0" fontId="9" fillId="0" borderId="4" xfId="0" applyFont="1" applyFill="1" applyBorder="1" applyAlignment="1">
      <alignment vertical="center"/>
    </xf>
    <xf numFmtId="0" fontId="9" fillId="0" borderId="32" xfId="0" applyFont="1" applyFill="1" applyBorder="1" applyAlignment="1">
      <alignment vertical="center"/>
    </xf>
    <xf numFmtId="0" fontId="9" fillId="2" borderId="0" xfId="0" applyFont="1" applyFill="1" applyAlignment="1" applyProtection="1">
      <alignment vertical="center"/>
      <protection locked="0"/>
    </xf>
    <xf numFmtId="0" fontId="9" fillId="0" borderId="4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169" fontId="9" fillId="0" borderId="51" xfId="15" applyNumberFormat="1"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169" fontId="9" fillId="0" borderId="28" xfId="15" applyNumberFormat="1"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184" fontId="9" fillId="3" borderId="48" xfId="15" applyNumberFormat="1" applyFont="1" applyFill="1" applyBorder="1" applyAlignment="1" applyProtection="1">
      <alignment horizontal="center" vertical="center" wrapText="1"/>
      <protection/>
    </xf>
    <xf numFmtId="169" fontId="9" fillId="0" borderId="5" xfId="15"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184" fontId="9" fillId="3" borderId="43" xfId="15" applyNumberFormat="1"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locked="0"/>
    </xf>
    <xf numFmtId="184" fontId="9" fillId="3" borderId="44" xfId="15" applyNumberFormat="1" applyFont="1" applyFill="1" applyBorder="1" applyAlignment="1" applyProtection="1">
      <alignment horizontal="center" vertical="center" wrapText="1"/>
      <protection/>
    </xf>
    <xf numFmtId="3" fontId="7" fillId="3" borderId="52" xfId="15" applyNumberFormat="1" applyFont="1" applyFill="1" applyBorder="1" applyAlignment="1" applyProtection="1">
      <alignment horizontal="center" vertical="center" wrapText="1"/>
      <protection/>
    </xf>
    <xf numFmtId="0" fontId="15" fillId="3" borderId="53" xfId="0" applyFont="1" applyFill="1" applyBorder="1" applyAlignment="1">
      <alignment/>
    </xf>
    <xf numFmtId="0" fontId="15" fillId="3" borderId="11" xfId="0" applyFont="1" applyFill="1" applyBorder="1" applyAlignment="1" applyProtection="1">
      <alignment wrapText="1"/>
      <protection/>
    </xf>
    <xf numFmtId="0" fontId="15" fillId="3" borderId="16" xfId="0" applyFont="1" applyFill="1" applyBorder="1" applyAlignment="1" applyProtection="1">
      <alignment wrapText="1"/>
      <protection/>
    </xf>
    <xf numFmtId="0" fontId="15" fillId="3" borderId="54" xfId="0" applyFont="1" applyFill="1" applyBorder="1" applyAlignment="1" applyProtection="1">
      <alignment wrapText="1"/>
      <protection/>
    </xf>
    <xf numFmtId="0" fontId="12" fillId="3" borderId="55" xfId="0" applyFont="1" applyFill="1" applyBorder="1" applyAlignment="1" applyProtection="1">
      <alignment horizontal="center" wrapText="1"/>
      <protection/>
    </xf>
    <xf numFmtId="169" fontId="7" fillId="3" borderId="52" xfId="0" applyNumberFormat="1" applyFont="1" applyFill="1" applyBorder="1" applyAlignment="1" applyProtection="1" quotePrefix="1">
      <alignment vertical="center" wrapText="1"/>
      <protection/>
    </xf>
    <xf numFmtId="184" fontId="7" fillId="3" borderId="55" xfId="0" applyNumberFormat="1" applyFont="1" applyFill="1" applyBorder="1" applyAlignment="1" applyProtection="1" quotePrefix="1">
      <alignment horizontal="center" vertical="center" wrapText="1"/>
      <protection/>
    </xf>
    <xf numFmtId="184" fontId="7" fillId="3" borderId="56" xfId="15" applyNumberFormat="1" applyFont="1" applyFill="1" applyBorder="1" applyAlignment="1" applyProtection="1" quotePrefix="1">
      <alignment horizontal="center" vertical="center" wrapText="1"/>
      <protection/>
    </xf>
    <xf numFmtId="168" fontId="7" fillId="3" borderId="57" xfId="15" applyNumberFormat="1" applyFont="1" applyFill="1" applyBorder="1" applyAlignment="1" applyProtection="1" quotePrefix="1">
      <alignment vertical="center" wrapText="1"/>
      <protection/>
    </xf>
    <xf numFmtId="169" fontId="7" fillId="3" borderId="46" xfId="15" applyNumberFormat="1" applyFont="1" applyFill="1" applyBorder="1" applyAlignment="1" applyProtection="1">
      <alignment horizontal="center"/>
      <protection/>
    </xf>
    <xf numFmtId="169" fontId="7" fillId="3" borderId="46" xfId="15" applyNumberFormat="1" applyFont="1" applyFill="1" applyBorder="1" applyAlignment="1" applyProtection="1">
      <alignment horizontal="center" vertical="center" wrapText="1"/>
      <protection/>
    </xf>
    <xf numFmtId="169" fontId="7" fillId="3" borderId="58" xfId="15" applyNumberFormat="1" applyFont="1" applyFill="1" applyBorder="1" applyAlignment="1" applyProtection="1">
      <alignment horizontal="center" vertical="center" wrapText="1"/>
      <protection/>
    </xf>
    <xf numFmtId="0" fontId="7" fillId="0" borderId="33" xfId="0" applyFont="1" applyFill="1" applyBorder="1" applyAlignment="1" applyProtection="1">
      <alignment horizontal="center"/>
      <protection locked="0"/>
    </xf>
    <xf numFmtId="0" fontId="9" fillId="0" borderId="19" xfId="0" applyFont="1" applyFill="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55" fillId="0" borderId="32" xfId="0" applyFont="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55" fillId="0" borderId="43" xfId="0" applyFont="1" applyBorder="1" applyAlignment="1" applyProtection="1">
      <alignment horizontal="center" vertical="center" wrapText="1"/>
      <protection locked="0"/>
    </xf>
    <xf numFmtId="0" fontId="12" fillId="0" borderId="0" xfId="0" applyFont="1" applyFill="1" applyBorder="1" applyAlignment="1" applyProtection="1">
      <alignment horizontal="left" vertical="top" wrapText="1"/>
      <protection/>
    </xf>
    <xf numFmtId="0" fontId="9" fillId="2" borderId="22" xfId="0" applyFont="1" applyFill="1" applyBorder="1" applyAlignment="1" applyProtection="1">
      <alignment/>
      <protection/>
    </xf>
    <xf numFmtId="0" fontId="9" fillId="2" borderId="22" xfId="0" applyFont="1" applyFill="1" applyBorder="1" applyAlignment="1" applyProtection="1">
      <alignment horizontal="center" vertical="center"/>
      <protection/>
    </xf>
    <xf numFmtId="3" fontId="9" fillId="2" borderId="22" xfId="0" applyNumberFormat="1" applyFont="1" applyFill="1" applyBorder="1" applyAlignment="1" applyProtection="1">
      <alignment/>
      <protection/>
    </xf>
    <xf numFmtId="0" fontId="9" fillId="2" borderId="22" xfId="0" applyFont="1" applyFill="1" applyBorder="1" applyAlignment="1" applyProtection="1">
      <alignment horizontal="center"/>
      <protection/>
    </xf>
    <xf numFmtId="0" fontId="19" fillId="0" borderId="20" xfId="0" applyFont="1" applyFill="1" applyBorder="1" applyAlignment="1">
      <alignment/>
    </xf>
    <xf numFmtId="0" fontId="7" fillId="0" borderId="20" xfId="0" applyFont="1" applyFill="1" applyBorder="1" applyAlignment="1">
      <alignment/>
    </xf>
    <xf numFmtId="0" fontId="7" fillId="0" borderId="13" xfId="0" applyFont="1" applyFill="1" applyBorder="1" applyAlignment="1" applyProtection="1">
      <alignment horizontal="left" vertical="center" wrapText="1"/>
      <protection locked="0"/>
    </xf>
    <xf numFmtId="0" fontId="0" fillId="0" borderId="0" xfId="0" applyAlignment="1">
      <alignment vertical="center"/>
    </xf>
    <xf numFmtId="0" fontId="7" fillId="0" borderId="0" xfId="0" applyFont="1" applyFill="1" applyBorder="1" applyAlignment="1" applyProtection="1">
      <alignment/>
      <protection/>
    </xf>
    <xf numFmtId="0" fontId="12" fillId="0" borderId="0" xfId="0" applyFont="1" applyFill="1" applyBorder="1" applyAlignment="1" applyProtection="1" quotePrefix="1">
      <alignment horizontal="left" vertical="center" shrinkToFit="1"/>
      <protection/>
    </xf>
    <xf numFmtId="0" fontId="0" fillId="0" borderId="0" xfId="0" applyAlignment="1">
      <alignment vertical="center" shrinkToFit="1"/>
    </xf>
    <xf numFmtId="0" fontId="0" fillId="0" borderId="13" xfId="0" applyBorder="1" applyAlignment="1" applyProtection="1">
      <alignment horizontal="left" vertical="center" wrapText="1"/>
      <protection locked="0"/>
    </xf>
    <xf numFmtId="0" fontId="7" fillId="0" borderId="13" xfId="0" applyFont="1" applyFill="1" applyBorder="1" applyAlignment="1" applyProtection="1">
      <alignment horizontal="center" vertical="center" wrapText="1"/>
      <protection locked="0"/>
    </xf>
    <xf numFmtId="0" fontId="25" fillId="4" borderId="20" xfId="0" applyFont="1" applyFill="1" applyBorder="1" applyAlignment="1">
      <alignment/>
    </xf>
    <xf numFmtId="0" fontId="19" fillId="4" borderId="20" xfId="0" applyFont="1" applyFill="1" applyBorder="1" applyAlignment="1">
      <alignment/>
    </xf>
    <xf numFmtId="0" fontId="7" fillId="4" borderId="20" xfId="0" applyFont="1" applyFill="1" applyBorder="1" applyAlignment="1">
      <alignment/>
    </xf>
    <xf numFmtId="0" fontId="36" fillId="4" borderId="20" xfId="0" applyFont="1" applyFill="1" applyBorder="1" applyAlignment="1" applyProtection="1">
      <alignment horizontal="center"/>
      <protection locked="0"/>
    </xf>
    <xf numFmtId="0" fontId="7"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36" fillId="0" borderId="13" xfId="0" applyFont="1" applyFill="1" applyBorder="1" applyAlignment="1" applyProtection="1">
      <alignment/>
      <protection/>
    </xf>
    <xf numFmtId="0" fontId="0" fillId="0" borderId="0" xfId="0" applyBorder="1" applyAlignment="1">
      <alignment vertical="center" shrinkToFit="1"/>
    </xf>
    <xf numFmtId="0" fontId="7" fillId="0" borderId="0" xfId="0" applyFont="1" applyFill="1" applyBorder="1" applyAlignment="1" applyProtection="1">
      <alignment vertical="top" wrapText="1"/>
      <protection/>
    </xf>
    <xf numFmtId="0" fontId="7" fillId="0" borderId="3" xfId="0" applyFont="1" applyFill="1" applyBorder="1" applyAlignment="1" applyProtection="1" quotePrefix="1">
      <alignment/>
      <protection/>
    </xf>
    <xf numFmtId="49" fontId="7" fillId="0" borderId="2" xfId="0" applyNumberFormat="1" applyFont="1" applyFill="1" applyBorder="1" applyAlignment="1" applyProtection="1">
      <alignment/>
      <protection/>
    </xf>
    <xf numFmtId="49" fontId="7" fillId="0" borderId="2" xfId="0" applyNumberFormat="1" applyFont="1" applyFill="1" applyBorder="1" applyAlignment="1" applyProtection="1">
      <alignment horizontal="right"/>
      <protection/>
    </xf>
    <xf numFmtId="49" fontId="7" fillId="0" borderId="2" xfId="0" applyNumberFormat="1" applyFont="1" applyFill="1" applyBorder="1" applyAlignment="1" applyProtection="1">
      <alignment horizontal="right"/>
      <protection/>
    </xf>
    <xf numFmtId="0" fontId="0" fillId="0" borderId="0" xfId="0" applyBorder="1" applyAlignment="1">
      <alignment horizontal="left" vertical="center"/>
    </xf>
    <xf numFmtId="0" fontId="63" fillId="0" borderId="0" xfId="0" applyFont="1" applyAlignment="1">
      <alignment vertical="center"/>
    </xf>
    <xf numFmtId="0" fontId="15" fillId="0" borderId="0" xfId="0" applyFont="1" applyAlignment="1">
      <alignment vertical="center"/>
    </xf>
    <xf numFmtId="0" fontId="7" fillId="0" borderId="31" xfId="0" applyFont="1" applyFill="1" applyBorder="1" applyAlignment="1" applyProtection="1">
      <alignment horizontal="right"/>
      <protection/>
    </xf>
    <xf numFmtId="0" fontId="9" fillId="3" borderId="0" xfId="0" applyFont="1" applyFill="1" applyBorder="1" applyAlignment="1" applyProtection="1">
      <alignment horizontal="center" vertical="center" wrapText="1"/>
      <protection/>
    </xf>
    <xf numFmtId="0" fontId="12" fillId="0" borderId="33" xfId="0" applyFont="1" applyFill="1" applyBorder="1" applyAlignment="1" applyProtection="1">
      <alignment horizontal="left"/>
      <protection locked="0"/>
    </xf>
    <xf numFmtId="0" fontId="7" fillId="0" borderId="28" xfId="0" applyFont="1" applyFill="1" applyBorder="1" applyAlignment="1" applyProtection="1">
      <alignment horizontal="right"/>
      <protection/>
    </xf>
    <xf numFmtId="0" fontId="9" fillId="3" borderId="18" xfId="0" applyFont="1" applyFill="1" applyBorder="1" applyAlignment="1" applyProtection="1">
      <alignment horizontal="center" wrapText="1"/>
      <protection/>
    </xf>
    <xf numFmtId="0" fontId="7" fillId="0" borderId="18" xfId="0" applyFont="1" applyFill="1" applyBorder="1" applyAlignment="1" applyProtection="1">
      <alignment horizontal="center" vertical="center"/>
      <protection locked="0"/>
    </xf>
    <xf numFmtId="166" fontId="9" fillId="3" borderId="7" xfId="0" applyNumberFormat="1" applyFont="1" applyFill="1" applyBorder="1" applyAlignment="1" applyProtection="1">
      <alignment horizontal="center" vertical="center" wrapText="1"/>
      <protection/>
    </xf>
    <xf numFmtId="0" fontId="9" fillId="3" borderId="8" xfId="0" applyFont="1" applyFill="1" applyBorder="1" applyAlignment="1" applyProtection="1">
      <alignment horizontal="center" vertical="center" wrapText="1"/>
      <protection/>
    </xf>
    <xf numFmtId="0" fontId="9" fillId="3" borderId="0" xfId="0" applyFont="1" applyFill="1" applyAlignment="1">
      <alignment horizontal="center"/>
    </xf>
    <xf numFmtId="0" fontId="7" fillId="0" borderId="0" xfId="0" applyFont="1" applyFill="1" applyBorder="1" applyAlignment="1" applyProtection="1" quotePrefix="1">
      <alignment horizontal="left" vertical="top" wrapText="1"/>
      <protection/>
    </xf>
    <xf numFmtId="0" fontId="0" fillId="0" borderId="8" xfId="0" applyBorder="1" applyAlignment="1">
      <alignment vertical="center" shrinkToFit="1"/>
    </xf>
    <xf numFmtId="0" fontId="6" fillId="0" borderId="0" xfId="0" applyFont="1" applyFill="1" applyBorder="1" applyAlignment="1" applyProtection="1" quotePrefix="1">
      <alignment vertical="center"/>
      <protection/>
    </xf>
    <xf numFmtId="0" fontId="0" fillId="0" borderId="0" xfId="0" applyAlignment="1">
      <alignment horizontal="left" vertical="top" wrapText="1"/>
    </xf>
    <xf numFmtId="0" fontId="0" fillId="0" borderId="0" xfId="0" applyAlignment="1">
      <alignment horizontal="left" wrapText="1"/>
    </xf>
    <xf numFmtId="0" fontId="7" fillId="0" borderId="0" xfId="0" applyFont="1" applyAlignment="1">
      <alignment vertical="top" shrinkToFit="1"/>
    </xf>
    <xf numFmtId="0" fontId="0" fillId="0" borderId="0" xfId="0" applyAlignment="1">
      <alignment shrinkToFit="1"/>
    </xf>
    <xf numFmtId="0" fontId="7" fillId="0" borderId="0" xfId="0" applyFont="1" applyFill="1" applyBorder="1" applyAlignment="1" applyProtection="1">
      <alignment horizontal="left" vertical="center"/>
      <protection/>
    </xf>
    <xf numFmtId="0" fontId="0" fillId="0" borderId="0" xfId="0" applyAlignment="1">
      <alignment wrapText="1"/>
    </xf>
    <xf numFmtId="0" fontId="12" fillId="0" borderId="0" xfId="0" applyFont="1" applyFill="1" applyBorder="1" applyAlignment="1" applyProtection="1">
      <alignment horizontal="left" vertical="top" wrapText="1"/>
      <protection/>
    </xf>
    <xf numFmtId="0" fontId="0" fillId="0" borderId="16" xfId="0" applyBorder="1" applyAlignment="1">
      <alignment horizontal="left" vertical="center" wrapText="1"/>
    </xf>
    <xf numFmtId="0" fontId="12" fillId="0" borderId="15" xfId="0" applyFont="1" applyFill="1" applyBorder="1" applyAlignment="1" applyProtection="1" quotePrefix="1">
      <alignment horizontal="left" vertical="top" wrapText="1"/>
      <protection/>
    </xf>
    <xf numFmtId="0" fontId="0" fillId="0" borderId="15" xfId="0" applyBorder="1" applyAlignment="1">
      <alignment vertical="top" wrapText="1"/>
    </xf>
    <xf numFmtId="0" fontId="7" fillId="0" borderId="10" xfId="0" applyFont="1" applyFill="1" applyBorder="1" applyAlignment="1" applyProtection="1">
      <alignment shrinkToFit="1"/>
      <protection/>
    </xf>
    <xf numFmtId="0" fontId="0" fillId="0" borderId="8" xfId="0" applyBorder="1" applyAlignment="1">
      <alignment/>
    </xf>
    <xf numFmtId="0" fontId="12" fillId="0" borderId="0" xfId="0" applyFont="1" applyFill="1" applyAlignment="1">
      <alignment horizontal="left" vertical="top" wrapText="1"/>
    </xf>
    <xf numFmtId="0" fontId="7" fillId="0" borderId="0" xfId="0" applyFont="1" applyFill="1" applyBorder="1" applyAlignment="1" applyProtection="1">
      <alignment vertical="center" wrapText="1"/>
      <protection/>
    </xf>
    <xf numFmtId="0" fontId="0" fillId="0" borderId="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Alignment="1">
      <alignment/>
    </xf>
    <xf numFmtId="0" fontId="0" fillId="0" borderId="0" xfId="0" applyFont="1" applyAlignment="1">
      <alignment vertical="center"/>
    </xf>
    <xf numFmtId="0" fontId="6" fillId="0" borderId="0" xfId="0" applyFont="1" applyFill="1" applyBorder="1" applyAlignment="1" applyProtection="1" quotePrefix="1">
      <alignment/>
      <protection/>
    </xf>
    <xf numFmtId="0" fontId="6" fillId="0" borderId="15" xfId="0" applyFont="1" applyFill="1" applyBorder="1" applyAlignment="1" applyProtection="1" quotePrefix="1">
      <alignment/>
      <protection/>
    </xf>
    <xf numFmtId="0" fontId="12" fillId="0" borderId="0" xfId="0" applyFont="1" applyFill="1" applyBorder="1" applyAlignment="1" applyProtection="1" quotePrefix="1">
      <alignment horizontal="left" vertical="top" wrapText="1"/>
      <protection/>
    </xf>
    <xf numFmtId="0" fontId="7" fillId="0" borderId="8" xfId="0" applyFont="1" applyFill="1" applyBorder="1" applyAlignment="1" applyProtection="1">
      <alignment horizontal="center"/>
      <protection/>
    </xf>
    <xf numFmtId="0" fontId="7" fillId="0" borderId="0" xfId="0" applyFont="1" applyFill="1" applyBorder="1" applyAlignment="1" applyProtection="1">
      <alignment/>
      <protection/>
    </xf>
    <xf numFmtId="3" fontId="7" fillId="0" borderId="12" xfId="0" applyNumberFormat="1" applyFont="1" applyFill="1" applyBorder="1" applyAlignment="1" applyProtection="1">
      <alignment horizontal="left" vertical="center" wrapText="1"/>
      <protection locked="0"/>
    </xf>
    <xf numFmtId="3" fontId="7" fillId="0" borderId="16" xfId="0" applyNumberFormat="1" applyFont="1" applyFill="1" applyBorder="1" applyAlignment="1" applyProtection="1">
      <alignment horizontal="left" vertical="center" wrapText="1"/>
      <protection locked="0"/>
    </xf>
    <xf numFmtId="0" fontId="7" fillId="0" borderId="8" xfId="0" applyFont="1" applyFill="1" applyBorder="1" applyAlignment="1" applyProtection="1">
      <alignment vertical="center"/>
      <protection/>
    </xf>
    <xf numFmtId="0" fontId="11" fillId="3" borderId="12" xfId="0" applyFont="1" applyFill="1" applyBorder="1" applyAlignment="1" applyProtection="1">
      <alignment horizontal="center" wrapText="1"/>
      <protection/>
    </xf>
    <xf numFmtId="0" fontId="1" fillId="3" borderId="16" xfId="0" applyFont="1" applyFill="1" applyBorder="1" applyAlignment="1" applyProtection="1">
      <alignment horizontal="center" wrapText="1"/>
      <protection/>
    </xf>
    <xf numFmtId="0" fontId="12" fillId="0" borderId="0" xfId="0" applyFont="1" applyFill="1" applyBorder="1" applyAlignment="1" applyProtection="1" quotePrefix="1">
      <alignment horizontal="left"/>
      <protection/>
    </xf>
    <xf numFmtId="0" fontId="41" fillId="3" borderId="5" xfId="0" applyFont="1" applyFill="1" applyBorder="1" applyAlignment="1" applyProtection="1">
      <alignment horizontal="center" vertical="top" wrapText="1"/>
      <protection/>
    </xf>
    <xf numFmtId="0" fontId="1" fillId="3" borderId="5" xfId="0" applyFont="1" applyFill="1" applyBorder="1" applyAlignment="1" applyProtection="1">
      <alignment wrapText="1"/>
      <protection/>
    </xf>
    <xf numFmtId="0" fontId="49" fillId="0" borderId="5"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6" fillId="0" borderId="0" xfId="0" applyFont="1" applyFill="1" applyBorder="1" applyAlignment="1" applyProtection="1" quotePrefix="1">
      <alignment vertical="center" shrinkToFit="1"/>
      <protection/>
    </xf>
    <xf numFmtId="0" fontId="12" fillId="0" borderId="0" xfId="0" applyFont="1" applyFill="1" applyBorder="1" applyAlignment="1" applyProtection="1" quotePrefix="1">
      <alignment horizontal="left" vertical="top" shrinkToFit="1"/>
      <protection/>
    </xf>
    <xf numFmtId="0" fontId="0" fillId="0" borderId="0" xfId="0" applyAlignment="1">
      <alignment vertical="top" shrinkToFit="1"/>
    </xf>
    <xf numFmtId="0" fontId="7" fillId="0" borderId="0" xfId="0" applyFont="1" applyFill="1" applyBorder="1" applyAlignment="1" applyProtection="1">
      <alignment vertical="top" wrapText="1"/>
      <protection/>
    </xf>
    <xf numFmtId="0" fontId="7" fillId="0" borderId="0" xfId="0" applyFont="1" applyFill="1" applyBorder="1" applyAlignment="1" applyProtection="1">
      <alignment horizontal="center"/>
      <protection/>
    </xf>
    <xf numFmtId="0" fontId="7" fillId="0" borderId="12"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6" fillId="0" borderId="15" xfId="0" applyFont="1" applyFill="1" applyBorder="1" applyAlignment="1" applyProtection="1" quotePrefix="1">
      <alignment horizontal="left"/>
      <protection/>
    </xf>
    <xf numFmtId="0" fontId="0" fillId="0" borderId="15" xfId="0" applyBorder="1" applyAlignment="1">
      <alignment/>
    </xf>
    <xf numFmtId="0" fontId="12" fillId="0" borderId="0" xfId="0" applyFont="1" applyFill="1" applyBorder="1" applyAlignment="1" applyProtection="1">
      <alignment horizontal="left" vertical="center"/>
      <protection/>
    </xf>
    <xf numFmtId="0" fontId="41" fillId="0" borderId="5" xfId="0" applyFont="1" applyFill="1" applyBorder="1" applyAlignment="1" applyProtection="1">
      <alignment horizontal="center" vertical="top" wrapText="1"/>
      <protection/>
    </xf>
    <xf numFmtId="0" fontId="1" fillId="0" borderId="5" xfId="0" applyFont="1" applyFill="1" applyBorder="1" applyAlignment="1" applyProtection="1">
      <alignment wrapText="1"/>
      <protection/>
    </xf>
    <xf numFmtId="9" fontId="41" fillId="0" borderId="5" xfId="0" applyNumberFormat="1" applyFont="1" applyFill="1" applyBorder="1" applyAlignment="1" applyProtection="1">
      <alignment horizontal="center" vertical="top" wrapText="1"/>
      <protection/>
    </xf>
    <xf numFmtId="0" fontId="7" fillId="0" borderId="0" xfId="0" applyFont="1" applyFill="1" applyBorder="1" applyAlignment="1" applyProtection="1">
      <alignment vertical="center" shrinkToFit="1"/>
      <protection/>
    </xf>
    <xf numFmtId="0" fontId="6" fillId="0" borderId="15" xfId="0" applyFont="1" applyFill="1" applyBorder="1" applyAlignment="1" applyProtection="1">
      <alignment vertical="center"/>
      <protection/>
    </xf>
    <xf numFmtId="0" fontId="0" fillId="0" borderId="15" xfId="0" applyBorder="1" applyAlignment="1">
      <alignment vertical="center"/>
    </xf>
    <xf numFmtId="0" fontId="7" fillId="0" borderId="0" xfId="0" applyFont="1" applyFill="1" applyBorder="1" applyAlignment="1" applyProtection="1" quotePrefix="1">
      <alignment horizontal="left" vertical="center"/>
      <protection/>
    </xf>
    <xf numFmtId="0" fontId="12" fillId="0" borderId="0" xfId="0" applyFont="1" applyFill="1" applyBorder="1" applyAlignment="1" applyProtection="1">
      <alignment/>
      <protection/>
    </xf>
    <xf numFmtId="0" fontId="0" fillId="0" borderId="13" xfId="0" applyBorder="1" applyAlignment="1" applyProtection="1">
      <alignment vertical="center" wrapText="1"/>
      <protection locked="0"/>
    </xf>
    <xf numFmtId="0" fontId="6" fillId="0" borderId="0" xfId="0" applyFont="1" applyFill="1" applyBorder="1" applyAlignment="1" applyProtection="1" quotePrefix="1">
      <alignment horizontal="left"/>
      <protection/>
    </xf>
    <xf numFmtId="0" fontId="11" fillId="0" borderId="26" xfId="0" applyFont="1" applyFill="1" applyBorder="1" applyAlignment="1" applyProtection="1">
      <alignment horizontal="left"/>
      <protection/>
    </xf>
    <xf numFmtId="0" fontId="11" fillId="0" borderId="34" xfId="0" applyFont="1" applyFill="1" applyBorder="1" applyAlignment="1" applyProtection="1">
      <alignment horizontal="left"/>
      <protection/>
    </xf>
    <xf numFmtId="0" fontId="11" fillId="0" borderId="53" xfId="0" applyFont="1" applyFill="1" applyBorder="1" applyAlignment="1" applyProtection="1">
      <alignment horizontal="left"/>
      <protection/>
    </xf>
    <xf numFmtId="0" fontId="0" fillId="0" borderId="22" xfId="0" applyBorder="1" applyAlignment="1">
      <alignment/>
    </xf>
    <xf numFmtId="0" fontId="7" fillId="0" borderId="0" xfId="0" applyFont="1" applyFill="1" applyBorder="1" applyAlignment="1" applyProtection="1">
      <alignment shrinkToFit="1"/>
      <protection/>
    </xf>
    <xf numFmtId="0" fontId="7" fillId="0" borderId="8" xfId="0" applyFont="1" applyFill="1" applyBorder="1" applyAlignment="1" applyProtection="1">
      <alignment shrinkToFit="1"/>
      <protection/>
    </xf>
    <xf numFmtId="0" fontId="7" fillId="0" borderId="16" xfId="0" applyFont="1" applyFill="1" applyBorder="1" applyAlignment="1" applyProtection="1">
      <alignment horizontal="left" vertical="center" wrapText="1"/>
      <protection locked="0"/>
    </xf>
    <xf numFmtId="0" fontId="7" fillId="0" borderId="10" xfId="0" applyFont="1" applyFill="1" applyBorder="1" applyAlignment="1" applyProtection="1">
      <alignment/>
      <protection/>
    </xf>
    <xf numFmtId="0" fontId="7" fillId="0" borderId="21" xfId="0" applyFont="1" applyFill="1" applyBorder="1" applyAlignment="1" applyProtection="1">
      <alignment/>
      <protection/>
    </xf>
    <xf numFmtId="0" fontId="7"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center"/>
      <protection/>
    </xf>
    <xf numFmtId="0" fontId="12" fillId="0" borderId="0" xfId="0" applyFont="1" applyFill="1" applyBorder="1" applyAlignment="1" applyProtection="1" quotePrefix="1">
      <alignment horizontal="left" vertical="center"/>
      <protection/>
    </xf>
    <xf numFmtId="0" fontId="9" fillId="0" borderId="2" xfId="0" applyFont="1" applyFill="1" applyBorder="1" applyAlignment="1" applyProtection="1" quotePrefix="1">
      <alignment/>
      <protection/>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44" fillId="0" borderId="16" xfId="0" applyFont="1" applyBorder="1" applyAlignment="1" applyProtection="1">
      <alignment vertical="center" wrapText="1"/>
      <protection locked="0"/>
    </xf>
    <xf numFmtId="0" fontId="6" fillId="0" borderId="0" xfId="0" applyFont="1" applyFill="1" applyBorder="1" applyAlignment="1" applyProtection="1">
      <alignment vertical="center"/>
      <protection/>
    </xf>
    <xf numFmtId="0" fontId="0" fillId="0" borderId="0" xfId="0" applyAlignment="1">
      <alignment vertical="center"/>
    </xf>
    <xf numFmtId="0" fontId="7" fillId="0" borderId="0" xfId="0" applyFont="1" applyFill="1" applyBorder="1" applyAlignment="1" applyProtection="1">
      <alignment vertical="center"/>
      <protection/>
    </xf>
    <xf numFmtId="0" fontId="12" fillId="0" borderId="0" xfId="0" applyFont="1" applyFill="1" applyBorder="1" applyAlignment="1" applyProtection="1">
      <alignment vertical="top" wrapText="1"/>
      <protection/>
    </xf>
    <xf numFmtId="0" fontId="0" fillId="0" borderId="0" xfId="0" applyAlignment="1">
      <alignment vertical="top" wrapText="1"/>
    </xf>
    <xf numFmtId="0" fontId="12" fillId="0" borderId="0" xfId="0" applyNumberFormat="1" applyFont="1" applyFill="1" applyBorder="1" applyAlignment="1" applyProtection="1" quotePrefix="1">
      <alignment horizontal="left" vertical="top" wrapText="1"/>
      <protection/>
    </xf>
    <xf numFmtId="0" fontId="12" fillId="0" borderId="26" xfId="0" applyFont="1" applyFill="1" applyBorder="1" applyAlignment="1" applyProtection="1">
      <alignment horizontal="left"/>
      <protection locked="0"/>
    </xf>
    <xf numFmtId="0" fontId="12" fillId="0" borderId="34" xfId="0" applyFont="1" applyFill="1" applyBorder="1" applyAlignment="1" applyProtection="1">
      <alignment horizontal="left"/>
      <protection locked="0"/>
    </xf>
    <xf numFmtId="0" fontId="12" fillId="0" borderId="53" xfId="0" applyFont="1" applyFill="1" applyBorder="1" applyAlignment="1" applyProtection="1">
      <alignment horizontal="left"/>
      <protection locked="0"/>
    </xf>
    <xf numFmtId="0" fontId="12" fillId="0" borderId="0" xfId="0" applyNumberFormat="1" applyFont="1" applyFill="1" applyBorder="1" applyAlignment="1" applyProtection="1">
      <alignment horizontal="left" vertical="center"/>
      <protection/>
    </xf>
    <xf numFmtId="0" fontId="29" fillId="0" borderId="4" xfId="0" applyFont="1" applyFill="1" applyBorder="1" applyAlignment="1" applyProtection="1">
      <alignment horizontal="left" vertical="center"/>
      <protection/>
    </xf>
    <xf numFmtId="0" fontId="7" fillId="0" borderId="12" xfId="0" applyFont="1" applyFill="1" applyBorder="1" applyAlignment="1" applyProtection="1">
      <alignment vertical="center" wrapText="1"/>
      <protection locked="0"/>
    </xf>
    <xf numFmtId="0" fontId="0" fillId="0" borderId="16" xfId="0" applyBorder="1" applyAlignment="1" applyProtection="1">
      <alignment vertical="center" wrapText="1"/>
      <protection locked="0"/>
    </xf>
    <xf numFmtId="0" fontId="12" fillId="0" borderId="0" xfId="0" applyFont="1" applyFill="1" applyBorder="1" applyAlignment="1" applyProtection="1">
      <alignment vertical="center" shrinkToFit="1"/>
      <protection/>
    </xf>
    <xf numFmtId="0" fontId="0" fillId="0" borderId="0" xfId="0" applyAlignment="1">
      <alignment vertical="center" shrinkToFit="1"/>
    </xf>
    <xf numFmtId="0" fontId="12" fillId="0" borderId="0" xfId="0" applyFont="1" applyFill="1" applyBorder="1" applyAlignment="1" applyProtection="1">
      <alignment vertical="center"/>
      <protection/>
    </xf>
    <xf numFmtId="0" fontId="7" fillId="0" borderId="0" xfId="0" applyFont="1" applyFill="1" applyBorder="1" applyAlignment="1" applyProtection="1" quotePrefix="1">
      <alignment horizontal="left"/>
      <protection/>
    </xf>
    <xf numFmtId="0" fontId="0" fillId="0" borderId="0" xfId="0" applyAlignment="1">
      <alignment/>
    </xf>
    <xf numFmtId="0" fontId="12" fillId="0" borderId="0" xfId="0" applyFont="1" applyFill="1" applyBorder="1" applyAlignment="1" applyProtection="1" quotePrefix="1">
      <alignment horizontal="left" vertical="top" wrapText="1"/>
      <protection/>
    </xf>
    <xf numFmtId="0" fontId="7" fillId="0" borderId="0" xfId="0" applyFont="1" applyFill="1" applyBorder="1" applyAlignment="1" applyProtection="1">
      <alignment horizontal="left"/>
      <protection/>
    </xf>
    <xf numFmtId="0" fontId="44" fillId="0" borderId="0" xfId="0" applyFont="1" applyAlignment="1">
      <alignment horizontal="left"/>
    </xf>
    <xf numFmtId="0" fontId="6" fillId="0" borderId="0" xfId="0" applyFont="1" applyFill="1" applyBorder="1" applyAlignment="1" applyProtection="1" quotePrefix="1">
      <alignment horizontal="left" vertical="center"/>
      <protection/>
    </xf>
    <xf numFmtId="0" fontId="12" fillId="0" borderId="0" xfId="0" applyFont="1" applyFill="1" applyBorder="1" applyAlignment="1" applyProtection="1" quotePrefix="1">
      <alignment horizontal="left" vertical="center" shrinkToFit="1"/>
      <protection/>
    </xf>
    <xf numFmtId="0" fontId="7" fillId="0" borderId="12" xfId="0" applyFont="1" applyFill="1" applyBorder="1" applyAlignment="1" applyProtection="1" quotePrefix="1">
      <alignment horizontal="left" vertical="center" wrapText="1"/>
      <protection locked="0"/>
    </xf>
    <xf numFmtId="0" fontId="0" fillId="0" borderId="13"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44" fillId="0" borderId="0" xfId="0" applyFont="1" applyAlignment="1">
      <alignment vertical="top" wrapText="1"/>
    </xf>
    <xf numFmtId="0" fontId="12" fillId="0" borderId="0" xfId="0" applyFont="1" applyFill="1" applyBorder="1" applyAlignment="1" applyProtection="1">
      <alignment horizontal="left" vertical="top" wrapText="1"/>
      <protection/>
    </xf>
    <xf numFmtId="0" fontId="12" fillId="0" borderId="0" xfId="0" applyFont="1" applyAlignment="1">
      <alignment horizontal="left" vertical="top" wrapText="1"/>
    </xf>
    <xf numFmtId="0" fontId="7" fillId="0" borderId="0" xfId="0" applyFont="1" applyAlignment="1">
      <alignment horizontal="left" vertical="top" wrapText="1"/>
    </xf>
    <xf numFmtId="0" fontId="12" fillId="0" borderId="0" xfId="0" applyFont="1" applyFill="1" applyBorder="1" applyAlignment="1" applyProtection="1">
      <alignment horizontal="left" wrapText="1"/>
      <protection/>
    </xf>
    <xf numFmtId="0" fontId="0" fillId="0" borderId="0" xfId="0" applyFill="1" applyAlignment="1">
      <alignment wrapText="1"/>
    </xf>
    <xf numFmtId="0" fontId="0" fillId="0" borderId="0" xfId="0" applyFill="1" applyAlignment="1">
      <alignment vertical="center"/>
    </xf>
    <xf numFmtId="0" fontId="12" fillId="0" borderId="0" xfId="0" applyFont="1" applyFill="1" applyBorder="1" applyAlignment="1" applyProtection="1" quotePrefix="1">
      <alignment horizontal="left" vertical="center"/>
      <protection/>
    </xf>
    <xf numFmtId="0" fontId="12" fillId="0" borderId="0" xfId="0" applyFont="1" applyFill="1" applyBorder="1" applyAlignment="1" applyProtection="1">
      <alignment vertical="top" wrapText="1"/>
      <protection/>
    </xf>
    <xf numFmtId="0" fontId="12" fillId="0" borderId="26" xfId="0" applyFont="1" applyFill="1" applyBorder="1" applyAlignment="1" applyProtection="1">
      <alignment horizontal="left"/>
      <protection/>
    </xf>
    <xf numFmtId="0" fontId="1" fillId="0" borderId="34" xfId="0" applyFont="1" applyBorder="1" applyAlignment="1">
      <alignment horizontal="left"/>
    </xf>
    <xf numFmtId="0" fontId="1" fillId="0" borderId="53" xfId="0" applyFont="1" applyBorder="1" applyAlignment="1">
      <alignment horizontal="left"/>
    </xf>
    <xf numFmtId="0" fontId="0" fillId="0" borderId="0" xfId="0" applyAlignment="1">
      <alignment horizontal="left" vertical="center"/>
    </xf>
    <xf numFmtId="0" fontId="7" fillId="0" borderId="0" xfId="0" applyFont="1" applyFill="1" applyBorder="1" applyAlignment="1" applyProtection="1">
      <alignment/>
      <protection/>
    </xf>
    <xf numFmtId="0" fontId="7" fillId="0" borderId="12" xfId="0" applyFont="1" applyFill="1" applyBorder="1" applyAlignment="1" applyProtection="1">
      <alignment horizontal="left" vertical="center" wrapText="1"/>
      <protection locked="0"/>
    </xf>
    <xf numFmtId="0" fontId="7" fillId="0" borderId="8" xfId="0" applyFont="1" applyFill="1" applyBorder="1" applyAlignment="1" applyProtection="1">
      <alignment/>
      <protection/>
    </xf>
    <xf numFmtId="0" fontId="12" fillId="0" borderId="0" xfId="0" applyFont="1" applyFill="1" applyBorder="1" applyAlignment="1" applyProtection="1">
      <alignment vertical="center"/>
      <protection/>
    </xf>
    <xf numFmtId="0" fontId="6" fillId="0" borderId="0" xfId="0" applyFont="1" applyFill="1" applyBorder="1" applyAlignment="1" applyProtection="1">
      <alignment horizontal="left"/>
      <protection/>
    </xf>
    <xf numFmtId="0" fontId="7" fillId="0" borderId="0" xfId="0" applyFont="1" applyFill="1" applyBorder="1" applyAlignment="1" applyProtection="1">
      <alignment vertical="top" wrapText="1"/>
      <protection/>
    </xf>
    <xf numFmtId="0" fontId="12" fillId="0" borderId="0" xfId="0" applyFont="1" applyFill="1" applyBorder="1" applyAlignment="1" applyProtection="1" quotePrefix="1">
      <alignment horizontal="left" vertical="center" shrinkToFit="1"/>
      <protection/>
    </xf>
    <xf numFmtId="0" fontId="7" fillId="0" borderId="0" xfId="0" applyFont="1" applyFill="1" applyBorder="1" applyAlignment="1" applyProtection="1">
      <alignment horizontal="left" vertical="center"/>
      <protection/>
    </xf>
    <xf numFmtId="0" fontId="6" fillId="0" borderId="0" xfId="0" applyFont="1" applyFill="1" applyBorder="1" applyAlignment="1" applyProtection="1" quotePrefix="1">
      <alignment horizontal="left" shrinkToFit="1"/>
      <protection/>
    </xf>
    <xf numFmtId="0" fontId="7" fillId="0" borderId="13" xfId="0" applyFont="1" applyFill="1" applyBorder="1" applyAlignment="1" applyProtection="1" quotePrefix="1">
      <alignment horizontal="left" vertical="center" wrapText="1"/>
      <protection locked="0"/>
    </xf>
    <xf numFmtId="0" fontId="7" fillId="0" borderId="16" xfId="0" applyFont="1" applyFill="1" applyBorder="1" applyAlignment="1" applyProtection="1" quotePrefix="1">
      <alignment horizontal="left" vertical="center" wrapText="1"/>
      <protection locked="0"/>
    </xf>
    <xf numFmtId="0" fontId="0" fillId="0" borderId="0" xfId="0" applyBorder="1" applyAlignment="1">
      <alignment horizontal="left" vertical="center"/>
    </xf>
    <xf numFmtId="0" fontId="0" fillId="0" borderId="15" xfId="0" applyBorder="1" applyAlignment="1">
      <alignment horizontal="left" vertical="center"/>
    </xf>
    <xf numFmtId="0" fontId="7" fillId="0" borderId="0" xfId="0" applyFont="1" applyFill="1" applyBorder="1" applyAlignment="1" applyProtection="1">
      <alignment horizontal="left" vertical="center" shrinkToFit="1"/>
      <protection/>
    </xf>
    <xf numFmtId="0" fontId="12" fillId="0" borderId="0" xfId="0" applyFont="1" applyFill="1" applyBorder="1" applyAlignment="1" applyProtection="1" quotePrefix="1">
      <alignment horizontal="left"/>
      <protection/>
    </xf>
    <xf numFmtId="0" fontId="7"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0" fillId="0" borderId="10" xfId="0" applyBorder="1" applyAlignment="1">
      <alignment vertical="center"/>
    </xf>
    <xf numFmtId="0" fontId="14" fillId="0" borderId="0" xfId="0" applyFont="1" applyFill="1" applyBorder="1" applyAlignment="1" applyProtection="1">
      <alignment vertical="center"/>
      <protection/>
    </xf>
    <xf numFmtId="0" fontId="63" fillId="0" borderId="0" xfId="0" applyFont="1" applyAlignment="1">
      <alignment vertical="center"/>
    </xf>
    <xf numFmtId="0" fontId="7" fillId="0" borderId="9"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wrapText="1"/>
      <protection/>
    </xf>
    <xf numFmtId="0" fontId="0" fillId="3" borderId="5" xfId="0" applyFill="1" applyBorder="1" applyAlignment="1" applyProtection="1">
      <alignment horizontal="center"/>
      <protection/>
    </xf>
    <xf numFmtId="0" fontId="9" fillId="3" borderId="12" xfId="0" applyFont="1" applyFill="1" applyBorder="1" applyAlignment="1" applyProtection="1">
      <alignment horizontal="center"/>
      <protection/>
    </xf>
    <xf numFmtId="0" fontId="9" fillId="3" borderId="16" xfId="0" applyFont="1" applyFill="1" applyBorder="1" applyAlignment="1" applyProtection="1">
      <alignment horizontal="center"/>
      <protection/>
    </xf>
    <xf numFmtId="0" fontId="9" fillId="3" borderId="14" xfId="0" applyFont="1" applyFill="1" applyBorder="1" applyAlignment="1" applyProtection="1">
      <alignment horizontal="center" wrapText="1"/>
      <protection/>
    </xf>
    <xf numFmtId="0" fontId="0" fillId="0" borderId="6" xfId="0" applyBorder="1" applyAlignment="1">
      <alignment/>
    </xf>
    <xf numFmtId="0" fontId="9" fillId="3" borderId="9" xfId="0" applyFont="1" applyFill="1" applyBorder="1" applyAlignment="1" applyProtection="1">
      <alignment horizontal="center" wrapText="1"/>
      <protection/>
    </xf>
    <xf numFmtId="0" fontId="0" fillId="0" borderId="11" xfId="0" applyBorder="1" applyAlignment="1">
      <alignment/>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12" fillId="0" borderId="26" xfId="0" applyFont="1" applyFill="1" applyBorder="1" applyAlignment="1" applyProtection="1">
      <alignment/>
      <protection/>
    </xf>
    <xf numFmtId="0" fontId="1" fillId="0" borderId="34" xfId="0" applyFont="1" applyBorder="1" applyAlignment="1">
      <alignment/>
    </xf>
    <xf numFmtId="0" fontId="1" fillId="0" borderId="53" xfId="0" applyFont="1" applyBorder="1" applyAlignment="1">
      <alignment/>
    </xf>
    <xf numFmtId="0" fontId="9" fillId="0" borderId="0" xfId="0" applyFont="1" applyFill="1" applyBorder="1" applyAlignment="1" applyProtection="1">
      <alignment vertical="center"/>
      <protection/>
    </xf>
    <xf numFmtId="0" fontId="63" fillId="0" borderId="8" xfId="0" applyFont="1" applyBorder="1" applyAlignment="1">
      <alignment vertical="center"/>
    </xf>
    <xf numFmtId="0" fontId="7" fillId="0" borderId="1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wrapText="1"/>
      <protection/>
    </xf>
    <xf numFmtId="0" fontId="9" fillId="3" borderId="5" xfId="0" applyFont="1" applyFill="1" applyBorder="1" applyAlignment="1" applyProtection="1">
      <alignment horizontal="center" vertical="center" wrapText="1"/>
      <protection/>
    </xf>
    <xf numFmtId="0" fontId="0" fillId="3" borderId="5" xfId="0" applyFill="1" applyBorder="1" applyAlignment="1" applyProtection="1">
      <alignment horizontal="center" vertical="center" wrapText="1"/>
      <protection/>
    </xf>
    <xf numFmtId="0" fontId="0" fillId="3" borderId="5" xfId="0" applyFill="1" applyBorder="1" applyAlignment="1" applyProtection="1">
      <alignment horizontal="center" vertical="center"/>
      <protection/>
    </xf>
    <xf numFmtId="0" fontId="14" fillId="0" borderId="0" xfId="0" applyFont="1" applyFill="1" applyBorder="1" applyAlignment="1" applyProtection="1">
      <alignment vertical="center" shrinkToFit="1"/>
      <protection/>
    </xf>
    <xf numFmtId="0" fontId="63" fillId="0" borderId="8" xfId="0" applyFont="1" applyBorder="1" applyAlignment="1">
      <alignment vertical="center" shrinkToFit="1"/>
    </xf>
    <xf numFmtId="0" fontId="9" fillId="0" borderId="15" xfId="0" applyFont="1" applyFill="1" applyBorder="1" applyAlignment="1" applyProtection="1">
      <alignment horizontal="left"/>
      <protection/>
    </xf>
    <xf numFmtId="0" fontId="0" fillId="0" borderId="15" xfId="0" applyBorder="1" applyAlignment="1">
      <alignment horizontal="left"/>
    </xf>
    <xf numFmtId="0" fontId="0" fillId="0" borderId="18" xfId="0" applyBorder="1" applyAlignment="1">
      <alignment horizontal="center" vertical="center"/>
    </xf>
    <xf numFmtId="0" fontId="0" fillId="0" borderId="19" xfId="0" applyBorder="1" applyAlignment="1">
      <alignment horizontal="center" vertical="center"/>
    </xf>
    <xf numFmtId="0" fontId="9" fillId="3" borderId="5" xfId="0" applyFont="1" applyFill="1" applyBorder="1" applyAlignment="1" applyProtection="1">
      <alignment horizontal="center" vertical="center"/>
      <protection/>
    </xf>
    <xf numFmtId="0" fontId="12" fillId="0" borderId="26" xfId="0" applyFont="1" applyFill="1" applyBorder="1" applyAlignment="1">
      <alignment horizontal="left"/>
    </xf>
    <xf numFmtId="0" fontId="29" fillId="0" borderId="4" xfId="0" applyFont="1" applyFill="1" applyBorder="1" applyAlignment="1">
      <alignment horizontal="left" vertical="center"/>
    </xf>
    <xf numFmtId="0" fontId="44" fillId="0" borderId="16" xfId="0" applyFont="1" applyBorder="1" applyAlignment="1">
      <alignment horizontal="center" vertical="center"/>
    </xf>
    <xf numFmtId="0" fontId="9" fillId="0" borderId="4" xfId="0" applyFont="1" applyFill="1" applyBorder="1" applyAlignment="1">
      <alignment/>
    </xf>
    <xf numFmtId="0" fontId="9" fillId="0" borderId="0" xfId="0" applyFont="1" applyFill="1" applyBorder="1" applyAlignment="1">
      <alignment vertical="center"/>
    </xf>
    <xf numFmtId="0" fontId="0" fillId="0" borderId="8" xfId="0" applyBorder="1" applyAlignment="1">
      <alignment vertical="center"/>
    </xf>
    <xf numFmtId="0" fontId="11" fillId="3" borderId="12" xfId="0" applyFont="1" applyFill="1" applyBorder="1" applyAlignment="1">
      <alignment horizontal="center" wrapText="1"/>
    </xf>
    <xf numFmtId="0" fontId="11" fillId="3" borderId="16" xfId="0" applyFont="1" applyFill="1" applyBorder="1" applyAlignment="1">
      <alignment horizontal="center" wrapText="1"/>
    </xf>
    <xf numFmtId="0" fontId="9" fillId="3" borderId="5" xfId="0" applyFont="1" applyFill="1" applyBorder="1" applyAlignment="1">
      <alignment horizontal="center" wrapText="1"/>
    </xf>
    <xf numFmtId="0" fontId="0" fillId="3" borderId="17" xfId="0" applyFill="1" applyBorder="1" applyAlignment="1">
      <alignment horizontal="center"/>
    </xf>
    <xf numFmtId="0" fontId="9" fillId="3" borderId="17" xfId="0" applyFont="1" applyFill="1" applyBorder="1" applyAlignment="1">
      <alignment horizontal="center" wrapText="1"/>
    </xf>
    <xf numFmtId="0" fontId="9" fillId="3" borderId="5" xfId="0" applyFont="1" applyFill="1" applyBorder="1" applyAlignment="1">
      <alignment horizontal="center"/>
    </xf>
    <xf numFmtId="0" fontId="9" fillId="0" borderId="8" xfId="0" applyFont="1" applyFill="1" applyBorder="1" applyAlignment="1">
      <alignment vertical="center"/>
    </xf>
    <xf numFmtId="0" fontId="9" fillId="3" borderId="5" xfId="0" applyFont="1" applyFill="1" applyBorder="1" applyAlignment="1">
      <alignment horizontal="center" vertical="center" wrapText="1"/>
    </xf>
    <xf numFmtId="0" fontId="9" fillId="3" borderId="5" xfId="0" applyFont="1" applyFill="1" applyBorder="1" applyAlignment="1" applyProtection="1">
      <alignment horizontal="center"/>
      <protection/>
    </xf>
    <xf numFmtId="0" fontId="9" fillId="3" borderId="5" xfId="0" applyFont="1" applyFill="1" applyBorder="1" applyAlignment="1" applyProtection="1" quotePrefix="1">
      <alignment horizontal="center" wrapText="1"/>
      <protection/>
    </xf>
    <xf numFmtId="0" fontId="0" fillId="0" borderId="16" xfId="0" applyBorder="1" applyAlignment="1">
      <alignment horizontal="center" vertical="center"/>
    </xf>
    <xf numFmtId="0" fontId="12" fillId="0" borderId="34" xfId="0" applyFont="1" applyBorder="1" applyAlignment="1">
      <alignment horizontal="left"/>
    </xf>
    <xf numFmtId="0" fontId="12" fillId="0" borderId="53" xfId="0" applyFont="1" applyBorder="1" applyAlignment="1">
      <alignment horizontal="left"/>
    </xf>
    <xf numFmtId="0" fontId="15" fillId="0" borderId="0" xfId="0" applyFont="1" applyAlignment="1">
      <alignment vertical="center"/>
    </xf>
    <xf numFmtId="0" fontId="11" fillId="3" borderId="12" xfId="0" applyFont="1" applyFill="1" applyBorder="1" applyAlignment="1" applyProtection="1">
      <alignment horizontal="center" vertical="top" wrapText="1"/>
      <protection/>
    </xf>
    <xf numFmtId="0" fontId="11" fillId="3" borderId="13" xfId="0" applyFont="1" applyFill="1" applyBorder="1" applyAlignment="1" applyProtection="1">
      <alignment horizontal="center" vertical="top" wrapText="1"/>
      <protection/>
    </xf>
    <xf numFmtId="0" fontId="11" fillId="3" borderId="16" xfId="0" applyFont="1" applyFill="1" applyBorder="1" applyAlignment="1" applyProtection="1">
      <alignment horizontal="center" vertical="top" wrapText="1"/>
      <protection/>
    </xf>
    <xf numFmtId="0" fontId="9" fillId="0" borderId="0" xfId="0" applyFont="1" applyFill="1" applyBorder="1" applyAlignment="1" applyProtection="1">
      <alignment horizontal="left" vertical="center"/>
      <protection/>
    </xf>
    <xf numFmtId="0" fontId="9" fillId="3" borderId="12" xfId="0" applyFont="1" applyFill="1" applyBorder="1" applyAlignment="1" applyProtection="1">
      <alignment horizontal="center" vertical="center" wrapText="1"/>
      <protection/>
    </xf>
    <xf numFmtId="0" fontId="0" fillId="3" borderId="12" xfId="0" applyFill="1" applyBorder="1" applyAlignment="1" applyProtection="1">
      <alignment horizontal="center" vertical="center"/>
      <protection/>
    </xf>
    <xf numFmtId="0" fontId="9" fillId="3" borderId="12" xfId="0" applyFont="1" applyFill="1" applyBorder="1" applyAlignment="1" applyProtection="1">
      <alignment horizontal="center" wrapText="1"/>
      <protection/>
    </xf>
    <xf numFmtId="0" fontId="9" fillId="3" borderId="16" xfId="0" applyFont="1" applyFill="1" applyBorder="1" applyAlignment="1" applyProtection="1">
      <alignment horizontal="center" wrapText="1"/>
      <protection/>
    </xf>
    <xf numFmtId="0" fontId="9" fillId="2" borderId="0" xfId="0" applyFont="1" applyFill="1" applyAlignment="1">
      <alignment vertical="center"/>
    </xf>
    <xf numFmtId="0" fontId="12" fillId="0" borderId="34" xfId="0" applyFont="1" applyFill="1" applyBorder="1" applyAlignment="1" applyProtection="1">
      <alignment horizontal="left"/>
      <protection/>
    </xf>
    <xf numFmtId="0" fontId="9" fillId="0" borderId="8" xfId="0" applyFont="1" applyFill="1" applyBorder="1" applyAlignment="1" applyProtection="1">
      <alignment vertical="center"/>
      <protection/>
    </xf>
    <xf numFmtId="0" fontId="44" fillId="0" borderId="16" xfId="0" applyFont="1" applyBorder="1" applyAlignment="1" applyProtection="1">
      <alignment horizontal="center" vertical="center"/>
      <protection locked="0"/>
    </xf>
    <xf numFmtId="0" fontId="9" fillId="3" borderId="17" xfId="0" applyFont="1" applyFill="1" applyBorder="1" applyAlignment="1" applyProtection="1">
      <alignment horizontal="center" vertical="center" wrapText="1"/>
      <protection/>
    </xf>
    <xf numFmtId="0" fontId="9" fillId="3" borderId="18" xfId="0" applyFont="1" applyFill="1" applyBorder="1" applyAlignment="1" applyProtection="1">
      <alignment horizontal="center" vertical="center" wrapText="1"/>
      <protection/>
    </xf>
    <xf numFmtId="0" fontId="9" fillId="3" borderId="19" xfId="0" applyFont="1" applyFill="1" applyBorder="1" applyAlignment="1" applyProtection="1">
      <alignment horizontal="center" vertical="center" wrapText="1"/>
      <protection/>
    </xf>
    <xf numFmtId="0" fontId="11" fillId="3" borderId="12" xfId="0" applyFont="1" applyFill="1" applyBorder="1" applyAlignment="1" applyProtection="1">
      <alignment horizontal="center" vertical="center" wrapText="1"/>
      <protection/>
    </xf>
    <xf numFmtId="0" fontId="11" fillId="3" borderId="16" xfId="0" applyFont="1" applyFill="1" applyBorder="1" applyAlignment="1" applyProtection="1">
      <alignment horizontal="center" vertical="center" wrapText="1"/>
      <protection/>
    </xf>
    <xf numFmtId="0" fontId="0" fillId="3" borderId="18" xfId="0" applyFill="1" applyBorder="1" applyAlignment="1" applyProtection="1">
      <alignment horizontal="center"/>
      <protection/>
    </xf>
    <xf numFmtId="0" fontId="0" fillId="3" borderId="19" xfId="0" applyFill="1" applyBorder="1" applyAlignment="1" applyProtection="1">
      <alignment horizontal="center"/>
      <protection/>
    </xf>
    <xf numFmtId="0" fontId="12" fillId="0" borderId="26" xfId="0" applyFont="1" applyFill="1" applyBorder="1" applyAlignment="1">
      <alignment/>
    </xf>
    <xf numFmtId="0" fontId="13" fillId="3" borderId="1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2" xfId="0" applyFont="1" applyFill="1" applyBorder="1" applyAlignment="1">
      <alignment horizontal="center" wrapText="1"/>
    </xf>
    <xf numFmtId="0" fontId="13" fillId="3" borderId="16" xfId="0" applyFont="1" applyFill="1" applyBorder="1" applyAlignment="1">
      <alignment horizontal="center" wrapText="1"/>
    </xf>
    <xf numFmtId="0" fontId="13" fillId="3" borderId="1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wrapText="1"/>
    </xf>
    <xf numFmtId="0" fontId="43" fillId="3" borderId="5" xfId="0" applyFont="1" applyFill="1" applyBorder="1" applyAlignment="1">
      <alignment horizontal="center"/>
    </xf>
    <xf numFmtId="0" fontId="13" fillId="3" borderId="14" xfId="0" applyFont="1" applyFill="1" applyBorder="1" applyAlignment="1">
      <alignment horizontal="center" wrapText="1"/>
    </xf>
    <xf numFmtId="0" fontId="13" fillId="3" borderId="6" xfId="0" applyFont="1" applyFill="1" applyBorder="1" applyAlignment="1">
      <alignment horizontal="center" wrapText="1"/>
    </xf>
    <xf numFmtId="0" fontId="13" fillId="3" borderId="9" xfId="0" applyFont="1" applyFill="1" applyBorder="1" applyAlignment="1">
      <alignment horizontal="center" wrapText="1"/>
    </xf>
    <xf numFmtId="0" fontId="13" fillId="3" borderId="11" xfId="0" applyFont="1" applyFill="1" applyBorder="1" applyAlignment="1">
      <alignment horizontal="center" wrapText="1"/>
    </xf>
    <xf numFmtId="0" fontId="13" fillId="3" borderId="1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9" fillId="0" borderId="12"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0" fillId="0" borderId="13" xfId="0" applyBorder="1" applyAlignment="1">
      <alignment horizontal="left" vertical="center"/>
    </xf>
    <xf numFmtId="0" fontId="0" fillId="0" borderId="16" xfId="0" applyBorder="1" applyAlignment="1">
      <alignment horizontal="left" vertical="center"/>
    </xf>
    <xf numFmtId="0" fontId="11" fillId="3" borderId="14" xfId="0" applyFont="1" applyFill="1" applyBorder="1" applyAlignment="1">
      <alignment horizontal="right"/>
    </xf>
    <xf numFmtId="0" fontId="11" fillId="3" borderId="15" xfId="0" applyFont="1" applyFill="1" applyBorder="1" applyAlignment="1">
      <alignment horizontal="right"/>
    </xf>
    <xf numFmtId="0" fontId="11" fillId="3" borderId="6" xfId="0" applyFont="1" applyFill="1" applyBorder="1" applyAlignment="1">
      <alignment horizontal="right"/>
    </xf>
    <xf numFmtId="0" fontId="11" fillId="3" borderId="7" xfId="0" applyFont="1" applyFill="1" applyBorder="1" applyAlignment="1">
      <alignment horizontal="right"/>
    </xf>
    <xf numFmtId="0" fontId="11" fillId="3" borderId="0" xfId="0" applyFont="1" applyFill="1" applyBorder="1" applyAlignment="1">
      <alignment horizontal="right"/>
    </xf>
    <xf numFmtId="0" fontId="11" fillId="3" borderId="8" xfId="0" applyFont="1" applyFill="1" applyBorder="1" applyAlignment="1">
      <alignment horizontal="right"/>
    </xf>
    <xf numFmtId="0" fontId="11" fillId="3" borderId="14" xfId="0" applyFont="1" applyFill="1" applyBorder="1" applyAlignment="1" quotePrefix="1">
      <alignment horizontal="right"/>
    </xf>
    <xf numFmtId="0" fontId="11" fillId="3" borderId="6" xfId="0" applyFont="1" applyFill="1" applyBorder="1" applyAlignment="1" quotePrefix="1">
      <alignment horizontal="right"/>
    </xf>
    <xf numFmtId="0" fontId="0" fillId="3" borderId="8" xfId="0" applyFill="1" applyBorder="1" applyAlignment="1">
      <alignment horizontal="right"/>
    </xf>
    <xf numFmtId="0" fontId="11" fillId="3" borderId="14" xfId="0" applyFont="1" applyFill="1" applyBorder="1" applyAlignment="1">
      <alignment horizontal="center" wrapText="1"/>
    </xf>
    <xf numFmtId="0" fontId="0" fillId="3" borderId="6" xfId="0" applyFill="1" applyBorder="1" applyAlignment="1">
      <alignment horizontal="center" wrapText="1"/>
    </xf>
    <xf numFmtId="0" fontId="9" fillId="0" borderId="12"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13" fillId="3" borderId="13" xfId="0" applyFont="1" applyFill="1" applyBorder="1" applyAlignment="1">
      <alignment horizontal="center" wrapText="1"/>
    </xf>
    <xf numFmtId="0" fontId="13" fillId="3" borderId="15" xfId="0" applyFont="1" applyFill="1" applyBorder="1" applyAlignment="1">
      <alignment horizontal="center" wrapText="1"/>
    </xf>
    <xf numFmtId="0" fontId="13" fillId="3" borderId="10" xfId="0" applyFont="1" applyFill="1" applyBorder="1" applyAlignment="1">
      <alignment horizont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2" fontId="13" fillId="3" borderId="17" xfId="0" applyNumberFormat="1" applyFont="1" applyFill="1" applyBorder="1" applyAlignment="1">
      <alignment horizontal="center" vertical="center" wrapText="1"/>
    </xf>
    <xf numFmtId="2" fontId="13" fillId="3" borderId="18" xfId="0" applyNumberFormat="1" applyFont="1" applyFill="1" applyBorder="1" applyAlignment="1">
      <alignment horizontal="center" vertical="center" wrapText="1"/>
    </xf>
    <xf numFmtId="2" fontId="13" fillId="3" borderId="19" xfId="0" applyNumberFormat="1"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13" fillId="3" borderId="15"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2" fontId="13" fillId="3" borderId="17" xfId="0" applyNumberFormat="1"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1" fillId="3" borderId="6" xfId="0" applyFont="1" applyFill="1" applyBorder="1" applyAlignment="1">
      <alignment horizontal="center" wrapText="1"/>
    </xf>
    <xf numFmtId="0" fontId="9" fillId="3" borderId="9" xfId="0" applyFont="1" applyFill="1" applyBorder="1" applyAlignment="1">
      <alignment horizontal="center" wrapText="1"/>
    </xf>
    <xf numFmtId="0" fontId="9" fillId="3" borderId="11" xfId="0" applyFont="1" applyFill="1" applyBorder="1" applyAlignment="1">
      <alignment horizontal="center" wrapText="1"/>
    </xf>
    <xf numFmtId="0" fontId="13" fillId="3" borderId="17" xfId="0" applyFont="1" applyFill="1" applyBorder="1" applyAlignment="1">
      <alignment horizontal="center" vertical="center"/>
    </xf>
    <xf numFmtId="0" fontId="15" fillId="3" borderId="5" xfId="0" applyFont="1" applyFill="1" applyBorder="1" applyAlignment="1">
      <alignment horizontal="center" wrapText="1"/>
    </xf>
    <xf numFmtId="0" fontId="0" fillId="3" borderId="5" xfId="0" applyFont="1" applyFill="1" applyBorder="1" applyAlignment="1">
      <alignment horizontal="center"/>
    </xf>
    <xf numFmtId="0" fontId="15" fillId="3" borderId="14" xfId="0" applyFont="1" applyFill="1" applyBorder="1" applyAlignment="1">
      <alignment horizontal="center" wrapText="1"/>
    </xf>
    <xf numFmtId="0" fontId="0" fillId="3" borderId="9" xfId="0" applyFont="1" applyFill="1" applyBorder="1" applyAlignment="1">
      <alignment horizontal="center" wrapText="1"/>
    </xf>
    <xf numFmtId="0" fontId="11" fillId="3" borderId="9" xfId="0" applyFont="1" applyFill="1" applyBorder="1" applyAlignment="1">
      <alignment horizontal="right"/>
    </xf>
    <xf numFmtId="0" fontId="11" fillId="3" borderId="10" xfId="0" applyFont="1" applyFill="1" applyBorder="1" applyAlignment="1">
      <alignment horizontal="right"/>
    </xf>
    <xf numFmtId="0" fontId="11" fillId="3" borderId="11" xfId="0" applyFont="1" applyFill="1" applyBorder="1" applyAlignment="1">
      <alignment horizontal="right"/>
    </xf>
    <xf numFmtId="0" fontId="9" fillId="0" borderId="16" xfId="0" applyFont="1" applyFill="1" applyBorder="1" applyAlignment="1" applyProtection="1">
      <alignment horizontal="left" vertical="center"/>
      <protection locked="0"/>
    </xf>
    <xf numFmtId="0" fontId="0" fillId="3" borderId="11" xfId="0" applyFill="1" applyBorder="1" applyAlignment="1">
      <alignment horizontal="center" wrapText="1"/>
    </xf>
    <xf numFmtId="0" fontId="0" fillId="0" borderId="16" xfId="0"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11" fillId="3" borderId="14" xfId="0" applyFont="1" applyFill="1" applyBorder="1" applyAlignment="1">
      <alignment horizontal="right" wrapText="1"/>
    </xf>
    <xf numFmtId="0" fontId="0" fillId="3" borderId="6" xfId="0" applyFill="1" applyBorder="1" applyAlignment="1">
      <alignment horizontal="right"/>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2" xfId="0" applyFont="1" applyFill="1" applyBorder="1" applyAlignment="1">
      <alignment horizontal="center" wrapText="1"/>
    </xf>
    <xf numFmtId="0" fontId="9" fillId="3" borderId="13" xfId="0" applyFont="1" applyFill="1" applyBorder="1" applyAlignment="1">
      <alignment horizontal="center" wrapText="1"/>
    </xf>
    <xf numFmtId="0" fontId="0" fillId="3" borderId="16" xfId="0" applyFill="1" applyBorder="1" applyAlignment="1">
      <alignment horizontal="center" wrapText="1"/>
    </xf>
    <xf numFmtId="0" fontId="0" fillId="3" borderId="5" xfId="0" applyFill="1" applyBorder="1" applyAlignment="1">
      <alignment horizontal="center"/>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9" fontId="9" fillId="3" borderId="5" xfId="0" applyNumberFormat="1" applyFont="1" applyFill="1" applyBorder="1" applyAlignment="1">
      <alignment horizontal="center" vertical="center"/>
    </xf>
    <xf numFmtId="0" fontId="0" fillId="3" borderId="12" xfId="0" applyFill="1" applyBorder="1" applyAlignment="1">
      <alignment vertical="center"/>
    </xf>
    <xf numFmtId="0" fontId="9" fillId="3" borderId="12" xfId="0" applyFont="1" applyFill="1" applyBorder="1" applyAlignment="1">
      <alignment horizontal="center" vertical="center" wrapText="1"/>
    </xf>
    <xf numFmtId="0" fontId="0" fillId="3" borderId="16" xfId="0" applyFill="1" applyBorder="1" applyAlignment="1">
      <alignment horizontal="center" vertical="center"/>
    </xf>
    <xf numFmtId="0" fontId="0" fillId="0" borderId="13" xfId="0" applyBorder="1" applyAlignment="1">
      <alignment horizontal="center"/>
    </xf>
    <xf numFmtId="0" fontId="0" fillId="0" borderId="16" xfId="0" applyBorder="1" applyAlignment="1">
      <alignment horizontal="center"/>
    </xf>
    <xf numFmtId="0" fontId="26" fillId="0" borderId="4" xfId="0" applyFont="1" applyFill="1" applyBorder="1" applyAlignment="1">
      <alignment horizontal="left" vertical="center"/>
    </xf>
    <xf numFmtId="0" fontId="0" fillId="3" borderId="12" xfId="0" applyFill="1" applyBorder="1" applyAlignment="1">
      <alignment horizontal="center"/>
    </xf>
    <xf numFmtId="0" fontId="11" fillId="3" borderId="12"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3" borderId="16" xfId="0" applyFont="1" applyFill="1" applyBorder="1" applyAlignment="1">
      <alignment horizontal="center" vertical="top" wrapText="1"/>
    </xf>
    <xf numFmtId="0" fontId="9" fillId="3" borderId="1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wrapText="1"/>
    </xf>
    <xf numFmtId="0" fontId="14" fillId="3" borderId="12" xfId="0" applyFont="1" applyFill="1" applyBorder="1" applyAlignment="1" quotePrefix="1">
      <alignment horizontal="center" wrapText="1"/>
    </xf>
    <xf numFmtId="0" fontId="0" fillId="3" borderId="13" xfId="0" applyFill="1" applyBorder="1" applyAlignment="1">
      <alignment/>
    </xf>
    <xf numFmtId="0" fontId="0" fillId="3" borderId="16" xfId="0" applyFill="1" applyBorder="1" applyAlignment="1">
      <alignment/>
    </xf>
    <xf numFmtId="0" fontId="9" fillId="3" borderId="12" xfId="0" applyFont="1" applyFill="1" applyBorder="1" applyAlignment="1" quotePrefix="1">
      <alignment horizontal="center" wrapText="1"/>
    </xf>
    <xf numFmtId="0" fontId="9" fillId="3" borderId="13" xfId="0" applyFont="1" applyFill="1" applyBorder="1" applyAlignment="1">
      <alignment wrapText="1"/>
    </xf>
    <xf numFmtId="0" fontId="9" fillId="3" borderId="16" xfId="0" applyFont="1" applyFill="1" applyBorder="1" applyAlignment="1">
      <alignment wrapText="1"/>
    </xf>
    <xf numFmtId="0" fontId="7" fillId="0" borderId="0" xfId="0" applyFont="1" applyFill="1" applyBorder="1" applyAlignment="1">
      <alignment horizontal="left" wrapText="1"/>
    </xf>
    <xf numFmtId="0" fontId="1" fillId="0" borderId="34" xfId="0" applyFont="1" applyBorder="1" applyAlignment="1" applyProtection="1">
      <alignment horizontal="left"/>
      <protection/>
    </xf>
    <xf numFmtId="0" fontId="1" fillId="0" borderId="53" xfId="0" applyFont="1" applyBorder="1" applyAlignment="1" applyProtection="1">
      <alignment horizontal="left"/>
      <protection/>
    </xf>
    <xf numFmtId="0" fontId="12" fillId="3" borderId="23" xfId="0" applyFont="1" applyFill="1" applyBorder="1" applyAlignment="1">
      <alignment horizontal="center" wrapText="1"/>
    </xf>
    <xf numFmtId="0" fontId="12" fillId="3" borderId="54" xfId="0" applyFont="1" applyFill="1" applyBorder="1" applyAlignment="1">
      <alignment horizontal="center" wrapText="1"/>
    </xf>
    <xf numFmtId="168" fontId="12" fillId="3" borderId="24" xfId="15" applyNumberFormat="1" applyFont="1" applyFill="1" applyBorder="1" applyAlignment="1" applyProtection="1">
      <alignment horizontal="center" wrapText="1"/>
      <protection/>
    </xf>
    <xf numFmtId="168" fontId="11" fillId="3" borderId="42" xfId="15" applyNumberFormat="1" applyFont="1" applyFill="1" applyBorder="1" applyAlignment="1" applyProtection="1">
      <alignment horizontal="center" wrapText="1"/>
      <protection/>
    </xf>
    <xf numFmtId="168" fontId="12" fillId="3" borderId="25" xfId="15" applyNumberFormat="1" applyFont="1" applyFill="1" applyBorder="1" applyAlignment="1" applyProtection="1">
      <alignment horizontal="center" wrapText="1"/>
      <protection/>
    </xf>
    <xf numFmtId="168" fontId="12" fillId="3" borderId="44" xfId="15" applyNumberFormat="1" applyFont="1" applyFill="1" applyBorder="1" applyAlignment="1" applyProtection="1">
      <alignment horizontal="center" wrapText="1"/>
      <protection/>
    </xf>
    <xf numFmtId="0" fontId="12" fillId="3" borderId="49" xfId="0" applyFont="1" applyFill="1" applyBorder="1" applyAlignment="1" applyProtection="1">
      <alignment horizontal="center" wrapText="1"/>
      <protection/>
    </xf>
    <xf numFmtId="0" fontId="0" fillId="3" borderId="40" xfId="0" applyFill="1" applyBorder="1" applyAlignment="1" applyProtection="1">
      <alignment horizontal="center" wrapText="1"/>
      <protection/>
    </xf>
    <xf numFmtId="0" fontId="0" fillId="3" borderId="50" xfId="0" applyFill="1" applyBorder="1" applyAlignment="1" applyProtection="1">
      <alignment horizontal="center" wrapText="1"/>
      <protection/>
    </xf>
    <xf numFmtId="0" fontId="12" fillId="3" borderId="24" xfId="0" applyFont="1" applyFill="1" applyBorder="1" applyAlignment="1" applyProtection="1">
      <alignment horizontal="center" wrapText="1"/>
      <protection/>
    </xf>
    <xf numFmtId="0" fontId="0" fillId="3" borderId="18" xfId="0" applyFill="1" applyBorder="1" applyAlignment="1">
      <alignment horizontal="center" wrapText="1"/>
    </xf>
    <xf numFmtId="0" fontId="0" fillId="3" borderId="42" xfId="0" applyFill="1" applyBorder="1" applyAlignment="1">
      <alignment horizontal="center" wrapText="1"/>
    </xf>
    <xf numFmtId="0" fontId="12" fillId="3" borderId="28" xfId="0" applyFont="1" applyFill="1" applyBorder="1" applyAlignment="1" applyProtection="1">
      <alignment horizontal="center" wrapText="1"/>
      <protection/>
    </xf>
    <xf numFmtId="0" fontId="0" fillId="3" borderId="5" xfId="0" applyFill="1" applyBorder="1" applyAlignment="1" applyProtection="1">
      <alignment horizontal="center" wrapText="1"/>
      <protection/>
    </xf>
    <xf numFmtId="0" fontId="0" fillId="3" borderId="51" xfId="0" applyFill="1" applyBorder="1" applyAlignment="1" applyProtection="1">
      <alignment horizontal="center" wrapText="1"/>
      <protection/>
    </xf>
    <xf numFmtId="0" fontId="44" fillId="3" borderId="5" xfId="0" applyFont="1" applyFill="1" applyBorder="1" applyAlignment="1" applyProtection="1">
      <alignment horizontal="center" wrapText="1"/>
      <protection/>
    </xf>
    <xf numFmtId="0" fontId="44" fillId="3" borderId="51" xfId="0" applyFont="1" applyFill="1" applyBorder="1" applyAlignment="1" applyProtection="1">
      <alignment horizontal="center" wrapText="1"/>
      <protection/>
    </xf>
    <xf numFmtId="169" fontId="7" fillId="3" borderId="55" xfId="0" applyNumberFormat="1" applyFont="1" applyFill="1" applyBorder="1" applyAlignment="1" applyProtection="1" quotePrefix="1">
      <alignment horizontal="center" vertical="center" wrapText="1"/>
      <protection/>
    </xf>
    <xf numFmtId="169" fontId="7" fillId="3" borderId="46" xfId="0" applyNumberFormat="1" applyFont="1" applyFill="1" applyBorder="1" applyAlignment="1" applyProtection="1" quotePrefix="1">
      <alignment horizontal="center" vertical="center" wrapText="1"/>
      <protection/>
    </xf>
    <xf numFmtId="0" fontId="12" fillId="3" borderId="55" xfId="0" applyFont="1" applyFill="1" applyBorder="1" applyAlignment="1" applyProtection="1">
      <alignment horizontal="center" wrapText="1"/>
      <protection/>
    </xf>
    <xf numFmtId="0" fontId="12" fillId="3" borderId="46" xfId="0" applyFont="1" applyFill="1" applyBorder="1" applyAlignment="1" applyProtection="1">
      <alignment horizontal="center" wrapText="1"/>
      <protection/>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46" fillId="3" borderId="59" xfId="0" applyFont="1" applyFill="1" applyBorder="1" applyAlignment="1">
      <alignment horizontal="center" wrapText="1"/>
    </xf>
    <xf numFmtId="0" fontId="0" fillId="3" borderId="41" xfId="0" applyFill="1" applyBorder="1" applyAlignment="1">
      <alignment horizontal="center" wrapText="1"/>
    </xf>
    <xf numFmtId="168" fontId="11" fillId="3" borderId="44" xfId="15" applyNumberFormat="1" applyFont="1" applyFill="1" applyBorder="1" applyAlignment="1" applyProtection="1">
      <alignment horizontal="center" wrapText="1"/>
      <protection/>
    </xf>
    <xf numFmtId="168" fontId="12" fillId="0" borderId="0" xfId="15" applyNumberFormat="1" applyFont="1" applyFill="1" applyBorder="1" applyAlignment="1" applyProtection="1">
      <alignment horizontal="center" wrapText="1"/>
      <protection/>
    </xf>
    <xf numFmtId="0" fontId="45" fillId="0" borderId="0" xfId="0" applyFont="1" applyFill="1" applyBorder="1" applyAlignment="1" applyProtection="1">
      <alignment wrapText="1"/>
      <protection/>
    </xf>
    <xf numFmtId="0" fontId="0" fillId="0" borderId="0" xfId="0" applyFill="1" applyBorder="1" applyAlignment="1" applyProtection="1">
      <alignment wrapText="1"/>
      <protection/>
    </xf>
    <xf numFmtId="184" fontId="11" fillId="3" borderId="55" xfId="15" applyNumberFormat="1" applyFont="1" applyFill="1" applyBorder="1" applyAlignment="1" applyProtection="1">
      <alignment horizontal="center" vertical="center"/>
      <protection/>
    </xf>
    <xf numFmtId="184" fontId="11" fillId="3" borderId="60" xfId="15" applyNumberFormat="1" applyFont="1" applyFill="1" applyBorder="1" applyAlignment="1" applyProtection="1">
      <alignment horizontal="center" vertical="center"/>
      <protection/>
    </xf>
    <xf numFmtId="184" fontId="11" fillId="3" borderId="58" xfId="15" applyNumberFormat="1" applyFont="1" applyFill="1" applyBorder="1" applyAlignment="1" applyProtection="1">
      <alignment horizontal="center" vertical="center"/>
      <protection/>
    </xf>
    <xf numFmtId="0" fontId="7" fillId="3" borderId="26" xfId="0" applyFont="1" applyFill="1" applyBorder="1" applyAlignment="1" applyProtection="1">
      <alignment horizontal="center" vertical="center" wrapText="1"/>
      <protection/>
    </xf>
    <xf numFmtId="0" fontId="7" fillId="3" borderId="34" xfId="0" applyFont="1" applyFill="1" applyBorder="1" applyAlignment="1" applyProtection="1">
      <alignment horizontal="center" vertical="center" wrapText="1"/>
      <protection/>
    </xf>
    <xf numFmtId="0" fontId="7" fillId="3" borderId="33" xfId="0" applyFont="1" applyFill="1" applyBorder="1" applyAlignment="1" applyProtection="1">
      <alignment horizontal="center" vertical="center" wrapText="1"/>
      <protection/>
    </xf>
    <xf numFmtId="0" fontId="7" fillId="3" borderId="12" xfId="0" applyFont="1" applyFill="1" applyBorder="1" applyAlignment="1" applyProtection="1">
      <alignment horizontal="center" vertical="center" wrapText="1"/>
      <protection/>
    </xf>
    <xf numFmtId="0" fontId="7" fillId="3" borderId="13" xfId="0" applyFont="1" applyFill="1" applyBorder="1" applyAlignment="1" applyProtection="1">
      <alignment horizontal="center" vertical="center" wrapText="1"/>
      <protection/>
    </xf>
    <xf numFmtId="0" fontId="7" fillId="3" borderId="61" xfId="0" applyFont="1" applyFill="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xf>
    <xf numFmtId="0" fontId="7" fillId="3" borderId="6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protection/>
    </xf>
    <xf numFmtId="0" fontId="0" fillId="0" borderId="0" xfId="0" applyFill="1" applyBorder="1" applyAlignment="1" applyProtection="1">
      <alignment horizontal="right"/>
      <protection/>
    </xf>
    <xf numFmtId="0" fontId="7" fillId="0" borderId="21" xfId="0" applyFont="1" applyFill="1" applyBorder="1" applyAlignment="1" applyProtection="1">
      <alignment horizontal="left"/>
      <protection/>
    </xf>
    <xf numFmtId="0" fontId="7" fillId="0" borderId="22" xfId="0" applyFont="1" applyFill="1" applyBorder="1" applyAlignment="1" applyProtection="1">
      <alignment horizontal="left"/>
      <protection/>
    </xf>
    <xf numFmtId="0" fontId="50" fillId="0" borderId="0" xfId="0" applyFont="1" applyFill="1" applyBorder="1" applyAlignment="1" applyProtection="1">
      <alignment horizontal="left" wrapText="1"/>
      <protection/>
    </xf>
    <xf numFmtId="0" fontId="7" fillId="0" borderId="35"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0" fontId="12" fillId="3" borderId="55" xfId="0" applyFont="1" applyFill="1" applyBorder="1" applyAlignment="1" applyProtection="1">
      <alignment horizontal="center"/>
      <protection/>
    </xf>
    <xf numFmtId="0" fontId="12" fillId="3" borderId="60" xfId="0" applyFont="1" applyFill="1" applyBorder="1" applyAlignment="1" applyProtection="1">
      <alignment horizontal="center"/>
      <protection/>
    </xf>
    <xf numFmtId="0" fontId="12" fillId="3" borderId="58" xfId="0" applyFont="1" applyFill="1" applyBorder="1" applyAlignment="1" applyProtection="1">
      <alignment horizontal="center"/>
      <protection/>
    </xf>
    <xf numFmtId="0" fontId="12" fillId="3" borderId="29" xfId="0" applyFont="1" applyFill="1" applyBorder="1" applyAlignment="1" applyProtection="1">
      <alignment horizontal="center" wrapText="1"/>
      <protection/>
    </xf>
    <xf numFmtId="0" fontId="0" fillId="3" borderId="43" xfId="0" applyFill="1" applyBorder="1" applyAlignment="1" applyProtection="1">
      <alignment horizontal="center" wrapText="1"/>
      <protection/>
    </xf>
    <xf numFmtId="0" fontId="0" fillId="3" borderId="64" xfId="0" applyFill="1" applyBorder="1" applyAlignment="1" applyProtection="1">
      <alignment horizontal="center" wrapText="1"/>
      <protection/>
    </xf>
    <xf numFmtId="0" fontId="12" fillId="3" borderId="65" xfId="0" applyFont="1" applyFill="1" applyBorder="1" applyAlignment="1" applyProtection="1">
      <alignment horizontal="left" vertical="center"/>
      <protection/>
    </xf>
    <xf numFmtId="0" fontId="12" fillId="3" borderId="60" xfId="0" applyFont="1" applyFill="1" applyBorder="1" applyAlignment="1" applyProtection="1">
      <alignment horizontal="left" vertical="center"/>
      <protection/>
    </xf>
    <xf numFmtId="0" fontId="12" fillId="3" borderId="46" xfId="0" applyFont="1" applyFill="1" applyBorder="1" applyAlignment="1" applyProtection="1">
      <alignment horizontal="left" vertical="center"/>
      <protection/>
    </xf>
    <xf numFmtId="0" fontId="12" fillId="3" borderId="59" xfId="0" applyFont="1" applyFill="1" applyBorder="1" applyAlignment="1" applyProtection="1">
      <alignment horizontal="center" vertical="center" wrapText="1"/>
      <protection/>
    </xf>
    <xf numFmtId="0" fontId="12" fillId="3" borderId="39" xfId="0" applyFont="1" applyFill="1" applyBorder="1" applyAlignment="1" applyProtection="1">
      <alignment horizontal="center" vertical="center" wrapText="1"/>
      <protection/>
    </xf>
    <xf numFmtId="0" fontId="12" fillId="3" borderId="41" xfId="0" applyFont="1" applyFill="1" applyBorder="1" applyAlignment="1" applyProtection="1">
      <alignment horizontal="center" vertical="center" wrapText="1"/>
      <protection/>
    </xf>
    <xf numFmtId="0" fontId="0" fillId="3" borderId="60" xfId="0" applyFill="1" applyBorder="1" applyAlignment="1">
      <alignment horizontal="center"/>
    </xf>
    <xf numFmtId="0" fontId="0" fillId="3" borderId="46" xfId="0" applyFill="1" applyBorder="1" applyAlignment="1">
      <alignment horizontal="center"/>
    </xf>
    <xf numFmtId="0" fontId="12" fillId="3" borderId="26" xfId="0" applyFont="1" applyFill="1" applyBorder="1" applyAlignment="1" applyProtection="1">
      <alignment/>
      <protection/>
    </xf>
    <xf numFmtId="0" fontId="15" fillId="3" borderId="34" xfId="0" applyFont="1" applyFill="1" applyBorder="1" applyAlignment="1">
      <alignment/>
    </xf>
    <xf numFmtId="0" fontId="15" fillId="3" borderId="39"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12" fillId="3" borderId="59" xfId="0" applyFont="1" applyFill="1" applyBorder="1" applyAlignment="1" applyProtection="1">
      <alignment horizontal="center" wrapText="1"/>
      <protection/>
    </xf>
    <xf numFmtId="0" fontId="12" fillId="3" borderId="41" xfId="0" applyFont="1" applyFill="1" applyBorder="1" applyAlignment="1" applyProtection="1">
      <alignment horizontal="center" wrapText="1"/>
      <protection/>
    </xf>
    <xf numFmtId="0" fontId="9" fillId="0" borderId="66" xfId="0" applyFont="1"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6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12" fillId="0" borderId="34" xfId="0" applyFont="1" applyFill="1" applyBorder="1" applyAlignment="1">
      <alignment horizontal="left"/>
    </xf>
    <xf numFmtId="0" fontId="7" fillId="0" borderId="34" xfId="0" applyFont="1" applyFill="1" applyBorder="1" applyAlignment="1" applyProtection="1">
      <alignment horizontal="left"/>
      <protection/>
    </xf>
    <xf numFmtId="0" fontId="1" fillId="0" borderId="0" xfId="0" applyFont="1" applyAlignment="1" applyProtection="1">
      <alignment horizontal="center"/>
      <protection/>
    </xf>
    <xf numFmtId="0" fontId="53" fillId="0" borderId="0" xfId="0" applyFont="1" applyAlignment="1" applyProtection="1">
      <alignment wrapText="1"/>
      <protection/>
    </xf>
    <xf numFmtId="0" fontId="43" fillId="0" borderId="0" xfId="0" applyFont="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FFFF"/>
      </font>
      <border/>
    </dxf>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3.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5.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38</xdr:row>
      <xdr:rowOff>0</xdr:rowOff>
    </xdr:from>
    <xdr:to>
      <xdr:col>11</xdr:col>
      <xdr:colOff>161925</xdr:colOff>
      <xdr:row>38</xdr:row>
      <xdr:rowOff>0</xdr:rowOff>
    </xdr:to>
    <xdr:sp>
      <xdr:nvSpPr>
        <xdr:cNvPr id="1" name="TextBox 1"/>
        <xdr:cNvSpPr txBox="1">
          <a:spLocks noChangeArrowheads="1"/>
        </xdr:cNvSpPr>
      </xdr:nvSpPr>
      <xdr:spPr>
        <a:xfrm>
          <a:off x="295275" y="12553950"/>
          <a:ext cx="9972675" cy="0"/>
        </a:xfrm>
        <a:prstGeom prst="rect">
          <a:avLst/>
        </a:prstGeom>
        <a:noFill/>
        <a:ln w="9525" cmpd="sng">
          <a:noFill/>
        </a:ln>
      </xdr:spPr>
      <xdr:txBody>
        <a:bodyPr vertOverflow="clip" wrap="square"/>
        <a:p>
          <a:pPr algn="ctr">
            <a:defRPr/>
          </a:pPr>
          <a:r>
            <a:rPr lang="en-US" cap="none" sz="5600" b="0" i="0" u="none" baseline="0">
              <a:solidFill>
                <a:srgbClr val="808080"/>
              </a:solidFill>
              <a:latin typeface="Geneva"/>
              <a:ea typeface="Geneva"/>
              <a:cs typeface="Geneva"/>
            </a:rPr>
            <a:t>Not Required Until 10/1/04</a:t>
          </a:r>
        </a:p>
      </xdr:txBody>
    </xdr:sp>
    <xdr:clientData/>
  </xdr:twoCellAnchor>
  <xdr:twoCellAnchor>
    <xdr:from>
      <xdr:col>2</xdr:col>
      <xdr:colOff>0</xdr:colOff>
      <xdr:row>14</xdr:row>
      <xdr:rowOff>123825</xdr:rowOff>
    </xdr:from>
    <xdr:to>
      <xdr:col>11</xdr:col>
      <xdr:colOff>28575</xdr:colOff>
      <xdr:row>14</xdr:row>
      <xdr:rowOff>133350</xdr:rowOff>
    </xdr:to>
    <xdr:sp>
      <xdr:nvSpPr>
        <xdr:cNvPr id="2" name="Line 2"/>
        <xdr:cNvSpPr>
          <a:spLocks/>
        </xdr:cNvSpPr>
      </xdr:nvSpPr>
      <xdr:spPr>
        <a:xfrm>
          <a:off x="561975" y="5305425"/>
          <a:ext cx="95726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2</xdr:row>
      <xdr:rowOff>28575</xdr:rowOff>
    </xdr:from>
    <xdr:to>
      <xdr:col>11</xdr:col>
      <xdr:colOff>857250</xdr:colOff>
      <xdr:row>2</xdr:row>
      <xdr:rowOff>38100</xdr:rowOff>
    </xdr:to>
    <xdr:sp>
      <xdr:nvSpPr>
        <xdr:cNvPr id="3" name="Line 3"/>
        <xdr:cNvSpPr>
          <a:spLocks/>
        </xdr:cNvSpPr>
      </xdr:nvSpPr>
      <xdr:spPr>
        <a:xfrm flipV="1">
          <a:off x="0" y="790575"/>
          <a:ext cx="1096327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66675</xdr:colOff>
      <xdr:row>2</xdr:row>
      <xdr:rowOff>95250</xdr:rowOff>
    </xdr:from>
    <xdr:to>
      <xdr:col>5</xdr:col>
      <xdr:colOff>371475</xdr:colOff>
      <xdr:row>3</xdr:row>
      <xdr:rowOff>0</xdr:rowOff>
    </xdr:to>
    <xdr:sp>
      <xdr:nvSpPr>
        <xdr:cNvPr id="4" name="TextBox 4"/>
        <xdr:cNvSpPr txBox="1">
          <a:spLocks noChangeArrowheads="1"/>
        </xdr:cNvSpPr>
      </xdr:nvSpPr>
      <xdr:spPr>
        <a:xfrm>
          <a:off x="66675" y="857250"/>
          <a:ext cx="2457450" cy="63817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Applicability</a:t>
          </a:r>
          <a:r>
            <a:rPr lang="en-US" cap="none" sz="900" b="0" i="0" u="none" baseline="0">
              <a:latin typeface="Geneva"/>
              <a:ea typeface="Geneva"/>
              <a:cs typeface="Geneva"/>
            </a:rPr>
            <a:t>
</a:t>
          </a:r>
          <a:r>
            <a:rPr lang="en-US" cap="none" sz="1100" b="0" i="0" u="none" baseline="0">
              <a:latin typeface="Arial"/>
              <a:ea typeface="Arial"/>
              <a:cs typeface="Arial"/>
            </a:rPr>
            <a:t>Discussion of qualifying exceptions on page 4-25</a:t>
          </a:r>
        </a:p>
      </xdr:txBody>
    </xdr:sp>
    <xdr:clientData/>
  </xdr:twoCellAnchor>
  <xdr:twoCellAnchor>
    <xdr:from>
      <xdr:col>0</xdr:col>
      <xdr:colOff>47625</xdr:colOff>
      <xdr:row>38</xdr:row>
      <xdr:rowOff>0</xdr:rowOff>
    </xdr:from>
    <xdr:to>
      <xdr:col>1</xdr:col>
      <xdr:colOff>152400</xdr:colOff>
      <xdr:row>38</xdr:row>
      <xdr:rowOff>0</xdr:rowOff>
    </xdr:to>
    <xdr:sp>
      <xdr:nvSpPr>
        <xdr:cNvPr id="5" name="TextBox 12"/>
        <xdr:cNvSpPr txBox="1">
          <a:spLocks noChangeArrowheads="1"/>
        </xdr:cNvSpPr>
      </xdr:nvSpPr>
      <xdr:spPr>
        <a:xfrm>
          <a:off x="47625" y="12553950"/>
          <a:ext cx="5143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6" name="TextBox 13"/>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47625</xdr:colOff>
      <xdr:row>38</xdr:row>
      <xdr:rowOff>0</xdr:rowOff>
    </xdr:from>
    <xdr:to>
      <xdr:col>1</xdr:col>
      <xdr:colOff>152400</xdr:colOff>
      <xdr:row>38</xdr:row>
      <xdr:rowOff>0</xdr:rowOff>
    </xdr:to>
    <xdr:sp>
      <xdr:nvSpPr>
        <xdr:cNvPr id="7" name="TextBox 19"/>
        <xdr:cNvSpPr txBox="1">
          <a:spLocks noChangeArrowheads="1"/>
        </xdr:cNvSpPr>
      </xdr:nvSpPr>
      <xdr:spPr>
        <a:xfrm>
          <a:off x="47625" y="12553950"/>
          <a:ext cx="5143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8" name="TextBox 20"/>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14</xdr:row>
      <xdr:rowOff>104775</xdr:rowOff>
    </xdr:from>
    <xdr:to>
      <xdr:col>13</xdr:col>
      <xdr:colOff>0</xdr:colOff>
      <xdr:row>14</xdr:row>
      <xdr:rowOff>104775</xdr:rowOff>
    </xdr:to>
    <xdr:sp>
      <xdr:nvSpPr>
        <xdr:cNvPr id="9" name="Line 21"/>
        <xdr:cNvSpPr>
          <a:spLocks/>
        </xdr:cNvSpPr>
      </xdr:nvSpPr>
      <xdr:spPr>
        <a:xfrm>
          <a:off x="11134725" y="5286375"/>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2</xdr:row>
      <xdr:rowOff>38100</xdr:rowOff>
    </xdr:from>
    <xdr:to>
      <xdr:col>13</xdr:col>
      <xdr:colOff>0</xdr:colOff>
      <xdr:row>2</xdr:row>
      <xdr:rowOff>38100</xdr:rowOff>
    </xdr:to>
    <xdr:sp>
      <xdr:nvSpPr>
        <xdr:cNvPr id="10" name="Line 22"/>
        <xdr:cNvSpPr>
          <a:spLocks/>
        </xdr:cNvSpPr>
      </xdr:nvSpPr>
      <xdr:spPr>
        <a:xfrm flipV="1">
          <a:off x="11134725" y="80010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1" name="Line 23"/>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2" name="Line 24"/>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3" name="TextBox 25"/>
        <xdr:cNvSpPr txBox="1">
          <a:spLocks noChangeArrowheads="1"/>
        </xdr:cNvSpPr>
      </xdr:nvSpPr>
      <xdr:spPr>
        <a:xfrm>
          <a:off x="11134725" y="1255395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38</xdr:row>
      <xdr:rowOff>0</xdr:rowOff>
    </xdr:from>
    <xdr:to>
      <xdr:col>13</xdr:col>
      <xdr:colOff>0</xdr:colOff>
      <xdr:row>38</xdr:row>
      <xdr:rowOff>0</xdr:rowOff>
    </xdr:to>
    <xdr:sp>
      <xdr:nvSpPr>
        <xdr:cNvPr id="14" name="TextBox 26"/>
        <xdr:cNvSpPr txBox="1">
          <a:spLocks noChangeArrowheads="1"/>
        </xdr:cNvSpPr>
      </xdr:nvSpPr>
      <xdr:spPr>
        <a:xfrm>
          <a:off x="11134725" y="1255395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38</xdr:row>
      <xdr:rowOff>0</xdr:rowOff>
    </xdr:from>
    <xdr:to>
      <xdr:col>13</xdr:col>
      <xdr:colOff>0</xdr:colOff>
      <xdr:row>38</xdr:row>
      <xdr:rowOff>0</xdr:rowOff>
    </xdr:to>
    <xdr:sp>
      <xdr:nvSpPr>
        <xdr:cNvPr id="15" name="TextBox 27"/>
        <xdr:cNvSpPr txBox="1">
          <a:spLocks noChangeArrowheads="1"/>
        </xdr:cNvSpPr>
      </xdr:nvSpPr>
      <xdr:spPr>
        <a:xfrm>
          <a:off x="11134725" y="1255395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38</xdr:row>
      <xdr:rowOff>0</xdr:rowOff>
    </xdr:from>
    <xdr:to>
      <xdr:col>13</xdr:col>
      <xdr:colOff>0</xdr:colOff>
      <xdr:row>38</xdr:row>
      <xdr:rowOff>0</xdr:rowOff>
    </xdr:to>
    <xdr:sp>
      <xdr:nvSpPr>
        <xdr:cNvPr id="16" name="Line 28"/>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7" name="Line 30"/>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8" name="Line 31"/>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19" name="Line 32"/>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38</xdr:row>
      <xdr:rowOff>0</xdr:rowOff>
    </xdr:from>
    <xdr:to>
      <xdr:col>2</xdr:col>
      <xdr:colOff>47625</xdr:colOff>
      <xdr:row>38</xdr:row>
      <xdr:rowOff>0</xdr:rowOff>
    </xdr:to>
    <xdr:sp>
      <xdr:nvSpPr>
        <xdr:cNvPr id="20" name="TextBox 38"/>
        <xdr:cNvSpPr txBox="1">
          <a:spLocks noChangeArrowheads="1"/>
        </xdr:cNvSpPr>
      </xdr:nvSpPr>
      <xdr:spPr>
        <a:xfrm>
          <a:off x="47625" y="12553950"/>
          <a:ext cx="5619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4-14</a:t>
          </a:r>
        </a:p>
      </xdr:txBody>
    </xdr:sp>
    <xdr:clientData/>
  </xdr:twoCellAnchor>
  <xdr:twoCellAnchor>
    <xdr:from>
      <xdr:col>13</xdr:col>
      <xdr:colOff>0</xdr:colOff>
      <xdr:row>38</xdr:row>
      <xdr:rowOff>0</xdr:rowOff>
    </xdr:from>
    <xdr:to>
      <xdr:col>13</xdr:col>
      <xdr:colOff>0</xdr:colOff>
      <xdr:row>38</xdr:row>
      <xdr:rowOff>0</xdr:rowOff>
    </xdr:to>
    <xdr:sp>
      <xdr:nvSpPr>
        <xdr:cNvPr id="21" name="Line 39"/>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22" name="Line 40"/>
        <xdr:cNvSpPr>
          <a:spLocks/>
        </xdr:cNvSpPr>
      </xdr:nvSpPr>
      <xdr:spPr>
        <a:xfrm flipV="1">
          <a:off x="11134725" y="1255395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23" name="Line 41"/>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24" name="Line 46"/>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38</xdr:row>
      <xdr:rowOff>0</xdr:rowOff>
    </xdr:from>
    <xdr:to>
      <xdr:col>1</xdr:col>
      <xdr:colOff>152400</xdr:colOff>
      <xdr:row>38</xdr:row>
      <xdr:rowOff>0</xdr:rowOff>
    </xdr:to>
    <xdr:sp>
      <xdr:nvSpPr>
        <xdr:cNvPr id="25" name="TextBox 48"/>
        <xdr:cNvSpPr txBox="1">
          <a:spLocks noChangeArrowheads="1"/>
        </xdr:cNvSpPr>
      </xdr:nvSpPr>
      <xdr:spPr>
        <a:xfrm>
          <a:off x="0" y="12553950"/>
          <a:ext cx="561975" cy="0"/>
        </a:xfrm>
        <a:prstGeom prst="rect">
          <a:avLst/>
        </a:prstGeom>
        <a:solidFill>
          <a:srgbClr val="CCFFFF"/>
        </a:solidFill>
        <a:ln w="9525" cmpd="sng">
          <a:noFill/>
        </a:ln>
      </xdr:spPr>
      <xdr:txBody>
        <a:bodyPr vertOverflow="clip" wrap="square"/>
        <a:p>
          <a:pPr algn="l">
            <a:defRPr/>
          </a:pPr>
          <a:r>
            <a:rPr lang="en-US" cap="none" sz="1400" b="1" i="0" u="none" baseline="0">
              <a:latin typeface="Arial"/>
              <a:ea typeface="Arial"/>
              <a:cs typeface="Arial"/>
            </a:rPr>
            <a:t>Exceptions
</a:t>
          </a:r>
          <a:r>
            <a:rPr lang="en-US" cap="none" sz="900" b="0" i="0" u="none" baseline="0">
              <a:latin typeface="Arial"/>
              <a:ea typeface="Arial"/>
              <a:cs typeface="Arial"/>
            </a:rPr>
            <a:t>
Discussion of qualifying exceptions on page 4-16
</a:t>
          </a:r>
        </a:p>
      </xdr:txBody>
    </xdr:sp>
    <xdr:clientData/>
  </xdr:twoCellAnchor>
  <xdr:twoCellAnchor>
    <xdr:from>
      <xdr:col>13</xdr:col>
      <xdr:colOff>0</xdr:colOff>
      <xdr:row>38</xdr:row>
      <xdr:rowOff>0</xdr:rowOff>
    </xdr:from>
    <xdr:to>
      <xdr:col>13</xdr:col>
      <xdr:colOff>0</xdr:colOff>
      <xdr:row>38</xdr:row>
      <xdr:rowOff>0</xdr:rowOff>
    </xdr:to>
    <xdr:sp>
      <xdr:nvSpPr>
        <xdr:cNvPr id="26" name="TextBox 49"/>
        <xdr:cNvSpPr txBox="1">
          <a:spLocks noChangeArrowheads="1"/>
        </xdr:cNvSpPr>
      </xdr:nvSpPr>
      <xdr:spPr>
        <a:xfrm>
          <a:off x="11134725" y="1255395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38</xdr:row>
      <xdr:rowOff>0</xdr:rowOff>
    </xdr:from>
    <xdr:to>
      <xdr:col>13</xdr:col>
      <xdr:colOff>0</xdr:colOff>
      <xdr:row>38</xdr:row>
      <xdr:rowOff>0</xdr:rowOff>
    </xdr:to>
    <xdr:sp>
      <xdr:nvSpPr>
        <xdr:cNvPr id="27" name="Line 50"/>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28" name="Line 51"/>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29" name="Line 53"/>
        <xdr:cNvSpPr>
          <a:spLocks/>
        </xdr:cNvSpPr>
      </xdr:nvSpPr>
      <xdr:spPr>
        <a:xfrm flipV="1">
          <a:off x="11134725" y="1255395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38</xdr:row>
      <xdr:rowOff>0</xdr:rowOff>
    </xdr:from>
    <xdr:to>
      <xdr:col>1</xdr:col>
      <xdr:colOff>152400</xdr:colOff>
      <xdr:row>38</xdr:row>
      <xdr:rowOff>0</xdr:rowOff>
    </xdr:to>
    <xdr:sp>
      <xdr:nvSpPr>
        <xdr:cNvPr id="30" name="TextBox 55"/>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31" name="TextBox 56"/>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76200</xdr:colOff>
      <xdr:row>38</xdr:row>
      <xdr:rowOff>0</xdr:rowOff>
    </xdr:from>
    <xdr:to>
      <xdr:col>2</xdr:col>
      <xdr:colOff>85725</xdr:colOff>
      <xdr:row>38</xdr:row>
      <xdr:rowOff>0</xdr:rowOff>
    </xdr:to>
    <xdr:sp>
      <xdr:nvSpPr>
        <xdr:cNvPr id="32" name="TextBox 73"/>
        <xdr:cNvSpPr txBox="1">
          <a:spLocks noChangeArrowheads="1"/>
        </xdr:cNvSpPr>
      </xdr:nvSpPr>
      <xdr:spPr>
        <a:xfrm>
          <a:off x="76200" y="12553950"/>
          <a:ext cx="571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4-14</a:t>
          </a:r>
        </a:p>
      </xdr:txBody>
    </xdr:sp>
    <xdr:clientData/>
  </xdr:twoCellAnchor>
  <xdr:twoCellAnchor>
    <xdr:from>
      <xdr:col>0</xdr:col>
      <xdr:colOff>28575</xdr:colOff>
      <xdr:row>38</xdr:row>
      <xdr:rowOff>0</xdr:rowOff>
    </xdr:from>
    <xdr:to>
      <xdr:col>1</xdr:col>
      <xdr:colOff>152400</xdr:colOff>
      <xdr:row>38</xdr:row>
      <xdr:rowOff>0</xdr:rowOff>
    </xdr:to>
    <xdr:sp>
      <xdr:nvSpPr>
        <xdr:cNvPr id="33" name="TextBox 87"/>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38</xdr:row>
      <xdr:rowOff>0</xdr:rowOff>
    </xdr:from>
    <xdr:to>
      <xdr:col>13</xdr:col>
      <xdr:colOff>0</xdr:colOff>
      <xdr:row>38</xdr:row>
      <xdr:rowOff>0</xdr:rowOff>
    </xdr:to>
    <xdr:sp>
      <xdr:nvSpPr>
        <xdr:cNvPr id="34" name="Line 92"/>
        <xdr:cNvSpPr>
          <a:spLocks/>
        </xdr:cNvSpPr>
      </xdr:nvSpPr>
      <xdr:spPr>
        <a:xfrm flipV="1">
          <a:off x="11134725" y="1255395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38</xdr:row>
      <xdr:rowOff>0</xdr:rowOff>
    </xdr:from>
    <xdr:to>
      <xdr:col>1</xdr:col>
      <xdr:colOff>152400</xdr:colOff>
      <xdr:row>38</xdr:row>
      <xdr:rowOff>0</xdr:rowOff>
    </xdr:to>
    <xdr:sp>
      <xdr:nvSpPr>
        <xdr:cNvPr id="35" name="TextBox 94"/>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36" name="TextBox 95"/>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38</xdr:row>
      <xdr:rowOff>0</xdr:rowOff>
    </xdr:from>
    <xdr:to>
      <xdr:col>1</xdr:col>
      <xdr:colOff>152400</xdr:colOff>
      <xdr:row>38</xdr:row>
      <xdr:rowOff>0</xdr:rowOff>
    </xdr:to>
    <xdr:sp>
      <xdr:nvSpPr>
        <xdr:cNvPr id="37" name="TextBox 113"/>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38" name="TextBox 114"/>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133350</xdr:colOff>
      <xdr:row>38</xdr:row>
      <xdr:rowOff>0</xdr:rowOff>
    </xdr:from>
    <xdr:to>
      <xdr:col>1</xdr:col>
      <xdr:colOff>152400</xdr:colOff>
      <xdr:row>38</xdr:row>
      <xdr:rowOff>0</xdr:rowOff>
    </xdr:to>
    <xdr:sp>
      <xdr:nvSpPr>
        <xdr:cNvPr id="39" name="TextBox 120"/>
        <xdr:cNvSpPr txBox="1">
          <a:spLocks noChangeArrowheads="1"/>
        </xdr:cNvSpPr>
      </xdr:nvSpPr>
      <xdr:spPr>
        <a:xfrm>
          <a:off x="133350" y="12553950"/>
          <a:ext cx="428625" cy="0"/>
        </a:xfrm>
        <a:prstGeom prst="rect">
          <a:avLst/>
        </a:prstGeom>
        <a:solidFill>
          <a:srgbClr val="CCFFFF"/>
        </a:solidFill>
        <a:ln w="9525" cmpd="sng">
          <a:noFill/>
        </a:ln>
      </xdr:spPr>
      <xdr:txBody>
        <a:bodyPr vertOverflow="clip" wrap="square"/>
        <a:p>
          <a:pPr algn="l">
            <a:defRPr/>
          </a:pPr>
          <a:r>
            <a:rPr lang="en-US" cap="none" sz="1600" b="1" i="0" u="none" baseline="0">
              <a:latin typeface="Bookman Old Style"/>
              <a:ea typeface="Bookman Old Style"/>
              <a:cs typeface="Bookman Old Style"/>
            </a:rPr>
            <a:t>Controls</a:t>
          </a:r>
          <a:r>
            <a:rPr lang="en-US" cap="none" sz="900" b="0" i="0" u="none" baseline="0">
              <a:latin typeface="Geneva"/>
              <a:ea typeface="Geneva"/>
              <a:cs typeface="Geneva"/>
            </a:rPr>
            <a:t>
</a:t>
          </a:r>
        </a:p>
      </xdr:txBody>
    </xdr:sp>
    <xdr:clientData/>
  </xdr:twoCellAnchor>
  <xdr:twoCellAnchor>
    <xdr:from>
      <xdr:col>13</xdr:col>
      <xdr:colOff>0</xdr:colOff>
      <xdr:row>38</xdr:row>
      <xdr:rowOff>0</xdr:rowOff>
    </xdr:from>
    <xdr:to>
      <xdr:col>13</xdr:col>
      <xdr:colOff>0</xdr:colOff>
      <xdr:row>38</xdr:row>
      <xdr:rowOff>0</xdr:rowOff>
    </xdr:to>
    <xdr:sp>
      <xdr:nvSpPr>
        <xdr:cNvPr id="40" name="TextBox 125"/>
        <xdr:cNvSpPr txBox="1">
          <a:spLocks noChangeArrowheads="1"/>
        </xdr:cNvSpPr>
      </xdr:nvSpPr>
      <xdr:spPr>
        <a:xfrm>
          <a:off x="11134725" y="1255395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0</xdr:col>
      <xdr:colOff>28575</xdr:colOff>
      <xdr:row>38</xdr:row>
      <xdr:rowOff>0</xdr:rowOff>
    </xdr:from>
    <xdr:to>
      <xdr:col>1</xdr:col>
      <xdr:colOff>152400</xdr:colOff>
      <xdr:row>38</xdr:row>
      <xdr:rowOff>0</xdr:rowOff>
    </xdr:to>
    <xdr:sp>
      <xdr:nvSpPr>
        <xdr:cNvPr id="41" name="TextBox 127"/>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42" name="TextBox 128"/>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38</xdr:row>
      <xdr:rowOff>0</xdr:rowOff>
    </xdr:from>
    <xdr:to>
      <xdr:col>1</xdr:col>
      <xdr:colOff>152400</xdr:colOff>
      <xdr:row>38</xdr:row>
      <xdr:rowOff>0</xdr:rowOff>
    </xdr:to>
    <xdr:sp>
      <xdr:nvSpPr>
        <xdr:cNvPr id="43" name="TextBox 130"/>
        <xdr:cNvSpPr txBox="1">
          <a:spLocks noChangeArrowheads="1"/>
        </xdr:cNvSpPr>
      </xdr:nvSpPr>
      <xdr:spPr>
        <a:xfrm>
          <a:off x="28575" y="12553950"/>
          <a:ext cx="5334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152400</xdr:colOff>
      <xdr:row>38</xdr:row>
      <xdr:rowOff>0</xdr:rowOff>
    </xdr:to>
    <xdr:sp>
      <xdr:nvSpPr>
        <xdr:cNvPr id="44" name="TextBox 131"/>
        <xdr:cNvSpPr txBox="1">
          <a:spLocks noChangeArrowheads="1"/>
        </xdr:cNvSpPr>
      </xdr:nvSpPr>
      <xdr:spPr>
        <a:xfrm>
          <a:off x="57150" y="125539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2</xdr:col>
      <xdr:colOff>0</xdr:colOff>
      <xdr:row>24</xdr:row>
      <xdr:rowOff>123825</xdr:rowOff>
    </xdr:from>
    <xdr:to>
      <xdr:col>11</xdr:col>
      <xdr:colOff>0</xdr:colOff>
      <xdr:row>24</xdr:row>
      <xdr:rowOff>123825</xdr:rowOff>
    </xdr:to>
    <xdr:sp>
      <xdr:nvSpPr>
        <xdr:cNvPr id="45" name="Line 136"/>
        <xdr:cNvSpPr>
          <a:spLocks/>
        </xdr:cNvSpPr>
      </xdr:nvSpPr>
      <xdr:spPr>
        <a:xfrm>
          <a:off x="561975" y="8382000"/>
          <a:ext cx="95440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37</xdr:row>
      <xdr:rowOff>0</xdr:rowOff>
    </xdr:from>
    <xdr:to>
      <xdr:col>1</xdr:col>
      <xdr:colOff>152400</xdr:colOff>
      <xdr:row>37</xdr:row>
      <xdr:rowOff>0</xdr:rowOff>
    </xdr:to>
    <xdr:sp>
      <xdr:nvSpPr>
        <xdr:cNvPr id="46" name="TextBox 139"/>
        <xdr:cNvSpPr txBox="1">
          <a:spLocks noChangeArrowheads="1"/>
        </xdr:cNvSpPr>
      </xdr:nvSpPr>
      <xdr:spPr>
        <a:xfrm>
          <a:off x="47625" y="12287250"/>
          <a:ext cx="5143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37</xdr:row>
      <xdr:rowOff>0</xdr:rowOff>
    </xdr:from>
    <xdr:to>
      <xdr:col>1</xdr:col>
      <xdr:colOff>152400</xdr:colOff>
      <xdr:row>37</xdr:row>
      <xdr:rowOff>0</xdr:rowOff>
    </xdr:to>
    <xdr:sp>
      <xdr:nvSpPr>
        <xdr:cNvPr id="47" name="TextBox 140"/>
        <xdr:cNvSpPr txBox="1">
          <a:spLocks noChangeArrowheads="1"/>
        </xdr:cNvSpPr>
      </xdr:nvSpPr>
      <xdr:spPr>
        <a:xfrm>
          <a:off x="57150" y="12287250"/>
          <a:ext cx="504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21</xdr:row>
      <xdr:rowOff>0</xdr:rowOff>
    </xdr:from>
    <xdr:to>
      <xdr:col>13</xdr:col>
      <xdr:colOff>0</xdr:colOff>
      <xdr:row>24</xdr:row>
      <xdr:rowOff>0</xdr:rowOff>
    </xdr:to>
    <xdr:sp>
      <xdr:nvSpPr>
        <xdr:cNvPr id="48" name="TextBox 141"/>
        <xdr:cNvSpPr txBox="1">
          <a:spLocks noChangeArrowheads="1"/>
        </xdr:cNvSpPr>
      </xdr:nvSpPr>
      <xdr:spPr>
        <a:xfrm>
          <a:off x="11134725" y="7534275"/>
          <a:ext cx="0" cy="72390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28</xdr:row>
      <xdr:rowOff>0</xdr:rowOff>
    </xdr:from>
    <xdr:to>
      <xdr:col>13</xdr:col>
      <xdr:colOff>0</xdr:colOff>
      <xdr:row>28</xdr:row>
      <xdr:rowOff>0</xdr:rowOff>
    </xdr:to>
    <xdr:sp>
      <xdr:nvSpPr>
        <xdr:cNvPr id="49" name="TextBox 142"/>
        <xdr:cNvSpPr txBox="1">
          <a:spLocks noChangeArrowheads="1"/>
        </xdr:cNvSpPr>
      </xdr:nvSpPr>
      <xdr:spPr>
        <a:xfrm>
          <a:off x="11134725" y="9401175"/>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36</xdr:row>
      <xdr:rowOff>0</xdr:rowOff>
    </xdr:from>
    <xdr:to>
      <xdr:col>13</xdr:col>
      <xdr:colOff>0</xdr:colOff>
      <xdr:row>36</xdr:row>
      <xdr:rowOff>152400</xdr:rowOff>
    </xdr:to>
    <xdr:sp>
      <xdr:nvSpPr>
        <xdr:cNvPr id="50" name="TextBox 143"/>
        <xdr:cNvSpPr txBox="1">
          <a:spLocks noChangeArrowheads="1"/>
        </xdr:cNvSpPr>
      </xdr:nvSpPr>
      <xdr:spPr>
        <a:xfrm>
          <a:off x="11134725" y="12020550"/>
          <a:ext cx="0" cy="15240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20</xdr:row>
      <xdr:rowOff>114300</xdr:rowOff>
    </xdr:from>
    <xdr:to>
      <xdr:col>13</xdr:col>
      <xdr:colOff>0</xdr:colOff>
      <xdr:row>20</xdr:row>
      <xdr:rowOff>114300</xdr:rowOff>
    </xdr:to>
    <xdr:sp>
      <xdr:nvSpPr>
        <xdr:cNvPr id="51" name="Line 144"/>
        <xdr:cNvSpPr>
          <a:spLocks/>
        </xdr:cNvSpPr>
      </xdr:nvSpPr>
      <xdr:spPr>
        <a:xfrm>
          <a:off x="11134725" y="7191375"/>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26</xdr:row>
      <xdr:rowOff>142875</xdr:rowOff>
    </xdr:from>
    <xdr:to>
      <xdr:col>13</xdr:col>
      <xdr:colOff>0</xdr:colOff>
      <xdr:row>26</xdr:row>
      <xdr:rowOff>142875</xdr:rowOff>
    </xdr:to>
    <xdr:sp>
      <xdr:nvSpPr>
        <xdr:cNvPr id="52" name="Line 145"/>
        <xdr:cNvSpPr>
          <a:spLocks/>
        </xdr:cNvSpPr>
      </xdr:nvSpPr>
      <xdr:spPr>
        <a:xfrm>
          <a:off x="11134725" y="8886825"/>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53" name="Line 171"/>
        <xdr:cNvSpPr>
          <a:spLocks/>
        </xdr:cNvSpPr>
      </xdr:nvSpPr>
      <xdr:spPr>
        <a:xfrm>
          <a:off x="11134725" y="1255395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36</xdr:row>
      <xdr:rowOff>142875</xdr:rowOff>
    </xdr:from>
    <xdr:to>
      <xdr:col>12</xdr:col>
      <xdr:colOff>9525</xdr:colOff>
      <xdr:row>36</xdr:row>
      <xdr:rowOff>152400</xdr:rowOff>
    </xdr:to>
    <xdr:sp>
      <xdr:nvSpPr>
        <xdr:cNvPr id="54" name="Line 184"/>
        <xdr:cNvSpPr>
          <a:spLocks/>
        </xdr:cNvSpPr>
      </xdr:nvSpPr>
      <xdr:spPr>
        <a:xfrm flipV="1">
          <a:off x="9525" y="12163425"/>
          <a:ext cx="10972800" cy="9525"/>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37</xdr:row>
      <xdr:rowOff>76200</xdr:rowOff>
    </xdr:from>
    <xdr:to>
      <xdr:col>13</xdr:col>
      <xdr:colOff>0</xdr:colOff>
      <xdr:row>37</xdr:row>
      <xdr:rowOff>76200</xdr:rowOff>
    </xdr:to>
    <xdr:sp>
      <xdr:nvSpPr>
        <xdr:cNvPr id="55" name="Line 185"/>
        <xdr:cNvSpPr>
          <a:spLocks/>
        </xdr:cNvSpPr>
      </xdr:nvSpPr>
      <xdr:spPr>
        <a:xfrm>
          <a:off x="11134725" y="123634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56" name="Line 187"/>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57" name="Line 189"/>
        <xdr:cNvSpPr>
          <a:spLocks/>
        </xdr:cNvSpPr>
      </xdr:nvSpPr>
      <xdr:spPr>
        <a:xfrm flipV="1">
          <a:off x="11134725" y="1255395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58" name="Line 192"/>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59" name="Line 194"/>
        <xdr:cNvSpPr>
          <a:spLocks/>
        </xdr:cNvSpPr>
      </xdr:nvSpPr>
      <xdr:spPr>
        <a:xfrm flipV="1">
          <a:off x="11134725" y="1255395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28575</xdr:colOff>
      <xdr:row>2</xdr:row>
      <xdr:rowOff>95250</xdr:rowOff>
    </xdr:from>
    <xdr:to>
      <xdr:col>11</xdr:col>
      <xdr:colOff>600075</xdr:colOff>
      <xdr:row>3</xdr:row>
      <xdr:rowOff>114300</xdr:rowOff>
    </xdr:to>
    <xdr:sp>
      <xdr:nvSpPr>
        <xdr:cNvPr id="60" name="TextBox 200"/>
        <xdr:cNvSpPr txBox="1">
          <a:spLocks noChangeArrowheads="1"/>
        </xdr:cNvSpPr>
      </xdr:nvSpPr>
      <xdr:spPr>
        <a:xfrm>
          <a:off x="6019800" y="857250"/>
          <a:ext cx="4686300" cy="75247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Plans/Specs</a:t>
          </a:r>
          <a:r>
            <a:rPr lang="en-US" cap="none" sz="1600" b="0" i="0" u="none" baseline="0">
              <a:latin typeface="Bookman Old Style"/>
              <a:ea typeface="Bookman Old Style"/>
              <a:cs typeface="Bookman Old Style"/>
            </a:rPr>
            <a:t>
</a:t>
          </a:r>
          <a:r>
            <a:rPr lang="en-US" cap="none" sz="1100" b="0" i="0" u="none" baseline="0">
              <a:latin typeface="Arial"/>
              <a:ea typeface="Arial"/>
              <a:cs typeface="Arial"/>
            </a:rPr>
            <a:t>Show compliance by including a drawing sheet, detail number, specification section and subparagraph.</a:t>
          </a:r>
        </a:p>
      </xdr:txBody>
    </xdr:sp>
    <xdr:clientData/>
  </xdr:twoCellAnchor>
  <xdr:twoCellAnchor>
    <xdr:from>
      <xdr:col>13</xdr:col>
      <xdr:colOff>0</xdr:colOff>
      <xdr:row>38</xdr:row>
      <xdr:rowOff>0</xdr:rowOff>
    </xdr:from>
    <xdr:to>
      <xdr:col>13</xdr:col>
      <xdr:colOff>0</xdr:colOff>
      <xdr:row>38</xdr:row>
      <xdr:rowOff>0</xdr:rowOff>
    </xdr:to>
    <xdr:sp>
      <xdr:nvSpPr>
        <xdr:cNvPr id="61" name="Line 202"/>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38</xdr:row>
      <xdr:rowOff>0</xdr:rowOff>
    </xdr:from>
    <xdr:to>
      <xdr:col>13</xdr:col>
      <xdr:colOff>0</xdr:colOff>
      <xdr:row>38</xdr:row>
      <xdr:rowOff>0</xdr:rowOff>
    </xdr:to>
    <xdr:sp>
      <xdr:nvSpPr>
        <xdr:cNvPr id="62" name="Line 204"/>
        <xdr:cNvSpPr>
          <a:spLocks/>
        </xdr:cNvSpPr>
      </xdr:nvSpPr>
      <xdr:spPr>
        <a:xfrm>
          <a:off x="11134725" y="125539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9525</xdr:colOff>
      <xdr:row>18</xdr:row>
      <xdr:rowOff>114300</xdr:rowOff>
    </xdr:from>
    <xdr:to>
      <xdr:col>11</xdr:col>
      <xdr:colOff>0</xdr:colOff>
      <xdr:row>18</xdr:row>
      <xdr:rowOff>123825</xdr:rowOff>
    </xdr:to>
    <xdr:sp>
      <xdr:nvSpPr>
        <xdr:cNvPr id="63" name="Line 251"/>
        <xdr:cNvSpPr>
          <a:spLocks/>
        </xdr:cNvSpPr>
      </xdr:nvSpPr>
      <xdr:spPr>
        <a:xfrm>
          <a:off x="571500" y="6705600"/>
          <a:ext cx="95345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34</xdr:row>
      <xdr:rowOff>228600</xdr:rowOff>
    </xdr:from>
    <xdr:to>
      <xdr:col>2</xdr:col>
      <xdr:colOff>266700</xdr:colOff>
      <xdr:row>36</xdr:row>
      <xdr:rowOff>38100</xdr:rowOff>
    </xdr:to>
    <xdr:pic>
      <xdr:nvPicPr>
        <xdr:cNvPr id="64" name="Picture 252"/>
        <xdr:cNvPicPr preferRelativeResize="1">
          <a:picLocks noChangeAspect="1"/>
        </xdr:cNvPicPr>
      </xdr:nvPicPr>
      <xdr:blipFill>
        <a:blip r:embed="rId1"/>
        <a:stretch>
          <a:fillRect/>
        </a:stretch>
      </xdr:blipFill>
      <xdr:spPr>
        <a:xfrm>
          <a:off x="47625" y="11391900"/>
          <a:ext cx="781050" cy="666750"/>
        </a:xfrm>
        <a:prstGeom prst="rect">
          <a:avLst/>
        </a:prstGeom>
        <a:noFill/>
        <a:ln w="9525" cmpd="sng">
          <a:noFill/>
        </a:ln>
      </xdr:spPr>
    </xdr:pic>
    <xdr:clientData/>
  </xdr:twoCellAnchor>
  <xdr:twoCellAnchor>
    <xdr:from>
      <xdr:col>2</xdr:col>
      <xdr:colOff>0</xdr:colOff>
      <xdr:row>28</xdr:row>
      <xdr:rowOff>95250</xdr:rowOff>
    </xdr:from>
    <xdr:to>
      <xdr:col>11</xdr:col>
      <xdr:colOff>0</xdr:colOff>
      <xdr:row>28</xdr:row>
      <xdr:rowOff>95250</xdr:rowOff>
    </xdr:to>
    <xdr:sp>
      <xdr:nvSpPr>
        <xdr:cNvPr id="65" name="Line 269"/>
        <xdr:cNvSpPr>
          <a:spLocks/>
        </xdr:cNvSpPr>
      </xdr:nvSpPr>
      <xdr:spPr>
        <a:xfrm>
          <a:off x="561975" y="9496425"/>
          <a:ext cx="95440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10</xdr:col>
      <xdr:colOff>381000</xdr:colOff>
      <xdr:row>2</xdr:row>
      <xdr:rowOff>47625</xdr:rowOff>
    </xdr:to>
    <xdr:sp>
      <xdr:nvSpPr>
        <xdr:cNvPr id="1" name="Line 1"/>
        <xdr:cNvSpPr>
          <a:spLocks/>
        </xdr:cNvSpPr>
      </xdr:nvSpPr>
      <xdr:spPr>
        <a:xfrm>
          <a:off x="9525" y="800100"/>
          <a:ext cx="1302067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209550</xdr:rowOff>
    </xdr:from>
    <xdr:to>
      <xdr:col>2</xdr:col>
      <xdr:colOff>142875</xdr:colOff>
      <xdr:row>5</xdr:row>
      <xdr:rowOff>266700</xdr:rowOff>
    </xdr:to>
    <xdr:sp>
      <xdr:nvSpPr>
        <xdr:cNvPr id="2" name="TextBox 2"/>
        <xdr:cNvSpPr txBox="1">
          <a:spLocks noChangeArrowheads="1"/>
        </xdr:cNvSpPr>
      </xdr:nvSpPr>
      <xdr:spPr>
        <a:xfrm>
          <a:off x="76200" y="971550"/>
          <a:ext cx="2066925" cy="106680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000" b="1" i="0" u="none" baseline="0">
              <a:latin typeface="Arial"/>
              <a:ea typeface="Arial"/>
              <a:cs typeface="Arial"/>
            </a:rPr>
            <a:t>
</a:t>
          </a:r>
          <a:r>
            <a:rPr lang="en-US" cap="none" sz="1000" b="0" i="0" u="none" baseline="0">
              <a:latin typeface="Arial"/>
              <a:ea typeface="Arial"/>
              <a:cs typeface="Arial"/>
            </a:rPr>
            <a:t>
Discussion of equipment ratings and equipment definitions on page 4-19.</a:t>
          </a:r>
        </a:p>
      </xdr:txBody>
    </xdr:sp>
    <xdr:clientData/>
  </xdr:twoCellAnchor>
  <xdr:twoCellAnchor>
    <xdr:from>
      <xdr:col>0</xdr:col>
      <xdr:colOff>28575</xdr:colOff>
      <xdr:row>52</xdr:row>
      <xdr:rowOff>171450</xdr:rowOff>
    </xdr:from>
    <xdr:to>
      <xdr:col>11</xdr:col>
      <xdr:colOff>0</xdr:colOff>
      <xdr:row>52</xdr:row>
      <xdr:rowOff>171450</xdr:rowOff>
    </xdr:to>
    <xdr:sp>
      <xdr:nvSpPr>
        <xdr:cNvPr id="3" name="Line 3"/>
        <xdr:cNvSpPr>
          <a:spLocks/>
        </xdr:cNvSpPr>
      </xdr:nvSpPr>
      <xdr:spPr>
        <a:xfrm>
          <a:off x="28575" y="15125700"/>
          <a:ext cx="1300162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53</xdr:row>
      <xdr:rowOff>0</xdr:rowOff>
    </xdr:from>
    <xdr:to>
      <xdr:col>1</xdr:col>
      <xdr:colOff>619125</xdr:colOff>
      <xdr:row>53</xdr:row>
      <xdr:rowOff>0</xdr:rowOff>
    </xdr:to>
    <xdr:sp>
      <xdr:nvSpPr>
        <xdr:cNvPr id="4" name="TextBox 4"/>
        <xdr:cNvSpPr txBox="1">
          <a:spLocks noChangeArrowheads="1"/>
        </xdr:cNvSpPr>
      </xdr:nvSpPr>
      <xdr:spPr>
        <a:xfrm>
          <a:off x="28575" y="15430500"/>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53</xdr:row>
      <xdr:rowOff>0</xdr:rowOff>
    </xdr:from>
    <xdr:to>
      <xdr:col>1</xdr:col>
      <xdr:colOff>600075</xdr:colOff>
      <xdr:row>53</xdr:row>
      <xdr:rowOff>0</xdr:rowOff>
    </xdr:to>
    <xdr:sp>
      <xdr:nvSpPr>
        <xdr:cNvPr id="5" name="TextBox 5"/>
        <xdr:cNvSpPr txBox="1">
          <a:spLocks noChangeArrowheads="1"/>
        </xdr:cNvSpPr>
      </xdr:nvSpPr>
      <xdr:spPr>
        <a:xfrm>
          <a:off x="57150" y="15430500"/>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25</xdr:row>
      <xdr:rowOff>85725</xdr:rowOff>
    </xdr:from>
    <xdr:ext cx="123825" cy="209550"/>
    <xdr:sp>
      <xdr:nvSpPr>
        <xdr:cNvPr id="6" name="TextBox 7"/>
        <xdr:cNvSpPr txBox="1">
          <a:spLocks noChangeArrowheads="1"/>
        </xdr:cNvSpPr>
      </xdr:nvSpPr>
      <xdr:spPr>
        <a:xfrm>
          <a:off x="219075" y="9344025"/>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22</xdr:row>
      <xdr:rowOff>0</xdr:rowOff>
    </xdr:from>
    <xdr:ext cx="104775" cy="200025"/>
    <xdr:sp>
      <xdr:nvSpPr>
        <xdr:cNvPr id="7" name="TextBox 8"/>
        <xdr:cNvSpPr txBox="1">
          <a:spLocks noChangeArrowheads="1"/>
        </xdr:cNvSpPr>
      </xdr:nvSpPr>
      <xdr:spPr>
        <a:xfrm>
          <a:off x="428625" y="846772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40</xdr:row>
      <xdr:rowOff>76200</xdr:rowOff>
    </xdr:from>
    <xdr:ext cx="1485900" cy="1552575"/>
    <xdr:sp>
      <xdr:nvSpPr>
        <xdr:cNvPr id="8" name="TextBox 9"/>
        <xdr:cNvSpPr txBox="1">
          <a:spLocks noChangeArrowheads="1"/>
        </xdr:cNvSpPr>
      </xdr:nvSpPr>
      <xdr:spPr>
        <a:xfrm>
          <a:off x="466725" y="12553950"/>
          <a:ext cx="1485900" cy="155257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0</xdr:col>
      <xdr:colOff>66675</xdr:colOff>
      <xdr:row>18</xdr:row>
      <xdr:rowOff>219075</xdr:rowOff>
    </xdr:from>
    <xdr:ext cx="1666875" cy="781050"/>
    <xdr:sp>
      <xdr:nvSpPr>
        <xdr:cNvPr id="9" name="TextBox 10"/>
        <xdr:cNvSpPr txBox="1">
          <a:spLocks noChangeArrowheads="1"/>
        </xdr:cNvSpPr>
      </xdr:nvSpPr>
      <xdr:spPr>
        <a:xfrm>
          <a:off x="66675" y="7439025"/>
          <a:ext cx="1666875" cy="781050"/>
        </a:xfrm>
        <a:prstGeom prst="rect">
          <a:avLst/>
        </a:prstGeom>
        <a:noFill/>
        <a:ln w="9525" cmpd="sng">
          <a:noFill/>
        </a:ln>
      </xdr:spPr>
      <xdr:txBody>
        <a:bodyPr vertOverflow="clip" wrap="square"/>
        <a:p>
          <a:pPr algn="l">
            <a:defRPr/>
          </a:pPr>
          <a:r>
            <a:rPr lang="en-US" cap="none" sz="1400" b="1" i="0" u="none" baseline="0"/>
            <a:t>Required Document-ation</a:t>
          </a:r>
        </a:p>
      </xdr:txBody>
    </xdr:sp>
    <xdr:clientData/>
  </xdr:oneCellAnchor>
  <xdr:twoCellAnchor>
    <xdr:from>
      <xdr:col>0</xdr:col>
      <xdr:colOff>161925</xdr:colOff>
      <xdr:row>18</xdr:row>
      <xdr:rowOff>142875</xdr:rowOff>
    </xdr:from>
    <xdr:to>
      <xdr:col>10</xdr:col>
      <xdr:colOff>171450</xdr:colOff>
      <xdr:row>18</xdr:row>
      <xdr:rowOff>142875</xdr:rowOff>
    </xdr:to>
    <xdr:sp>
      <xdr:nvSpPr>
        <xdr:cNvPr id="10" name="Line 11"/>
        <xdr:cNvSpPr>
          <a:spLocks/>
        </xdr:cNvSpPr>
      </xdr:nvSpPr>
      <xdr:spPr>
        <a:xfrm flipV="1">
          <a:off x="161925" y="7362825"/>
          <a:ext cx="126587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24</xdr:row>
      <xdr:rowOff>28575</xdr:rowOff>
    </xdr:from>
    <xdr:ext cx="2105025" cy="685800"/>
    <xdr:sp>
      <xdr:nvSpPr>
        <xdr:cNvPr id="11" name="TextBox 13"/>
        <xdr:cNvSpPr txBox="1">
          <a:spLocks noChangeArrowheads="1"/>
        </xdr:cNvSpPr>
      </xdr:nvSpPr>
      <xdr:spPr>
        <a:xfrm>
          <a:off x="76200" y="9001125"/>
          <a:ext cx="2105025" cy="68580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28</xdr:row>
      <xdr:rowOff>161925</xdr:rowOff>
    </xdr:from>
    <xdr:ext cx="2047875" cy="809625"/>
    <xdr:sp>
      <xdr:nvSpPr>
        <xdr:cNvPr id="12" name="TextBox 14"/>
        <xdr:cNvSpPr txBox="1">
          <a:spLocks noChangeArrowheads="1"/>
        </xdr:cNvSpPr>
      </xdr:nvSpPr>
      <xdr:spPr>
        <a:xfrm>
          <a:off x="76200" y="10287000"/>
          <a:ext cx="2047875" cy="809625"/>
        </a:xfrm>
        <a:prstGeom prst="rect">
          <a:avLst/>
        </a:prstGeom>
        <a:noFill/>
        <a:ln w="9525" cmpd="sng">
          <a:noFill/>
        </a:ln>
      </xdr:spPr>
      <xdr:txBody>
        <a:bodyPr vertOverflow="clip" wrap="square"/>
        <a:p>
          <a:pPr algn="l">
            <a:defRPr/>
          </a:pPr>
          <a:r>
            <a:rPr lang="en-US" cap="none" sz="1100" b="0" i="0" u="none" baseline="0"/>
            <a:t>This schedule of equip-ment efficiencies was reformatted from code, Table 13-L.
</a:t>
          </a:r>
        </a:p>
      </xdr:txBody>
    </xdr:sp>
    <xdr:clientData/>
  </xdr:oneCellAnchor>
  <xdr:twoCellAnchor>
    <xdr:from>
      <xdr:col>0</xdr:col>
      <xdr:colOff>180975</xdr:colOff>
      <xdr:row>23</xdr:row>
      <xdr:rowOff>123825</xdr:rowOff>
    </xdr:from>
    <xdr:to>
      <xdr:col>10</xdr:col>
      <xdr:colOff>200025</xdr:colOff>
      <xdr:row>23</xdr:row>
      <xdr:rowOff>123825</xdr:rowOff>
    </xdr:to>
    <xdr:sp>
      <xdr:nvSpPr>
        <xdr:cNvPr id="13" name="Line 122"/>
        <xdr:cNvSpPr>
          <a:spLocks/>
        </xdr:cNvSpPr>
      </xdr:nvSpPr>
      <xdr:spPr>
        <a:xfrm flipV="1">
          <a:off x="180975" y="8848725"/>
          <a:ext cx="126682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609600</xdr:colOff>
      <xdr:row>44</xdr:row>
      <xdr:rowOff>28575</xdr:rowOff>
    </xdr:from>
    <xdr:to>
      <xdr:col>1</xdr:col>
      <xdr:colOff>742950</xdr:colOff>
      <xdr:row>48</xdr:row>
      <xdr:rowOff>161925</xdr:rowOff>
    </xdr:to>
    <xdr:pic>
      <xdr:nvPicPr>
        <xdr:cNvPr id="14" name="Picture 126"/>
        <xdr:cNvPicPr preferRelativeResize="1">
          <a:picLocks noChangeAspect="1"/>
        </xdr:cNvPicPr>
      </xdr:nvPicPr>
      <xdr:blipFill>
        <a:blip r:embed="rId1"/>
        <a:stretch>
          <a:fillRect/>
        </a:stretch>
      </xdr:blipFill>
      <xdr:spPr>
        <a:xfrm>
          <a:off x="609600" y="13306425"/>
          <a:ext cx="1123950" cy="8953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9</xdr:col>
      <xdr:colOff>0</xdr:colOff>
      <xdr:row>2</xdr:row>
      <xdr:rowOff>38100</xdr:rowOff>
    </xdr:to>
    <xdr:sp>
      <xdr:nvSpPr>
        <xdr:cNvPr id="1" name="Line 1"/>
        <xdr:cNvSpPr>
          <a:spLocks/>
        </xdr:cNvSpPr>
      </xdr:nvSpPr>
      <xdr:spPr>
        <a:xfrm flipV="1">
          <a:off x="9525" y="800100"/>
          <a:ext cx="107918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219075</xdr:rowOff>
    </xdr:from>
    <xdr:to>
      <xdr:col>1</xdr:col>
      <xdr:colOff>981075</xdr:colOff>
      <xdr:row>6</xdr:row>
      <xdr:rowOff>133350</xdr:rowOff>
    </xdr:to>
    <xdr:sp>
      <xdr:nvSpPr>
        <xdr:cNvPr id="2" name="TextBox 2"/>
        <xdr:cNvSpPr txBox="1">
          <a:spLocks noChangeArrowheads="1"/>
        </xdr:cNvSpPr>
      </xdr:nvSpPr>
      <xdr:spPr>
        <a:xfrm>
          <a:off x="76200" y="981075"/>
          <a:ext cx="1638300" cy="158115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
tions on page 4-19.</a:t>
          </a:r>
        </a:p>
      </xdr:txBody>
    </xdr:sp>
    <xdr:clientData/>
  </xdr:twoCellAnchor>
  <xdr:twoCellAnchor>
    <xdr:from>
      <xdr:col>0</xdr:col>
      <xdr:colOff>28575</xdr:colOff>
      <xdr:row>40</xdr:row>
      <xdr:rowOff>0</xdr:rowOff>
    </xdr:from>
    <xdr:to>
      <xdr:col>1</xdr:col>
      <xdr:colOff>619125</xdr:colOff>
      <xdr:row>40</xdr:row>
      <xdr:rowOff>0</xdr:rowOff>
    </xdr:to>
    <xdr:sp>
      <xdr:nvSpPr>
        <xdr:cNvPr id="3" name="TextBox 3"/>
        <xdr:cNvSpPr txBox="1">
          <a:spLocks noChangeArrowheads="1"/>
        </xdr:cNvSpPr>
      </xdr:nvSpPr>
      <xdr:spPr>
        <a:xfrm>
          <a:off x="28575" y="13039725"/>
          <a:ext cx="13239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40</xdr:row>
      <xdr:rowOff>0</xdr:rowOff>
    </xdr:from>
    <xdr:to>
      <xdr:col>1</xdr:col>
      <xdr:colOff>590550</xdr:colOff>
      <xdr:row>40</xdr:row>
      <xdr:rowOff>0</xdr:rowOff>
    </xdr:to>
    <xdr:sp>
      <xdr:nvSpPr>
        <xdr:cNvPr id="4" name="TextBox 4"/>
        <xdr:cNvSpPr txBox="1">
          <a:spLocks noChangeArrowheads="1"/>
        </xdr:cNvSpPr>
      </xdr:nvSpPr>
      <xdr:spPr>
        <a:xfrm>
          <a:off x="57150" y="13039725"/>
          <a:ext cx="12668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27</xdr:row>
      <xdr:rowOff>85725</xdr:rowOff>
    </xdr:from>
    <xdr:ext cx="123825" cy="209550"/>
    <xdr:sp>
      <xdr:nvSpPr>
        <xdr:cNvPr id="5" name="TextBox 6"/>
        <xdr:cNvSpPr txBox="1">
          <a:spLocks noChangeArrowheads="1"/>
        </xdr:cNvSpPr>
      </xdr:nvSpPr>
      <xdr:spPr>
        <a:xfrm>
          <a:off x="219075" y="9867900"/>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24</xdr:row>
      <xdr:rowOff>0</xdr:rowOff>
    </xdr:from>
    <xdr:ext cx="114300" cy="200025"/>
    <xdr:sp>
      <xdr:nvSpPr>
        <xdr:cNvPr id="6" name="TextBox 7"/>
        <xdr:cNvSpPr txBox="1">
          <a:spLocks noChangeArrowheads="1"/>
        </xdr:cNvSpPr>
      </xdr:nvSpPr>
      <xdr:spPr>
        <a:xfrm>
          <a:off x="428625" y="9001125"/>
          <a:ext cx="114300"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40</xdr:row>
      <xdr:rowOff>0</xdr:rowOff>
    </xdr:from>
    <xdr:ext cx="1504950" cy="1504950"/>
    <xdr:sp>
      <xdr:nvSpPr>
        <xdr:cNvPr id="7" name="TextBox 8"/>
        <xdr:cNvSpPr txBox="1">
          <a:spLocks noChangeArrowheads="1"/>
        </xdr:cNvSpPr>
      </xdr:nvSpPr>
      <xdr:spPr>
        <a:xfrm>
          <a:off x="466725" y="13039725"/>
          <a:ext cx="1504950" cy="150495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0</xdr:col>
      <xdr:colOff>76200</xdr:colOff>
      <xdr:row>21</xdr:row>
      <xdr:rowOff>38100</xdr:rowOff>
    </xdr:from>
    <xdr:ext cx="1695450" cy="1057275"/>
    <xdr:sp>
      <xdr:nvSpPr>
        <xdr:cNvPr id="8" name="TextBox 9"/>
        <xdr:cNvSpPr txBox="1">
          <a:spLocks noChangeArrowheads="1"/>
        </xdr:cNvSpPr>
      </xdr:nvSpPr>
      <xdr:spPr>
        <a:xfrm>
          <a:off x="76200" y="8029575"/>
          <a:ext cx="1695450" cy="1057275"/>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190500</xdr:colOff>
      <xdr:row>20</xdr:row>
      <xdr:rowOff>152400</xdr:rowOff>
    </xdr:from>
    <xdr:to>
      <xdr:col>8</xdr:col>
      <xdr:colOff>285750</xdr:colOff>
      <xdr:row>20</xdr:row>
      <xdr:rowOff>152400</xdr:rowOff>
    </xdr:to>
    <xdr:sp>
      <xdr:nvSpPr>
        <xdr:cNvPr id="9" name="Line 10"/>
        <xdr:cNvSpPr>
          <a:spLocks/>
        </xdr:cNvSpPr>
      </xdr:nvSpPr>
      <xdr:spPr>
        <a:xfrm flipV="1">
          <a:off x="190500" y="7915275"/>
          <a:ext cx="104203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26</xdr:row>
      <xdr:rowOff>28575</xdr:rowOff>
    </xdr:from>
    <xdr:ext cx="1752600" cy="838200"/>
    <xdr:sp>
      <xdr:nvSpPr>
        <xdr:cNvPr id="10" name="TextBox 12"/>
        <xdr:cNvSpPr txBox="1">
          <a:spLocks noChangeArrowheads="1"/>
        </xdr:cNvSpPr>
      </xdr:nvSpPr>
      <xdr:spPr>
        <a:xfrm>
          <a:off x="76200" y="9525000"/>
          <a:ext cx="1752600" cy="83820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29</xdr:row>
      <xdr:rowOff>161925</xdr:rowOff>
    </xdr:from>
    <xdr:ext cx="1714500" cy="942975"/>
    <xdr:sp>
      <xdr:nvSpPr>
        <xdr:cNvPr id="11" name="TextBox 13"/>
        <xdr:cNvSpPr txBox="1">
          <a:spLocks noChangeArrowheads="1"/>
        </xdr:cNvSpPr>
      </xdr:nvSpPr>
      <xdr:spPr>
        <a:xfrm>
          <a:off x="76200" y="10601325"/>
          <a:ext cx="1714500" cy="9429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This equipment efficie-ncies schedule was reformatted from code, Table 13-L.</a:t>
          </a:r>
          <a:r>
            <a:rPr lang="en-US" cap="none" sz="900" b="0" i="0" u="none" baseline="0">
              <a:latin typeface="Geneva"/>
              <a:ea typeface="Geneva"/>
              <a:cs typeface="Geneva"/>
            </a:rPr>
            <a:t>
</a:t>
          </a:r>
        </a:p>
      </xdr:txBody>
    </xdr:sp>
    <xdr:clientData/>
  </xdr:oneCellAnchor>
  <xdr:twoCellAnchor>
    <xdr:from>
      <xdr:col>0</xdr:col>
      <xdr:colOff>0</xdr:colOff>
      <xdr:row>38</xdr:row>
      <xdr:rowOff>47625</xdr:rowOff>
    </xdr:from>
    <xdr:to>
      <xdr:col>9</xdr:col>
      <xdr:colOff>9525</xdr:colOff>
      <xdr:row>38</xdr:row>
      <xdr:rowOff>66675</xdr:rowOff>
    </xdr:to>
    <xdr:sp>
      <xdr:nvSpPr>
        <xdr:cNvPr id="12" name="Line 14"/>
        <xdr:cNvSpPr>
          <a:spLocks/>
        </xdr:cNvSpPr>
      </xdr:nvSpPr>
      <xdr:spPr>
        <a:xfrm>
          <a:off x="0" y="12696825"/>
          <a:ext cx="10810875" cy="1905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428625</xdr:colOff>
      <xdr:row>24</xdr:row>
      <xdr:rowOff>0</xdr:rowOff>
    </xdr:from>
    <xdr:ext cx="114300" cy="200025"/>
    <xdr:sp>
      <xdr:nvSpPr>
        <xdr:cNvPr id="13" name="TextBox 15"/>
        <xdr:cNvSpPr txBox="1">
          <a:spLocks noChangeArrowheads="1"/>
        </xdr:cNvSpPr>
      </xdr:nvSpPr>
      <xdr:spPr>
        <a:xfrm>
          <a:off x="428625" y="9001125"/>
          <a:ext cx="114300"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0</xdr:col>
      <xdr:colOff>238125</xdr:colOff>
      <xdr:row>25</xdr:row>
      <xdr:rowOff>114300</xdr:rowOff>
    </xdr:from>
    <xdr:to>
      <xdr:col>8</xdr:col>
      <xdr:colOff>333375</xdr:colOff>
      <xdr:row>25</xdr:row>
      <xdr:rowOff>114300</xdr:rowOff>
    </xdr:to>
    <xdr:sp>
      <xdr:nvSpPr>
        <xdr:cNvPr id="14" name="Line 91"/>
        <xdr:cNvSpPr>
          <a:spLocks/>
        </xdr:cNvSpPr>
      </xdr:nvSpPr>
      <xdr:spPr>
        <a:xfrm flipV="1">
          <a:off x="238125" y="9363075"/>
          <a:ext cx="104203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352425</xdr:colOff>
      <xdr:row>33</xdr:row>
      <xdr:rowOff>28575</xdr:rowOff>
    </xdr:from>
    <xdr:to>
      <xdr:col>1</xdr:col>
      <xdr:colOff>742950</xdr:colOff>
      <xdr:row>36</xdr:row>
      <xdr:rowOff>200025</xdr:rowOff>
    </xdr:to>
    <xdr:pic>
      <xdr:nvPicPr>
        <xdr:cNvPr id="15" name="Picture 94"/>
        <xdr:cNvPicPr preferRelativeResize="1">
          <a:picLocks noChangeAspect="1"/>
        </xdr:cNvPicPr>
      </xdr:nvPicPr>
      <xdr:blipFill>
        <a:blip r:embed="rId1"/>
        <a:stretch>
          <a:fillRect/>
        </a:stretch>
      </xdr:blipFill>
      <xdr:spPr>
        <a:xfrm>
          <a:off x="352425" y="11487150"/>
          <a:ext cx="1123950"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14</xdr:col>
      <xdr:colOff>0</xdr:colOff>
      <xdr:row>2</xdr:row>
      <xdr:rowOff>47625</xdr:rowOff>
    </xdr:to>
    <xdr:sp>
      <xdr:nvSpPr>
        <xdr:cNvPr id="1" name="Line 1"/>
        <xdr:cNvSpPr>
          <a:spLocks/>
        </xdr:cNvSpPr>
      </xdr:nvSpPr>
      <xdr:spPr>
        <a:xfrm flipV="1">
          <a:off x="9525" y="809625"/>
          <a:ext cx="131921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219075</xdr:rowOff>
    </xdr:from>
    <xdr:to>
      <xdr:col>1</xdr:col>
      <xdr:colOff>847725</xdr:colOff>
      <xdr:row>5</xdr:row>
      <xdr:rowOff>133350</xdr:rowOff>
    </xdr:to>
    <xdr:sp>
      <xdr:nvSpPr>
        <xdr:cNvPr id="2" name="TextBox 2"/>
        <xdr:cNvSpPr txBox="1">
          <a:spLocks noChangeArrowheads="1"/>
        </xdr:cNvSpPr>
      </xdr:nvSpPr>
      <xdr:spPr>
        <a:xfrm>
          <a:off x="76200" y="981075"/>
          <a:ext cx="1762125" cy="127635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28575</xdr:colOff>
      <xdr:row>51</xdr:row>
      <xdr:rowOff>0</xdr:rowOff>
    </xdr:from>
    <xdr:to>
      <xdr:col>1</xdr:col>
      <xdr:colOff>619125</xdr:colOff>
      <xdr:row>51</xdr:row>
      <xdr:rowOff>0</xdr:rowOff>
    </xdr:to>
    <xdr:sp>
      <xdr:nvSpPr>
        <xdr:cNvPr id="3" name="TextBox 3"/>
        <xdr:cNvSpPr txBox="1">
          <a:spLocks noChangeArrowheads="1"/>
        </xdr:cNvSpPr>
      </xdr:nvSpPr>
      <xdr:spPr>
        <a:xfrm>
          <a:off x="28575" y="15640050"/>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51</xdr:row>
      <xdr:rowOff>0</xdr:rowOff>
    </xdr:from>
    <xdr:to>
      <xdr:col>1</xdr:col>
      <xdr:colOff>600075</xdr:colOff>
      <xdr:row>51</xdr:row>
      <xdr:rowOff>0</xdr:rowOff>
    </xdr:to>
    <xdr:sp>
      <xdr:nvSpPr>
        <xdr:cNvPr id="4" name="TextBox 4"/>
        <xdr:cNvSpPr txBox="1">
          <a:spLocks noChangeArrowheads="1"/>
        </xdr:cNvSpPr>
      </xdr:nvSpPr>
      <xdr:spPr>
        <a:xfrm>
          <a:off x="57150" y="15640050"/>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28</xdr:row>
      <xdr:rowOff>85725</xdr:rowOff>
    </xdr:from>
    <xdr:ext cx="123825" cy="209550"/>
    <xdr:sp>
      <xdr:nvSpPr>
        <xdr:cNvPr id="5" name="TextBox 6"/>
        <xdr:cNvSpPr txBox="1">
          <a:spLocks noChangeArrowheads="1"/>
        </xdr:cNvSpPr>
      </xdr:nvSpPr>
      <xdr:spPr>
        <a:xfrm>
          <a:off x="219075" y="10344150"/>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25</xdr:row>
      <xdr:rowOff>0</xdr:rowOff>
    </xdr:from>
    <xdr:ext cx="104775" cy="200025"/>
    <xdr:sp>
      <xdr:nvSpPr>
        <xdr:cNvPr id="6" name="TextBox 7"/>
        <xdr:cNvSpPr txBox="1">
          <a:spLocks noChangeArrowheads="1"/>
        </xdr:cNvSpPr>
      </xdr:nvSpPr>
      <xdr:spPr>
        <a:xfrm>
          <a:off x="428625" y="943927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66675</xdr:colOff>
      <xdr:row>22</xdr:row>
      <xdr:rowOff>38100</xdr:rowOff>
    </xdr:from>
    <xdr:ext cx="1714500" cy="838200"/>
    <xdr:sp>
      <xdr:nvSpPr>
        <xdr:cNvPr id="7" name="TextBox 9"/>
        <xdr:cNvSpPr txBox="1">
          <a:spLocks noChangeArrowheads="1"/>
        </xdr:cNvSpPr>
      </xdr:nvSpPr>
      <xdr:spPr>
        <a:xfrm>
          <a:off x="66675" y="8486775"/>
          <a:ext cx="1714500" cy="838200"/>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304800</xdr:colOff>
      <xdr:row>21</xdr:row>
      <xdr:rowOff>152400</xdr:rowOff>
    </xdr:from>
    <xdr:to>
      <xdr:col>13</xdr:col>
      <xdr:colOff>219075</xdr:colOff>
      <xdr:row>21</xdr:row>
      <xdr:rowOff>152400</xdr:rowOff>
    </xdr:to>
    <xdr:sp>
      <xdr:nvSpPr>
        <xdr:cNvPr id="8" name="Line 10"/>
        <xdr:cNvSpPr>
          <a:spLocks/>
        </xdr:cNvSpPr>
      </xdr:nvSpPr>
      <xdr:spPr>
        <a:xfrm flipV="1">
          <a:off x="304800" y="8372475"/>
          <a:ext cx="124777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333375</xdr:colOff>
      <xdr:row>26</xdr:row>
      <xdr:rowOff>114300</xdr:rowOff>
    </xdr:from>
    <xdr:to>
      <xdr:col>13</xdr:col>
      <xdr:colOff>257175</xdr:colOff>
      <xdr:row>26</xdr:row>
      <xdr:rowOff>114300</xdr:rowOff>
    </xdr:to>
    <xdr:sp>
      <xdr:nvSpPr>
        <xdr:cNvPr id="9" name="Line 11"/>
        <xdr:cNvSpPr>
          <a:spLocks/>
        </xdr:cNvSpPr>
      </xdr:nvSpPr>
      <xdr:spPr>
        <a:xfrm flipV="1">
          <a:off x="333375" y="9782175"/>
          <a:ext cx="124872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27</xdr:row>
      <xdr:rowOff>28575</xdr:rowOff>
    </xdr:from>
    <xdr:ext cx="1781175" cy="857250"/>
    <xdr:sp>
      <xdr:nvSpPr>
        <xdr:cNvPr id="10" name="TextBox 12"/>
        <xdr:cNvSpPr txBox="1">
          <a:spLocks noChangeArrowheads="1"/>
        </xdr:cNvSpPr>
      </xdr:nvSpPr>
      <xdr:spPr>
        <a:xfrm>
          <a:off x="76200" y="9925050"/>
          <a:ext cx="1781175" cy="85725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31</xdr:row>
      <xdr:rowOff>161925</xdr:rowOff>
    </xdr:from>
    <xdr:ext cx="1657350" cy="952500"/>
    <xdr:sp>
      <xdr:nvSpPr>
        <xdr:cNvPr id="11" name="TextBox 13"/>
        <xdr:cNvSpPr txBox="1">
          <a:spLocks noChangeArrowheads="1"/>
        </xdr:cNvSpPr>
      </xdr:nvSpPr>
      <xdr:spPr>
        <a:xfrm>
          <a:off x="76200" y="11325225"/>
          <a:ext cx="1657350" cy="952500"/>
        </a:xfrm>
        <a:prstGeom prst="rect">
          <a:avLst/>
        </a:prstGeom>
        <a:noFill/>
        <a:ln w="9525" cmpd="sng">
          <a:noFill/>
        </a:ln>
      </xdr:spPr>
      <xdr:txBody>
        <a:bodyPr vertOverflow="clip" wrap="square"/>
        <a:p>
          <a:pPr algn="l">
            <a:defRPr/>
          </a:pPr>
          <a:r>
            <a:rPr lang="en-US" cap="none" sz="1100" b="0" i="0" u="none" baseline="0"/>
            <a:t>This schedule of equipment efficien-cies was reformat-ted from the code, Table 13-M.</a:t>
          </a:r>
        </a:p>
      </xdr:txBody>
    </xdr:sp>
    <xdr:clientData/>
  </xdr:oneCellAnchor>
  <xdr:twoCellAnchor>
    <xdr:from>
      <xdr:col>0</xdr:col>
      <xdr:colOff>28575</xdr:colOff>
      <xdr:row>50</xdr:row>
      <xdr:rowOff>9525</xdr:rowOff>
    </xdr:from>
    <xdr:to>
      <xdr:col>14</xdr:col>
      <xdr:colOff>0</xdr:colOff>
      <xdr:row>50</xdr:row>
      <xdr:rowOff>9525</xdr:rowOff>
    </xdr:to>
    <xdr:sp>
      <xdr:nvSpPr>
        <xdr:cNvPr id="12" name="Line 14"/>
        <xdr:cNvSpPr>
          <a:spLocks/>
        </xdr:cNvSpPr>
      </xdr:nvSpPr>
      <xdr:spPr>
        <a:xfrm>
          <a:off x="28575" y="15325725"/>
          <a:ext cx="131730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371475</xdr:colOff>
      <xdr:row>42</xdr:row>
      <xdr:rowOff>114300</xdr:rowOff>
    </xdr:from>
    <xdr:to>
      <xdr:col>1</xdr:col>
      <xdr:colOff>504825</xdr:colOff>
      <xdr:row>47</xdr:row>
      <xdr:rowOff>95250</xdr:rowOff>
    </xdr:to>
    <xdr:pic>
      <xdr:nvPicPr>
        <xdr:cNvPr id="13" name="Picture 59"/>
        <xdr:cNvPicPr preferRelativeResize="1">
          <a:picLocks noChangeAspect="1"/>
        </xdr:cNvPicPr>
      </xdr:nvPicPr>
      <xdr:blipFill>
        <a:blip r:embed="rId1"/>
        <a:stretch>
          <a:fillRect/>
        </a:stretch>
      </xdr:blipFill>
      <xdr:spPr>
        <a:xfrm>
          <a:off x="371475" y="13763625"/>
          <a:ext cx="112395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12</xdr:col>
      <xdr:colOff>0</xdr:colOff>
      <xdr:row>2</xdr:row>
      <xdr:rowOff>66675</xdr:rowOff>
    </xdr:to>
    <xdr:sp>
      <xdr:nvSpPr>
        <xdr:cNvPr id="1" name="Line 1"/>
        <xdr:cNvSpPr>
          <a:spLocks/>
        </xdr:cNvSpPr>
      </xdr:nvSpPr>
      <xdr:spPr>
        <a:xfrm>
          <a:off x="0" y="819150"/>
          <a:ext cx="11772900"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66675</xdr:colOff>
      <xdr:row>3</xdr:row>
      <xdr:rowOff>0</xdr:rowOff>
    </xdr:from>
    <xdr:to>
      <xdr:col>2</xdr:col>
      <xdr:colOff>266700</xdr:colOff>
      <xdr:row>5</xdr:row>
      <xdr:rowOff>133350</xdr:rowOff>
    </xdr:to>
    <xdr:sp>
      <xdr:nvSpPr>
        <xdr:cNvPr id="2" name="TextBox 2"/>
        <xdr:cNvSpPr txBox="1">
          <a:spLocks noChangeArrowheads="1"/>
        </xdr:cNvSpPr>
      </xdr:nvSpPr>
      <xdr:spPr>
        <a:xfrm>
          <a:off x="66675" y="990600"/>
          <a:ext cx="2057400" cy="122872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28575</xdr:colOff>
      <xdr:row>42</xdr:row>
      <xdr:rowOff>0</xdr:rowOff>
    </xdr:from>
    <xdr:to>
      <xdr:col>1</xdr:col>
      <xdr:colOff>619125</xdr:colOff>
      <xdr:row>42</xdr:row>
      <xdr:rowOff>0</xdr:rowOff>
    </xdr:to>
    <xdr:sp>
      <xdr:nvSpPr>
        <xdr:cNvPr id="3" name="TextBox 3"/>
        <xdr:cNvSpPr txBox="1">
          <a:spLocks noChangeArrowheads="1"/>
        </xdr:cNvSpPr>
      </xdr:nvSpPr>
      <xdr:spPr>
        <a:xfrm>
          <a:off x="28575" y="14325600"/>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42</xdr:row>
      <xdr:rowOff>0</xdr:rowOff>
    </xdr:from>
    <xdr:to>
      <xdr:col>1</xdr:col>
      <xdr:colOff>600075</xdr:colOff>
      <xdr:row>42</xdr:row>
      <xdr:rowOff>0</xdr:rowOff>
    </xdr:to>
    <xdr:sp>
      <xdr:nvSpPr>
        <xdr:cNvPr id="4" name="TextBox 4"/>
        <xdr:cNvSpPr txBox="1">
          <a:spLocks noChangeArrowheads="1"/>
        </xdr:cNvSpPr>
      </xdr:nvSpPr>
      <xdr:spPr>
        <a:xfrm>
          <a:off x="57150" y="14325600"/>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33</xdr:row>
      <xdr:rowOff>85725</xdr:rowOff>
    </xdr:from>
    <xdr:ext cx="123825" cy="209550"/>
    <xdr:sp>
      <xdr:nvSpPr>
        <xdr:cNvPr id="5" name="TextBox 6"/>
        <xdr:cNvSpPr txBox="1">
          <a:spLocks noChangeArrowheads="1"/>
        </xdr:cNvSpPr>
      </xdr:nvSpPr>
      <xdr:spPr>
        <a:xfrm>
          <a:off x="219075" y="12239625"/>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30</xdr:row>
      <xdr:rowOff>0</xdr:rowOff>
    </xdr:from>
    <xdr:ext cx="104775" cy="200025"/>
    <xdr:sp>
      <xdr:nvSpPr>
        <xdr:cNvPr id="6" name="TextBox 7"/>
        <xdr:cNvSpPr txBox="1">
          <a:spLocks noChangeArrowheads="1"/>
        </xdr:cNvSpPr>
      </xdr:nvSpPr>
      <xdr:spPr>
        <a:xfrm>
          <a:off x="428625" y="113347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27</xdr:row>
      <xdr:rowOff>19050</xdr:rowOff>
    </xdr:from>
    <xdr:ext cx="2028825" cy="838200"/>
    <xdr:sp>
      <xdr:nvSpPr>
        <xdr:cNvPr id="7" name="TextBox 8"/>
        <xdr:cNvSpPr txBox="1">
          <a:spLocks noChangeArrowheads="1"/>
        </xdr:cNvSpPr>
      </xdr:nvSpPr>
      <xdr:spPr>
        <a:xfrm>
          <a:off x="76200" y="10363200"/>
          <a:ext cx="2028825" cy="838200"/>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257175</xdr:colOff>
      <xdr:row>26</xdr:row>
      <xdr:rowOff>161925</xdr:rowOff>
    </xdr:from>
    <xdr:to>
      <xdr:col>10</xdr:col>
      <xdr:colOff>390525</xdr:colOff>
      <xdr:row>26</xdr:row>
      <xdr:rowOff>161925</xdr:rowOff>
    </xdr:to>
    <xdr:sp>
      <xdr:nvSpPr>
        <xdr:cNvPr id="8" name="Line 9"/>
        <xdr:cNvSpPr>
          <a:spLocks/>
        </xdr:cNvSpPr>
      </xdr:nvSpPr>
      <xdr:spPr>
        <a:xfrm flipV="1">
          <a:off x="257175" y="10248900"/>
          <a:ext cx="111442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32</xdr:row>
      <xdr:rowOff>28575</xdr:rowOff>
    </xdr:from>
    <xdr:ext cx="1733550" cy="847725"/>
    <xdr:sp>
      <xdr:nvSpPr>
        <xdr:cNvPr id="9" name="TextBox 10"/>
        <xdr:cNvSpPr txBox="1">
          <a:spLocks noChangeArrowheads="1"/>
        </xdr:cNvSpPr>
      </xdr:nvSpPr>
      <xdr:spPr>
        <a:xfrm>
          <a:off x="76200" y="11820525"/>
          <a:ext cx="1733550" cy="847725"/>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66675</xdr:colOff>
      <xdr:row>34</xdr:row>
      <xdr:rowOff>200025</xdr:rowOff>
    </xdr:from>
    <xdr:ext cx="2009775" cy="876300"/>
    <xdr:sp>
      <xdr:nvSpPr>
        <xdr:cNvPr id="10" name="TextBox 11"/>
        <xdr:cNvSpPr txBox="1">
          <a:spLocks noChangeArrowheads="1"/>
        </xdr:cNvSpPr>
      </xdr:nvSpPr>
      <xdr:spPr>
        <a:xfrm>
          <a:off x="66675" y="12763500"/>
          <a:ext cx="2009775" cy="8763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This schedule of equip-ment efficiencies was reformatted from the code, Table 13-M.</a:t>
          </a:r>
          <a:r>
            <a:rPr lang="en-US" cap="none" sz="900" b="0" i="0" u="none" baseline="0">
              <a:latin typeface="Geneva"/>
              <a:ea typeface="Geneva"/>
              <a:cs typeface="Geneva"/>
            </a:rPr>
            <a:t>
</a:t>
          </a:r>
        </a:p>
      </xdr:txBody>
    </xdr:sp>
    <xdr:clientData/>
  </xdr:oneCellAnchor>
  <xdr:twoCellAnchor>
    <xdr:from>
      <xdr:col>0</xdr:col>
      <xdr:colOff>257175</xdr:colOff>
      <xdr:row>31</xdr:row>
      <xdr:rowOff>95250</xdr:rowOff>
    </xdr:from>
    <xdr:to>
      <xdr:col>10</xdr:col>
      <xdr:colOff>390525</xdr:colOff>
      <xdr:row>31</xdr:row>
      <xdr:rowOff>95250</xdr:rowOff>
    </xdr:to>
    <xdr:sp>
      <xdr:nvSpPr>
        <xdr:cNvPr id="11" name="Line 19"/>
        <xdr:cNvSpPr>
          <a:spLocks/>
        </xdr:cNvSpPr>
      </xdr:nvSpPr>
      <xdr:spPr>
        <a:xfrm flipV="1">
          <a:off x="257175" y="11658600"/>
          <a:ext cx="111442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39</xdr:row>
      <xdr:rowOff>190500</xdr:rowOff>
    </xdr:from>
    <xdr:to>
      <xdr:col>12</xdr:col>
      <xdr:colOff>0</xdr:colOff>
      <xdr:row>39</xdr:row>
      <xdr:rowOff>200025</xdr:rowOff>
    </xdr:to>
    <xdr:sp>
      <xdr:nvSpPr>
        <xdr:cNvPr id="12" name="Line 20"/>
        <xdr:cNvSpPr>
          <a:spLocks/>
        </xdr:cNvSpPr>
      </xdr:nvSpPr>
      <xdr:spPr>
        <a:xfrm>
          <a:off x="0" y="13973175"/>
          <a:ext cx="11772900"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485775</xdr:colOff>
      <xdr:row>23</xdr:row>
      <xdr:rowOff>47625</xdr:rowOff>
    </xdr:from>
    <xdr:to>
      <xdr:col>1</xdr:col>
      <xdr:colOff>628650</xdr:colOff>
      <xdr:row>25</xdr:row>
      <xdr:rowOff>238125</xdr:rowOff>
    </xdr:to>
    <xdr:pic>
      <xdr:nvPicPr>
        <xdr:cNvPr id="13" name="Picture 21"/>
        <xdr:cNvPicPr preferRelativeResize="1">
          <a:picLocks noChangeAspect="1"/>
        </xdr:cNvPicPr>
      </xdr:nvPicPr>
      <xdr:blipFill>
        <a:blip r:embed="rId1"/>
        <a:stretch>
          <a:fillRect/>
        </a:stretch>
      </xdr:blipFill>
      <xdr:spPr>
        <a:xfrm>
          <a:off x="485775" y="8991600"/>
          <a:ext cx="1133475"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9</xdr:col>
      <xdr:colOff>180975</xdr:colOff>
      <xdr:row>2</xdr:row>
      <xdr:rowOff>38100</xdr:rowOff>
    </xdr:to>
    <xdr:sp>
      <xdr:nvSpPr>
        <xdr:cNvPr id="1" name="Line 1"/>
        <xdr:cNvSpPr>
          <a:spLocks/>
        </xdr:cNvSpPr>
      </xdr:nvSpPr>
      <xdr:spPr>
        <a:xfrm flipV="1">
          <a:off x="9525" y="800100"/>
          <a:ext cx="1141095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180975</xdr:rowOff>
    </xdr:from>
    <xdr:to>
      <xdr:col>2</xdr:col>
      <xdr:colOff>266700</xdr:colOff>
      <xdr:row>8</xdr:row>
      <xdr:rowOff>104775</xdr:rowOff>
    </xdr:to>
    <xdr:sp>
      <xdr:nvSpPr>
        <xdr:cNvPr id="2" name="TextBox 2"/>
        <xdr:cNvSpPr txBox="1">
          <a:spLocks noChangeArrowheads="1"/>
        </xdr:cNvSpPr>
      </xdr:nvSpPr>
      <xdr:spPr>
        <a:xfrm>
          <a:off x="76200" y="942975"/>
          <a:ext cx="2047875" cy="254317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Enter the cooling capacity in column ( c ). If capacity is less than 7,000 Btu/hr, use 7,000. If above 15,000, use 15,000.
Discussion of equipment ratings and equipment definitions on page 4-19.</a:t>
          </a:r>
        </a:p>
      </xdr:txBody>
    </xdr:sp>
    <xdr:clientData/>
  </xdr:twoCellAnchor>
  <xdr:twoCellAnchor>
    <xdr:from>
      <xdr:col>0</xdr:col>
      <xdr:colOff>28575</xdr:colOff>
      <xdr:row>39</xdr:row>
      <xdr:rowOff>0</xdr:rowOff>
    </xdr:from>
    <xdr:to>
      <xdr:col>1</xdr:col>
      <xdr:colOff>619125</xdr:colOff>
      <xdr:row>39</xdr:row>
      <xdr:rowOff>0</xdr:rowOff>
    </xdr:to>
    <xdr:sp>
      <xdr:nvSpPr>
        <xdr:cNvPr id="3" name="TextBox 3"/>
        <xdr:cNvSpPr txBox="1">
          <a:spLocks noChangeArrowheads="1"/>
        </xdr:cNvSpPr>
      </xdr:nvSpPr>
      <xdr:spPr>
        <a:xfrm>
          <a:off x="28575" y="14287500"/>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39</xdr:row>
      <xdr:rowOff>0</xdr:rowOff>
    </xdr:from>
    <xdr:to>
      <xdr:col>1</xdr:col>
      <xdr:colOff>600075</xdr:colOff>
      <xdr:row>39</xdr:row>
      <xdr:rowOff>0</xdr:rowOff>
    </xdr:to>
    <xdr:sp>
      <xdr:nvSpPr>
        <xdr:cNvPr id="4" name="TextBox 4"/>
        <xdr:cNvSpPr txBox="1">
          <a:spLocks noChangeArrowheads="1"/>
        </xdr:cNvSpPr>
      </xdr:nvSpPr>
      <xdr:spPr>
        <a:xfrm>
          <a:off x="57150" y="14287500"/>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36</xdr:row>
      <xdr:rowOff>85725</xdr:rowOff>
    </xdr:from>
    <xdr:ext cx="123825" cy="209550"/>
    <xdr:sp>
      <xdr:nvSpPr>
        <xdr:cNvPr id="5" name="TextBox 6"/>
        <xdr:cNvSpPr txBox="1">
          <a:spLocks noChangeArrowheads="1"/>
        </xdr:cNvSpPr>
      </xdr:nvSpPr>
      <xdr:spPr>
        <a:xfrm>
          <a:off x="219075" y="13468350"/>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33</xdr:row>
      <xdr:rowOff>0</xdr:rowOff>
    </xdr:from>
    <xdr:ext cx="104775" cy="200025"/>
    <xdr:sp>
      <xdr:nvSpPr>
        <xdr:cNvPr id="6" name="TextBox 7"/>
        <xdr:cNvSpPr txBox="1">
          <a:spLocks noChangeArrowheads="1"/>
        </xdr:cNvSpPr>
      </xdr:nvSpPr>
      <xdr:spPr>
        <a:xfrm>
          <a:off x="428625" y="1267777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30</xdr:row>
      <xdr:rowOff>0</xdr:rowOff>
    </xdr:from>
    <xdr:ext cx="2105025" cy="923925"/>
    <xdr:sp>
      <xdr:nvSpPr>
        <xdr:cNvPr id="7" name="TextBox 8"/>
        <xdr:cNvSpPr txBox="1">
          <a:spLocks noChangeArrowheads="1"/>
        </xdr:cNvSpPr>
      </xdr:nvSpPr>
      <xdr:spPr>
        <a:xfrm>
          <a:off x="76200" y="11687175"/>
          <a:ext cx="2105025" cy="923925"/>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209550</xdr:colOff>
      <xdr:row>29</xdr:row>
      <xdr:rowOff>180975</xdr:rowOff>
    </xdr:from>
    <xdr:to>
      <xdr:col>9</xdr:col>
      <xdr:colOff>200025</xdr:colOff>
      <xdr:row>29</xdr:row>
      <xdr:rowOff>180975</xdr:rowOff>
    </xdr:to>
    <xdr:sp>
      <xdr:nvSpPr>
        <xdr:cNvPr id="8" name="Line 9"/>
        <xdr:cNvSpPr>
          <a:spLocks/>
        </xdr:cNvSpPr>
      </xdr:nvSpPr>
      <xdr:spPr>
        <a:xfrm flipV="1">
          <a:off x="209550" y="11563350"/>
          <a:ext cx="112299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34</xdr:row>
      <xdr:rowOff>200025</xdr:rowOff>
    </xdr:from>
    <xdr:ext cx="1790700" cy="885825"/>
    <xdr:sp>
      <xdr:nvSpPr>
        <xdr:cNvPr id="9" name="TextBox 10"/>
        <xdr:cNvSpPr txBox="1">
          <a:spLocks noChangeArrowheads="1"/>
        </xdr:cNvSpPr>
      </xdr:nvSpPr>
      <xdr:spPr>
        <a:xfrm>
          <a:off x="76200" y="13049250"/>
          <a:ext cx="1790700" cy="885825"/>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4</xdr:col>
      <xdr:colOff>257175</xdr:colOff>
      <xdr:row>36</xdr:row>
      <xdr:rowOff>142875</xdr:rowOff>
    </xdr:from>
    <xdr:ext cx="123825" cy="200025"/>
    <xdr:sp>
      <xdr:nvSpPr>
        <xdr:cNvPr id="10" name="TextBox 12"/>
        <xdr:cNvSpPr txBox="1">
          <a:spLocks noChangeArrowheads="1"/>
        </xdr:cNvSpPr>
      </xdr:nvSpPr>
      <xdr:spPr>
        <a:xfrm>
          <a:off x="4362450" y="13525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4</xdr:col>
      <xdr:colOff>123825</xdr:colOff>
      <xdr:row>35</xdr:row>
      <xdr:rowOff>9525</xdr:rowOff>
    </xdr:from>
    <xdr:ext cx="7210425" cy="190500"/>
    <xdr:sp>
      <xdr:nvSpPr>
        <xdr:cNvPr id="11" name="TextBox 13"/>
        <xdr:cNvSpPr txBox="1">
          <a:spLocks noChangeArrowheads="1"/>
        </xdr:cNvSpPr>
      </xdr:nvSpPr>
      <xdr:spPr>
        <a:xfrm>
          <a:off x="4229100" y="13163550"/>
          <a:ext cx="7210425" cy="190500"/>
        </a:xfrm>
        <a:prstGeom prst="rect">
          <a:avLst/>
        </a:prstGeom>
        <a:noFill/>
        <a:ln w="9525" cmpd="sng">
          <a:noFill/>
        </a:ln>
      </xdr:spPr>
      <xdr:txBody>
        <a:bodyPr vertOverflow="clip" wrap="square"/>
        <a:p>
          <a:pPr algn="l">
            <a:defRPr/>
          </a:pPr>
          <a:r>
            <a:rPr lang="en-US" cap="none" sz="900" b="0" i="0" u="none" baseline="0"/>
            <a:t>Calculate the code minimum EERs from the formulas below using the cooling capacity in column ( c ).
</a:t>
          </a:r>
        </a:p>
      </xdr:txBody>
    </xdr:sp>
    <xdr:clientData/>
  </xdr:oneCellAnchor>
  <xdr:oneCellAnchor>
    <xdr:from>
      <xdr:col>4</xdr:col>
      <xdr:colOff>142875</xdr:colOff>
      <xdr:row>36</xdr:row>
      <xdr:rowOff>0</xdr:rowOff>
    </xdr:from>
    <xdr:ext cx="1952625" cy="200025"/>
    <xdr:sp>
      <xdr:nvSpPr>
        <xdr:cNvPr id="12" name="TextBox 14"/>
        <xdr:cNvSpPr txBox="1">
          <a:spLocks noChangeArrowheads="1"/>
        </xdr:cNvSpPr>
      </xdr:nvSpPr>
      <xdr:spPr>
        <a:xfrm>
          <a:off x="4248150" y="13382625"/>
          <a:ext cx="1952625" cy="200025"/>
        </a:xfrm>
        <a:prstGeom prst="rect">
          <a:avLst/>
        </a:prstGeom>
        <a:noFill/>
        <a:ln w="9525" cmpd="sng">
          <a:noFill/>
        </a:ln>
      </xdr:spPr>
      <xdr:txBody>
        <a:bodyPr vertOverflow="clip" wrap="square">
          <a:spAutoFit/>
        </a:bodyPr>
        <a:p>
          <a:pPr algn="l">
            <a:defRPr/>
          </a:pPr>
          <a:r>
            <a:rPr lang="en-US" cap="none" sz="900" b="0" i="0" u="none" baseline="0"/>
            <a:t>Enter the results in column  (e).</a:t>
          </a:r>
        </a:p>
      </xdr:txBody>
    </xdr:sp>
    <xdr:clientData/>
  </xdr:oneCellAnchor>
  <xdr:oneCellAnchor>
    <xdr:from>
      <xdr:col>5</xdr:col>
      <xdr:colOff>0</xdr:colOff>
      <xdr:row>36</xdr:row>
      <xdr:rowOff>114300</xdr:rowOff>
    </xdr:from>
    <xdr:ext cx="4505325" cy="361950"/>
    <xdr:sp>
      <xdr:nvSpPr>
        <xdr:cNvPr id="13" name="TextBox 15"/>
        <xdr:cNvSpPr txBox="1">
          <a:spLocks noChangeArrowheads="1"/>
        </xdr:cNvSpPr>
      </xdr:nvSpPr>
      <xdr:spPr>
        <a:xfrm>
          <a:off x="5295900" y="13496925"/>
          <a:ext cx="4505325" cy="361950"/>
        </a:xfrm>
        <a:prstGeom prst="rect">
          <a:avLst/>
        </a:prstGeom>
        <a:noFill/>
        <a:ln w="9525" cmpd="sng">
          <a:noFill/>
        </a:ln>
      </xdr:spPr>
      <xdr:txBody>
        <a:bodyPr vertOverflow="clip" wrap="square">
          <a:spAutoFit/>
        </a:bodyPr>
        <a:p>
          <a:pPr algn="l">
            <a:defRPr/>
          </a:pPr>
          <a:r>
            <a:rPr lang="en-US" cap="none" sz="900" b="0" i="0" u="none" baseline="0"/>
            <a:t>New Construction:    EER @ 95F Test Conditions = 12.5–(0.213x Cap/1000)
Replacement Units :  EER @ 95F Test Conditions = 10.9–(0.213x Cap/1000)</a:t>
          </a:r>
        </a:p>
      </xdr:txBody>
    </xdr:sp>
    <xdr:clientData/>
  </xdr:oneCellAnchor>
  <xdr:twoCellAnchor>
    <xdr:from>
      <xdr:col>0</xdr:col>
      <xdr:colOff>0</xdr:colOff>
      <xdr:row>37</xdr:row>
      <xdr:rowOff>171450</xdr:rowOff>
    </xdr:from>
    <xdr:to>
      <xdr:col>10</xdr:col>
      <xdr:colOff>0</xdr:colOff>
      <xdr:row>37</xdr:row>
      <xdr:rowOff>171450</xdr:rowOff>
    </xdr:to>
    <xdr:sp>
      <xdr:nvSpPr>
        <xdr:cNvPr id="14" name="Line 16"/>
        <xdr:cNvSpPr>
          <a:spLocks/>
        </xdr:cNvSpPr>
      </xdr:nvSpPr>
      <xdr:spPr>
        <a:xfrm flipV="1">
          <a:off x="0" y="13963650"/>
          <a:ext cx="1178242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219075</xdr:colOff>
      <xdr:row>34</xdr:row>
      <xdr:rowOff>142875</xdr:rowOff>
    </xdr:from>
    <xdr:to>
      <xdr:col>9</xdr:col>
      <xdr:colOff>209550</xdr:colOff>
      <xdr:row>34</xdr:row>
      <xdr:rowOff>142875</xdr:rowOff>
    </xdr:to>
    <xdr:sp>
      <xdr:nvSpPr>
        <xdr:cNvPr id="15" name="Line 89"/>
        <xdr:cNvSpPr>
          <a:spLocks/>
        </xdr:cNvSpPr>
      </xdr:nvSpPr>
      <xdr:spPr>
        <a:xfrm flipV="1">
          <a:off x="219075" y="12992100"/>
          <a:ext cx="112299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485775</xdr:colOff>
      <xdr:row>25</xdr:row>
      <xdr:rowOff>333375</xdr:rowOff>
    </xdr:from>
    <xdr:to>
      <xdr:col>1</xdr:col>
      <xdr:colOff>628650</xdr:colOff>
      <xdr:row>28</xdr:row>
      <xdr:rowOff>142875</xdr:rowOff>
    </xdr:to>
    <xdr:pic>
      <xdr:nvPicPr>
        <xdr:cNvPr id="16" name="Picture 94"/>
        <xdr:cNvPicPr preferRelativeResize="1">
          <a:picLocks noChangeAspect="1"/>
        </xdr:cNvPicPr>
      </xdr:nvPicPr>
      <xdr:blipFill>
        <a:blip r:embed="rId1"/>
        <a:stretch>
          <a:fillRect/>
        </a:stretch>
      </xdr:blipFill>
      <xdr:spPr>
        <a:xfrm>
          <a:off x="485775" y="10191750"/>
          <a:ext cx="1133475"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12</xdr:col>
      <xdr:colOff>0</xdr:colOff>
      <xdr:row>2</xdr:row>
      <xdr:rowOff>38100</xdr:rowOff>
    </xdr:to>
    <xdr:sp>
      <xdr:nvSpPr>
        <xdr:cNvPr id="1" name="Line 1"/>
        <xdr:cNvSpPr>
          <a:spLocks/>
        </xdr:cNvSpPr>
      </xdr:nvSpPr>
      <xdr:spPr>
        <a:xfrm flipV="1">
          <a:off x="9525" y="800100"/>
          <a:ext cx="117062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219075</xdr:rowOff>
    </xdr:from>
    <xdr:to>
      <xdr:col>2</xdr:col>
      <xdr:colOff>295275</xdr:colOff>
      <xdr:row>13</xdr:row>
      <xdr:rowOff>76200</xdr:rowOff>
    </xdr:to>
    <xdr:sp>
      <xdr:nvSpPr>
        <xdr:cNvPr id="2" name="TextBox 2"/>
        <xdr:cNvSpPr txBox="1">
          <a:spLocks noChangeArrowheads="1"/>
        </xdr:cNvSpPr>
      </xdr:nvSpPr>
      <xdr:spPr>
        <a:xfrm>
          <a:off x="76200" y="981075"/>
          <a:ext cx="2076450" cy="421957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Enter the cooling capacity in column (c). If capacity is less than 7,000 Btu/hr, use 7,000. If above 15,000, use 15,000.
Calculate the code minimum EER's from formulas below using cooling capacity in the column (c). Enter results in column (e).
Discussion of equipment ratings and equipment definitions on page 4-19.
</a:t>
          </a:r>
        </a:p>
      </xdr:txBody>
    </xdr:sp>
    <xdr:clientData/>
  </xdr:twoCellAnchor>
  <xdr:twoCellAnchor>
    <xdr:from>
      <xdr:col>0</xdr:col>
      <xdr:colOff>28575</xdr:colOff>
      <xdr:row>38</xdr:row>
      <xdr:rowOff>0</xdr:rowOff>
    </xdr:from>
    <xdr:to>
      <xdr:col>1</xdr:col>
      <xdr:colOff>619125</xdr:colOff>
      <xdr:row>38</xdr:row>
      <xdr:rowOff>0</xdr:rowOff>
    </xdr:to>
    <xdr:sp>
      <xdr:nvSpPr>
        <xdr:cNvPr id="3" name="TextBox 3"/>
        <xdr:cNvSpPr txBox="1">
          <a:spLocks noChangeArrowheads="1"/>
        </xdr:cNvSpPr>
      </xdr:nvSpPr>
      <xdr:spPr>
        <a:xfrm>
          <a:off x="28575" y="1349692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38</xdr:row>
      <xdr:rowOff>0</xdr:rowOff>
    </xdr:from>
    <xdr:to>
      <xdr:col>1</xdr:col>
      <xdr:colOff>600075</xdr:colOff>
      <xdr:row>38</xdr:row>
      <xdr:rowOff>0</xdr:rowOff>
    </xdr:to>
    <xdr:sp>
      <xdr:nvSpPr>
        <xdr:cNvPr id="4" name="TextBox 4"/>
        <xdr:cNvSpPr txBox="1">
          <a:spLocks noChangeArrowheads="1"/>
        </xdr:cNvSpPr>
      </xdr:nvSpPr>
      <xdr:spPr>
        <a:xfrm>
          <a:off x="57150" y="1349692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33</xdr:row>
      <xdr:rowOff>85725</xdr:rowOff>
    </xdr:from>
    <xdr:ext cx="123825" cy="209550"/>
    <xdr:sp>
      <xdr:nvSpPr>
        <xdr:cNvPr id="5" name="TextBox 6"/>
        <xdr:cNvSpPr txBox="1">
          <a:spLocks noChangeArrowheads="1"/>
        </xdr:cNvSpPr>
      </xdr:nvSpPr>
      <xdr:spPr>
        <a:xfrm>
          <a:off x="219075" y="12182475"/>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30</xdr:row>
      <xdr:rowOff>0</xdr:rowOff>
    </xdr:from>
    <xdr:ext cx="104775" cy="200025"/>
    <xdr:sp>
      <xdr:nvSpPr>
        <xdr:cNvPr id="6" name="TextBox 7"/>
        <xdr:cNvSpPr txBox="1">
          <a:spLocks noChangeArrowheads="1"/>
        </xdr:cNvSpPr>
      </xdr:nvSpPr>
      <xdr:spPr>
        <a:xfrm>
          <a:off x="428625" y="113347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38</xdr:row>
      <xdr:rowOff>0</xdr:rowOff>
    </xdr:from>
    <xdr:ext cx="1485900" cy="1504950"/>
    <xdr:sp>
      <xdr:nvSpPr>
        <xdr:cNvPr id="7" name="TextBox 8"/>
        <xdr:cNvSpPr txBox="1">
          <a:spLocks noChangeArrowheads="1"/>
        </xdr:cNvSpPr>
      </xdr:nvSpPr>
      <xdr:spPr>
        <a:xfrm>
          <a:off x="466725" y="13496925"/>
          <a:ext cx="1485900" cy="1504950"/>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0</xdr:col>
      <xdr:colOff>76200</xdr:colOff>
      <xdr:row>27</xdr:row>
      <xdr:rowOff>9525</xdr:rowOff>
    </xdr:from>
    <xdr:ext cx="1552575" cy="933450"/>
    <xdr:sp>
      <xdr:nvSpPr>
        <xdr:cNvPr id="8" name="TextBox 9"/>
        <xdr:cNvSpPr txBox="1">
          <a:spLocks noChangeArrowheads="1"/>
        </xdr:cNvSpPr>
      </xdr:nvSpPr>
      <xdr:spPr>
        <a:xfrm>
          <a:off x="76200" y="10391775"/>
          <a:ext cx="1552575" cy="933450"/>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oneCellAnchor>
    <xdr:from>
      <xdr:col>0</xdr:col>
      <xdr:colOff>76200</xdr:colOff>
      <xdr:row>32</xdr:row>
      <xdr:rowOff>28575</xdr:rowOff>
    </xdr:from>
    <xdr:ext cx="1790700" cy="847725"/>
    <xdr:sp>
      <xdr:nvSpPr>
        <xdr:cNvPr id="9" name="TextBox 11"/>
        <xdr:cNvSpPr txBox="1">
          <a:spLocks noChangeArrowheads="1"/>
        </xdr:cNvSpPr>
      </xdr:nvSpPr>
      <xdr:spPr>
        <a:xfrm>
          <a:off x="76200" y="11944350"/>
          <a:ext cx="1790700" cy="847725"/>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twoCellAnchor>
    <xdr:from>
      <xdr:col>0</xdr:col>
      <xdr:colOff>295275</xdr:colOff>
      <xdr:row>31</xdr:row>
      <xdr:rowOff>161925</xdr:rowOff>
    </xdr:from>
    <xdr:to>
      <xdr:col>11</xdr:col>
      <xdr:colOff>9525</xdr:colOff>
      <xdr:row>31</xdr:row>
      <xdr:rowOff>161925</xdr:rowOff>
    </xdr:to>
    <xdr:sp>
      <xdr:nvSpPr>
        <xdr:cNvPr id="10" name="Line 12"/>
        <xdr:cNvSpPr>
          <a:spLocks/>
        </xdr:cNvSpPr>
      </xdr:nvSpPr>
      <xdr:spPr>
        <a:xfrm flipV="1">
          <a:off x="295275" y="11772900"/>
          <a:ext cx="11191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4</xdr:col>
      <xdr:colOff>257175</xdr:colOff>
      <xdr:row>33</xdr:row>
      <xdr:rowOff>142875</xdr:rowOff>
    </xdr:from>
    <xdr:ext cx="123825" cy="200025"/>
    <xdr:sp>
      <xdr:nvSpPr>
        <xdr:cNvPr id="11" name="TextBox 13"/>
        <xdr:cNvSpPr txBox="1">
          <a:spLocks noChangeArrowheads="1"/>
        </xdr:cNvSpPr>
      </xdr:nvSpPr>
      <xdr:spPr>
        <a:xfrm>
          <a:off x="4171950" y="12239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3</xdr:col>
      <xdr:colOff>523875</xdr:colOff>
      <xdr:row>32</xdr:row>
      <xdr:rowOff>0</xdr:rowOff>
    </xdr:from>
    <xdr:ext cx="8229600" cy="285750"/>
    <xdr:sp>
      <xdr:nvSpPr>
        <xdr:cNvPr id="12" name="TextBox 14"/>
        <xdr:cNvSpPr txBox="1">
          <a:spLocks noChangeArrowheads="1"/>
        </xdr:cNvSpPr>
      </xdr:nvSpPr>
      <xdr:spPr>
        <a:xfrm>
          <a:off x="2695575" y="11915775"/>
          <a:ext cx="8229600" cy="2857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Calculate the code minimum EERs and COP's from the formulas below using the cooling capacity in column (c).</a:t>
          </a:r>
          <a:r>
            <a:rPr lang="en-US" cap="none" sz="1000" b="0" i="0" u="none" baseline="0">
              <a:latin typeface="Bookman Old Style"/>
              <a:ea typeface="Bookman Old Style"/>
              <a:cs typeface="Bookman Old Style"/>
            </a:rPr>
            <a:t>
</a:t>
          </a:r>
        </a:p>
      </xdr:txBody>
    </xdr:sp>
    <xdr:clientData/>
  </xdr:oneCellAnchor>
  <xdr:oneCellAnchor>
    <xdr:from>
      <xdr:col>3</xdr:col>
      <xdr:colOff>1085850</xdr:colOff>
      <xdr:row>33</xdr:row>
      <xdr:rowOff>0</xdr:rowOff>
    </xdr:from>
    <xdr:ext cx="1952625" cy="219075"/>
    <xdr:sp>
      <xdr:nvSpPr>
        <xdr:cNvPr id="13" name="TextBox 15"/>
        <xdr:cNvSpPr txBox="1">
          <a:spLocks noChangeArrowheads="1"/>
        </xdr:cNvSpPr>
      </xdr:nvSpPr>
      <xdr:spPr>
        <a:xfrm>
          <a:off x="3257550" y="12096750"/>
          <a:ext cx="1952625" cy="219075"/>
        </a:xfrm>
        <a:prstGeom prst="rect">
          <a:avLst/>
        </a:prstGeom>
        <a:noFill/>
        <a:ln w="9525" cmpd="sng">
          <a:noFill/>
        </a:ln>
      </xdr:spPr>
      <xdr:txBody>
        <a:bodyPr vertOverflow="clip" wrap="square">
          <a:spAutoFit/>
        </a:bodyPr>
        <a:p>
          <a:pPr algn="l">
            <a:defRPr/>
          </a:pPr>
          <a:r>
            <a:rPr lang="en-US" cap="none" sz="1000" b="0" i="0" u="none" baseline="0"/>
            <a:t>Enter the results in column  (e).</a:t>
          </a:r>
        </a:p>
      </xdr:txBody>
    </xdr:sp>
    <xdr:clientData/>
  </xdr:oneCellAnchor>
  <xdr:oneCellAnchor>
    <xdr:from>
      <xdr:col>3</xdr:col>
      <xdr:colOff>1466850</xdr:colOff>
      <xdr:row>33</xdr:row>
      <xdr:rowOff>180975</xdr:rowOff>
    </xdr:from>
    <xdr:ext cx="4743450" cy="685800"/>
    <xdr:sp>
      <xdr:nvSpPr>
        <xdr:cNvPr id="14" name="TextBox 16"/>
        <xdr:cNvSpPr txBox="1">
          <a:spLocks noChangeArrowheads="1"/>
        </xdr:cNvSpPr>
      </xdr:nvSpPr>
      <xdr:spPr>
        <a:xfrm>
          <a:off x="3638550" y="12277725"/>
          <a:ext cx="4743450" cy="68580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New Construction EER: EER @ 95F Test Conditions = 12.3–(0.213x Cap/1000)
New Construction COP: COP = 3.2 - (0.026 x Cap/1000)
Replacement Units EER: EER @ 95F Test Conditions = 10.8–(0.213x Cap/1000)</a:t>
          </a:r>
          <a:r>
            <a:rPr lang="en-US" cap="none" sz="900" b="0" i="0" u="none" baseline="0">
              <a:latin typeface="Geneva"/>
              <a:ea typeface="Geneva"/>
              <a:cs typeface="Geneva"/>
            </a:rPr>
            <a:t>
Replacement Units COP: COP = 2.9 - (0.026 x Cap/1000)</a:t>
          </a:r>
        </a:p>
      </xdr:txBody>
    </xdr:sp>
    <xdr:clientData/>
  </xdr:oneCellAnchor>
  <xdr:twoCellAnchor>
    <xdr:from>
      <xdr:col>0</xdr:col>
      <xdr:colOff>28575</xdr:colOff>
      <xdr:row>36</xdr:row>
      <xdr:rowOff>123825</xdr:rowOff>
    </xdr:from>
    <xdr:to>
      <xdr:col>11</xdr:col>
      <xdr:colOff>228600</xdr:colOff>
      <xdr:row>36</xdr:row>
      <xdr:rowOff>123825</xdr:rowOff>
    </xdr:to>
    <xdr:sp>
      <xdr:nvSpPr>
        <xdr:cNvPr id="15" name="Line 17"/>
        <xdr:cNvSpPr>
          <a:spLocks/>
        </xdr:cNvSpPr>
      </xdr:nvSpPr>
      <xdr:spPr>
        <a:xfrm>
          <a:off x="28575" y="13125450"/>
          <a:ext cx="116776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295275</xdr:colOff>
      <xdr:row>26</xdr:row>
      <xdr:rowOff>180975</xdr:rowOff>
    </xdr:from>
    <xdr:to>
      <xdr:col>11</xdr:col>
      <xdr:colOff>9525</xdr:colOff>
      <xdr:row>26</xdr:row>
      <xdr:rowOff>180975</xdr:rowOff>
    </xdr:to>
    <xdr:sp>
      <xdr:nvSpPr>
        <xdr:cNvPr id="16" name="Line 88"/>
        <xdr:cNvSpPr>
          <a:spLocks/>
        </xdr:cNvSpPr>
      </xdr:nvSpPr>
      <xdr:spPr>
        <a:xfrm flipV="1">
          <a:off x="295275" y="10258425"/>
          <a:ext cx="11191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485775</xdr:colOff>
      <xdr:row>23</xdr:row>
      <xdr:rowOff>9525</xdr:rowOff>
    </xdr:from>
    <xdr:to>
      <xdr:col>1</xdr:col>
      <xdr:colOff>628650</xdr:colOff>
      <xdr:row>25</xdr:row>
      <xdr:rowOff>200025</xdr:rowOff>
    </xdr:to>
    <xdr:pic>
      <xdr:nvPicPr>
        <xdr:cNvPr id="17" name="Picture 89"/>
        <xdr:cNvPicPr preferRelativeResize="1">
          <a:picLocks noChangeAspect="1"/>
        </xdr:cNvPicPr>
      </xdr:nvPicPr>
      <xdr:blipFill>
        <a:blip r:embed="rId1"/>
        <a:stretch>
          <a:fillRect/>
        </a:stretch>
      </xdr:blipFill>
      <xdr:spPr>
        <a:xfrm>
          <a:off x="485775" y="8943975"/>
          <a:ext cx="1133475" cy="9525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10</xdr:col>
      <xdr:colOff>0</xdr:colOff>
      <xdr:row>2</xdr:row>
      <xdr:rowOff>38100</xdr:rowOff>
    </xdr:to>
    <xdr:sp>
      <xdr:nvSpPr>
        <xdr:cNvPr id="1" name="Line 1"/>
        <xdr:cNvSpPr>
          <a:spLocks/>
        </xdr:cNvSpPr>
      </xdr:nvSpPr>
      <xdr:spPr>
        <a:xfrm flipV="1">
          <a:off x="9525" y="800100"/>
          <a:ext cx="118586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2</xdr:row>
      <xdr:rowOff>180975</xdr:rowOff>
    </xdr:from>
    <xdr:to>
      <xdr:col>2</xdr:col>
      <xdr:colOff>342900</xdr:colOff>
      <xdr:row>5</xdr:row>
      <xdr:rowOff>38100</xdr:rowOff>
    </xdr:to>
    <xdr:sp>
      <xdr:nvSpPr>
        <xdr:cNvPr id="2" name="TextBox 2"/>
        <xdr:cNvSpPr txBox="1">
          <a:spLocks noChangeArrowheads="1"/>
        </xdr:cNvSpPr>
      </xdr:nvSpPr>
      <xdr:spPr>
        <a:xfrm>
          <a:off x="76200" y="942975"/>
          <a:ext cx="2038350" cy="118110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0</xdr:colOff>
      <xdr:row>40</xdr:row>
      <xdr:rowOff>190500</xdr:rowOff>
    </xdr:from>
    <xdr:to>
      <xdr:col>10</xdr:col>
      <xdr:colOff>9525</xdr:colOff>
      <xdr:row>40</xdr:row>
      <xdr:rowOff>190500</xdr:rowOff>
    </xdr:to>
    <xdr:sp>
      <xdr:nvSpPr>
        <xdr:cNvPr id="3" name="Line 3"/>
        <xdr:cNvSpPr>
          <a:spLocks/>
        </xdr:cNvSpPr>
      </xdr:nvSpPr>
      <xdr:spPr>
        <a:xfrm>
          <a:off x="0" y="13592175"/>
          <a:ext cx="118776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41</xdr:row>
      <xdr:rowOff>0</xdr:rowOff>
    </xdr:from>
    <xdr:to>
      <xdr:col>1</xdr:col>
      <xdr:colOff>619125</xdr:colOff>
      <xdr:row>41</xdr:row>
      <xdr:rowOff>0</xdr:rowOff>
    </xdr:to>
    <xdr:sp>
      <xdr:nvSpPr>
        <xdr:cNvPr id="4" name="TextBox 4"/>
        <xdr:cNvSpPr txBox="1">
          <a:spLocks noChangeArrowheads="1"/>
        </xdr:cNvSpPr>
      </xdr:nvSpPr>
      <xdr:spPr>
        <a:xfrm>
          <a:off x="28575" y="1363027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41</xdr:row>
      <xdr:rowOff>0</xdr:rowOff>
    </xdr:from>
    <xdr:to>
      <xdr:col>1</xdr:col>
      <xdr:colOff>600075</xdr:colOff>
      <xdr:row>41</xdr:row>
      <xdr:rowOff>0</xdr:rowOff>
    </xdr:to>
    <xdr:sp>
      <xdr:nvSpPr>
        <xdr:cNvPr id="5" name="TextBox 5"/>
        <xdr:cNvSpPr txBox="1">
          <a:spLocks noChangeArrowheads="1"/>
        </xdr:cNvSpPr>
      </xdr:nvSpPr>
      <xdr:spPr>
        <a:xfrm>
          <a:off x="57150" y="1363027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26</xdr:row>
      <xdr:rowOff>85725</xdr:rowOff>
    </xdr:from>
    <xdr:ext cx="123825" cy="200025"/>
    <xdr:sp>
      <xdr:nvSpPr>
        <xdr:cNvPr id="6" name="TextBox 7"/>
        <xdr:cNvSpPr txBox="1">
          <a:spLocks noChangeArrowheads="1"/>
        </xdr:cNvSpPr>
      </xdr:nvSpPr>
      <xdr:spPr>
        <a:xfrm>
          <a:off x="219075" y="96393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24</xdr:row>
      <xdr:rowOff>0</xdr:rowOff>
    </xdr:from>
    <xdr:ext cx="104775" cy="200025"/>
    <xdr:sp>
      <xdr:nvSpPr>
        <xdr:cNvPr id="7" name="TextBox 8"/>
        <xdr:cNvSpPr txBox="1">
          <a:spLocks noChangeArrowheads="1"/>
        </xdr:cNvSpPr>
      </xdr:nvSpPr>
      <xdr:spPr>
        <a:xfrm>
          <a:off x="466725" y="90106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20</xdr:row>
      <xdr:rowOff>0</xdr:rowOff>
    </xdr:from>
    <xdr:ext cx="1581150" cy="942975"/>
    <xdr:sp>
      <xdr:nvSpPr>
        <xdr:cNvPr id="8" name="TextBox 10"/>
        <xdr:cNvSpPr txBox="1">
          <a:spLocks noChangeArrowheads="1"/>
        </xdr:cNvSpPr>
      </xdr:nvSpPr>
      <xdr:spPr>
        <a:xfrm>
          <a:off x="76200" y="7724775"/>
          <a:ext cx="1581150" cy="942975"/>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304800</xdr:colOff>
      <xdr:row>19</xdr:row>
      <xdr:rowOff>161925</xdr:rowOff>
    </xdr:from>
    <xdr:to>
      <xdr:col>9</xdr:col>
      <xdr:colOff>209550</xdr:colOff>
      <xdr:row>19</xdr:row>
      <xdr:rowOff>161925</xdr:rowOff>
    </xdr:to>
    <xdr:sp>
      <xdr:nvSpPr>
        <xdr:cNvPr id="9" name="Line 11"/>
        <xdr:cNvSpPr>
          <a:spLocks/>
        </xdr:cNvSpPr>
      </xdr:nvSpPr>
      <xdr:spPr>
        <a:xfrm flipV="1">
          <a:off x="304800" y="7581900"/>
          <a:ext cx="1116330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25</xdr:row>
      <xdr:rowOff>28575</xdr:rowOff>
    </xdr:from>
    <xdr:ext cx="1819275" cy="857250"/>
    <xdr:sp>
      <xdr:nvSpPr>
        <xdr:cNvPr id="10" name="TextBox 12"/>
        <xdr:cNvSpPr txBox="1">
          <a:spLocks noChangeArrowheads="1"/>
        </xdr:cNvSpPr>
      </xdr:nvSpPr>
      <xdr:spPr>
        <a:xfrm>
          <a:off x="76200" y="9344025"/>
          <a:ext cx="1819275" cy="85725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28</xdr:row>
      <xdr:rowOff>180975</xdr:rowOff>
    </xdr:from>
    <xdr:ext cx="2000250" cy="1000125"/>
    <xdr:sp>
      <xdr:nvSpPr>
        <xdr:cNvPr id="11" name="TextBox 13"/>
        <xdr:cNvSpPr txBox="1">
          <a:spLocks noChangeArrowheads="1"/>
        </xdr:cNvSpPr>
      </xdr:nvSpPr>
      <xdr:spPr>
        <a:xfrm>
          <a:off x="76200" y="10315575"/>
          <a:ext cx="2000250" cy="1000125"/>
        </a:xfrm>
        <a:prstGeom prst="rect">
          <a:avLst/>
        </a:prstGeom>
        <a:noFill/>
        <a:ln w="9525" cmpd="sng">
          <a:noFill/>
        </a:ln>
      </xdr:spPr>
      <xdr:txBody>
        <a:bodyPr vertOverflow="clip" wrap="square"/>
        <a:p>
          <a:pPr algn="l">
            <a:defRPr/>
          </a:pPr>
          <a:r>
            <a:rPr lang="en-US" cap="none" sz="1100" b="0" i="0" u="none" baseline="0"/>
            <a:t>This schedule of equip-ment efficiencies was reformatted from code, Table 13-O.</a:t>
          </a:r>
        </a:p>
      </xdr:txBody>
    </xdr:sp>
    <xdr:clientData/>
  </xdr:oneCellAnchor>
  <xdr:twoCellAnchor>
    <xdr:from>
      <xdr:col>0</xdr:col>
      <xdr:colOff>295275</xdr:colOff>
      <xdr:row>24</xdr:row>
      <xdr:rowOff>152400</xdr:rowOff>
    </xdr:from>
    <xdr:to>
      <xdr:col>9</xdr:col>
      <xdr:colOff>200025</xdr:colOff>
      <xdr:row>24</xdr:row>
      <xdr:rowOff>152400</xdr:rowOff>
    </xdr:to>
    <xdr:sp>
      <xdr:nvSpPr>
        <xdr:cNvPr id="12" name="Line 33"/>
        <xdr:cNvSpPr>
          <a:spLocks/>
        </xdr:cNvSpPr>
      </xdr:nvSpPr>
      <xdr:spPr>
        <a:xfrm flipV="1">
          <a:off x="295275" y="9163050"/>
          <a:ext cx="1116330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466725</xdr:colOff>
      <xdr:row>36</xdr:row>
      <xdr:rowOff>66675</xdr:rowOff>
    </xdr:from>
    <xdr:to>
      <xdr:col>1</xdr:col>
      <xdr:colOff>609600</xdr:colOff>
      <xdr:row>39</xdr:row>
      <xdr:rowOff>104775</xdr:rowOff>
    </xdr:to>
    <xdr:pic>
      <xdr:nvPicPr>
        <xdr:cNvPr id="13" name="Picture 34"/>
        <xdr:cNvPicPr preferRelativeResize="1">
          <a:picLocks noChangeAspect="1"/>
        </xdr:cNvPicPr>
      </xdr:nvPicPr>
      <xdr:blipFill>
        <a:blip r:embed="rId1"/>
        <a:stretch>
          <a:fillRect/>
        </a:stretch>
      </xdr:blipFill>
      <xdr:spPr>
        <a:xfrm>
          <a:off x="466725" y="12230100"/>
          <a:ext cx="1133475" cy="952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13</xdr:col>
      <xdr:colOff>0</xdr:colOff>
      <xdr:row>2</xdr:row>
      <xdr:rowOff>38100</xdr:rowOff>
    </xdr:to>
    <xdr:sp>
      <xdr:nvSpPr>
        <xdr:cNvPr id="1" name="Line 1"/>
        <xdr:cNvSpPr>
          <a:spLocks/>
        </xdr:cNvSpPr>
      </xdr:nvSpPr>
      <xdr:spPr>
        <a:xfrm flipV="1">
          <a:off x="9525" y="800100"/>
          <a:ext cx="1371600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3</xdr:row>
      <xdr:rowOff>0</xdr:rowOff>
    </xdr:from>
    <xdr:to>
      <xdr:col>2</xdr:col>
      <xdr:colOff>0</xdr:colOff>
      <xdr:row>8</xdr:row>
      <xdr:rowOff>600075</xdr:rowOff>
    </xdr:to>
    <xdr:sp>
      <xdr:nvSpPr>
        <xdr:cNvPr id="2" name="TextBox 2"/>
        <xdr:cNvSpPr txBox="1">
          <a:spLocks noChangeArrowheads="1"/>
        </xdr:cNvSpPr>
      </xdr:nvSpPr>
      <xdr:spPr>
        <a:xfrm>
          <a:off x="76200" y="914400"/>
          <a:ext cx="1695450" cy="207645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 Cooling Towers</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0</xdr:colOff>
      <xdr:row>61</xdr:row>
      <xdr:rowOff>142875</xdr:rowOff>
    </xdr:from>
    <xdr:to>
      <xdr:col>13</xdr:col>
      <xdr:colOff>9525</xdr:colOff>
      <xdr:row>61</xdr:row>
      <xdr:rowOff>142875</xdr:rowOff>
    </xdr:to>
    <xdr:sp>
      <xdr:nvSpPr>
        <xdr:cNvPr id="3" name="Line 3"/>
        <xdr:cNvSpPr>
          <a:spLocks/>
        </xdr:cNvSpPr>
      </xdr:nvSpPr>
      <xdr:spPr>
        <a:xfrm>
          <a:off x="0" y="16002000"/>
          <a:ext cx="137350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62</xdr:row>
      <xdr:rowOff>0</xdr:rowOff>
    </xdr:from>
    <xdr:to>
      <xdr:col>1</xdr:col>
      <xdr:colOff>619125</xdr:colOff>
      <xdr:row>62</xdr:row>
      <xdr:rowOff>0</xdr:rowOff>
    </xdr:to>
    <xdr:sp>
      <xdr:nvSpPr>
        <xdr:cNvPr id="4" name="TextBox 4"/>
        <xdr:cNvSpPr txBox="1">
          <a:spLocks noChangeArrowheads="1"/>
        </xdr:cNvSpPr>
      </xdr:nvSpPr>
      <xdr:spPr>
        <a:xfrm>
          <a:off x="28575" y="1604962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62</xdr:row>
      <xdr:rowOff>0</xdr:rowOff>
    </xdr:from>
    <xdr:to>
      <xdr:col>1</xdr:col>
      <xdr:colOff>600075</xdr:colOff>
      <xdr:row>62</xdr:row>
      <xdr:rowOff>0</xdr:rowOff>
    </xdr:to>
    <xdr:sp>
      <xdr:nvSpPr>
        <xdr:cNvPr id="5" name="TextBox 5"/>
        <xdr:cNvSpPr txBox="1">
          <a:spLocks noChangeArrowheads="1"/>
        </xdr:cNvSpPr>
      </xdr:nvSpPr>
      <xdr:spPr>
        <a:xfrm>
          <a:off x="57150" y="1604962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1</xdr:col>
      <xdr:colOff>0</xdr:colOff>
      <xdr:row>47</xdr:row>
      <xdr:rowOff>85725</xdr:rowOff>
    </xdr:from>
    <xdr:ext cx="114300" cy="200025"/>
    <xdr:sp>
      <xdr:nvSpPr>
        <xdr:cNvPr id="6" name="TextBox 7"/>
        <xdr:cNvSpPr txBox="1">
          <a:spLocks noChangeArrowheads="1"/>
        </xdr:cNvSpPr>
      </xdr:nvSpPr>
      <xdr:spPr>
        <a:xfrm>
          <a:off x="990600" y="13506450"/>
          <a:ext cx="114300"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44</xdr:row>
      <xdr:rowOff>0</xdr:rowOff>
    </xdr:from>
    <xdr:ext cx="114300" cy="200025"/>
    <xdr:sp>
      <xdr:nvSpPr>
        <xdr:cNvPr id="7" name="TextBox 8"/>
        <xdr:cNvSpPr txBox="1">
          <a:spLocks noChangeArrowheads="1"/>
        </xdr:cNvSpPr>
      </xdr:nvSpPr>
      <xdr:spPr>
        <a:xfrm>
          <a:off x="990600" y="12906375"/>
          <a:ext cx="114300"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40</xdr:row>
      <xdr:rowOff>123825</xdr:rowOff>
    </xdr:from>
    <xdr:ext cx="1809750" cy="876300"/>
    <xdr:sp>
      <xdr:nvSpPr>
        <xdr:cNvPr id="8" name="TextBox 9"/>
        <xdr:cNvSpPr txBox="1">
          <a:spLocks noChangeArrowheads="1"/>
        </xdr:cNvSpPr>
      </xdr:nvSpPr>
      <xdr:spPr>
        <a:xfrm>
          <a:off x="76200" y="12239625"/>
          <a:ext cx="1809750" cy="876300"/>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247650</xdr:colOff>
      <xdr:row>40</xdr:row>
      <xdr:rowOff>104775</xdr:rowOff>
    </xdr:from>
    <xdr:to>
      <xdr:col>12</xdr:col>
      <xdr:colOff>238125</xdr:colOff>
      <xdr:row>40</xdr:row>
      <xdr:rowOff>104775</xdr:rowOff>
    </xdr:to>
    <xdr:sp>
      <xdr:nvSpPr>
        <xdr:cNvPr id="9" name="Line 10"/>
        <xdr:cNvSpPr>
          <a:spLocks/>
        </xdr:cNvSpPr>
      </xdr:nvSpPr>
      <xdr:spPr>
        <a:xfrm flipV="1">
          <a:off x="247650" y="12220575"/>
          <a:ext cx="13096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46</xdr:row>
      <xdr:rowOff>28575</xdr:rowOff>
    </xdr:from>
    <xdr:ext cx="1733550" cy="857250"/>
    <xdr:sp>
      <xdr:nvSpPr>
        <xdr:cNvPr id="10" name="TextBox 11"/>
        <xdr:cNvSpPr txBox="1">
          <a:spLocks noChangeArrowheads="1"/>
        </xdr:cNvSpPr>
      </xdr:nvSpPr>
      <xdr:spPr>
        <a:xfrm>
          <a:off x="76200" y="13211175"/>
          <a:ext cx="1733550" cy="85725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51</xdr:row>
      <xdr:rowOff>0</xdr:rowOff>
    </xdr:from>
    <xdr:ext cx="1695450" cy="1057275"/>
    <xdr:sp>
      <xdr:nvSpPr>
        <xdr:cNvPr id="11" name="TextBox 12"/>
        <xdr:cNvSpPr txBox="1">
          <a:spLocks noChangeArrowheads="1"/>
        </xdr:cNvSpPr>
      </xdr:nvSpPr>
      <xdr:spPr>
        <a:xfrm>
          <a:off x="76200" y="14173200"/>
          <a:ext cx="1695450" cy="1057275"/>
        </a:xfrm>
        <a:prstGeom prst="rect">
          <a:avLst/>
        </a:prstGeom>
        <a:noFill/>
        <a:ln w="9525" cmpd="sng">
          <a:noFill/>
        </a:ln>
      </xdr:spPr>
      <xdr:txBody>
        <a:bodyPr vertOverflow="clip" wrap="square"/>
        <a:p>
          <a:pPr algn="l">
            <a:defRPr/>
          </a:pPr>
          <a:r>
            <a:rPr lang="en-US" cap="none" sz="1100" b="0" i="0" u="none" baseline="0"/>
            <a:t>This schedule of equipment efficien-cies was reformatted from code, Table 13-R.</a:t>
          </a:r>
        </a:p>
      </xdr:txBody>
    </xdr:sp>
    <xdr:clientData/>
  </xdr:oneCellAnchor>
  <xdr:twoCellAnchor>
    <xdr:from>
      <xdr:col>0</xdr:col>
      <xdr:colOff>76200</xdr:colOff>
      <xdr:row>23</xdr:row>
      <xdr:rowOff>38100</xdr:rowOff>
    </xdr:from>
    <xdr:to>
      <xdr:col>2</xdr:col>
      <xdr:colOff>38100</xdr:colOff>
      <xdr:row>27</xdr:row>
      <xdr:rowOff>752475</xdr:rowOff>
    </xdr:to>
    <xdr:sp>
      <xdr:nvSpPr>
        <xdr:cNvPr id="12" name="TextBox 28"/>
        <xdr:cNvSpPr txBox="1">
          <a:spLocks noChangeArrowheads="1"/>
        </xdr:cNvSpPr>
      </xdr:nvSpPr>
      <xdr:spPr>
        <a:xfrm>
          <a:off x="76200" y="6867525"/>
          <a:ext cx="1733550" cy="188595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 Air Cooled Condensers</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editAs="oneCell">
    <xdr:from>
      <xdr:col>10</xdr:col>
      <xdr:colOff>9525</xdr:colOff>
      <xdr:row>4</xdr:row>
      <xdr:rowOff>304800</xdr:rowOff>
    </xdr:from>
    <xdr:to>
      <xdr:col>11</xdr:col>
      <xdr:colOff>1047750</xdr:colOff>
      <xdr:row>6</xdr:row>
      <xdr:rowOff>0</xdr:rowOff>
    </xdr:to>
    <xdr:pic>
      <xdr:nvPicPr>
        <xdr:cNvPr id="13" name="cboFanType1"/>
        <xdr:cNvPicPr preferRelativeResize="1">
          <a:picLocks noChangeAspect="1"/>
        </xdr:cNvPicPr>
      </xdr:nvPicPr>
      <xdr:blipFill>
        <a:blip r:embed="rId1"/>
        <a:stretch>
          <a:fillRect/>
        </a:stretch>
      </xdr:blipFill>
      <xdr:spPr>
        <a:xfrm>
          <a:off x="10991850" y="1533525"/>
          <a:ext cx="2105025" cy="323850"/>
        </a:xfrm>
        <a:prstGeom prst="rect">
          <a:avLst/>
        </a:prstGeom>
        <a:noFill/>
        <a:ln w="9525" cmpd="sng">
          <a:noFill/>
        </a:ln>
      </xdr:spPr>
    </xdr:pic>
    <xdr:clientData fLocksWithSheet="0"/>
  </xdr:twoCellAnchor>
  <xdr:twoCellAnchor editAs="oneCell">
    <xdr:from>
      <xdr:col>10</xdr:col>
      <xdr:colOff>9525</xdr:colOff>
      <xdr:row>14</xdr:row>
      <xdr:rowOff>304800</xdr:rowOff>
    </xdr:from>
    <xdr:to>
      <xdr:col>11</xdr:col>
      <xdr:colOff>1047750</xdr:colOff>
      <xdr:row>15</xdr:row>
      <xdr:rowOff>304800</xdr:rowOff>
    </xdr:to>
    <xdr:pic>
      <xdr:nvPicPr>
        <xdr:cNvPr id="14" name="cboFanType2"/>
        <xdr:cNvPicPr preferRelativeResize="1">
          <a:picLocks noChangeAspect="1"/>
        </xdr:cNvPicPr>
      </xdr:nvPicPr>
      <xdr:blipFill>
        <a:blip r:embed="rId2"/>
        <a:stretch>
          <a:fillRect/>
        </a:stretch>
      </xdr:blipFill>
      <xdr:spPr>
        <a:xfrm>
          <a:off x="10991850" y="4486275"/>
          <a:ext cx="2105025" cy="314325"/>
        </a:xfrm>
        <a:prstGeom prst="rect">
          <a:avLst/>
        </a:prstGeom>
        <a:noFill/>
        <a:ln w="9525" cmpd="sng">
          <a:noFill/>
        </a:ln>
      </xdr:spPr>
    </xdr:pic>
    <xdr:clientData fLocksWithSheet="0"/>
  </xdr:twoCellAnchor>
  <xdr:twoCellAnchor>
    <xdr:from>
      <xdr:col>0</xdr:col>
      <xdr:colOff>247650</xdr:colOff>
      <xdr:row>45</xdr:row>
      <xdr:rowOff>47625</xdr:rowOff>
    </xdr:from>
    <xdr:to>
      <xdr:col>12</xdr:col>
      <xdr:colOff>238125</xdr:colOff>
      <xdr:row>45</xdr:row>
      <xdr:rowOff>47625</xdr:rowOff>
    </xdr:to>
    <xdr:sp>
      <xdr:nvSpPr>
        <xdr:cNvPr id="15" name="Line 47"/>
        <xdr:cNvSpPr>
          <a:spLocks/>
        </xdr:cNvSpPr>
      </xdr:nvSpPr>
      <xdr:spPr>
        <a:xfrm flipV="1">
          <a:off x="247650" y="13068300"/>
          <a:ext cx="130968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390525</xdr:colOff>
      <xdr:row>36</xdr:row>
      <xdr:rowOff>276225</xdr:rowOff>
    </xdr:from>
    <xdr:to>
      <xdr:col>1</xdr:col>
      <xdr:colOff>533400</xdr:colOff>
      <xdr:row>39</xdr:row>
      <xdr:rowOff>38100</xdr:rowOff>
    </xdr:to>
    <xdr:pic>
      <xdr:nvPicPr>
        <xdr:cNvPr id="16" name="Picture 48"/>
        <xdr:cNvPicPr preferRelativeResize="1">
          <a:picLocks noChangeAspect="1"/>
        </xdr:cNvPicPr>
      </xdr:nvPicPr>
      <xdr:blipFill>
        <a:blip r:embed="rId3"/>
        <a:stretch>
          <a:fillRect/>
        </a:stretch>
      </xdr:blipFill>
      <xdr:spPr>
        <a:xfrm>
          <a:off x="390525" y="10963275"/>
          <a:ext cx="1133475" cy="9525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9</xdr:col>
      <xdr:colOff>819150</xdr:colOff>
      <xdr:row>2</xdr:row>
      <xdr:rowOff>38100</xdr:rowOff>
    </xdr:to>
    <xdr:sp>
      <xdr:nvSpPr>
        <xdr:cNvPr id="1" name="Line 1"/>
        <xdr:cNvSpPr>
          <a:spLocks/>
        </xdr:cNvSpPr>
      </xdr:nvSpPr>
      <xdr:spPr>
        <a:xfrm flipV="1">
          <a:off x="0" y="800100"/>
          <a:ext cx="1163955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85725</xdr:colOff>
      <xdr:row>3</xdr:row>
      <xdr:rowOff>0</xdr:rowOff>
    </xdr:from>
    <xdr:to>
      <xdr:col>2</xdr:col>
      <xdr:colOff>304800</xdr:colOff>
      <xdr:row>5</xdr:row>
      <xdr:rowOff>190500</xdr:rowOff>
    </xdr:to>
    <xdr:sp>
      <xdr:nvSpPr>
        <xdr:cNvPr id="2" name="TextBox 2"/>
        <xdr:cNvSpPr txBox="1">
          <a:spLocks noChangeArrowheads="1"/>
        </xdr:cNvSpPr>
      </xdr:nvSpPr>
      <xdr:spPr>
        <a:xfrm>
          <a:off x="85725" y="990600"/>
          <a:ext cx="1743075" cy="1285875"/>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9525</xdr:colOff>
      <xdr:row>44</xdr:row>
      <xdr:rowOff>76200</xdr:rowOff>
    </xdr:from>
    <xdr:to>
      <xdr:col>10</xdr:col>
      <xdr:colOff>0</xdr:colOff>
      <xdr:row>44</xdr:row>
      <xdr:rowOff>76200</xdr:rowOff>
    </xdr:to>
    <xdr:sp>
      <xdr:nvSpPr>
        <xdr:cNvPr id="3" name="Line 3"/>
        <xdr:cNvSpPr>
          <a:spLocks/>
        </xdr:cNvSpPr>
      </xdr:nvSpPr>
      <xdr:spPr>
        <a:xfrm>
          <a:off x="9525" y="14001750"/>
          <a:ext cx="116395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45</xdr:row>
      <xdr:rowOff>0</xdr:rowOff>
    </xdr:from>
    <xdr:to>
      <xdr:col>1</xdr:col>
      <xdr:colOff>533400</xdr:colOff>
      <xdr:row>45</xdr:row>
      <xdr:rowOff>0</xdr:rowOff>
    </xdr:to>
    <xdr:sp>
      <xdr:nvSpPr>
        <xdr:cNvPr id="4" name="TextBox 4"/>
        <xdr:cNvSpPr txBox="1">
          <a:spLocks noChangeArrowheads="1"/>
        </xdr:cNvSpPr>
      </xdr:nvSpPr>
      <xdr:spPr>
        <a:xfrm>
          <a:off x="28575" y="14287500"/>
          <a:ext cx="14954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45</xdr:row>
      <xdr:rowOff>0</xdr:rowOff>
    </xdr:from>
    <xdr:to>
      <xdr:col>1</xdr:col>
      <xdr:colOff>533400</xdr:colOff>
      <xdr:row>45</xdr:row>
      <xdr:rowOff>0</xdr:rowOff>
    </xdr:to>
    <xdr:sp>
      <xdr:nvSpPr>
        <xdr:cNvPr id="5" name="TextBox 5"/>
        <xdr:cNvSpPr txBox="1">
          <a:spLocks noChangeArrowheads="1"/>
        </xdr:cNvSpPr>
      </xdr:nvSpPr>
      <xdr:spPr>
        <a:xfrm>
          <a:off x="57150" y="14287500"/>
          <a:ext cx="146685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30</xdr:row>
      <xdr:rowOff>85725</xdr:rowOff>
    </xdr:from>
    <xdr:ext cx="123825" cy="200025"/>
    <xdr:sp>
      <xdr:nvSpPr>
        <xdr:cNvPr id="6" name="TextBox 7"/>
        <xdr:cNvSpPr txBox="1">
          <a:spLocks noChangeArrowheads="1"/>
        </xdr:cNvSpPr>
      </xdr:nvSpPr>
      <xdr:spPr>
        <a:xfrm>
          <a:off x="219075" y="1045845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26</xdr:row>
      <xdr:rowOff>0</xdr:rowOff>
    </xdr:from>
    <xdr:ext cx="104775" cy="200025"/>
    <xdr:sp>
      <xdr:nvSpPr>
        <xdr:cNvPr id="7" name="TextBox 8"/>
        <xdr:cNvSpPr txBox="1">
          <a:spLocks noChangeArrowheads="1"/>
        </xdr:cNvSpPr>
      </xdr:nvSpPr>
      <xdr:spPr>
        <a:xfrm>
          <a:off x="466725" y="957262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24</xdr:row>
      <xdr:rowOff>85725</xdr:rowOff>
    </xdr:from>
    <xdr:ext cx="1790700" cy="895350"/>
    <xdr:sp>
      <xdr:nvSpPr>
        <xdr:cNvPr id="8" name="TextBox 10"/>
        <xdr:cNvSpPr txBox="1">
          <a:spLocks noChangeArrowheads="1"/>
        </xdr:cNvSpPr>
      </xdr:nvSpPr>
      <xdr:spPr>
        <a:xfrm>
          <a:off x="76200" y="9001125"/>
          <a:ext cx="1790700" cy="895350"/>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352425</xdr:colOff>
      <xdr:row>23</xdr:row>
      <xdr:rowOff>0</xdr:rowOff>
    </xdr:from>
    <xdr:to>
      <xdr:col>9</xdr:col>
      <xdr:colOff>438150</xdr:colOff>
      <xdr:row>23</xdr:row>
      <xdr:rowOff>0</xdr:rowOff>
    </xdr:to>
    <xdr:sp>
      <xdr:nvSpPr>
        <xdr:cNvPr id="9" name="Line 11"/>
        <xdr:cNvSpPr>
          <a:spLocks/>
        </xdr:cNvSpPr>
      </xdr:nvSpPr>
      <xdr:spPr>
        <a:xfrm flipV="1">
          <a:off x="352425" y="8791575"/>
          <a:ext cx="109061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29</xdr:row>
      <xdr:rowOff>28575</xdr:rowOff>
    </xdr:from>
    <xdr:ext cx="1790700" cy="838200"/>
    <xdr:sp>
      <xdr:nvSpPr>
        <xdr:cNvPr id="10" name="TextBox 12"/>
        <xdr:cNvSpPr txBox="1">
          <a:spLocks noChangeArrowheads="1"/>
        </xdr:cNvSpPr>
      </xdr:nvSpPr>
      <xdr:spPr>
        <a:xfrm>
          <a:off x="76200" y="10210800"/>
          <a:ext cx="1790700" cy="83820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0</xdr:col>
      <xdr:colOff>76200</xdr:colOff>
      <xdr:row>32</xdr:row>
      <xdr:rowOff>219075</xdr:rowOff>
    </xdr:from>
    <xdr:ext cx="1676400" cy="952500"/>
    <xdr:sp>
      <xdr:nvSpPr>
        <xdr:cNvPr id="11" name="TextBox 13"/>
        <xdr:cNvSpPr txBox="1">
          <a:spLocks noChangeArrowheads="1"/>
        </xdr:cNvSpPr>
      </xdr:nvSpPr>
      <xdr:spPr>
        <a:xfrm>
          <a:off x="76200" y="11220450"/>
          <a:ext cx="1676400" cy="952500"/>
        </a:xfrm>
        <a:prstGeom prst="rect">
          <a:avLst/>
        </a:prstGeom>
        <a:noFill/>
        <a:ln w="9525" cmpd="sng">
          <a:noFill/>
        </a:ln>
      </xdr:spPr>
      <xdr:txBody>
        <a:bodyPr vertOverflow="clip" wrap="square"/>
        <a:p>
          <a:pPr algn="l">
            <a:defRPr/>
          </a:pPr>
          <a:r>
            <a:rPr lang="en-US" cap="none" sz="1100" b="0" i="0" u="none" baseline="0"/>
            <a:t>This schedule of equipment efficien-cies was reformatted from the code, Table 13-Q.</a:t>
          </a:r>
        </a:p>
      </xdr:txBody>
    </xdr:sp>
    <xdr:clientData/>
  </xdr:oneCellAnchor>
  <xdr:twoCellAnchor>
    <xdr:from>
      <xdr:col>0</xdr:col>
      <xdr:colOff>381000</xdr:colOff>
      <xdr:row>27</xdr:row>
      <xdr:rowOff>161925</xdr:rowOff>
    </xdr:from>
    <xdr:to>
      <xdr:col>9</xdr:col>
      <xdr:colOff>466725</xdr:colOff>
      <xdr:row>27</xdr:row>
      <xdr:rowOff>161925</xdr:rowOff>
    </xdr:to>
    <xdr:sp>
      <xdr:nvSpPr>
        <xdr:cNvPr id="12" name="Line 14"/>
        <xdr:cNvSpPr>
          <a:spLocks/>
        </xdr:cNvSpPr>
      </xdr:nvSpPr>
      <xdr:spPr>
        <a:xfrm flipV="1">
          <a:off x="381000" y="10010775"/>
          <a:ext cx="109061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editAs="oneCell">
    <xdr:from>
      <xdr:col>0</xdr:col>
      <xdr:colOff>361950</xdr:colOff>
      <xdr:row>39</xdr:row>
      <xdr:rowOff>28575</xdr:rowOff>
    </xdr:from>
    <xdr:to>
      <xdr:col>1</xdr:col>
      <xdr:colOff>504825</xdr:colOff>
      <xdr:row>42</xdr:row>
      <xdr:rowOff>238125</xdr:rowOff>
    </xdr:to>
    <xdr:pic>
      <xdr:nvPicPr>
        <xdr:cNvPr id="13" name="Picture 251"/>
        <xdr:cNvPicPr preferRelativeResize="1">
          <a:picLocks noChangeAspect="1"/>
        </xdr:cNvPicPr>
      </xdr:nvPicPr>
      <xdr:blipFill>
        <a:blip r:embed="rId1"/>
        <a:stretch>
          <a:fillRect/>
        </a:stretch>
      </xdr:blipFill>
      <xdr:spPr>
        <a:xfrm>
          <a:off x="361950" y="12763500"/>
          <a:ext cx="1133475" cy="9525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10</xdr:col>
      <xdr:colOff>428625</xdr:colOff>
      <xdr:row>2</xdr:row>
      <xdr:rowOff>47625</xdr:rowOff>
    </xdr:to>
    <xdr:sp>
      <xdr:nvSpPr>
        <xdr:cNvPr id="1" name="Line 1"/>
        <xdr:cNvSpPr>
          <a:spLocks/>
        </xdr:cNvSpPr>
      </xdr:nvSpPr>
      <xdr:spPr>
        <a:xfrm flipV="1">
          <a:off x="9525" y="809625"/>
          <a:ext cx="115157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3</xdr:row>
      <xdr:rowOff>0</xdr:rowOff>
    </xdr:from>
    <xdr:to>
      <xdr:col>2</xdr:col>
      <xdr:colOff>9525</xdr:colOff>
      <xdr:row>10</xdr:row>
      <xdr:rowOff>38100</xdr:rowOff>
    </xdr:to>
    <xdr:sp>
      <xdr:nvSpPr>
        <xdr:cNvPr id="2" name="TextBox 2"/>
        <xdr:cNvSpPr txBox="1">
          <a:spLocks noChangeArrowheads="1"/>
        </xdr:cNvSpPr>
      </xdr:nvSpPr>
      <xdr:spPr>
        <a:xfrm>
          <a:off x="76200" y="990600"/>
          <a:ext cx="1695450" cy="3048000"/>
        </a:xfrm>
        <a:prstGeom prst="rect">
          <a:avLst/>
        </a:prstGeom>
        <a:noFill/>
        <a:ln w="9525" cmpd="sng">
          <a:noFill/>
        </a:ln>
      </xdr:spPr>
      <xdr:txBody>
        <a:bodyPr vertOverflow="clip" wrap="square"/>
        <a:p>
          <a:pPr algn="l">
            <a:defRPr/>
          </a:pPr>
          <a:r>
            <a:rPr lang="en-US" cap="none" sz="1600" b="1" i="0" u="none" baseline="0">
              <a:latin typeface="Bookman Old Style"/>
              <a:ea typeface="Bookman Old Style"/>
              <a:cs typeface="Bookman Old Style"/>
            </a:rPr>
            <a:t>Equipment</a:t>
          </a:r>
          <a:r>
            <a:rPr lang="en-US" cap="none" sz="1100" b="1" i="0" u="none" baseline="0">
              <a:latin typeface="Arial"/>
              <a:ea typeface="Arial"/>
              <a:cs typeface="Arial"/>
            </a:rPr>
            <a:t>
</a:t>
          </a:r>
          <a:r>
            <a:rPr lang="en-US" cap="none" sz="1100" b="0" i="0" u="none" baseline="0">
              <a:latin typeface="Arial"/>
              <a:ea typeface="Arial"/>
              <a:cs typeface="Arial"/>
            </a:rPr>
            <a:t>
Discussion of equip-ment ratings and equipment definitions on page 4-19.</a:t>
          </a:r>
        </a:p>
      </xdr:txBody>
    </xdr:sp>
    <xdr:clientData/>
  </xdr:twoCellAnchor>
  <xdr:twoCellAnchor>
    <xdr:from>
      <xdr:col>0</xdr:col>
      <xdr:colOff>28575</xdr:colOff>
      <xdr:row>41</xdr:row>
      <xdr:rowOff>0</xdr:rowOff>
    </xdr:from>
    <xdr:to>
      <xdr:col>11</xdr:col>
      <xdr:colOff>9525</xdr:colOff>
      <xdr:row>41</xdr:row>
      <xdr:rowOff>0</xdr:rowOff>
    </xdr:to>
    <xdr:sp>
      <xdr:nvSpPr>
        <xdr:cNvPr id="3" name="Line 3"/>
        <xdr:cNvSpPr>
          <a:spLocks/>
        </xdr:cNvSpPr>
      </xdr:nvSpPr>
      <xdr:spPr>
        <a:xfrm>
          <a:off x="28575" y="13744575"/>
          <a:ext cx="115347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41</xdr:row>
      <xdr:rowOff>0</xdr:rowOff>
    </xdr:from>
    <xdr:to>
      <xdr:col>1</xdr:col>
      <xdr:colOff>619125</xdr:colOff>
      <xdr:row>41</xdr:row>
      <xdr:rowOff>0</xdr:rowOff>
    </xdr:to>
    <xdr:sp>
      <xdr:nvSpPr>
        <xdr:cNvPr id="4" name="TextBox 4"/>
        <xdr:cNvSpPr txBox="1">
          <a:spLocks noChangeArrowheads="1"/>
        </xdr:cNvSpPr>
      </xdr:nvSpPr>
      <xdr:spPr>
        <a:xfrm>
          <a:off x="28575" y="1374457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41</xdr:row>
      <xdr:rowOff>0</xdr:rowOff>
    </xdr:from>
    <xdr:to>
      <xdr:col>1</xdr:col>
      <xdr:colOff>600075</xdr:colOff>
      <xdr:row>41</xdr:row>
      <xdr:rowOff>0</xdr:rowOff>
    </xdr:to>
    <xdr:sp>
      <xdr:nvSpPr>
        <xdr:cNvPr id="5" name="TextBox 5"/>
        <xdr:cNvSpPr txBox="1">
          <a:spLocks noChangeArrowheads="1"/>
        </xdr:cNvSpPr>
      </xdr:nvSpPr>
      <xdr:spPr>
        <a:xfrm>
          <a:off x="57150" y="1374457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32</xdr:row>
      <xdr:rowOff>85725</xdr:rowOff>
    </xdr:from>
    <xdr:ext cx="123825" cy="209550"/>
    <xdr:sp>
      <xdr:nvSpPr>
        <xdr:cNvPr id="6" name="TextBox 7"/>
        <xdr:cNvSpPr txBox="1">
          <a:spLocks noChangeArrowheads="1"/>
        </xdr:cNvSpPr>
      </xdr:nvSpPr>
      <xdr:spPr>
        <a:xfrm>
          <a:off x="219075" y="11020425"/>
          <a:ext cx="1238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428625</xdr:colOff>
      <xdr:row>28</xdr:row>
      <xdr:rowOff>0</xdr:rowOff>
    </xdr:from>
    <xdr:ext cx="104775" cy="200025"/>
    <xdr:sp>
      <xdr:nvSpPr>
        <xdr:cNvPr id="7" name="TextBox 8"/>
        <xdr:cNvSpPr txBox="1">
          <a:spLocks noChangeArrowheads="1"/>
        </xdr:cNvSpPr>
      </xdr:nvSpPr>
      <xdr:spPr>
        <a:xfrm>
          <a:off x="428625" y="1020127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25</xdr:row>
      <xdr:rowOff>66675</xdr:rowOff>
    </xdr:from>
    <xdr:ext cx="1762125" cy="828675"/>
    <xdr:sp>
      <xdr:nvSpPr>
        <xdr:cNvPr id="8" name="TextBox 9"/>
        <xdr:cNvSpPr txBox="1">
          <a:spLocks noChangeArrowheads="1"/>
        </xdr:cNvSpPr>
      </xdr:nvSpPr>
      <xdr:spPr>
        <a:xfrm>
          <a:off x="76200" y="9334500"/>
          <a:ext cx="1762125" cy="828675"/>
        </a:xfrm>
        <a:prstGeom prst="rect">
          <a:avLst/>
        </a:prstGeom>
        <a:noFill/>
        <a:ln w="9525" cmpd="sng">
          <a:noFill/>
        </a:ln>
      </xdr:spPr>
      <xdr:txBody>
        <a:bodyPr vertOverflow="clip" wrap="square"/>
        <a:p>
          <a:pPr algn="l">
            <a:defRPr/>
          </a:pPr>
          <a:r>
            <a:rPr lang="en-US" cap="none" sz="1600" b="1" i="0" u="none" baseline="0"/>
            <a:t>Required Document-ation</a:t>
          </a:r>
        </a:p>
      </xdr:txBody>
    </xdr:sp>
    <xdr:clientData/>
  </xdr:oneCellAnchor>
  <xdr:twoCellAnchor>
    <xdr:from>
      <xdr:col>0</xdr:col>
      <xdr:colOff>295275</xdr:colOff>
      <xdr:row>23</xdr:row>
      <xdr:rowOff>200025</xdr:rowOff>
    </xdr:from>
    <xdr:to>
      <xdr:col>10</xdr:col>
      <xdr:colOff>123825</xdr:colOff>
      <xdr:row>23</xdr:row>
      <xdr:rowOff>200025</xdr:rowOff>
    </xdr:to>
    <xdr:sp>
      <xdr:nvSpPr>
        <xdr:cNvPr id="9" name="Line 10"/>
        <xdr:cNvSpPr>
          <a:spLocks/>
        </xdr:cNvSpPr>
      </xdr:nvSpPr>
      <xdr:spPr>
        <a:xfrm flipV="1">
          <a:off x="295275" y="9153525"/>
          <a:ext cx="109251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76200</xdr:colOff>
      <xdr:row>31</xdr:row>
      <xdr:rowOff>28575</xdr:rowOff>
    </xdr:from>
    <xdr:ext cx="1790700" cy="857250"/>
    <xdr:sp>
      <xdr:nvSpPr>
        <xdr:cNvPr id="10" name="TextBox 11"/>
        <xdr:cNvSpPr txBox="1">
          <a:spLocks noChangeArrowheads="1"/>
        </xdr:cNvSpPr>
      </xdr:nvSpPr>
      <xdr:spPr>
        <a:xfrm>
          <a:off x="76200" y="10601325"/>
          <a:ext cx="1790700" cy="857250"/>
        </a:xfrm>
        <a:prstGeom prst="rect">
          <a:avLst/>
        </a:prstGeom>
        <a:noFill/>
        <a:ln w="9525" cmpd="sng">
          <a:noFill/>
        </a:ln>
      </xdr:spPr>
      <xdr:txBody>
        <a:bodyPr vertOverflow="clip" wrap="square"/>
        <a:p>
          <a:pPr algn="l">
            <a:defRPr/>
          </a:pPr>
          <a:r>
            <a:rPr lang="en-US" cap="none" sz="1600" b="1" i="0" u="none" baseline="0"/>
            <a:t>Code Required Efficiencies</a:t>
          </a:r>
        </a:p>
      </xdr:txBody>
    </xdr:sp>
    <xdr:clientData/>
  </xdr:oneCellAnchor>
  <xdr:oneCellAnchor>
    <xdr:from>
      <xdr:col>3</xdr:col>
      <xdr:colOff>266700</xdr:colOff>
      <xdr:row>32</xdr:row>
      <xdr:rowOff>142875</xdr:rowOff>
    </xdr:from>
    <xdr:ext cx="123825" cy="200025"/>
    <xdr:sp>
      <xdr:nvSpPr>
        <xdr:cNvPr id="11" name="TextBox 13"/>
        <xdr:cNvSpPr txBox="1">
          <a:spLocks noChangeArrowheads="1"/>
        </xdr:cNvSpPr>
      </xdr:nvSpPr>
      <xdr:spPr>
        <a:xfrm>
          <a:off x="2124075" y="1107757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33</xdr:row>
      <xdr:rowOff>76200</xdr:rowOff>
    </xdr:from>
    <xdr:ext cx="1790700" cy="838200"/>
    <xdr:sp>
      <xdr:nvSpPr>
        <xdr:cNvPr id="12" name="TextBox 14"/>
        <xdr:cNvSpPr txBox="1">
          <a:spLocks noChangeArrowheads="1"/>
        </xdr:cNvSpPr>
      </xdr:nvSpPr>
      <xdr:spPr>
        <a:xfrm>
          <a:off x="76200" y="11487150"/>
          <a:ext cx="1790700" cy="838200"/>
        </a:xfrm>
        <a:prstGeom prst="rect">
          <a:avLst/>
        </a:prstGeom>
        <a:noFill/>
        <a:ln w="9525" cmpd="sng">
          <a:noFill/>
        </a:ln>
      </xdr:spPr>
      <xdr:txBody>
        <a:bodyPr vertOverflow="clip" wrap="square"/>
        <a:p>
          <a:pPr algn="l">
            <a:defRPr/>
          </a:pPr>
          <a:r>
            <a:rPr lang="en-US" cap="none" sz="1100" b="0" i="0" u="none" baseline="0"/>
            <a:t>This schedule of equip-ment efficiencies was reformatted from code, Table 13-P.</a:t>
          </a:r>
        </a:p>
      </xdr:txBody>
    </xdr:sp>
    <xdr:clientData/>
  </xdr:oneCellAnchor>
  <xdr:twoCellAnchor>
    <xdr:from>
      <xdr:col>0</xdr:col>
      <xdr:colOff>314325</xdr:colOff>
      <xdr:row>29</xdr:row>
      <xdr:rowOff>0</xdr:rowOff>
    </xdr:from>
    <xdr:to>
      <xdr:col>10</xdr:col>
      <xdr:colOff>142875</xdr:colOff>
      <xdr:row>29</xdr:row>
      <xdr:rowOff>0</xdr:rowOff>
    </xdr:to>
    <xdr:sp>
      <xdr:nvSpPr>
        <xdr:cNvPr id="13" name="Line 44"/>
        <xdr:cNvSpPr>
          <a:spLocks/>
        </xdr:cNvSpPr>
      </xdr:nvSpPr>
      <xdr:spPr>
        <a:xfrm flipV="1">
          <a:off x="314325" y="10363200"/>
          <a:ext cx="1092517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2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2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2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5" name="TextBox 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6" name="TextBox 26"/>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7" name="TextBox 2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8" name="Line 2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3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3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1" name="Line 3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2" name="Line 39"/>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3" name="Line 40"/>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4" name="Line 4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5" name="Line 4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6" name="TextBox 49"/>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17" name="Line 5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8" name="Line 51"/>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9" name="Line 53"/>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0" name="Line 9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1" name="TextBox 1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2" name="TextBox 141"/>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3" name="TextBox 142"/>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24" name="TextBox 143"/>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25" name="Line 14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6" name="Line 145"/>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7" name="Line 17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8" name="Line 185"/>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9" name="Line 187"/>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0" name="Line 189"/>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1" name="Line 19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194"/>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3" name="Line 20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4" name="Line 204"/>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19050</xdr:colOff>
      <xdr:row>2</xdr:row>
      <xdr:rowOff>57150</xdr:rowOff>
    </xdr:from>
    <xdr:to>
      <xdr:col>12</xdr:col>
      <xdr:colOff>9525</xdr:colOff>
      <xdr:row>2</xdr:row>
      <xdr:rowOff>57150</xdr:rowOff>
    </xdr:to>
    <xdr:sp>
      <xdr:nvSpPr>
        <xdr:cNvPr id="35" name="Line 247"/>
        <xdr:cNvSpPr>
          <a:spLocks/>
        </xdr:cNvSpPr>
      </xdr:nvSpPr>
      <xdr:spPr>
        <a:xfrm flipV="1">
          <a:off x="19050" y="819150"/>
          <a:ext cx="1096327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42</xdr:row>
      <xdr:rowOff>123825</xdr:rowOff>
    </xdr:from>
    <xdr:to>
      <xdr:col>11</xdr:col>
      <xdr:colOff>847725</xdr:colOff>
      <xdr:row>42</xdr:row>
      <xdr:rowOff>123825</xdr:rowOff>
    </xdr:to>
    <xdr:sp>
      <xdr:nvSpPr>
        <xdr:cNvPr id="36" name="Line 248"/>
        <xdr:cNvSpPr>
          <a:spLocks/>
        </xdr:cNvSpPr>
      </xdr:nvSpPr>
      <xdr:spPr>
        <a:xfrm flipV="1">
          <a:off x="28575" y="13563600"/>
          <a:ext cx="10925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39</xdr:row>
      <xdr:rowOff>485775</xdr:rowOff>
    </xdr:from>
    <xdr:to>
      <xdr:col>2</xdr:col>
      <xdr:colOff>266700</xdr:colOff>
      <xdr:row>41</xdr:row>
      <xdr:rowOff>371475</xdr:rowOff>
    </xdr:to>
    <xdr:pic>
      <xdr:nvPicPr>
        <xdr:cNvPr id="37" name="Picture 279"/>
        <xdr:cNvPicPr preferRelativeResize="1">
          <a:picLocks noChangeAspect="1"/>
        </xdr:cNvPicPr>
      </xdr:nvPicPr>
      <xdr:blipFill>
        <a:blip r:embed="rId1"/>
        <a:stretch>
          <a:fillRect/>
        </a:stretch>
      </xdr:blipFill>
      <xdr:spPr>
        <a:xfrm>
          <a:off x="47625" y="12744450"/>
          <a:ext cx="781050" cy="6858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11</xdr:col>
      <xdr:colOff>0</xdr:colOff>
      <xdr:row>2</xdr:row>
      <xdr:rowOff>38100</xdr:rowOff>
    </xdr:to>
    <xdr:sp>
      <xdr:nvSpPr>
        <xdr:cNvPr id="1" name="Line 2"/>
        <xdr:cNvSpPr>
          <a:spLocks/>
        </xdr:cNvSpPr>
      </xdr:nvSpPr>
      <xdr:spPr>
        <a:xfrm flipV="1">
          <a:off x="0" y="800100"/>
          <a:ext cx="1235392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0</xdr:colOff>
      <xdr:row>48</xdr:row>
      <xdr:rowOff>257175</xdr:rowOff>
    </xdr:from>
    <xdr:to>
      <xdr:col>11</xdr:col>
      <xdr:colOff>0</xdr:colOff>
      <xdr:row>48</xdr:row>
      <xdr:rowOff>266700</xdr:rowOff>
    </xdr:to>
    <xdr:sp>
      <xdr:nvSpPr>
        <xdr:cNvPr id="2" name="Line 8"/>
        <xdr:cNvSpPr>
          <a:spLocks/>
        </xdr:cNvSpPr>
      </xdr:nvSpPr>
      <xdr:spPr>
        <a:xfrm flipV="1">
          <a:off x="0" y="14687550"/>
          <a:ext cx="12353925" cy="9525"/>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50</xdr:row>
      <xdr:rowOff>0</xdr:rowOff>
    </xdr:from>
    <xdr:to>
      <xdr:col>1</xdr:col>
      <xdr:colOff>619125</xdr:colOff>
      <xdr:row>50</xdr:row>
      <xdr:rowOff>0</xdr:rowOff>
    </xdr:to>
    <xdr:sp>
      <xdr:nvSpPr>
        <xdr:cNvPr id="3" name="TextBox 9"/>
        <xdr:cNvSpPr txBox="1">
          <a:spLocks noChangeArrowheads="1"/>
        </xdr:cNvSpPr>
      </xdr:nvSpPr>
      <xdr:spPr>
        <a:xfrm>
          <a:off x="28575" y="15001875"/>
          <a:ext cx="12668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50</xdr:row>
      <xdr:rowOff>0</xdr:rowOff>
    </xdr:from>
    <xdr:to>
      <xdr:col>1</xdr:col>
      <xdr:colOff>600075</xdr:colOff>
      <xdr:row>50</xdr:row>
      <xdr:rowOff>0</xdr:rowOff>
    </xdr:to>
    <xdr:sp>
      <xdr:nvSpPr>
        <xdr:cNvPr id="4" name="TextBox 10"/>
        <xdr:cNvSpPr txBox="1">
          <a:spLocks noChangeArrowheads="1"/>
        </xdr:cNvSpPr>
      </xdr:nvSpPr>
      <xdr:spPr>
        <a:xfrm>
          <a:off x="57150" y="15001875"/>
          <a:ext cx="121920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50</xdr:row>
      <xdr:rowOff>0</xdr:rowOff>
    </xdr:from>
    <xdr:ext cx="123825" cy="152400"/>
    <xdr:sp>
      <xdr:nvSpPr>
        <xdr:cNvPr id="5" name="TextBox 17"/>
        <xdr:cNvSpPr txBox="1">
          <a:spLocks noChangeArrowheads="1"/>
        </xdr:cNvSpPr>
      </xdr:nvSpPr>
      <xdr:spPr>
        <a:xfrm>
          <a:off x="219075" y="15001875"/>
          <a:ext cx="123825" cy="15240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0</xdr:col>
      <xdr:colOff>28575</xdr:colOff>
      <xdr:row>49</xdr:row>
      <xdr:rowOff>0</xdr:rowOff>
    </xdr:from>
    <xdr:to>
      <xdr:col>1</xdr:col>
      <xdr:colOff>628650</xdr:colOff>
      <xdr:row>49</xdr:row>
      <xdr:rowOff>0</xdr:rowOff>
    </xdr:to>
    <xdr:sp>
      <xdr:nvSpPr>
        <xdr:cNvPr id="6" name="TextBox 24"/>
        <xdr:cNvSpPr txBox="1">
          <a:spLocks noChangeArrowheads="1"/>
        </xdr:cNvSpPr>
      </xdr:nvSpPr>
      <xdr:spPr>
        <a:xfrm>
          <a:off x="28575" y="15001875"/>
          <a:ext cx="12763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49</xdr:row>
      <xdr:rowOff>0</xdr:rowOff>
    </xdr:from>
    <xdr:to>
      <xdr:col>1</xdr:col>
      <xdr:colOff>600075</xdr:colOff>
      <xdr:row>49</xdr:row>
      <xdr:rowOff>0</xdr:rowOff>
    </xdr:to>
    <xdr:sp>
      <xdr:nvSpPr>
        <xdr:cNvPr id="7" name="TextBox 25"/>
        <xdr:cNvSpPr txBox="1">
          <a:spLocks noChangeArrowheads="1"/>
        </xdr:cNvSpPr>
      </xdr:nvSpPr>
      <xdr:spPr>
        <a:xfrm>
          <a:off x="57150" y="15001875"/>
          <a:ext cx="121920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49</xdr:row>
      <xdr:rowOff>0</xdr:rowOff>
    </xdr:from>
    <xdr:to>
      <xdr:col>1</xdr:col>
      <xdr:colOff>628650</xdr:colOff>
      <xdr:row>49</xdr:row>
      <xdr:rowOff>0</xdr:rowOff>
    </xdr:to>
    <xdr:sp>
      <xdr:nvSpPr>
        <xdr:cNvPr id="8" name="TextBox 26"/>
        <xdr:cNvSpPr txBox="1">
          <a:spLocks noChangeArrowheads="1"/>
        </xdr:cNvSpPr>
      </xdr:nvSpPr>
      <xdr:spPr>
        <a:xfrm>
          <a:off x="28575" y="15001875"/>
          <a:ext cx="12763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49</xdr:row>
      <xdr:rowOff>0</xdr:rowOff>
    </xdr:from>
    <xdr:to>
      <xdr:col>1</xdr:col>
      <xdr:colOff>600075</xdr:colOff>
      <xdr:row>49</xdr:row>
      <xdr:rowOff>0</xdr:rowOff>
    </xdr:to>
    <xdr:sp>
      <xdr:nvSpPr>
        <xdr:cNvPr id="9" name="TextBox 27"/>
        <xdr:cNvSpPr txBox="1">
          <a:spLocks noChangeArrowheads="1"/>
        </xdr:cNvSpPr>
      </xdr:nvSpPr>
      <xdr:spPr>
        <a:xfrm>
          <a:off x="57150" y="15001875"/>
          <a:ext cx="121920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12</xdr:col>
      <xdr:colOff>0</xdr:colOff>
      <xdr:row>49</xdr:row>
      <xdr:rowOff>0</xdr:rowOff>
    </xdr:from>
    <xdr:to>
      <xdr:col>12</xdr:col>
      <xdr:colOff>0</xdr:colOff>
      <xdr:row>49</xdr:row>
      <xdr:rowOff>0</xdr:rowOff>
    </xdr:to>
    <xdr:sp>
      <xdr:nvSpPr>
        <xdr:cNvPr id="10" name="Line 50"/>
        <xdr:cNvSpPr>
          <a:spLocks/>
        </xdr:cNvSpPr>
      </xdr:nvSpPr>
      <xdr:spPr>
        <a:xfrm>
          <a:off x="13182600" y="15001875"/>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49</xdr:row>
      <xdr:rowOff>0</xdr:rowOff>
    </xdr:from>
    <xdr:to>
      <xdr:col>1</xdr:col>
      <xdr:colOff>742950</xdr:colOff>
      <xdr:row>49</xdr:row>
      <xdr:rowOff>0</xdr:rowOff>
    </xdr:to>
    <xdr:sp>
      <xdr:nvSpPr>
        <xdr:cNvPr id="11" name="TextBox 54"/>
        <xdr:cNvSpPr txBox="1">
          <a:spLocks noChangeArrowheads="1"/>
        </xdr:cNvSpPr>
      </xdr:nvSpPr>
      <xdr:spPr>
        <a:xfrm>
          <a:off x="76200" y="15001875"/>
          <a:ext cx="13430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twoCellAnchor>
    <xdr:from>
      <xdr:col>0</xdr:col>
      <xdr:colOff>123825</xdr:colOff>
      <xdr:row>49</xdr:row>
      <xdr:rowOff>0</xdr:rowOff>
    </xdr:from>
    <xdr:to>
      <xdr:col>2</xdr:col>
      <xdr:colOff>28575</xdr:colOff>
      <xdr:row>49</xdr:row>
      <xdr:rowOff>0</xdr:rowOff>
    </xdr:to>
    <xdr:sp>
      <xdr:nvSpPr>
        <xdr:cNvPr id="12" name="TextBox 55"/>
        <xdr:cNvSpPr txBox="1">
          <a:spLocks noChangeArrowheads="1"/>
        </xdr:cNvSpPr>
      </xdr:nvSpPr>
      <xdr:spPr>
        <a:xfrm>
          <a:off x="123825" y="15001875"/>
          <a:ext cx="32670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twoCellAnchor>
    <xdr:from>
      <xdr:col>0</xdr:col>
      <xdr:colOff>76200</xdr:colOff>
      <xdr:row>49</xdr:row>
      <xdr:rowOff>0</xdr:rowOff>
    </xdr:from>
    <xdr:to>
      <xdr:col>1</xdr:col>
      <xdr:colOff>742950</xdr:colOff>
      <xdr:row>49</xdr:row>
      <xdr:rowOff>0</xdr:rowOff>
    </xdr:to>
    <xdr:sp>
      <xdr:nvSpPr>
        <xdr:cNvPr id="13" name="TextBox 56"/>
        <xdr:cNvSpPr txBox="1">
          <a:spLocks noChangeArrowheads="1"/>
        </xdr:cNvSpPr>
      </xdr:nvSpPr>
      <xdr:spPr>
        <a:xfrm>
          <a:off x="76200" y="15001875"/>
          <a:ext cx="13430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twoCellAnchor>
    <xdr:from>
      <xdr:col>0</xdr:col>
      <xdr:colOff>123825</xdr:colOff>
      <xdr:row>49</xdr:row>
      <xdr:rowOff>0</xdr:rowOff>
    </xdr:from>
    <xdr:to>
      <xdr:col>2</xdr:col>
      <xdr:colOff>28575</xdr:colOff>
      <xdr:row>49</xdr:row>
      <xdr:rowOff>0</xdr:rowOff>
    </xdr:to>
    <xdr:sp>
      <xdr:nvSpPr>
        <xdr:cNvPr id="14" name="TextBox 57"/>
        <xdr:cNvSpPr txBox="1">
          <a:spLocks noChangeArrowheads="1"/>
        </xdr:cNvSpPr>
      </xdr:nvSpPr>
      <xdr:spPr>
        <a:xfrm>
          <a:off x="123825" y="15001875"/>
          <a:ext cx="32670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twoCellAnchor>
    <xdr:from>
      <xdr:col>0</xdr:col>
      <xdr:colOff>123825</xdr:colOff>
      <xdr:row>49</xdr:row>
      <xdr:rowOff>0</xdr:rowOff>
    </xdr:from>
    <xdr:to>
      <xdr:col>2</xdr:col>
      <xdr:colOff>28575</xdr:colOff>
      <xdr:row>49</xdr:row>
      <xdr:rowOff>0</xdr:rowOff>
    </xdr:to>
    <xdr:sp>
      <xdr:nvSpPr>
        <xdr:cNvPr id="15" name="TextBox 58"/>
        <xdr:cNvSpPr txBox="1">
          <a:spLocks noChangeArrowheads="1"/>
        </xdr:cNvSpPr>
      </xdr:nvSpPr>
      <xdr:spPr>
        <a:xfrm>
          <a:off x="123825" y="15001875"/>
          <a:ext cx="32670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59</xdr:row>
      <xdr:rowOff>190500</xdr:rowOff>
    </xdr:from>
    <xdr:to>
      <xdr:col>18</xdr:col>
      <xdr:colOff>0</xdr:colOff>
      <xdr:row>59</xdr:row>
      <xdr:rowOff>190500</xdr:rowOff>
    </xdr:to>
    <xdr:sp>
      <xdr:nvSpPr>
        <xdr:cNvPr id="1" name="Line 1"/>
        <xdr:cNvSpPr>
          <a:spLocks/>
        </xdr:cNvSpPr>
      </xdr:nvSpPr>
      <xdr:spPr>
        <a:xfrm>
          <a:off x="28575" y="17383125"/>
          <a:ext cx="1242060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60</xdr:row>
      <xdr:rowOff>0</xdr:rowOff>
    </xdr:from>
    <xdr:to>
      <xdr:col>1</xdr:col>
      <xdr:colOff>619125</xdr:colOff>
      <xdr:row>60</xdr:row>
      <xdr:rowOff>0</xdr:rowOff>
    </xdr:to>
    <xdr:sp>
      <xdr:nvSpPr>
        <xdr:cNvPr id="2" name="TextBox 2"/>
        <xdr:cNvSpPr txBox="1">
          <a:spLocks noChangeArrowheads="1"/>
        </xdr:cNvSpPr>
      </xdr:nvSpPr>
      <xdr:spPr>
        <a:xfrm>
          <a:off x="28575" y="17392650"/>
          <a:ext cx="9810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60</xdr:row>
      <xdr:rowOff>0</xdr:rowOff>
    </xdr:from>
    <xdr:to>
      <xdr:col>1</xdr:col>
      <xdr:colOff>600075</xdr:colOff>
      <xdr:row>60</xdr:row>
      <xdr:rowOff>0</xdr:rowOff>
    </xdr:to>
    <xdr:sp>
      <xdr:nvSpPr>
        <xdr:cNvPr id="3" name="TextBox 3"/>
        <xdr:cNvSpPr txBox="1">
          <a:spLocks noChangeArrowheads="1"/>
        </xdr:cNvSpPr>
      </xdr:nvSpPr>
      <xdr:spPr>
        <a:xfrm>
          <a:off x="57150" y="17392650"/>
          <a:ext cx="93345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257175</xdr:colOff>
      <xdr:row>59</xdr:row>
      <xdr:rowOff>0</xdr:rowOff>
    </xdr:from>
    <xdr:ext cx="123825" cy="200025"/>
    <xdr:sp>
      <xdr:nvSpPr>
        <xdr:cNvPr id="4" name="TextBox 5"/>
        <xdr:cNvSpPr txBox="1">
          <a:spLocks noChangeArrowheads="1"/>
        </xdr:cNvSpPr>
      </xdr:nvSpPr>
      <xdr:spPr>
        <a:xfrm>
          <a:off x="257175" y="17192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59</xdr:row>
      <xdr:rowOff>0</xdr:rowOff>
    </xdr:from>
    <xdr:ext cx="123825" cy="200025"/>
    <xdr:sp>
      <xdr:nvSpPr>
        <xdr:cNvPr id="5" name="TextBox 6"/>
        <xdr:cNvSpPr txBox="1">
          <a:spLocks noChangeArrowheads="1"/>
        </xdr:cNvSpPr>
      </xdr:nvSpPr>
      <xdr:spPr>
        <a:xfrm>
          <a:off x="390525" y="17192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257175</xdr:colOff>
      <xdr:row>58</xdr:row>
      <xdr:rowOff>0</xdr:rowOff>
    </xdr:from>
    <xdr:ext cx="123825" cy="200025"/>
    <xdr:sp>
      <xdr:nvSpPr>
        <xdr:cNvPr id="6" name="TextBox 8"/>
        <xdr:cNvSpPr txBox="1">
          <a:spLocks noChangeArrowheads="1"/>
        </xdr:cNvSpPr>
      </xdr:nvSpPr>
      <xdr:spPr>
        <a:xfrm>
          <a:off x="25717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58</xdr:row>
      <xdr:rowOff>0</xdr:rowOff>
    </xdr:from>
    <xdr:ext cx="123825" cy="200025"/>
    <xdr:sp>
      <xdr:nvSpPr>
        <xdr:cNvPr id="7" name="TextBox 9"/>
        <xdr:cNvSpPr txBox="1">
          <a:spLocks noChangeArrowheads="1"/>
        </xdr:cNvSpPr>
      </xdr:nvSpPr>
      <xdr:spPr>
        <a:xfrm>
          <a:off x="39052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257175</xdr:colOff>
      <xdr:row>58</xdr:row>
      <xdr:rowOff>0</xdr:rowOff>
    </xdr:from>
    <xdr:ext cx="123825" cy="200025"/>
    <xdr:sp>
      <xdr:nvSpPr>
        <xdr:cNvPr id="8" name="TextBox 11"/>
        <xdr:cNvSpPr txBox="1">
          <a:spLocks noChangeArrowheads="1"/>
        </xdr:cNvSpPr>
      </xdr:nvSpPr>
      <xdr:spPr>
        <a:xfrm>
          <a:off x="25717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58</xdr:row>
      <xdr:rowOff>0</xdr:rowOff>
    </xdr:from>
    <xdr:ext cx="123825" cy="200025"/>
    <xdr:sp>
      <xdr:nvSpPr>
        <xdr:cNvPr id="9" name="TextBox 12"/>
        <xdr:cNvSpPr txBox="1">
          <a:spLocks noChangeArrowheads="1"/>
        </xdr:cNvSpPr>
      </xdr:nvSpPr>
      <xdr:spPr>
        <a:xfrm>
          <a:off x="39052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58</xdr:row>
      <xdr:rowOff>0</xdr:rowOff>
    </xdr:from>
    <xdr:ext cx="123825" cy="200025"/>
    <xdr:sp>
      <xdr:nvSpPr>
        <xdr:cNvPr id="10" name="TextBox 13"/>
        <xdr:cNvSpPr txBox="1">
          <a:spLocks noChangeArrowheads="1"/>
        </xdr:cNvSpPr>
      </xdr:nvSpPr>
      <xdr:spPr>
        <a:xfrm>
          <a:off x="39052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0</xdr:col>
      <xdr:colOff>9525</xdr:colOff>
      <xdr:row>2</xdr:row>
      <xdr:rowOff>38100</xdr:rowOff>
    </xdr:from>
    <xdr:to>
      <xdr:col>9</xdr:col>
      <xdr:colOff>0</xdr:colOff>
      <xdr:row>2</xdr:row>
      <xdr:rowOff>38100</xdr:rowOff>
    </xdr:to>
    <xdr:sp>
      <xdr:nvSpPr>
        <xdr:cNvPr id="11" name="Line 14"/>
        <xdr:cNvSpPr>
          <a:spLocks/>
        </xdr:cNvSpPr>
      </xdr:nvSpPr>
      <xdr:spPr>
        <a:xfrm flipV="1">
          <a:off x="9525" y="800100"/>
          <a:ext cx="1243965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1</xdr:col>
      <xdr:colOff>523875</xdr:colOff>
      <xdr:row>58</xdr:row>
      <xdr:rowOff>0</xdr:rowOff>
    </xdr:from>
    <xdr:ext cx="123825" cy="200025"/>
    <xdr:sp>
      <xdr:nvSpPr>
        <xdr:cNvPr id="12" name="TextBox 15"/>
        <xdr:cNvSpPr txBox="1">
          <a:spLocks noChangeArrowheads="1"/>
        </xdr:cNvSpPr>
      </xdr:nvSpPr>
      <xdr:spPr>
        <a:xfrm>
          <a:off x="9144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58</xdr:row>
      <xdr:rowOff>0</xdr:rowOff>
    </xdr:from>
    <xdr:ext cx="123825" cy="200025"/>
    <xdr:sp>
      <xdr:nvSpPr>
        <xdr:cNvPr id="13" name="TextBox 16"/>
        <xdr:cNvSpPr txBox="1">
          <a:spLocks noChangeArrowheads="1"/>
        </xdr:cNvSpPr>
      </xdr:nvSpPr>
      <xdr:spPr>
        <a:xfrm>
          <a:off x="39052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523875</xdr:colOff>
      <xdr:row>58</xdr:row>
      <xdr:rowOff>0</xdr:rowOff>
    </xdr:from>
    <xdr:ext cx="123825" cy="200025"/>
    <xdr:sp>
      <xdr:nvSpPr>
        <xdr:cNvPr id="14" name="TextBox 17"/>
        <xdr:cNvSpPr txBox="1">
          <a:spLocks noChangeArrowheads="1"/>
        </xdr:cNvSpPr>
      </xdr:nvSpPr>
      <xdr:spPr>
        <a:xfrm>
          <a:off x="9144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0</xdr:colOff>
      <xdr:row>58</xdr:row>
      <xdr:rowOff>0</xdr:rowOff>
    </xdr:from>
    <xdr:ext cx="123825" cy="200025"/>
    <xdr:sp>
      <xdr:nvSpPr>
        <xdr:cNvPr id="15" name="TextBox 18"/>
        <xdr:cNvSpPr txBox="1">
          <a:spLocks noChangeArrowheads="1"/>
        </xdr:cNvSpPr>
      </xdr:nvSpPr>
      <xdr:spPr>
        <a:xfrm>
          <a:off x="39052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523875</xdr:colOff>
      <xdr:row>58</xdr:row>
      <xdr:rowOff>0</xdr:rowOff>
    </xdr:from>
    <xdr:ext cx="123825" cy="200025"/>
    <xdr:sp>
      <xdr:nvSpPr>
        <xdr:cNvPr id="16" name="TextBox 19"/>
        <xdr:cNvSpPr txBox="1">
          <a:spLocks noChangeArrowheads="1"/>
        </xdr:cNvSpPr>
      </xdr:nvSpPr>
      <xdr:spPr>
        <a:xfrm>
          <a:off x="9144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0</xdr:colOff>
      <xdr:row>58</xdr:row>
      <xdr:rowOff>0</xdr:rowOff>
    </xdr:from>
    <xdr:ext cx="123825" cy="200025"/>
    <xdr:sp>
      <xdr:nvSpPr>
        <xdr:cNvPr id="17" name="TextBox 30"/>
        <xdr:cNvSpPr txBox="1">
          <a:spLocks noChangeArrowheads="1"/>
        </xdr:cNvSpPr>
      </xdr:nvSpPr>
      <xdr:spPr>
        <a:xfrm>
          <a:off x="149352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0</xdr:colOff>
      <xdr:row>58</xdr:row>
      <xdr:rowOff>0</xdr:rowOff>
    </xdr:from>
    <xdr:ext cx="123825" cy="200025"/>
    <xdr:sp>
      <xdr:nvSpPr>
        <xdr:cNvPr id="18" name="TextBox 32"/>
        <xdr:cNvSpPr txBox="1">
          <a:spLocks noChangeArrowheads="1"/>
        </xdr:cNvSpPr>
      </xdr:nvSpPr>
      <xdr:spPr>
        <a:xfrm>
          <a:off x="149352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0</xdr:colOff>
      <xdr:row>58</xdr:row>
      <xdr:rowOff>0</xdr:rowOff>
    </xdr:from>
    <xdr:ext cx="123825" cy="200025"/>
    <xdr:sp>
      <xdr:nvSpPr>
        <xdr:cNvPr id="19" name="TextBox 33"/>
        <xdr:cNvSpPr txBox="1">
          <a:spLocks noChangeArrowheads="1"/>
        </xdr:cNvSpPr>
      </xdr:nvSpPr>
      <xdr:spPr>
        <a:xfrm>
          <a:off x="149352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523875</xdr:colOff>
      <xdr:row>58</xdr:row>
      <xdr:rowOff>0</xdr:rowOff>
    </xdr:from>
    <xdr:ext cx="123825" cy="200025"/>
    <xdr:sp>
      <xdr:nvSpPr>
        <xdr:cNvPr id="20" name="TextBox 34"/>
        <xdr:cNvSpPr txBox="1">
          <a:spLocks noChangeArrowheads="1"/>
        </xdr:cNvSpPr>
      </xdr:nvSpPr>
      <xdr:spPr>
        <a:xfrm>
          <a:off x="1545907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0</xdr:colOff>
      <xdr:row>58</xdr:row>
      <xdr:rowOff>0</xdr:rowOff>
    </xdr:from>
    <xdr:ext cx="123825" cy="200025"/>
    <xdr:sp>
      <xdr:nvSpPr>
        <xdr:cNvPr id="21" name="TextBox 35"/>
        <xdr:cNvSpPr txBox="1">
          <a:spLocks noChangeArrowheads="1"/>
        </xdr:cNvSpPr>
      </xdr:nvSpPr>
      <xdr:spPr>
        <a:xfrm>
          <a:off x="149352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523875</xdr:colOff>
      <xdr:row>58</xdr:row>
      <xdr:rowOff>0</xdr:rowOff>
    </xdr:from>
    <xdr:ext cx="123825" cy="200025"/>
    <xdr:sp>
      <xdr:nvSpPr>
        <xdr:cNvPr id="22" name="TextBox 36"/>
        <xdr:cNvSpPr txBox="1">
          <a:spLocks noChangeArrowheads="1"/>
        </xdr:cNvSpPr>
      </xdr:nvSpPr>
      <xdr:spPr>
        <a:xfrm>
          <a:off x="1545907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0</xdr:colOff>
      <xdr:row>58</xdr:row>
      <xdr:rowOff>0</xdr:rowOff>
    </xdr:from>
    <xdr:ext cx="123825" cy="200025"/>
    <xdr:sp>
      <xdr:nvSpPr>
        <xdr:cNvPr id="23" name="TextBox 37"/>
        <xdr:cNvSpPr txBox="1">
          <a:spLocks noChangeArrowheads="1"/>
        </xdr:cNvSpPr>
      </xdr:nvSpPr>
      <xdr:spPr>
        <a:xfrm>
          <a:off x="14935200"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21</xdr:col>
      <xdr:colOff>523875</xdr:colOff>
      <xdr:row>58</xdr:row>
      <xdr:rowOff>0</xdr:rowOff>
    </xdr:from>
    <xdr:ext cx="123825" cy="200025"/>
    <xdr:sp>
      <xdr:nvSpPr>
        <xdr:cNvPr id="24" name="TextBox 38"/>
        <xdr:cNvSpPr txBox="1">
          <a:spLocks noChangeArrowheads="1"/>
        </xdr:cNvSpPr>
      </xdr:nvSpPr>
      <xdr:spPr>
        <a:xfrm>
          <a:off x="15459075" y="169545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19</xdr:col>
      <xdr:colOff>257175</xdr:colOff>
      <xdr:row>46</xdr:row>
      <xdr:rowOff>0</xdr:rowOff>
    </xdr:from>
    <xdr:ext cx="123825" cy="200025"/>
    <xdr:sp>
      <xdr:nvSpPr>
        <xdr:cNvPr id="25" name="TextBox 40"/>
        <xdr:cNvSpPr txBox="1">
          <a:spLocks noChangeArrowheads="1"/>
        </xdr:cNvSpPr>
      </xdr:nvSpPr>
      <xdr:spPr>
        <a:xfrm>
          <a:off x="13535025" y="1313497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0</xdr:colOff>
      <xdr:row>46</xdr:row>
      <xdr:rowOff>0</xdr:rowOff>
    </xdr:from>
    <xdr:ext cx="123825" cy="200025"/>
    <xdr:sp>
      <xdr:nvSpPr>
        <xdr:cNvPr id="26" name="TextBox 41"/>
        <xdr:cNvSpPr txBox="1">
          <a:spLocks noChangeArrowheads="1"/>
        </xdr:cNvSpPr>
      </xdr:nvSpPr>
      <xdr:spPr>
        <a:xfrm>
          <a:off x="14106525" y="1313497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19</xdr:col>
      <xdr:colOff>257175</xdr:colOff>
      <xdr:row>45</xdr:row>
      <xdr:rowOff>0</xdr:rowOff>
    </xdr:from>
    <xdr:ext cx="123825" cy="200025"/>
    <xdr:sp>
      <xdr:nvSpPr>
        <xdr:cNvPr id="27" name="TextBox 43"/>
        <xdr:cNvSpPr txBox="1">
          <a:spLocks noChangeArrowheads="1"/>
        </xdr:cNvSpPr>
      </xdr:nvSpPr>
      <xdr:spPr>
        <a:xfrm>
          <a:off x="13535025" y="1282065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0</xdr:colOff>
      <xdr:row>45</xdr:row>
      <xdr:rowOff>0</xdr:rowOff>
    </xdr:from>
    <xdr:ext cx="123825" cy="200025"/>
    <xdr:sp>
      <xdr:nvSpPr>
        <xdr:cNvPr id="28" name="TextBox 44"/>
        <xdr:cNvSpPr txBox="1">
          <a:spLocks noChangeArrowheads="1"/>
        </xdr:cNvSpPr>
      </xdr:nvSpPr>
      <xdr:spPr>
        <a:xfrm>
          <a:off x="14106525" y="1282065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0</xdr:colOff>
      <xdr:row>45</xdr:row>
      <xdr:rowOff>0</xdr:rowOff>
    </xdr:from>
    <xdr:ext cx="123825" cy="200025"/>
    <xdr:sp>
      <xdr:nvSpPr>
        <xdr:cNvPr id="29" name="TextBox 45"/>
        <xdr:cNvSpPr txBox="1">
          <a:spLocks noChangeArrowheads="1"/>
        </xdr:cNvSpPr>
      </xdr:nvSpPr>
      <xdr:spPr>
        <a:xfrm>
          <a:off x="14106525" y="1282065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523875</xdr:colOff>
      <xdr:row>45</xdr:row>
      <xdr:rowOff>0</xdr:rowOff>
    </xdr:from>
    <xdr:ext cx="123825" cy="200025"/>
    <xdr:sp>
      <xdr:nvSpPr>
        <xdr:cNvPr id="30" name="TextBox 46"/>
        <xdr:cNvSpPr txBox="1">
          <a:spLocks noChangeArrowheads="1"/>
        </xdr:cNvSpPr>
      </xdr:nvSpPr>
      <xdr:spPr>
        <a:xfrm>
          <a:off x="14630400" y="1282065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0</xdr:colOff>
      <xdr:row>48</xdr:row>
      <xdr:rowOff>0</xdr:rowOff>
    </xdr:from>
    <xdr:ext cx="123825" cy="200025"/>
    <xdr:sp>
      <xdr:nvSpPr>
        <xdr:cNvPr id="31" name="TextBox 47"/>
        <xdr:cNvSpPr txBox="1">
          <a:spLocks noChangeArrowheads="1"/>
        </xdr:cNvSpPr>
      </xdr:nvSpPr>
      <xdr:spPr>
        <a:xfrm>
          <a:off x="14106525" y="13763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523875</xdr:colOff>
      <xdr:row>48</xdr:row>
      <xdr:rowOff>0</xdr:rowOff>
    </xdr:from>
    <xdr:ext cx="123825" cy="200025"/>
    <xdr:sp>
      <xdr:nvSpPr>
        <xdr:cNvPr id="32" name="TextBox 48"/>
        <xdr:cNvSpPr txBox="1">
          <a:spLocks noChangeArrowheads="1"/>
        </xdr:cNvSpPr>
      </xdr:nvSpPr>
      <xdr:spPr>
        <a:xfrm>
          <a:off x="14630400" y="13763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0</xdr:colOff>
      <xdr:row>48</xdr:row>
      <xdr:rowOff>0</xdr:rowOff>
    </xdr:from>
    <xdr:ext cx="123825" cy="200025"/>
    <xdr:sp>
      <xdr:nvSpPr>
        <xdr:cNvPr id="33" name="TextBox 49"/>
        <xdr:cNvSpPr txBox="1">
          <a:spLocks noChangeArrowheads="1"/>
        </xdr:cNvSpPr>
      </xdr:nvSpPr>
      <xdr:spPr>
        <a:xfrm>
          <a:off x="14106525" y="13763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20</xdr:col>
      <xdr:colOff>523875</xdr:colOff>
      <xdr:row>48</xdr:row>
      <xdr:rowOff>0</xdr:rowOff>
    </xdr:from>
    <xdr:ext cx="123825" cy="200025"/>
    <xdr:sp>
      <xdr:nvSpPr>
        <xdr:cNvPr id="34" name="TextBox 50"/>
        <xdr:cNvSpPr txBox="1">
          <a:spLocks noChangeArrowheads="1"/>
        </xdr:cNvSpPr>
      </xdr:nvSpPr>
      <xdr:spPr>
        <a:xfrm>
          <a:off x="14630400" y="137636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11</xdr:col>
      <xdr:colOff>9525</xdr:colOff>
      <xdr:row>2</xdr:row>
      <xdr:rowOff>38100</xdr:rowOff>
    </xdr:to>
    <xdr:sp>
      <xdr:nvSpPr>
        <xdr:cNvPr id="1" name="Line 1"/>
        <xdr:cNvSpPr>
          <a:spLocks/>
        </xdr:cNvSpPr>
      </xdr:nvSpPr>
      <xdr:spPr>
        <a:xfrm flipV="1">
          <a:off x="0" y="790575"/>
          <a:ext cx="1404937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36</xdr:row>
      <xdr:rowOff>0</xdr:rowOff>
    </xdr:from>
    <xdr:to>
      <xdr:col>11</xdr:col>
      <xdr:colOff>0</xdr:colOff>
      <xdr:row>36</xdr:row>
      <xdr:rowOff>0</xdr:rowOff>
    </xdr:to>
    <xdr:sp>
      <xdr:nvSpPr>
        <xdr:cNvPr id="2" name="Line 2"/>
        <xdr:cNvSpPr>
          <a:spLocks/>
        </xdr:cNvSpPr>
      </xdr:nvSpPr>
      <xdr:spPr>
        <a:xfrm flipV="1">
          <a:off x="9525" y="9220200"/>
          <a:ext cx="1403032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36</xdr:row>
      <xdr:rowOff>0</xdr:rowOff>
    </xdr:from>
    <xdr:to>
      <xdr:col>1</xdr:col>
      <xdr:colOff>619125</xdr:colOff>
      <xdr:row>36</xdr:row>
      <xdr:rowOff>0</xdr:rowOff>
    </xdr:to>
    <xdr:sp>
      <xdr:nvSpPr>
        <xdr:cNvPr id="3" name="TextBox 3"/>
        <xdr:cNvSpPr txBox="1">
          <a:spLocks noChangeArrowheads="1"/>
        </xdr:cNvSpPr>
      </xdr:nvSpPr>
      <xdr:spPr>
        <a:xfrm>
          <a:off x="28575" y="9220200"/>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exeptions on page 3-11</a:t>
          </a:r>
        </a:p>
      </xdr:txBody>
    </xdr:sp>
    <xdr:clientData/>
  </xdr:twoCellAnchor>
  <xdr:twoCellAnchor>
    <xdr:from>
      <xdr:col>0</xdr:col>
      <xdr:colOff>57150</xdr:colOff>
      <xdr:row>36</xdr:row>
      <xdr:rowOff>0</xdr:rowOff>
    </xdr:from>
    <xdr:to>
      <xdr:col>1</xdr:col>
      <xdr:colOff>600075</xdr:colOff>
      <xdr:row>36</xdr:row>
      <xdr:rowOff>0</xdr:rowOff>
    </xdr:to>
    <xdr:sp>
      <xdr:nvSpPr>
        <xdr:cNvPr id="4" name="TextBox 4"/>
        <xdr:cNvSpPr txBox="1">
          <a:spLocks noChangeArrowheads="1"/>
        </xdr:cNvSpPr>
      </xdr:nvSpPr>
      <xdr:spPr>
        <a:xfrm>
          <a:off x="57150" y="9220200"/>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35</xdr:row>
      <xdr:rowOff>0</xdr:rowOff>
    </xdr:from>
    <xdr:ext cx="123825" cy="200025"/>
    <xdr:sp>
      <xdr:nvSpPr>
        <xdr:cNvPr id="5" name="TextBox 6"/>
        <xdr:cNvSpPr txBox="1">
          <a:spLocks noChangeArrowheads="1"/>
        </xdr:cNvSpPr>
      </xdr:nvSpPr>
      <xdr:spPr>
        <a:xfrm>
          <a:off x="219075" y="90297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485775</xdr:colOff>
      <xdr:row>35</xdr:row>
      <xdr:rowOff>0</xdr:rowOff>
    </xdr:from>
    <xdr:ext cx="123825" cy="200025"/>
    <xdr:sp>
      <xdr:nvSpPr>
        <xdr:cNvPr id="6" name="TextBox 7"/>
        <xdr:cNvSpPr txBox="1">
          <a:spLocks noChangeArrowheads="1"/>
        </xdr:cNvSpPr>
      </xdr:nvSpPr>
      <xdr:spPr>
        <a:xfrm>
          <a:off x="485775" y="90297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editAs="oneCell">
    <xdr:from>
      <xdr:col>4</xdr:col>
      <xdr:colOff>123825</xdr:colOff>
      <xdr:row>17</xdr:row>
      <xdr:rowOff>9525</xdr:rowOff>
    </xdr:from>
    <xdr:to>
      <xdr:col>5</xdr:col>
      <xdr:colOff>142875</xdr:colOff>
      <xdr:row>17</xdr:row>
      <xdr:rowOff>314325</xdr:rowOff>
    </xdr:to>
    <xdr:pic>
      <xdr:nvPicPr>
        <xdr:cNvPr id="7" name="ComboBox1"/>
        <xdr:cNvPicPr preferRelativeResize="1">
          <a:picLocks noChangeAspect="1"/>
        </xdr:cNvPicPr>
      </xdr:nvPicPr>
      <xdr:blipFill>
        <a:blip r:embed="rId1"/>
        <a:stretch>
          <a:fillRect/>
        </a:stretch>
      </xdr:blipFill>
      <xdr:spPr>
        <a:xfrm>
          <a:off x="4714875" y="5257800"/>
          <a:ext cx="1714500" cy="304800"/>
        </a:xfrm>
        <a:prstGeom prst="rect">
          <a:avLst/>
        </a:prstGeom>
        <a:noFill/>
        <a:ln w="9525" cmpd="sng">
          <a:noFill/>
        </a:ln>
      </xdr:spPr>
    </xdr:pic>
    <xdr:clientData/>
  </xdr:twoCellAnchor>
  <xdr:twoCellAnchor>
    <xdr:from>
      <xdr:col>10</xdr:col>
      <xdr:colOff>600075</xdr:colOff>
      <xdr:row>28</xdr:row>
      <xdr:rowOff>28575</xdr:rowOff>
    </xdr:from>
    <xdr:to>
      <xdr:col>10</xdr:col>
      <xdr:colOff>1724025</xdr:colOff>
      <xdr:row>33</xdr:row>
      <xdr:rowOff>76200</xdr:rowOff>
    </xdr:to>
    <xdr:pic>
      <xdr:nvPicPr>
        <xdr:cNvPr id="8" name="Picture 34"/>
        <xdr:cNvPicPr preferRelativeResize="1">
          <a:picLocks noChangeAspect="1"/>
        </xdr:cNvPicPr>
      </xdr:nvPicPr>
      <xdr:blipFill>
        <a:blip r:embed="rId2"/>
        <a:stretch>
          <a:fillRect/>
        </a:stretch>
      </xdr:blipFill>
      <xdr:spPr>
        <a:xfrm>
          <a:off x="12534900" y="7667625"/>
          <a:ext cx="1123950" cy="1038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10</xdr:col>
      <xdr:colOff>2085975</xdr:colOff>
      <xdr:row>2</xdr:row>
      <xdr:rowOff>47625</xdr:rowOff>
    </xdr:to>
    <xdr:sp>
      <xdr:nvSpPr>
        <xdr:cNvPr id="1" name="Line 1"/>
        <xdr:cNvSpPr>
          <a:spLocks/>
        </xdr:cNvSpPr>
      </xdr:nvSpPr>
      <xdr:spPr>
        <a:xfrm flipV="1">
          <a:off x="9525" y="800100"/>
          <a:ext cx="1399222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10</xdr:col>
      <xdr:colOff>2085975</xdr:colOff>
      <xdr:row>32</xdr:row>
      <xdr:rowOff>0</xdr:rowOff>
    </xdr:to>
    <xdr:sp>
      <xdr:nvSpPr>
        <xdr:cNvPr id="2" name="Line 2"/>
        <xdr:cNvSpPr>
          <a:spLocks/>
        </xdr:cNvSpPr>
      </xdr:nvSpPr>
      <xdr:spPr>
        <a:xfrm flipV="1">
          <a:off x="28575" y="9153525"/>
          <a:ext cx="13973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xdr:col>
      <xdr:colOff>619125</xdr:colOff>
      <xdr:row>32</xdr:row>
      <xdr:rowOff>0</xdr:rowOff>
    </xdr:to>
    <xdr:sp>
      <xdr:nvSpPr>
        <xdr:cNvPr id="3" name="TextBox 3"/>
        <xdr:cNvSpPr txBox="1">
          <a:spLocks noChangeArrowheads="1"/>
        </xdr:cNvSpPr>
      </xdr:nvSpPr>
      <xdr:spPr>
        <a:xfrm>
          <a:off x="28575" y="915352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exeptions on page 3-11</a:t>
          </a:r>
        </a:p>
      </xdr:txBody>
    </xdr:sp>
    <xdr:clientData/>
  </xdr:twoCellAnchor>
  <xdr:twoCellAnchor>
    <xdr:from>
      <xdr:col>0</xdr:col>
      <xdr:colOff>57150</xdr:colOff>
      <xdr:row>32</xdr:row>
      <xdr:rowOff>0</xdr:rowOff>
    </xdr:from>
    <xdr:to>
      <xdr:col>1</xdr:col>
      <xdr:colOff>600075</xdr:colOff>
      <xdr:row>32</xdr:row>
      <xdr:rowOff>0</xdr:rowOff>
    </xdr:to>
    <xdr:sp>
      <xdr:nvSpPr>
        <xdr:cNvPr id="4" name="TextBox 4"/>
        <xdr:cNvSpPr txBox="1">
          <a:spLocks noChangeArrowheads="1"/>
        </xdr:cNvSpPr>
      </xdr:nvSpPr>
      <xdr:spPr>
        <a:xfrm>
          <a:off x="57150" y="915352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209550</xdr:colOff>
      <xdr:row>32</xdr:row>
      <xdr:rowOff>0</xdr:rowOff>
    </xdr:from>
    <xdr:ext cx="104775" cy="200025"/>
    <xdr:sp>
      <xdr:nvSpPr>
        <xdr:cNvPr id="5" name="TextBox 6"/>
        <xdr:cNvSpPr txBox="1">
          <a:spLocks noChangeArrowheads="1"/>
        </xdr:cNvSpPr>
      </xdr:nvSpPr>
      <xdr:spPr>
        <a:xfrm>
          <a:off x="209550" y="915352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32</xdr:row>
      <xdr:rowOff>0</xdr:rowOff>
    </xdr:from>
    <xdr:ext cx="104775" cy="200025"/>
    <xdr:sp>
      <xdr:nvSpPr>
        <xdr:cNvPr id="6" name="TextBox 7"/>
        <xdr:cNvSpPr txBox="1">
          <a:spLocks noChangeArrowheads="1"/>
        </xdr:cNvSpPr>
      </xdr:nvSpPr>
      <xdr:spPr>
        <a:xfrm>
          <a:off x="466725" y="9153525"/>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66675</xdr:rowOff>
    </xdr:from>
    <xdr:to>
      <xdr:col>10</xdr:col>
      <xdr:colOff>2095500</xdr:colOff>
      <xdr:row>2</xdr:row>
      <xdr:rowOff>76200</xdr:rowOff>
    </xdr:to>
    <xdr:sp>
      <xdr:nvSpPr>
        <xdr:cNvPr id="1" name="Line 1"/>
        <xdr:cNvSpPr>
          <a:spLocks/>
        </xdr:cNvSpPr>
      </xdr:nvSpPr>
      <xdr:spPr>
        <a:xfrm flipV="1">
          <a:off x="19050" y="828675"/>
          <a:ext cx="14116050"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31</xdr:row>
      <xdr:rowOff>38100</xdr:rowOff>
    </xdr:from>
    <xdr:to>
      <xdr:col>10</xdr:col>
      <xdr:colOff>2085975</xdr:colOff>
      <xdr:row>31</xdr:row>
      <xdr:rowOff>38100</xdr:rowOff>
    </xdr:to>
    <xdr:sp>
      <xdr:nvSpPr>
        <xdr:cNvPr id="2" name="Line 2"/>
        <xdr:cNvSpPr>
          <a:spLocks/>
        </xdr:cNvSpPr>
      </xdr:nvSpPr>
      <xdr:spPr>
        <a:xfrm flipV="1">
          <a:off x="28575" y="9201150"/>
          <a:ext cx="1409700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xdr:col>
      <xdr:colOff>619125</xdr:colOff>
      <xdr:row>32</xdr:row>
      <xdr:rowOff>0</xdr:rowOff>
    </xdr:to>
    <xdr:sp>
      <xdr:nvSpPr>
        <xdr:cNvPr id="3" name="TextBox 3"/>
        <xdr:cNvSpPr txBox="1">
          <a:spLocks noChangeArrowheads="1"/>
        </xdr:cNvSpPr>
      </xdr:nvSpPr>
      <xdr:spPr>
        <a:xfrm>
          <a:off x="28575" y="921067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exeptions on page 3-11</a:t>
          </a:r>
        </a:p>
      </xdr:txBody>
    </xdr:sp>
    <xdr:clientData/>
  </xdr:twoCellAnchor>
  <xdr:twoCellAnchor>
    <xdr:from>
      <xdr:col>0</xdr:col>
      <xdr:colOff>57150</xdr:colOff>
      <xdr:row>32</xdr:row>
      <xdr:rowOff>0</xdr:rowOff>
    </xdr:from>
    <xdr:to>
      <xdr:col>1</xdr:col>
      <xdr:colOff>600075</xdr:colOff>
      <xdr:row>32</xdr:row>
      <xdr:rowOff>0</xdr:rowOff>
    </xdr:to>
    <xdr:sp>
      <xdr:nvSpPr>
        <xdr:cNvPr id="4" name="TextBox 4"/>
        <xdr:cNvSpPr txBox="1">
          <a:spLocks noChangeArrowheads="1"/>
        </xdr:cNvSpPr>
      </xdr:nvSpPr>
      <xdr:spPr>
        <a:xfrm>
          <a:off x="57150" y="921067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209550</xdr:colOff>
      <xdr:row>31</xdr:row>
      <xdr:rowOff>0</xdr:rowOff>
    </xdr:from>
    <xdr:ext cx="104775" cy="200025"/>
    <xdr:sp>
      <xdr:nvSpPr>
        <xdr:cNvPr id="5" name="TextBox 6"/>
        <xdr:cNvSpPr txBox="1">
          <a:spLocks noChangeArrowheads="1"/>
        </xdr:cNvSpPr>
      </xdr:nvSpPr>
      <xdr:spPr>
        <a:xfrm>
          <a:off x="209550" y="91630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31</xdr:row>
      <xdr:rowOff>0</xdr:rowOff>
    </xdr:from>
    <xdr:ext cx="104775" cy="200025"/>
    <xdr:sp>
      <xdr:nvSpPr>
        <xdr:cNvPr id="6" name="TextBox 7"/>
        <xdr:cNvSpPr txBox="1">
          <a:spLocks noChangeArrowheads="1"/>
        </xdr:cNvSpPr>
      </xdr:nvSpPr>
      <xdr:spPr>
        <a:xfrm>
          <a:off x="466725" y="91630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76200</xdr:rowOff>
    </xdr:from>
    <xdr:to>
      <xdr:col>10</xdr:col>
      <xdr:colOff>2085975</xdr:colOff>
      <xdr:row>2</xdr:row>
      <xdr:rowOff>85725</xdr:rowOff>
    </xdr:to>
    <xdr:sp>
      <xdr:nvSpPr>
        <xdr:cNvPr id="1" name="Line 1"/>
        <xdr:cNvSpPr>
          <a:spLocks/>
        </xdr:cNvSpPr>
      </xdr:nvSpPr>
      <xdr:spPr>
        <a:xfrm flipV="1">
          <a:off x="9525" y="838200"/>
          <a:ext cx="1410652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10</xdr:col>
      <xdr:colOff>2085975</xdr:colOff>
      <xdr:row>32</xdr:row>
      <xdr:rowOff>0</xdr:rowOff>
    </xdr:to>
    <xdr:sp>
      <xdr:nvSpPr>
        <xdr:cNvPr id="2" name="Line 2"/>
        <xdr:cNvSpPr>
          <a:spLocks/>
        </xdr:cNvSpPr>
      </xdr:nvSpPr>
      <xdr:spPr>
        <a:xfrm flipV="1">
          <a:off x="28575" y="9210675"/>
          <a:ext cx="140874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xdr:col>
      <xdr:colOff>619125</xdr:colOff>
      <xdr:row>32</xdr:row>
      <xdr:rowOff>0</xdr:rowOff>
    </xdr:to>
    <xdr:sp>
      <xdr:nvSpPr>
        <xdr:cNvPr id="3" name="TextBox 3"/>
        <xdr:cNvSpPr txBox="1">
          <a:spLocks noChangeArrowheads="1"/>
        </xdr:cNvSpPr>
      </xdr:nvSpPr>
      <xdr:spPr>
        <a:xfrm>
          <a:off x="28575" y="921067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exeptions on page 3-11</a:t>
          </a:r>
        </a:p>
      </xdr:txBody>
    </xdr:sp>
    <xdr:clientData/>
  </xdr:twoCellAnchor>
  <xdr:twoCellAnchor>
    <xdr:from>
      <xdr:col>0</xdr:col>
      <xdr:colOff>57150</xdr:colOff>
      <xdr:row>32</xdr:row>
      <xdr:rowOff>0</xdr:rowOff>
    </xdr:from>
    <xdr:to>
      <xdr:col>1</xdr:col>
      <xdr:colOff>600075</xdr:colOff>
      <xdr:row>32</xdr:row>
      <xdr:rowOff>0</xdr:rowOff>
    </xdr:to>
    <xdr:sp>
      <xdr:nvSpPr>
        <xdr:cNvPr id="4" name="TextBox 4"/>
        <xdr:cNvSpPr txBox="1">
          <a:spLocks noChangeArrowheads="1"/>
        </xdr:cNvSpPr>
      </xdr:nvSpPr>
      <xdr:spPr>
        <a:xfrm>
          <a:off x="57150" y="921067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209550</xdr:colOff>
      <xdr:row>31</xdr:row>
      <xdr:rowOff>0</xdr:rowOff>
    </xdr:from>
    <xdr:ext cx="104775" cy="200025"/>
    <xdr:sp>
      <xdr:nvSpPr>
        <xdr:cNvPr id="5" name="TextBox 6"/>
        <xdr:cNvSpPr txBox="1">
          <a:spLocks noChangeArrowheads="1"/>
        </xdr:cNvSpPr>
      </xdr:nvSpPr>
      <xdr:spPr>
        <a:xfrm>
          <a:off x="209550" y="91630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31</xdr:row>
      <xdr:rowOff>0</xdr:rowOff>
    </xdr:from>
    <xdr:ext cx="104775" cy="200025"/>
    <xdr:sp>
      <xdr:nvSpPr>
        <xdr:cNvPr id="6" name="TextBox 7"/>
        <xdr:cNvSpPr txBox="1">
          <a:spLocks noChangeArrowheads="1"/>
        </xdr:cNvSpPr>
      </xdr:nvSpPr>
      <xdr:spPr>
        <a:xfrm>
          <a:off x="466725" y="91630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47625</xdr:rowOff>
    </xdr:from>
    <xdr:to>
      <xdr:col>10</xdr:col>
      <xdr:colOff>2085975</xdr:colOff>
      <xdr:row>2</xdr:row>
      <xdr:rowOff>57150</xdr:rowOff>
    </xdr:to>
    <xdr:sp>
      <xdr:nvSpPr>
        <xdr:cNvPr id="1" name="Line 1"/>
        <xdr:cNvSpPr>
          <a:spLocks/>
        </xdr:cNvSpPr>
      </xdr:nvSpPr>
      <xdr:spPr>
        <a:xfrm flipV="1">
          <a:off x="9525" y="809625"/>
          <a:ext cx="14097000"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31</xdr:row>
      <xdr:rowOff>9525</xdr:rowOff>
    </xdr:from>
    <xdr:to>
      <xdr:col>10</xdr:col>
      <xdr:colOff>2085975</xdr:colOff>
      <xdr:row>31</xdr:row>
      <xdr:rowOff>9525</xdr:rowOff>
    </xdr:to>
    <xdr:sp>
      <xdr:nvSpPr>
        <xdr:cNvPr id="2" name="Line 2"/>
        <xdr:cNvSpPr>
          <a:spLocks/>
        </xdr:cNvSpPr>
      </xdr:nvSpPr>
      <xdr:spPr>
        <a:xfrm flipV="1">
          <a:off x="28575" y="9096375"/>
          <a:ext cx="140779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32</xdr:row>
      <xdr:rowOff>0</xdr:rowOff>
    </xdr:from>
    <xdr:to>
      <xdr:col>1</xdr:col>
      <xdr:colOff>619125</xdr:colOff>
      <xdr:row>32</xdr:row>
      <xdr:rowOff>0</xdr:rowOff>
    </xdr:to>
    <xdr:sp>
      <xdr:nvSpPr>
        <xdr:cNvPr id="3" name="TextBox 3"/>
        <xdr:cNvSpPr txBox="1">
          <a:spLocks noChangeArrowheads="1"/>
        </xdr:cNvSpPr>
      </xdr:nvSpPr>
      <xdr:spPr>
        <a:xfrm>
          <a:off x="28575" y="9134475"/>
          <a:ext cx="15811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exeptions on page 3-11</a:t>
          </a:r>
        </a:p>
      </xdr:txBody>
    </xdr:sp>
    <xdr:clientData/>
  </xdr:twoCellAnchor>
  <xdr:twoCellAnchor>
    <xdr:from>
      <xdr:col>0</xdr:col>
      <xdr:colOff>57150</xdr:colOff>
      <xdr:row>32</xdr:row>
      <xdr:rowOff>0</xdr:rowOff>
    </xdr:from>
    <xdr:to>
      <xdr:col>1</xdr:col>
      <xdr:colOff>600075</xdr:colOff>
      <xdr:row>32</xdr:row>
      <xdr:rowOff>0</xdr:rowOff>
    </xdr:to>
    <xdr:sp>
      <xdr:nvSpPr>
        <xdr:cNvPr id="4" name="TextBox 4"/>
        <xdr:cNvSpPr txBox="1">
          <a:spLocks noChangeArrowheads="1"/>
        </xdr:cNvSpPr>
      </xdr:nvSpPr>
      <xdr:spPr>
        <a:xfrm>
          <a:off x="57150" y="9134475"/>
          <a:ext cx="15335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209550</xdr:colOff>
      <xdr:row>31</xdr:row>
      <xdr:rowOff>0</xdr:rowOff>
    </xdr:from>
    <xdr:ext cx="104775" cy="200025"/>
    <xdr:sp>
      <xdr:nvSpPr>
        <xdr:cNvPr id="5" name="TextBox 6"/>
        <xdr:cNvSpPr txBox="1">
          <a:spLocks noChangeArrowheads="1"/>
        </xdr:cNvSpPr>
      </xdr:nvSpPr>
      <xdr:spPr>
        <a:xfrm>
          <a:off x="209550" y="90868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466725</xdr:colOff>
      <xdr:row>31</xdr:row>
      <xdr:rowOff>0</xdr:rowOff>
    </xdr:from>
    <xdr:ext cx="104775" cy="200025"/>
    <xdr:sp>
      <xdr:nvSpPr>
        <xdr:cNvPr id="6" name="TextBox 7"/>
        <xdr:cNvSpPr txBox="1">
          <a:spLocks noChangeArrowheads="1"/>
        </xdr:cNvSpPr>
      </xdr:nvSpPr>
      <xdr:spPr>
        <a:xfrm>
          <a:off x="466725" y="9086850"/>
          <a:ext cx="10477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5" name="TextBox 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6" name="TextBox 6"/>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1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1" name="Line 1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2" name="Line 1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3" name="Line 14"/>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4" name="Line 15"/>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5" name="Line 1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6" name="TextBox 1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17" name="Line 1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8" name="Line 1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9" name="Line 20"/>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0" name="Line 2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1" name="TextBox 22"/>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2" name="TextBox 23"/>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3" name="TextBox 24"/>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24" name="TextBox 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25" name="Line 2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6" name="Line 27"/>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7" name="Line 2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8" name="Line 2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9" name="Line 30"/>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0" name="Line 3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1" name="Line 3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33"/>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3" name="Line 34"/>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4" name="Line 35"/>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19050</xdr:colOff>
      <xdr:row>2</xdr:row>
      <xdr:rowOff>28575</xdr:rowOff>
    </xdr:from>
    <xdr:to>
      <xdr:col>12</xdr:col>
      <xdr:colOff>9525</xdr:colOff>
      <xdr:row>2</xdr:row>
      <xdr:rowOff>38100</xdr:rowOff>
    </xdr:to>
    <xdr:sp>
      <xdr:nvSpPr>
        <xdr:cNvPr id="35" name="Line 36"/>
        <xdr:cNvSpPr>
          <a:spLocks/>
        </xdr:cNvSpPr>
      </xdr:nvSpPr>
      <xdr:spPr>
        <a:xfrm flipV="1">
          <a:off x="19050" y="790575"/>
          <a:ext cx="1096327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39</xdr:row>
      <xdr:rowOff>123825</xdr:rowOff>
    </xdr:from>
    <xdr:to>
      <xdr:col>11</xdr:col>
      <xdr:colOff>847725</xdr:colOff>
      <xdr:row>39</xdr:row>
      <xdr:rowOff>123825</xdr:rowOff>
    </xdr:to>
    <xdr:sp>
      <xdr:nvSpPr>
        <xdr:cNvPr id="36" name="Line 37"/>
        <xdr:cNvSpPr>
          <a:spLocks/>
        </xdr:cNvSpPr>
      </xdr:nvSpPr>
      <xdr:spPr>
        <a:xfrm flipV="1">
          <a:off x="28575" y="12106275"/>
          <a:ext cx="10925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15</xdr:row>
      <xdr:rowOff>114300</xdr:rowOff>
    </xdr:from>
    <xdr:to>
      <xdr:col>11</xdr:col>
      <xdr:colOff>28575</xdr:colOff>
      <xdr:row>15</xdr:row>
      <xdr:rowOff>123825</xdr:rowOff>
    </xdr:to>
    <xdr:sp>
      <xdr:nvSpPr>
        <xdr:cNvPr id="37" name="Line 47"/>
        <xdr:cNvSpPr>
          <a:spLocks/>
        </xdr:cNvSpPr>
      </xdr:nvSpPr>
      <xdr:spPr>
        <a:xfrm>
          <a:off x="561975" y="5114925"/>
          <a:ext cx="95726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0</xdr:colOff>
      <xdr:row>23</xdr:row>
      <xdr:rowOff>152400</xdr:rowOff>
    </xdr:from>
    <xdr:to>
      <xdr:col>10</xdr:col>
      <xdr:colOff>923925</xdr:colOff>
      <xdr:row>23</xdr:row>
      <xdr:rowOff>152400</xdr:rowOff>
    </xdr:to>
    <xdr:sp>
      <xdr:nvSpPr>
        <xdr:cNvPr id="38" name="Line 55"/>
        <xdr:cNvSpPr>
          <a:spLocks/>
        </xdr:cNvSpPr>
      </xdr:nvSpPr>
      <xdr:spPr>
        <a:xfrm>
          <a:off x="409575" y="7781925"/>
          <a:ext cx="95726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34</xdr:row>
      <xdr:rowOff>114300</xdr:rowOff>
    </xdr:from>
    <xdr:to>
      <xdr:col>2</xdr:col>
      <xdr:colOff>266700</xdr:colOff>
      <xdr:row>37</xdr:row>
      <xdr:rowOff>114300</xdr:rowOff>
    </xdr:to>
    <xdr:pic>
      <xdr:nvPicPr>
        <xdr:cNvPr id="39" name="Picture 59"/>
        <xdr:cNvPicPr preferRelativeResize="1">
          <a:picLocks noChangeAspect="1"/>
        </xdr:cNvPicPr>
      </xdr:nvPicPr>
      <xdr:blipFill>
        <a:blip r:embed="rId1"/>
        <a:stretch>
          <a:fillRect/>
        </a:stretch>
      </xdr:blipFill>
      <xdr:spPr>
        <a:xfrm>
          <a:off x="47625" y="10839450"/>
          <a:ext cx="7810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5" name="TextBox 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6" name="TextBox 6"/>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1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1" name="Line 1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2" name="Line 1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3" name="Line 14"/>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4" name="Line 15"/>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5" name="Line 1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6" name="TextBox 1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17" name="Line 1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8" name="Line 1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9" name="Line 20"/>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0" name="Line 2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1" name="TextBox 22"/>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2" name="TextBox 23"/>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3" name="TextBox 24"/>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24" name="TextBox 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25" name="Line 2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6" name="Line 27"/>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7" name="Line 2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8" name="Line 2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9" name="Line 30"/>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0" name="Line 3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1" name="Line 3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33"/>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3" name="Line 34"/>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4" name="Line 35"/>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19050</xdr:colOff>
      <xdr:row>2</xdr:row>
      <xdr:rowOff>19050</xdr:rowOff>
    </xdr:from>
    <xdr:to>
      <xdr:col>12</xdr:col>
      <xdr:colOff>9525</xdr:colOff>
      <xdr:row>2</xdr:row>
      <xdr:rowOff>28575</xdr:rowOff>
    </xdr:to>
    <xdr:sp>
      <xdr:nvSpPr>
        <xdr:cNvPr id="35" name="Line 36"/>
        <xdr:cNvSpPr>
          <a:spLocks/>
        </xdr:cNvSpPr>
      </xdr:nvSpPr>
      <xdr:spPr>
        <a:xfrm flipV="1">
          <a:off x="19050" y="781050"/>
          <a:ext cx="10963275" cy="9525"/>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34</xdr:row>
      <xdr:rowOff>123825</xdr:rowOff>
    </xdr:from>
    <xdr:to>
      <xdr:col>11</xdr:col>
      <xdr:colOff>847725</xdr:colOff>
      <xdr:row>34</xdr:row>
      <xdr:rowOff>123825</xdr:rowOff>
    </xdr:to>
    <xdr:sp>
      <xdr:nvSpPr>
        <xdr:cNvPr id="36" name="Line 37"/>
        <xdr:cNvSpPr>
          <a:spLocks/>
        </xdr:cNvSpPr>
      </xdr:nvSpPr>
      <xdr:spPr>
        <a:xfrm flipV="1">
          <a:off x="28575" y="12420600"/>
          <a:ext cx="10925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57150</xdr:colOff>
      <xdr:row>20</xdr:row>
      <xdr:rowOff>161925</xdr:rowOff>
    </xdr:from>
    <xdr:to>
      <xdr:col>11</xdr:col>
      <xdr:colOff>85725</xdr:colOff>
      <xdr:row>20</xdr:row>
      <xdr:rowOff>171450</xdr:rowOff>
    </xdr:to>
    <xdr:sp>
      <xdr:nvSpPr>
        <xdr:cNvPr id="37" name="Line 55"/>
        <xdr:cNvSpPr>
          <a:spLocks/>
        </xdr:cNvSpPr>
      </xdr:nvSpPr>
      <xdr:spPr>
        <a:xfrm>
          <a:off x="619125" y="7562850"/>
          <a:ext cx="95726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9525</xdr:colOff>
      <xdr:row>25</xdr:row>
      <xdr:rowOff>161925</xdr:rowOff>
    </xdr:from>
    <xdr:to>
      <xdr:col>11</xdr:col>
      <xdr:colOff>47625</xdr:colOff>
      <xdr:row>25</xdr:row>
      <xdr:rowOff>171450</xdr:rowOff>
    </xdr:to>
    <xdr:sp>
      <xdr:nvSpPr>
        <xdr:cNvPr id="38" name="Line 71"/>
        <xdr:cNvSpPr>
          <a:spLocks/>
        </xdr:cNvSpPr>
      </xdr:nvSpPr>
      <xdr:spPr>
        <a:xfrm>
          <a:off x="571500" y="9344025"/>
          <a:ext cx="9582150"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32</xdr:row>
      <xdr:rowOff>238125</xdr:rowOff>
    </xdr:from>
    <xdr:to>
      <xdr:col>2</xdr:col>
      <xdr:colOff>266700</xdr:colOff>
      <xdr:row>34</xdr:row>
      <xdr:rowOff>0</xdr:rowOff>
    </xdr:to>
    <xdr:pic>
      <xdr:nvPicPr>
        <xdr:cNvPr id="39" name="Picture 76"/>
        <xdr:cNvPicPr preferRelativeResize="1">
          <a:picLocks noChangeAspect="1"/>
        </xdr:cNvPicPr>
      </xdr:nvPicPr>
      <xdr:blipFill>
        <a:blip r:embed="rId1"/>
        <a:stretch>
          <a:fillRect/>
        </a:stretch>
      </xdr:blipFill>
      <xdr:spPr>
        <a:xfrm>
          <a:off x="47625" y="11620500"/>
          <a:ext cx="7810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5" name="TextBox 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6" name="TextBox 6"/>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1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1" name="Line 1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2" name="Line 1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3" name="Line 14"/>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4" name="Line 15"/>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5" name="Line 1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6" name="TextBox 1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17" name="Line 1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8" name="Line 1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9" name="Line 20"/>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0" name="Line 2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1" name="TextBox 22"/>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2" name="TextBox 23"/>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3" name="TextBox 24"/>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24" name="TextBox 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25" name="Line 2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6" name="Line 27"/>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7" name="Line 2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8" name="Line 2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9" name="Line 30"/>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0" name="Line 3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1" name="Line 3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33"/>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3" name="Line 34"/>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4" name="Line 35"/>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19050</xdr:colOff>
      <xdr:row>2</xdr:row>
      <xdr:rowOff>57150</xdr:rowOff>
    </xdr:from>
    <xdr:to>
      <xdr:col>12</xdr:col>
      <xdr:colOff>9525</xdr:colOff>
      <xdr:row>2</xdr:row>
      <xdr:rowOff>57150</xdr:rowOff>
    </xdr:to>
    <xdr:sp>
      <xdr:nvSpPr>
        <xdr:cNvPr id="35" name="Line 36"/>
        <xdr:cNvSpPr>
          <a:spLocks/>
        </xdr:cNvSpPr>
      </xdr:nvSpPr>
      <xdr:spPr>
        <a:xfrm flipV="1">
          <a:off x="19050" y="819150"/>
          <a:ext cx="1096327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36</xdr:row>
      <xdr:rowOff>123825</xdr:rowOff>
    </xdr:from>
    <xdr:to>
      <xdr:col>11</xdr:col>
      <xdr:colOff>847725</xdr:colOff>
      <xdr:row>36</xdr:row>
      <xdr:rowOff>123825</xdr:rowOff>
    </xdr:to>
    <xdr:sp>
      <xdr:nvSpPr>
        <xdr:cNvPr id="36" name="Line 37"/>
        <xdr:cNvSpPr>
          <a:spLocks/>
        </xdr:cNvSpPr>
      </xdr:nvSpPr>
      <xdr:spPr>
        <a:xfrm flipV="1">
          <a:off x="28575" y="13287375"/>
          <a:ext cx="10925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27</xdr:row>
      <xdr:rowOff>142875</xdr:rowOff>
    </xdr:from>
    <xdr:to>
      <xdr:col>11</xdr:col>
      <xdr:colOff>28575</xdr:colOff>
      <xdr:row>27</xdr:row>
      <xdr:rowOff>152400</xdr:rowOff>
    </xdr:to>
    <xdr:sp>
      <xdr:nvSpPr>
        <xdr:cNvPr id="37" name="Line 47"/>
        <xdr:cNvSpPr>
          <a:spLocks/>
        </xdr:cNvSpPr>
      </xdr:nvSpPr>
      <xdr:spPr>
        <a:xfrm>
          <a:off x="561975" y="10363200"/>
          <a:ext cx="95726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47625</xdr:colOff>
      <xdr:row>31</xdr:row>
      <xdr:rowOff>342900</xdr:rowOff>
    </xdr:from>
    <xdr:to>
      <xdr:col>2</xdr:col>
      <xdr:colOff>266700</xdr:colOff>
      <xdr:row>34</xdr:row>
      <xdr:rowOff>190500</xdr:rowOff>
    </xdr:to>
    <xdr:pic>
      <xdr:nvPicPr>
        <xdr:cNvPr id="38" name="Picture 73"/>
        <xdr:cNvPicPr preferRelativeResize="1">
          <a:picLocks noChangeAspect="1"/>
        </xdr:cNvPicPr>
      </xdr:nvPicPr>
      <xdr:blipFill>
        <a:blip r:embed="rId1"/>
        <a:stretch>
          <a:fillRect/>
        </a:stretch>
      </xdr:blipFill>
      <xdr:spPr>
        <a:xfrm>
          <a:off x="47625" y="11972925"/>
          <a:ext cx="781050" cy="695325"/>
        </a:xfrm>
        <a:prstGeom prst="rect">
          <a:avLst/>
        </a:prstGeom>
        <a:noFill/>
        <a:ln w="9525" cmpd="sng">
          <a:noFill/>
        </a:ln>
      </xdr:spPr>
    </xdr:pic>
    <xdr:clientData/>
  </xdr:twoCellAnchor>
  <xdr:twoCellAnchor>
    <xdr:from>
      <xdr:col>2</xdr:col>
      <xdr:colOff>0</xdr:colOff>
      <xdr:row>15</xdr:row>
      <xdr:rowOff>104775</xdr:rowOff>
    </xdr:from>
    <xdr:to>
      <xdr:col>10</xdr:col>
      <xdr:colOff>1000125</xdr:colOff>
      <xdr:row>15</xdr:row>
      <xdr:rowOff>104775</xdr:rowOff>
    </xdr:to>
    <xdr:sp>
      <xdr:nvSpPr>
        <xdr:cNvPr id="39" name="Line 80"/>
        <xdr:cNvSpPr>
          <a:spLocks/>
        </xdr:cNvSpPr>
      </xdr:nvSpPr>
      <xdr:spPr>
        <a:xfrm flipV="1">
          <a:off x="561975" y="6019800"/>
          <a:ext cx="94964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142875</xdr:colOff>
      <xdr:row>19</xdr:row>
      <xdr:rowOff>104775</xdr:rowOff>
    </xdr:from>
    <xdr:to>
      <xdr:col>11</xdr:col>
      <xdr:colOff>19050</xdr:colOff>
      <xdr:row>19</xdr:row>
      <xdr:rowOff>114300</xdr:rowOff>
    </xdr:to>
    <xdr:sp>
      <xdr:nvSpPr>
        <xdr:cNvPr id="40" name="Line 87"/>
        <xdr:cNvSpPr>
          <a:spLocks/>
        </xdr:cNvSpPr>
      </xdr:nvSpPr>
      <xdr:spPr>
        <a:xfrm>
          <a:off x="552450" y="7753350"/>
          <a:ext cx="9572625" cy="9525"/>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10</xdr:row>
      <xdr:rowOff>66675</xdr:rowOff>
    </xdr:from>
    <xdr:to>
      <xdr:col>10</xdr:col>
      <xdr:colOff>1000125</xdr:colOff>
      <xdr:row>10</xdr:row>
      <xdr:rowOff>66675</xdr:rowOff>
    </xdr:to>
    <xdr:sp>
      <xdr:nvSpPr>
        <xdr:cNvPr id="41" name="Line 91"/>
        <xdr:cNvSpPr>
          <a:spLocks/>
        </xdr:cNvSpPr>
      </xdr:nvSpPr>
      <xdr:spPr>
        <a:xfrm flipV="1">
          <a:off x="561975" y="3771900"/>
          <a:ext cx="94964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 name="Line 2"/>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 name="Line 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4" name="Line 4"/>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5" name="TextBox 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6" name="TextBox 6"/>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7" name="TextBox 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8" name="Line 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9" name="Line 10"/>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0" name="Line 11"/>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1" name="Line 1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2" name="Line 13"/>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3" name="Line 14"/>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4" name="Line 15"/>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5" name="Line 1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6" name="TextBox 17"/>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17" name="Line 1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8" name="Line 1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19" name="Line 20"/>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0" name="Line 2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1" name="TextBox 22"/>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2" name="TextBox 23"/>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Arial"/>
              <a:ea typeface="Arial"/>
              <a:cs typeface="Arial"/>
            </a:rPr>
            <a:t>
Discussion of qualifying exceptions on page 4-18
</a:t>
          </a:r>
        </a:p>
      </xdr:txBody>
    </xdr:sp>
    <xdr:clientData/>
  </xdr:twoCellAnchor>
  <xdr:twoCellAnchor>
    <xdr:from>
      <xdr:col>13</xdr:col>
      <xdr:colOff>0</xdr:colOff>
      <xdr:row>0</xdr:row>
      <xdr:rowOff>0</xdr:rowOff>
    </xdr:from>
    <xdr:to>
      <xdr:col>13</xdr:col>
      <xdr:colOff>0</xdr:colOff>
      <xdr:row>0</xdr:row>
      <xdr:rowOff>0</xdr:rowOff>
    </xdr:to>
    <xdr:sp>
      <xdr:nvSpPr>
        <xdr:cNvPr id="23" name="TextBox 24"/>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13</xdr:col>
      <xdr:colOff>0</xdr:colOff>
      <xdr:row>0</xdr:row>
      <xdr:rowOff>0</xdr:rowOff>
    </xdr:from>
    <xdr:to>
      <xdr:col>13</xdr:col>
      <xdr:colOff>0</xdr:colOff>
      <xdr:row>0</xdr:row>
      <xdr:rowOff>0</xdr:rowOff>
    </xdr:to>
    <xdr:sp>
      <xdr:nvSpPr>
        <xdr:cNvPr id="24" name="TextBox 25"/>
        <xdr:cNvSpPr txBox="1">
          <a:spLocks noChangeArrowheads="1"/>
        </xdr:cNvSpPr>
      </xdr:nvSpPr>
      <xdr:spPr>
        <a:xfrm>
          <a:off x="11658600" y="0"/>
          <a:ext cx="0"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13</xdr:col>
      <xdr:colOff>0</xdr:colOff>
      <xdr:row>0</xdr:row>
      <xdr:rowOff>0</xdr:rowOff>
    </xdr:from>
    <xdr:to>
      <xdr:col>13</xdr:col>
      <xdr:colOff>0</xdr:colOff>
      <xdr:row>0</xdr:row>
      <xdr:rowOff>0</xdr:rowOff>
    </xdr:to>
    <xdr:sp>
      <xdr:nvSpPr>
        <xdr:cNvPr id="25" name="Line 26"/>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6" name="Line 27"/>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7" name="Line 28"/>
        <xdr:cNvSpPr>
          <a:spLocks/>
        </xdr:cNvSpPr>
      </xdr:nvSpPr>
      <xdr:spPr>
        <a:xfrm>
          <a:off x="11658600" y="0"/>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8" name="Line 29"/>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29" name="Line 30"/>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0" name="Line 31"/>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1" name="Line 32"/>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2" name="Line 33"/>
        <xdr:cNvSpPr>
          <a:spLocks/>
        </xdr:cNvSpPr>
      </xdr:nvSpPr>
      <xdr:spPr>
        <a:xfrm flipV="1">
          <a:off x="11658600" y="0"/>
          <a:ext cx="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3" name="Line 34"/>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13</xdr:col>
      <xdr:colOff>0</xdr:colOff>
      <xdr:row>0</xdr:row>
      <xdr:rowOff>0</xdr:rowOff>
    </xdr:from>
    <xdr:to>
      <xdr:col>13</xdr:col>
      <xdr:colOff>0</xdr:colOff>
      <xdr:row>0</xdr:row>
      <xdr:rowOff>0</xdr:rowOff>
    </xdr:to>
    <xdr:sp>
      <xdr:nvSpPr>
        <xdr:cNvPr id="34" name="Line 35"/>
        <xdr:cNvSpPr>
          <a:spLocks/>
        </xdr:cNvSpPr>
      </xdr:nvSpPr>
      <xdr:spPr>
        <a:xfrm>
          <a:off x="11658600" y="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19050</xdr:colOff>
      <xdr:row>2</xdr:row>
      <xdr:rowOff>38100</xdr:rowOff>
    </xdr:from>
    <xdr:to>
      <xdr:col>12</xdr:col>
      <xdr:colOff>9525</xdr:colOff>
      <xdr:row>2</xdr:row>
      <xdr:rowOff>38100</xdr:rowOff>
    </xdr:to>
    <xdr:sp>
      <xdr:nvSpPr>
        <xdr:cNvPr id="35" name="Line 36"/>
        <xdr:cNvSpPr>
          <a:spLocks/>
        </xdr:cNvSpPr>
      </xdr:nvSpPr>
      <xdr:spPr>
        <a:xfrm flipV="1">
          <a:off x="19050" y="800100"/>
          <a:ext cx="1096327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34</xdr:row>
      <xdr:rowOff>76200</xdr:rowOff>
    </xdr:from>
    <xdr:to>
      <xdr:col>11</xdr:col>
      <xdr:colOff>847725</xdr:colOff>
      <xdr:row>34</xdr:row>
      <xdr:rowOff>76200</xdr:rowOff>
    </xdr:to>
    <xdr:sp>
      <xdr:nvSpPr>
        <xdr:cNvPr id="36" name="Line 37"/>
        <xdr:cNvSpPr>
          <a:spLocks/>
        </xdr:cNvSpPr>
      </xdr:nvSpPr>
      <xdr:spPr>
        <a:xfrm flipV="1">
          <a:off x="28575" y="12630150"/>
          <a:ext cx="10925175"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133350</xdr:colOff>
      <xdr:row>30</xdr:row>
      <xdr:rowOff>85725</xdr:rowOff>
    </xdr:from>
    <xdr:to>
      <xdr:col>11</xdr:col>
      <xdr:colOff>9525</xdr:colOff>
      <xdr:row>30</xdr:row>
      <xdr:rowOff>85725</xdr:rowOff>
    </xdr:to>
    <xdr:sp>
      <xdr:nvSpPr>
        <xdr:cNvPr id="37" name="Line 55"/>
        <xdr:cNvSpPr>
          <a:spLocks/>
        </xdr:cNvSpPr>
      </xdr:nvSpPr>
      <xdr:spPr>
        <a:xfrm>
          <a:off x="542925" y="11268075"/>
          <a:ext cx="95726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28</xdr:row>
      <xdr:rowOff>9525</xdr:rowOff>
    </xdr:from>
    <xdr:to>
      <xdr:col>2</xdr:col>
      <xdr:colOff>228600</xdr:colOff>
      <xdr:row>29</xdr:row>
      <xdr:rowOff>352425</xdr:rowOff>
    </xdr:to>
    <xdr:pic>
      <xdr:nvPicPr>
        <xdr:cNvPr id="38" name="Picture 58"/>
        <xdr:cNvPicPr preferRelativeResize="1">
          <a:picLocks noChangeAspect="1"/>
        </xdr:cNvPicPr>
      </xdr:nvPicPr>
      <xdr:blipFill>
        <a:blip r:embed="rId1"/>
        <a:stretch>
          <a:fillRect/>
        </a:stretch>
      </xdr:blipFill>
      <xdr:spPr>
        <a:xfrm>
          <a:off x="9525" y="10448925"/>
          <a:ext cx="781050" cy="685800"/>
        </a:xfrm>
        <a:prstGeom prst="rect">
          <a:avLst/>
        </a:prstGeom>
        <a:noFill/>
        <a:ln w="9525" cmpd="sng">
          <a:noFill/>
        </a:ln>
      </xdr:spPr>
    </xdr:pic>
    <xdr:clientData/>
  </xdr:twoCellAnchor>
  <xdr:twoCellAnchor>
    <xdr:from>
      <xdr:col>1</xdr:col>
      <xdr:colOff>95250</xdr:colOff>
      <xdr:row>24</xdr:row>
      <xdr:rowOff>66675</xdr:rowOff>
    </xdr:from>
    <xdr:to>
      <xdr:col>10</xdr:col>
      <xdr:colOff>1019175</xdr:colOff>
      <xdr:row>24</xdr:row>
      <xdr:rowOff>66675</xdr:rowOff>
    </xdr:to>
    <xdr:sp>
      <xdr:nvSpPr>
        <xdr:cNvPr id="39" name="Line 79"/>
        <xdr:cNvSpPr>
          <a:spLocks/>
        </xdr:cNvSpPr>
      </xdr:nvSpPr>
      <xdr:spPr>
        <a:xfrm>
          <a:off x="504825" y="8963025"/>
          <a:ext cx="95726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133350</xdr:colOff>
      <xdr:row>19</xdr:row>
      <xdr:rowOff>85725</xdr:rowOff>
    </xdr:from>
    <xdr:to>
      <xdr:col>11</xdr:col>
      <xdr:colOff>0</xdr:colOff>
      <xdr:row>19</xdr:row>
      <xdr:rowOff>85725</xdr:rowOff>
    </xdr:to>
    <xdr:sp>
      <xdr:nvSpPr>
        <xdr:cNvPr id="40" name="Line 80"/>
        <xdr:cNvSpPr>
          <a:spLocks/>
        </xdr:cNvSpPr>
      </xdr:nvSpPr>
      <xdr:spPr>
        <a:xfrm>
          <a:off x="542925" y="7429500"/>
          <a:ext cx="956310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76200</xdr:colOff>
      <xdr:row>10</xdr:row>
      <xdr:rowOff>76200</xdr:rowOff>
    </xdr:from>
    <xdr:to>
      <xdr:col>11</xdr:col>
      <xdr:colOff>104775</xdr:colOff>
      <xdr:row>10</xdr:row>
      <xdr:rowOff>76200</xdr:rowOff>
    </xdr:to>
    <xdr:sp>
      <xdr:nvSpPr>
        <xdr:cNvPr id="41" name="Line 90"/>
        <xdr:cNvSpPr>
          <a:spLocks/>
        </xdr:cNvSpPr>
      </xdr:nvSpPr>
      <xdr:spPr>
        <a:xfrm>
          <a:off x="638175" y="3810000"/>
          <a:ext cx="95726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1</xdr:col>
      <xdr:colOff>752475</xdr:colOff>
      <xdr:row>7</xdr:row>
      <xdr:rowOff>333375</xdr:rowOff>
    </xdr:to>
    <xdr:sp>
      <xdr:nvSpPr>
        <xdr:cNvPr id="1" name="TextBox 1"/>
        <xdr:cNvSpPr txBox="1">
          <a:spLocks noChangeArrowheads="1"/>
        </xdr:cNvSpPr>
      </xdr:nvSpPr>
      <xdr:spPr>
        <a:xfrm>
          <a:off x="76200" y="923925"/>
          <a:ext cx="1419225" cy="1485900"/>
        </a:xfrm>
        <a:prstGeom prst="rect">
          <a:avLst/>
        </a:prstGeom>
        <a:noFill/>
        <a:ln w="9525" cmpd="sng">
          <a:noFill/>
        </a:ln>
      </xdr:spPr>
      <xdr:txBody>
        <a:bodyPr vertOverflow="clip" wrap="square"/>
        <a:p>
          <a:pPr algn="l">
            <a:defRPr/>
          </a:pPr>
          <a:r>
            <a:rPr lang="en-US" cap="none" sz="1400" b="1" i="0" u="none" baseline="0">
              <a:latin typeface="Bookman Old Style"/>
              <a:ea typeface="Bookman Old Style"/>
              <a:cs typeface="Bookman Old Style"/>
            </a:rPr>
            <a:t>Applic-ability</a:t>
          </a:r>
          <a:r>
            <a:rPr lang="en-US" cap="none" sz="900" b="0" i="0" u="none" baseline="0">
              <a:latin typeface="Geneva"/>
              <a:ea typeface="Geneva"/>
              <a:cs typeface="Geneva"/>
            </a:rPr>
            <a:t>
</a:t>
          </a:r>
          <a:r>
            <a:rPr lang="en-US" cap="none" sz="1050" b="0" i="0" u="none" baseline="0">
              <a:latin typeface="Arial"/>
              <a:ea typeface="Arial"/>
              <a:cs typeface="Arial"/>
            </a:rPr>
            <a:t>Discussion of qualifying excep-tions in instructions section.</a:t>
          </a:r>
        </a:p>
      </xdr:txBody>
    </xdr:sp>
    <xdr:clientData/>
  </xdr:twoCellAnchor>
  <xdr:twoCellAnchor>
    <xdr:from>
      <xdr:col>0</xdr:col>
      <xdr:colOff>9525</xdr:colOff>
      <xdr:row>2</xdr:row>
      <xdr:rowOff>66675</xdr:rowOff>
    </xdr:from>
    <xdr:to>
      <xdr:col>10</xdr:col>
      <xdr:colOff>904875</xdr:colOff>
      <xdr:row>2</xdr:row>
      <xdr:rowOff>66675</xdr:rowOff>
    </xdr:to>
    <xdr:sp>
      <xdr:nvSpPr>
        <xdr:cNvPr id="2" name="Line 3"/>
        <xdr:cNvSpPr>
          <a:spLocks/>
        </xdr:cNvSpPr>
      </xdr:nvSpPr>
      <xdr:spPr>
        <a:xfrm flipV="1">
          <a:off x="9525" y="828675"/>
          <a:ext cx="1179195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27</xdr:row>
      <xdr:rowOff>123825</xdr:rowOff>
    </xdr:from>
    <xdr:to>
      <xdr:col>10</xdr:col>
      <xdr:colOff>9525</xdr:colOff>
      <xdr:row>27</xdr:row>
      <xdr:rowOff>123825</xdr:rowOff>
    </xdr:to>
    <xdr:sp>
      <xdr:nvSpPr>
        <xdr:cNvPr id="3" name="Line 5"/>
        <xdr:cNvSpPr>
          <a:spLocks/>
        </xdr:cNvSpPr>
      </xdr:nvSpPr>
      <xdr:spPr>
        <a:xfrm>
          <a:off x="1514475" y="9201150"/>
          <a:ext cx="93916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28575</xdr:colOff>
      <xdr:row>43</xdr:row>
      <xdr:rowOff>0</xdr:rowOff>
    </xdr:from>
    <xdr:to>
      <xdr:col>1</xdr:col>
      <xdr:colOff>619125</xdr:colOff>
      <xdr:row>43</xdr:row>
      <xdr:rowOff>0</xdr:rowOff>
    </xdr:to>
    <xdr:sp>
      <xdr:nvSpPr>
        <xdr:cNvPr id="4" name="TextBox 9"/>
        <xdr:cNvSpPr txBox="1">
          <a:spLocks noChangeArrowheads="1"/>
        </xdr:cNvSpPr>
      </xdr:nvSpPr>
      <xdr:spPr>
        <a:xfrm>
          <a:off x="28575" y="14116050"/>
          <a:ext cx="1333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43</xdr:row>
      <xdr:rowOff>0</xdr:rowOff>
    </xdr:from>
    <xdr:to>
      <xdr:col>1</xdr:col>
      <xdr:colOff>600075</xdr:colOff>
      <xdr:row>43</xdr:row>
      <xdr:rowOff>0</xdr:rowOff>
    </xdr:to>
    <xdr:sp>
      <xdr:nvSpPr>
        <xdr:cNvPr id="5" name="TextBox 10"/>
        <xdr:cNvSpPr txBox="1">
          <a:spLocks noChangeArrowheads="1"/>
        </xdr:cNvSpPr>
      </xdr:nvSpPr>
      <xdr:spPr>
        <a:xfrm>
          <a:off x="57150" y="14116050"/>
          <a:ext cx="128587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8</xdr:row>
      <xdr:rowOff>0</xdr:rowOff>
    </xdr:from>
    <xdr:ext cx="123825" cy="200025"/>
    <xdr:sp>
      <xdr:nvSpPr>
        <xdr:cNvPr id="6" name="TextBox 14"/>
        <xdr:cNvSpPr txBox="1">
          <a:spLocks noChangeArrowheads="1"/>
        </xdr:cNvSpPr>
      </xdr:nvSpPr>
      <xdr:spPr>
        <a:xfrm>
          <a:off x="219075" y="254317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7</xdr:row>
      <xdr:rowOff>152400</xdr:rowOff>
    </xdr:from>
    <xdr:ext cx="1466850" cy="1276350"/>
    <xdr:sp>
      <xdr:nvSpPr>
        <xdr:cNvPr id="7" name="TextBox 15"/>
        <xdr:cNvSpPr txBox="1">
          <a:spLocks noChangeArrowheads="1"/>
        </xdr:cNvSpPr>
      </xdr:nvSpPr>
      <xdr:spPr>
        <a:xfrm>
          <a:off x="76200" y="2228850"/>
          <a:ext cx="1466850" cy="1276350"/>
        </a:xfrm>
        <a:prstGeom prst="rect">
          <a:avLst/>
        </a:prstGeom>
        <a:noFill/>
        <a:ln w="9525" cmpd="sng">
          <a:noFill/>
        </a:ln>
      </xdr:spPr>
      <xdr:txBody>
        <a:bodyPr vertOverflow="clip" wrap="square"/>
        <a:p>
          <a:pPr algn="l">
            <a:defRPr/>
          </a:pPr>
          <a:r>
            <a:rPr lang="en-US" cap="none" sz="1400" b="1" i="0" u="none" baseline="0">
              <a:latin typeface="Bookman Old Style"/>
              <a:ea typeface="Bookman Old Style"/>
              <a:cs typeface="Bookman Old Style"/>
            </a:rPr>
            <a:t>Fan Motor Energy</a:t>
          </a:r>
          <a:r>
            <a:rPr lang="en-US" cap="none" sz="1400" b="0" i="0" u="none" baseline="0">
              <a:latin typeface="Bookman Old Style"/>
              <a:ea typeface="Bookman Old Style"/>
              <a:cs typeface="Bookman Old Style"/>
            </a:rPr>
            <a:t>
</a:t>
          </a:r>
          <a:r>
            <a:rPr lang="en-US" cap="none" sz="1050" b="0" i="0" u="none" baseline="0">
              <a:latin typeface="Arial"/>
              <a:ea typeface="Arial"/>
              <a:cs typeface="Arial"/>
            </a:rPr>
            <a:t>See Section 1318.4.2 for maximum horse-power allowed.</a:t>
          </a:r>
          <a:r>
            <a:rPr lang="en-US" cap="none" sz="900" b="0" i="0" u="none" baseline="0">
              <a:latin typeface="Bookman Old Style"/>
              <a:ea typeface="Bookman Old Style"/>
              <a:cs typeface="Bookman Old Style"/>
            </a:rPr>
            <a:t>
</a:t>
          </a:r>
        </a:p>
      </xdr:txBody>
    </xdr:sp>
    <xdr:clientData/>
  </xdr:oneCellAnchor>
  <xdr:twoCellAnchor>
    <xdr:from>
      <xdr:col>0</xdr:col>
      <xdr:colOff>28575</xdr:colOff>
      <xdr:row>35</xdr:row>
      <xdr:rowOff>0</xdr:rowOff>
    </xdr:from>
    <xdr:to>
      <xdr:col>1</xdr:col>
      <xdr:colOff>628650</xdr:colOff>
      <xdr:row>35</xdr:row>
      <xdr:rowOff>0</xdr:rowOff>
    </xdr:to>
    <xdr:sp>
      <xdr:nvSpPr>
        <xdr:cNvPr id="8" name="TextBox 21"/>
        <xdr:cNvSpPr txBox="1">
          <a:spLocks noChangeArrowheads="1"/>
        </xdr:cNvSpPr>
      </xdr:nvSpPr>
      <xdr:spPr>
        <a:xfrm>
          <a:off x="28575" y="11449050"/>
          <a:ext cx="13430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35</xdr:row>
      <xdr:rowOff>0</xdr:rowOff>
    </xdr:from>
    <xdr:to>
      <xdr:col>1</xdr:col>
      <xdr:colOff>600075</xdr:colOff>
      <xdr:row>35</xdr:row>
      <xdr:rowOff>0</xdr:rowOff>
    </xdr:to>
    <xdr:sp>
      <xdr:nvSpPr>
        <xdr:cNvPr id="9" name="TextBox 22"/>
        <xdr:cNvSpPr txBox="1">
          <a:spLocks noChangeArrowheads="1"/>
        </xdr:cNvSpPr>
      </xdr:nvSpPr>
      <xdr:spPr>
        <a:xfrm>
          <a:off x="57150" y="11449050"/>
          <a:ext cx="128587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35</xdr:row>
      <xdr:rowOff>0</xdr:rowOff>
    </xdr:from>
    <xdr:to>
      <xdr:col>1</xdr:col>
      <xdr:colOff>628650</xdr:colOff>
      <xdr:row>35</xdr:row>
      <xdr:rowOff>0</xdr:rowOff>
    </xdr:to>
    <xdr:sp>
      <xdr:nvSpPr>
        <xdr:cNvPr id="10" name="TextBox 23"/>
        <xdr:cNvSpPr txBox="1">
          <a:spLocks noChangeArrowheads="1"/>
        </xdr:cNvSpPr>
      </xdr:nvSpPr>
      <xdr:spPr>
        <a:xfrm>
          <a:off x="28575" y="11449050"/>
          <a:ext cx="134302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35</xdr:row>
      <xdr:rowOff>0</xdr:rowOff>
    </xdr:from>
    <xdr:to>
      <xdr:col>1</xdr:col>
      <xdr:colOff>600075</xdr:colOff>
      <xdr:row>35</xdr:row>
      <xdr:rowOff>0</xdr:rowOff>
    </xdr:to>
    <xdr:sp>
      <xdr:nvSpPr>
        <xdr:cNvPr id="11" name="TextBox 24"/>
        <xdr:cNvSpPr txBox="1">
          <a:spLocks noChangeArrowheads="1"/>
        </xdr:cNvSpPr>
      </xdr:nvSpPr>
      <xdr:spPr>
        <a:xfrm>
          <a:off x="57150" y="11449050"/>
          <a:ext cx="128587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0</xdr:colOff>
      <xdr:row>42</xdr:row>
      <xdr:rowOff>123825</xdr:rowOff>
    </xdr:from>
    <xdr:to>
      <xdr:col>11</xdr:col>
      <xdr:colOff>9525</xdr:colOff>
      <xdr:row>42</xdr:row>
      <xdr:rowOff>133350</xdr:rowOff>
    </xdr:to>
    <xdr:sp>
      <xdr:nvSpPr>
        <xdr:cNvPr id="12" name="Line 41"/>
        <xdr:cNvSpPr>
          <a:spLocks/>
        </xdr:cNvSpPr>
      </xdr:nvSpPr>
      <xdr:spPr>
        <a:xfrm flipV="1">
          <a:off x="0" y="13811250"/>
          <a:ext cx="11839575" cy="9525"/>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42</xdr:row>
      <xdr:rowOff>76200</xdr:rowOff>
    </xdr:from>
    <xdr:to>
      <xdr:col>12</xdr:col>
      <xdr:colOff>0</xdr:colOff>
      <xdr:row>42</xdr:row>
      <xdr:rowOff>76200</xdr:rowOff>
    </xdr:to>
    <xdr:sp>
      <xdr:nvSpPr>
        <xdr:cNvPr id="13" name="Line 42"/>
        <xdr:cNvSpPr>
          <a:spLocks/>
        </xdr:cNvSpPr>
      </xdr:nvSpPr>
      <xdr:spPr>
        <a:xfrm>
          <a:off x="12420600" y="13763625"/>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30</xdr:row>
      <xdr:rowOff>190500</xdr:rowOff>
    </xdr:from>
    <xdr:to>
      <xdr:col>2</xdr:col>
      <xdr:colOff>66675</xdr:colOff>
      <xdr:row>34</xdr:row>
      <xdr:rowOff>180975</xdr:rowOff>
    </xdr:to>
    <xdr:sp>
      <xdr:nvSpPr>
        <xdr:cNvPr id="14" name="TextBox 46"/>
        <xdr:cNvSpPr txBox="1">
          <a:spLocks noChangeArrowheads="1"/>
        </xdr:cNvSpPr>
      </xdr:nvSpPr>
      <xdr:spPr>
        <a:xfrm>
          <a:off x="76200" y="10201275"/>
          <a:ext cx="1504950" cy="971550"/>
        </a:xfrm>
        <a:prstGeom prst="rect">
          <a:avLst/>
        </a:prstGeom>
        <a:no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1050" b="0" i="0" u="none" baseline="0">
              <a:latin typeface="Arial"/>
              <a:ea typeface="Arial"/>
              <a:cs typeface="Arial"/>
            </a:rPr>
            <a:t>Discussion of qualifying exceptions in instructions section.</a:t>
          </a:r>
          <a:r>
            <a:rPr lang="en-US" cap="none" sz="1050" b="0" i="0" u="none" baseline="0">
              <a:latin typeface="Geneva"/>
              <a:ea typeface="Geneva"/>
              <a:cs typeface="Geneva"/>
            </a:rPr>
            <a:t>
</a:t>
          </a:r>
        </a:p>
      </xdr:txBody>
    </xdr:sp>
    <xdr:clientData/>
  </xdr:twoCellAnchor>
  <xdr:twoCellAnchor>
    <xdr:from>
      <xdr:col>0</xdr:col>
      <xdr:colOff>76200</xdr:colOff>
      <xdr:row>43</xdr:row>
      <xdr:rowOff>0</xdr:rowOff>
    </xdr:from>
    <xdr:to>
      <xdr:col>1</xdr:col>
      <xdr:colOff>723900</xdr:colOff>
      <xdr:row>43</xdr:row>
      <xdr:rowOff>0</xdr:rowOff>
    </xdr:to>
    <xdr:sp>
      <xdr:nvSpPr>
        <xdr:cNvPr id="15" name="TextBox 47"/>
        <xdr:cNvSpPr txBox="1">
          <a:spLocks noChangeArrowheads="1"/>
        </xdr:cNvSpPr>
      </xdr:nvSpPr>
      <xdr:spPr>
        <a:xfrm>
          <a:off x="76200" y="14116050"/>
          <a:ext cx="139065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twoCellAnchor>
    <xdr:from>
      <xdr:col>2</xdr:col>
      <xdr:colOff>9525</xdr:colOff>
      <xdr:row>14</xdr:row>
      <xdr:rowOff>114300</xdr:rowOff>
    </xdr:from>
    <xdr:to>
      <xdr:col>10</xdr:col>
      <xdr:colOff>0</xdr:colOff>
      <xdr:row>14</xdr:row>
      <xdr:rowOff>114300</xdr:rowOff>
    </xdr:to>
    <xdr:sp>
      <xdr:nvSpPr>
        <xdr:cNvPr id="16" name="Line 57"/>
        <xdr:cNvSpPr>
          <a:spLocks/>
        </xdr:cNvSpPr>
      </xdr:nvSpPr>
      <xdr:spPr>
        <a:xfrm>
          <a:off x="1524000" y="5000625"/>
          <a:ext cx="937260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219075</xdr:colOff>
      <xdr:row>17</xdr:row>
      <xdr:rowOff>0</xdr:rowOff>
    </xdr:from>
    <xdr:ext cx="123825" cy="200025"/>
    <xdr:sp>
      <xdr:nvSpPr>
        <xdr:cNvPr id="17" name="TextBox 59"/>
        <xdr:cNvSpPr txBox="1">
          <a:spLocks noChangeArrowheads="1"/>
        </xdr:cNvSpPr>
      </xdr:nvSpPr>
      <xdr:spPr>
        <a:xfrm>
          <a:off x="219075" y="5534025"/>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0</xdr:col>
      <xdr:colOff>76200</xdr:colOff>
      <xdr:row>14</xdr:row>
      <xdr:rowOff>190500</xdr:rowOff>
    </xdr:from>
    <xdr:ext cx="1314450" cy="742950"/>
    <xdr:sp>
      <xdr:nvSpPr>
        <xdr:cNvPr id="18" name="TextBox 60"/>
        <xdr:cNvSpPr txBox="1">
          <a:spLocks noChangeArrowheads="1"/>
        </xdr:cNvSpPr>
      </xdr:nvSpPr>
      <xdr:spPr>
        <a:xfrm>
          <a:off x="76200" y="5076825"/>
          <a:ext cx="1314450" cy="742950"/>
        </a:xfrm>
        <a:prstGeom prst="rect">
          <a:avLst/>
        </a:prstGeom>
        <a:noFill/>
        <a:ln w="9525" cmpd="sng">
          <a:noFill/>
        </a:ln>
      </xdr:spPr>
      <xdr:txBody>
        <a:bodyPr vertOverflow="clip" wrap="square"/>
        <a:p>
          <a:pPr algn="l">
            <a:defRPr/>
          </a:pPr>
          <a:r>
            <a:rPr lang="en-US" cap="none" sz="1400" b="1" i="0" u="none" baseline="0">
              <a:latin typeface="Bookman Old Style"/>
              <a:ea typeface="Bookman Old Style"/>
              <a:cs typeface="Bookman Old Style"/>
            </a:rPr>
            <a:t>Cooling Tower Fans</a:t>
          </a:r>
          <a:r>
            <a:rPr lang="en-US" cap="none" sz="1400" b="0" i="0" u="none" baseline="0">
              <a:latin typeface="Bookman Old Style"/>
              <a:ea typeface="Bookman Old Style"/>
              <a:cs typeface="Bookman Old Style"/>
            </a:rPr>
            <a:t>
</a:t>
          </a:r>
          <a:r>
            <a:rPr lang="en-US" cap="none" sz="900" b="0" i="0" u="none" baseline="0">
              <a:latin typeface="Bookman Old Style"/>
              <a:ea typeface="Bookman Old Style"/>
              <a:cs typeface="Bookman Old Style"/>
            </a:rPr>
            <a:t>
</a:t>
          </a:r>
        </a:p>
      </xdr:txBody>
    </xdr:sp>
    <xdr:clientData/>
  </xdr:oneCellAnchor>
  <xdr:twoCellAnchor>
    <xdr:from>
      <xdr:col>2</xdr:col>
      <xdr:colOff>28575</xdr:colOff>
      <xdr:row>19</xdr:row>
      <xdr:rowOff>142875</xdr:rowOff>
    </xdr:from>
    <xdr:to>
      <xdr:col>10</xdr:col>
      <xdr:colOff>28575</xdr:colOff>
      <xdr:row>19</xdr:row>
      <xdr:rowOff>142875</xdr:rowOff>
    </xdr:to>
    <xdr:sp>
      <xdr:nvSpPr>
        <xdr:cNvPr id="19" name="Line 62"/>
        <xdr:cNvSpPr>
          <a:spLocks/>
        </xdr:cNvSpPr>
      </xdr:nvSpPr>
      <xdr:spPr>
        <a:xfrm>
          <a:off x="1543050" y="6619875"/>
          <a:ext cx="93821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43</xdr:row>
      <xdr:rowOff>0</xdr:rowOff>
    </xdr:from>
    <xdr:to>
      <xdr:col>12</xdr:col>
      <xdr:colOff>0</xdr:colOff>
      <xdr:row>43</xdr:row>
      <xdr:rowOff>0</xdr:rowOff>
    </xdr:to>
    <xdr:sp>
      <xdr:nvSpPr>
        <xdr:cNvPr id="20" name="Line 83"/>
        <xdr:cNvSpPr>
          <a:spLocks/>
        </xdr:cNvSpPr>
      </xdr:nvSpPr>
      <xdr:spPr>
        <a:xfrm>
          <a:off x="12420600" y="141160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28575</xdr:colOff>
      <xdr:row>5</xdr:row>
      <xdr:rowOff>104775</xdr:rowOff>
    </xdr:from>
    <xdr:to>
      <xdr:col>10</xdr:col>
      <xdr:colOff>19050</xdr:colOff>
      <xdr:row>5</xdr:row>
      <xdr:rowOff>104775</xdr:rowOff>
    </xdr:to>
    <xdr:sp>
      <xdr:nvSpPr>
        <xdr:cNvPr id="21" name="Line 115"/>
        <xdr:cNvSpPr>
          <a:spLocks/>
        </xdr:cNvSpPr>
      </xdr:nvSpPr>
      <xdr:spPr>
        <a:xfrm>
          <a:off x="1543050" y="1762125"/>
          <a:ext cx="937260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304800</xdr:colOff>
      <xdr:row>38</xdr:row>
      <xdr:rowOff>257175</xdr:rowOff>
    </xdr:from>
    <xdr:to>
      <xdr:col>1</xdr:col>
      <xdr:colOff>590550</xdr:colOff>
      <xdr:row>41</xdr:row>
      <xdr:rowOff>0</xdr:rowOff>
    </xdr:to>
    <xdr:pic>
      <xdr:nvPicPr>
        <xdr:cNvPr id="22" name="Picture 124"/>
        <xdr:cNvPicPr preferRelativeResize="1">
          <a:picLocks noChangeAspect="1"/>
        </xdr:cNvPicPr>
      </xdr:nvPicPr>
      <xdr:blipFill>
        <a:blip r:embed="rId1"/>
        <a:stretch>
          <a:fillRect/>
        </a:stretch>
      </xdr:blipFill>
      <xdr:spPr>
        <a:xfrm>
          <a:off x="304800" y="12620625"/>
          <a:ext cx="1028700" cy="885825"/>
        </a:xfrm>
        <a:prstGeom prst="rect">
          <a:avLst/>
        </a:prstGeom>
        <a:noFill/>
        <a:ln w="9525" cmpd="sng">
          <a:noFill/>
        </a:ln>
      </xdr:spPr>
    </xdr:pic>
    <xdr:clientData/>
  </xdr:twoCellAnchor>
  <xdr:twoCellAnchor>
    <xdr:from>
      <xdr:col>2</xdr:col>
      <xdr:colOff>0</xdr:colOff>
      <xdr:row>35</xdr:row>
      <xdr:rowOff>123825</xdr:rowOff>
    </xdr:from>
    <xdr:to>
      <xdr:col>10</xdr:col>
      <xdr:colOff>9525</xdr:colOff>
      <xdr:row>35</xdr:row>
      <xdr:rowOff>123825</xdr:rowOff>
    </xdr:to>
    <xdr:sp>
      <xdr:nvSpPr>
        <xdr:cNvPr id="23" name="Line 137"/>
        <xdr:cNvSpPr>
          <a:spLocks/>
        </xdr:cNvSpPr>
      </xdr:nvSpPr>
      <xdr:spPr>
        <a:xfrm>
          <a:off x="1514475" y="11572875"/>
          <a:ext cx="939165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oneCellAnchor>
    <xdr:from>
      <xdr:col>0</xdr:col>
      <xdr:colOff>219075</xdr:colOff>
      <xdr:row>9</xdr:row>
      <xdr:rowOff>0</xdr:rowOff>
    </xdr:from>
    <xdr:ext cx="123825" cy="200025"/>
    <xdr:sp>
      <xdr:nvSpPr>
        <xdr:cNvPr id="24" name="TextBox 141"/>
        <xdr:cNvSpPr txBox="1">
          <a:spLocks noChangeArrowheads="1"/>
        </xdr:cNvSpPr>
      </xdr:nvSpPr>
      <xdr:spPr>
        <a:xfrm>
          <a:off x="219075" y="300990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76200</xdr:colOff>
      <xdr:row>0</xdr:row>
      <xdr:rowOff>0</xdr:rowOff>
    </xdr:to>
    <xdr:sp>
      <xdr:nvSpPr>
        <xdr:cNvPr id="1" name="TextBox 1"/>
        <xdr:cNvSpPr txBox="1">
          <a:spLocks noChangeArrowheads="1"/>
        </xdr:cNvSpPr>
      </xdr:nvSpPr>
      <xdr:spPr>
        <a:xfrm>
          <a:off x="28575" y="0"/>
          <a:ext cx="10287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Applicability</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in instructions section.</a:t>
          </a:r>
        </a:p>
      </xdr:txBody>
    </xdr:sp>
    <xdr:clientData/>
  </xdr:twoCellAnchor>
  <xdr:twoCellAnchor>
    <xdr:from>
      <xdr:col>0</xdr:col>
      <xdr:colOff>28575</xdr:colOff>
      <xdr:row>41</xdr:row>
      <xdr:rowOff>0</xdr:rowOff>
    </xdr:from>
    <xdr:to>
      <xdr:col>1</xdr:col>
      <xdr:colOff>390525</xdr:colOff>
      <xdr:row>41</xdr:row>
      <xdr:rowOff>0</xdr:rowOff>
    </xdr:to>
    <xdr:sp>
      <xdr:nvSpPr>
        <xdr:cNvPr id="2" name="TextBox 9"/>
        <xdr:cNvSpPr txBox="1">
          <a:spLocks noChangeArrowheads="1"/>
        </xdr:cNvSpPr>
      </xdr:nvSpPr>
      <xdr:spPr>
        <a:xfrm>
          <a:off x="28575" y="1424940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41</xdr:row>
      <xdr:rowOff>0</xdr:rowOff>
    </xdr:from>
    <xdr:to>
      <xdr:col>1</xdr:col>
      <xdr:colOff>390525</xdr:colOff>
      <xdr:row>41</xdr:row>
      <xdr:rowOff>0</xdr:rowOff>
    </xdr:to>
    <xdr:sp>
      <xdr:nvSpPr>
        <xdr:cNvPr id="3" name="TextBox 10"/>
        <xdr:cNvSpPr txBox="1">
          <a:spLocks noChangeArrowheads="1"/>
        </xdr:cNvSpPr>
      </xdr:nvSpPr>
      <xdr:spPr>
        <a:xfrm>
          <a:off x="57150" y="1424940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0</xdr:row>
      <xdr:rowOff>0</xdr:rowOff>
    </xdr:from>
    <xdr:ext cx="123825" cy="200025"/>
    <xdr:sp>
      <xdr:nvSpPr>
        <xdr:cNvPr id="4" name="TextBox 14"/>
        <xdr:cNvSpPr txBox="1">
          <a:spLocks noChangeArrowheads="1"/>
        </xdr:cNvSpPr>
      </xdr:nvSpPr>
      <xdr:spPr>
        <a:xfrm>
          <a:off x="219075" y="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0</xdr:col>
      <xdr:colOff>28575</xdr:colOff>
      <xdr:row>0</xdr:row>
      <xdr:rowOff>0</xdr:rowOff>
    </xdr:from>
    <xdr:to>
      <xdr:col>1</xdr:col>
      <xdr:colOff>390525</xdr:colOff>
      <xdr:row>0</xdr:row>
      <xdr:rowOff>0</xdr:rowOff>
    </xdr:to>
    <xdr:sp>
      <xdr:nvSpPr>
        <xdr:cNvPr id="5" name="TextBox 21"/>
        <xdr:cNvSpPr txBox="1">
          <a:spLocks noChangeArrowheads="1"/>
        </xdr:cNvSpPr>
      </xdr:nvSpPr>
      <xdr:spPr>
        <a:xfrm>
          <a:off x="28575" y="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0</xdr:row>
      <xdr:rowOff>0</xdr:rowOff>
    </xdr:from>
    <xdr:to>
      <xdr:col>1</xdr:col>
      <xdr:colOff>390525</xdr:colOff>
      <xdr:row>0</xdr:row>
      <xdr:rowOff>0</xdr:rowOff>
    </xdr:to>
    <xdr:sp>
      <xdr:nvSpPr>
        <xdr:cNvPr id="6" name="TextBox 22"/>
        <xdr:cNvSpPr txBox="1">
          <a:spLocks noChangeArrowheads="1"/>
        </xdr:cNvSpPr>
      </xdr:nvSpPr>
      <xdr:spPr>
        <a:xfrm>
          <a:off x="57150" y="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0</xdr:row>
      <xdr:rowOff>0</xdr:rowOff>
    </xdr:from>
    <xdr:to>
      <xdr:col>1</xdr:col>
      <xdr:colOff>390525</xdr:colOff>
      <xdr:row>0</xdr:row>
      <xdr:rowOff>0</xdr:rowOff>
    </xdr:to>
    <xdr:sp>
      <xdr:nvSpPr>
        <xdr:cNvPr id="7" name="TextBox 23"/>
        <xdr:cNvSpPr txBox="1">
          <a:spLocks noChangeArrowheads="1"/>
        </xdr:cNvSpPr>
      </xdr:nvSpPr>
      <xdr:spPr>
        <a:xfrm>
          <a:off x="28575" y="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0</xdr:row>
      <xdr:rowOff>0</xdr:rowOff>
    </xdr:from>
    <xdr:to>
      <xdr:col>1</xdr:col>
      <xdr:colOff>390525</xdr:colOff>
      <xdr:row>0</xdr:row>
      <xdr:rowOff>0</xdr:rowOff>
    </xdr:to>
    <xdr:sp>
      <xdr:nvSpPr>
        <xdr:cNvPr id="8" name="TextBox 24"/>
        <xdr:cNvSpPr txBox="1">
          <a:spLocks noChangeArrowheads="1"/>
        </xdr:cNvSpPr>
      </xdr:nvSpPr>
      <xdr:spPr>
        <a:xfrm>
          <a:off x="57150" y="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2</xdr:col>
      <xdr:colOff>0</xdr:colOff>
      <xdr:row>17</xdr:row>
      <xdr:rowOff>123825</xdr:rowOff>
    </xdr:from>
    <xdr:to>
      <xdr:col>10</xdr:col>
      <xdr:colOff>0</xdr:colOff>
      <xdr:row>17</xdr:row>
      <xdr:rowOff>123825</xdr:rowOff>
    </xdr:to>
    <xdr:sp>
      <xdr:nvSpPr>
        <xdr:cNvPr id="9" name="Line 30"/>
        <xdr:cNvSpPr>
          <a:spLocks/>
        </xdr:cNvSpPr>
      </xdr:nvSpPr>
      <xdr:spPr>
        <a:xfrm>
          <a:off x="981075" y="5219700"/>
          <a:ext cx="99155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25</xdr:row>
      <xdr:rowOff>114300</xdr:rowOff>
    </xdr:from>
    <xdr:to>
      <xdr:col>10</xdr:col>
      <xdr:colOff>0</xdr:colOff>
      <xdr:row>25</xdr:row>
      <xdr:rowOff>114300</xdr:rowOff>
    </xdr:to>
    <xdr:sp>
      <xdr:nvSpPr>
        <xdr:cNvPr id="10" name="Line 33"/>
        <xdr:cNvSpPr>
          <a:spLocks/>
        </xdr:cNvSpPr>
      </xdr:nvSpPr>
      <xdr:spPr>
        <a:xfrm>
          <a:off x="981075" y="7810500"/>
          <a:ext cx="99155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33</xdr:row>
      <xdr:rowOff>114300</xdr:rowOff>
    </xdr:from>
    <xdr:to>
      <xdr:col>10</xdr:col>
      <xdr:colOff>0</xdr:colOff>
      <xdr:row>33</xdr:row>
      <xdr:rowOff>114300</xdr:rowOff>
    </xdr:to>
    <xdr:sp>
      <xdr:nvSpPr>
        <xdr:cNvPr id="11" name="Line 39"/>
        <xdr:cNvSpPr>
          <a:spLocks/>
        </xdr:cNvSpPr>
      </xdr:nvSpPr>
      <xdr:spPr>
        <a:xfrm>
          <a:off x="981075" y="10629900"/>
          <a:ext cx="99155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2</xdr:row>
      <xdr:rowOff>38100</xdr:rowOff>
    </xdr:from>
    <xdr:to>
      <xdr:col>10</xdr:col>
      <xdr:colOff>914400</xdr:colOff>
      <xdr:row>2</xdr:row>
      <xdr:rowOff>38100</xdr:rowOff>
    </xdr:to>
    <xdr:sp>
      <xdr:nvSpPr>
        <xdr:cNvPr id="12" name="Line 40"/>
        <xdr:cNvSpPr>
          <a:spLocks/>
        </xdr:cNvSpPr>
      </xdr:nvSpPr>
      <xdr:spPr>
        <a:xfrm flipV="1">
          <a:off x="9525" y="800100"/>
          <a:ext cx="11801475"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36</xdr:row>
      <xdr:rowOff>0</xdr:rowOff>
    </xdr:from>
    <xdr:to>
      <xdr:col>12</xdr:col>
      <xdr:colOff>0</xdr:colOff>
      <xdr:row>36</xdr:row>
      <xdr:rowOff>0</xdr:rowOff>
    </xdr:to>
    <xdr:sp>
      <xdr:nvSpPr>
        <xdr:cNvPr id="13" name="Line 42"/>
        <xdr:cNvSpPr>
          <a:spLocks/>
        </xdr:cNvSpPr>
      </xdr:nvSpPr>
      <xdr:spPr>
        <a:xfrm>
          <a:off x="12420600" y="114490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0</xdr:row>
      <xdr:rowOff>0</xdr:rowOff>
    </xdr:from>
    <xdr:to>
      <xdr:col>1</xdr:col>
      <xdr:colOff>390525</xdr:colOff>
      <xdr:row>0</xdr:row>
      <xdr:rowOff>0</xdr:rowOff>
    </xdr:to>
    <xdr:sp>
      <xdr:nvSpPr>
        <xdr:cNvPr id="14" name="TextBox 46"/>
        <xdr:cNvSpPr txBox="1">
          <a:spLocks noChangeArrowheads="1"/>
        </xdr:cNvSpPr>
      </xdr:nvSpPr>
      <xdr:spPr>
        <a:xfrm>
          <a:off x="76200" y="0"/>
          <a:ext cx="9048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in instructions section.</a:t>
          </a:r>
          <a:r>
            <a:rPr lang="en-US" cap="none" sz="900" b="0" i="0" u="none" baseline="0">
              <a:latin typeface="Geneva"/>
              <a:ea typeface="Geneva"/>
              <a:cs typeface="Geneva"/>
            </a:rPr>
            <a:t>
</a:t>
          </a:r>
        </a:p>
      </xdr:txBody>
    </xdr:sp>
    <xdr:clientData/>
  </xdr:twoCellAnchor>
  <xdr:twoCellAnchor>
    <xdr:from>
      <xdr:col>0</xdr:col>
      <xdr:colOff>76200</xdr:colOff>
      <xdr:row>25</xdr:row>
      <xdr:rowOff>0</xdr:rowOff>
    </xdr:from>
    <xdr:to>
      <xdr:col>1</xdr:col>
      <xdr:colOff>390525</xdr:colOff>
      <xdr:row>25</xdr:row>
      <xdr:rowOff>0</xdr:rowOff>
    </xdr:to>
    <xdr:sp>
      <xdr:nvSpPr>
        <xdr:cNvPr id="15" name="TextBox 47"/>
        <xdr:cNvSpPr txBox="1">
          <a:spLocks noChangeArrowheads="1"/>
        </xdr:cNvSpPr>
      </xdr:nvSpPr>
      <xdr:spPr>
        <a:xfrm>
          <a:off x="76200" y="7696200"/>
          <a:ext cx="9048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oneCellAnchor>
    <xdr:from>
      <xdr:col>0</xdr:col>
      <xdr:colOff>219075</xdr:colOff>
      <xdr:row>0</xdr:row>
      <xdr:rowOff>0</xdr:rowOff>
    </xdr:from>
    <xdr:ext cx="123825" cy="200025"/>
    <xdr:sp>
      <xdr:nvSpPr>
        <xdr:cNvPr id="16" name="TextBox 59"/>
        <xdr:cNvSpPr txBox="1">
          <a:spLocks noChangeArrowheads="1"/>
        </xdr:cNvSpPr>
      </xdr:nvSpPr>
      <xdr:spPr>
        <a:xfrm>
          <a:off x="219075" y="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2</xdr:col>
      <xdr:colOff>0</xdr:colOff>
      <xdr:row>8</xdr:row>
      <xdr:rowOff>114300</xdr:rowOff>
    </xdr:from>
    <xdr:to>
      <xdr:col>10</xdr:col>
      <xdr:colOff>0</xdr:colOff>
      <xdr:row>8</xdr:row>
      <xdr:rowOff>114300</xdr:rowOff>
    </xdr:to>
    <xdr:sp>
      <xdr:nvSpPr>
        <xdr:cNvPr id="17" name="Line 80"/>
        <xdr:cNvSpPr>
          <a:spLocks/>
        </xdr:cNvSpPr>
      </xdr:nvSpPr>
      <xdr:spPr>
        <a:xfrm>
          <a:off x="981075" y="2657475"/>
          <a:ext cx="99155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9525</xdr:colOff>
      <xdr:row>40</xdr:row>
      <xdr:rowOff>123825</xdr:rowOff>
    </xdr:from>
    <xdr:to>
      <xdr:col>11</xdr:col>
      <xdr:colOff>9525</xdr:colOff>
      <xdr:row>40</xdr:row>
      <xdr:rowOff>123825</xdr:rowOff>
    </xdr:to>
    <xdr:sp>
      <xdr:nvSpPr>
        <xdr:cNvPr id="18" name="Line 82"/>
        <xdr:cNvSpPr>
          <a:spLocks/>
        </xdr:cNvSpPr>
      </xdr:nvSpPr>
      <xdr:spPr>
        <a:xfrm>
          <a:off x="9525" y="13963650"/>
          <a:ext cx="118300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41</xdr:row>
      <xdr:rowOff>0</xdr:rowOff>
    </xdr:from>
    <xdr:to>
      <xdr:col>12</xdr:col>
      <xdr:colOff>0</xdr:colOff>
      <xdr:row>41</xdr:row>
      <xdr:rowOff>0</xdr:rowOff>
    </xdr:to>
    <xdr:sp>
      <xdr:nvSpPr>
        <xdr:cNvPr id="19" name="Line 83"/>
        <xdr:cNvSpPr>
          <a:spLocks/>
        </xdr:cNvSpPr>
      </xdr:nvSpPr>
      <xdr:spPr>
        <a:xfrm>
          <a:off x="12420600" y="1424940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228600</xdr:colOff>
      <xdr:row>37</xdr:row>
      <xdr:rowOff>257175</xdr:rowOff>
    </xdr:from>
    <xdr:to>
      <xdr:col>2</xdr:col>
      <xdr:colOff>200025</xdr:colOff>
      <xdr:row>39</xdr:row>
      <xdr:rowOff>257175</xdr:rowOff>
    </xdr:to>
    <xdr:pic>
      <xdr:nvPicPr>
        <xdr:cNvPr id="20" name="Picture 133"/>
        <xdr:cNvPicPr preferRelativeResize="1">
          <a:picLocks noChangeAspect="1"/>
        </xdr:cNvPicPr>
      </xdr:nvPicPr>
      <xdr:blipFill>
        <a:blip r:embed="rId1"/>
        <a:stretch>
          <a:fillRect/>
        </a:stretch>
      </xdr:blipFill>
      <xdr:spPr>
        <a:xfrm>
          <a:off x="228600" y="12887325"/>
          <a:ext cx="952500" cy="828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76200</xdr:colOff>
      <xdr:row>0</xdr:row>
      <xdr:rowOff>0</xdr:rowOff>
    </xdr:to>
    <xdr:sp>
      <xdr:nvSpPr>
        <xdr:cNvPr id="1" name="TextBox 1"/>
        <xdr:cNvSpPr txBox="1">
          <a:spLocks noChangeArrowheads="1"/>
        </xdr:cNvSpPr>
      </xdr:nvSpPr>
      <xdr:spPr>
        <a:xfrm>
          <a:off x="28575" y="0"/>
          <a:ext cx="10287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Applicability</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in instructions section.</a:t>
          </a:r>
        </a:p>
      </xdr:txBody>
    </xdr:sp>
    <xdr:clientData/>
  </xdr:twoCellAnchor>
  <xdr:twoCellAnchor>
    <xdr:from>
      <xdr:col>0</xdr:col>
      <xdr:colOff>28575</xdr:colOff>
      <xdr:row>46</xdr:row>
      <xdr:rowOff>0</xdr:rowOff>
    </xdr:from>
    <xdr:to>
      <xdr:col>1</xdr:col>
      <xdr:colOff>390525</xdr:colOff>
      <xdr:row>46</xdr:row>
      <xdr:rowOff>0</xdr:rowOff>
    </xdr:to>
    <xdr:sp>
      <xdr:nvSpPr>
        <xdr:cNvPr id="2" name="TextBox 9"/>
        <xdr:cNvSpPr txBox="1">
          <a:spLocks noChangeArrowheads="1"/>
        </xdr:cNvSpPr>
      </xdr:nvSpPr>
      <xdr:spPr>
        <a:xfrm>
          <a:off x="28575" y="1343025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46</xdr:row>
      <xdr:rowOff>0</xdr:rowOff>
    </xdr:from>
    <xdr:to>
      <xdr:col>1</xdr:col>
      <xdr:colOff>390525</xdr:colOff>
      <xdr:row>46</xdr:row>
      <xdr:rowOff>0</xdr:rowOff>
    </xdr:to>
    <xdr:sp>
      <xdr:nvSpPr>
        <xdr:cNvPr id="3" name="TextBox 10"/>
        <xdr:cNvSpPr txBox="1">
          <a:spLocks noChangeArrowheads="1"/>
        </xdr:cNvSpPr>
      </xdr:nvSpPr>
      <xdr:spPr>
        <a:xfrm>
          <a:off x="57150" y="1343025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oneCellAnchor>
    <xdr:from>
      <xdr:col>0</xdr:col>
      <xdr:colOff>219075</xdr:colOff>
      <xdr:row>0</xdr:row>
      <xdr:rowOff>0</xdr:rowOff>
    </xdr:from>
    <xdr:ext cx="123825" cy="200025"/>
    <xdr:sp>
      <xdr:nvSpPr>
        <xdr:cNvPr id="4" name="TextBox 14"/>
        <xdr:cNvSpPr txBox="1">
          <a:spLocks noChangeArrowheads="1"/>
        </xdr:cNvSpPr>
      </xdr:nvSpPr>
      <xdr:spPr>
        <a:xfrm>
          <a:off x="219075" y="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0</xdr:col>
      <xdr:colOff>28575</xdr:colOff>
      <xdr:row>0</xdr:row>
      <xdr:rowOff>0</xdr:rowOff>
    </xdr:from>
    <xdr:to>
      <xdr:col>1</xdr:col>
      <xdr:colOff>390525</xdr:colOff>
      <xdr:row>0</xdr:row>
      <xdr:rowOff>0</xdr:rowOff>
    </xdr:to>
    <xdr:sp>
      <xdr:nvSpPr>
        <xdr:cNvPr id="5" name="TextBox 21"/>
        <xdr:cNvSpPr txBox="1">
          <a:spLocks noChangeArrowheads="1"/>
        </xdr:cNvSpPr>
      </xdr:nvSpPr>
      <xdr:spPr>
        <a:xfrm>
          <a:off x="28575" y="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0</xdr:row>
      <xdr:rowOff>0</xdr:rowOff>
    </xdr:from>
    <xdr:to>
      <xdr:col>1</xdr:col>
      <xdr:colOff>390525</xdr:colOff>
      <xdr:row>0</xdr:row>
      <xdr:rowOff>0</xdr:rowOff>
    </xdr:to>
    <xdr:sp>
      <xdr:nvSpPr>
        <xdr:cNvPr id="6" name="TextBox 22"/>
        <xdr:cNvSpPr txBox="1">
          <a:spLocks noChangeArrowheads="1"/>
        </xdr:cNvSpPr>
      </xdr:nvSpPr>
      <xdr:spPr>
        <a:xfrm>
          <a:off x="57150" y="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28575</xdr:colOff>
      <xdr:row>0</xdr:row>
      <xdr:rowOff>0</xdr:rowOff>
    </xdr:from>
    <xdr:to>
      <xdr:col>1</xdr:col>
      <xdr:colOff>390525</xdr:colOff>
      <xdr:row>0</xdr:row>
      <xdr:rowOff>0</xdr:rowOff>
    </xdr:to>
    <xdr:sp>
      <xdr:nvSpPr>
        <xdr:cNvPr id="7" name="TextBox 23"/>
        <xdr:cNvSpPr txBox="1">
          <a:spLocks noChangeArrowheads="1"/>
        </xdr:cNvSpPr>
      </xdr:nvSpPr>
      <xdr:spPr>
        <a:xfrm>
          <a:off x="28575" y="0"/>
          <a:ext cx="952500"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Discussion of qualifying exceptions on page 3-11</a:t>
          </a:r>
        </a:p>
      </xdr:txBody>
    </xdr:sp>
    <xdr:clientData/>
  </xdr:twoCellAnchor>
  <xdr:twoCellAnchor>
    <xdr:from>
      <xdr:col>0</xdr:col>
      <xdr:colOff>57150</xdr:colOff>
      <xdr:row>0</xdr:row>
      <xdr:rowOff>0</xdr:rowOff>
    </xdr:from>
    <xdr:to>
      <xdr:col>1</xdr:col>
      <xdr:colOff>390525</xdr:colOff>
      <xdr:row>0</xdr:row>
      <xdr:rowOff>0</xdr:rowOff>
    </xdr:to>
    <xdr:sp>
      <xdr:nvSpPr>
        <xdr:cNvPr id="8" name="TextBox 24"/>
        <xdr:cNvSpPr txBox="1">
          <a:spLocks noChangeArrowheads="1"/>
        </xdr:cNvSpPr>
      </xdr:nvSpPr>
      <xdr:spPr>
        <a:xfrm>
          <a:off x="57150" y="0"/>
          <a:ext cx="923925" cy="0"/>
        </a:xfrm>
        <a:prstGeom prst="rect">
          <a:avLst/>
        </a:prstGeom>
        <a:solidFill>
          <a:srgbClr val="CCFFFF"/>
        </a:solidFill>
        <a:ln w="9525" cmpd="sng">
          <a:noFill/>
        </a:ln>
      </xdr:spPr>
      <xdr:txBody>
        <a:bodyPr vertOverflow="clip" wrap="square"/>
        <a:p>
          <a:pPr algn="l">
            <a:defRPr/>
          </a:pPr>
          <a:r>
            <a:rPr lang="en-US" cap="none" sz="1400" b="1" i="0" u="none" baseline="0"/>
            <a:t/>
          </a:r>
        </a:p>
      </xdr:txBody>
    </xdr:sp>
    <xdr:clientData/>
  </xdr:twoCellAnchor>
  <xdr:twoCellAnchor>
    <xdr:from>
      <xdr:col>0</xdr:col>
      <xdr:colOff>9525</xdr:colOff>
      <xdr:row>44</xdr:row>
      <xdr:rowOff>171450</xdr:rowOff>
    </xdr:from>
    <xdr:to>
      <xdr:col>10</xdr:col>
      <xdr:colOff>923925</xdr:colOff>
      <xdr:row>44</xdr:row>
      <xdr:rowOff>171450</xdr:rowOff>
    </xdr:to>
    <xdr:sp>
      <xdr:nvSpPr>
        <xdr:cNvPr id="9" name="Line 41"/>
        <xdr:cNvSpPr>
          <a:spLocks/>
        </xdr:cNvSpPr>
      </xdr:nvSpPr>
      <xdr:spPr>
        <a:xfrm flipV="1">
          <a:off x="9525" y="13077825"/>
          <a:ext cx="1146810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44</xdr:row>
      <xdr:rowOff>76200</xdr:rowOff>
    </xdr:from>
    <xdr:to>
      <xdr:col>12</xdr:col>
      <xdr:colOff>0</xdr:colOff>
      <xdr:row>44</xdr:row>
      <xdr:rowOff>76200</xdr:rowOff>
    </xdr:to>
    <xdr:sp>
      <xdr:nvSpPr>
        <xdr:cNvPr id="10" name="Line 42"/>
        <xdr:cNvSpPr>
          <a:spLocks/>
        </xdr:cNvSpPr>
      </xdr:nvSpPr>
      <xdr:spPr>
        <a:xfrm>
          <a:off x="12077700" y="12982575"/>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76200</xdr:colOff>
      <xdr:row>0</xdr:row>
      <xdr:rowOff>0</xdr:rowOff>
    </xdr:from>
    <xdr:to>
      <xdr:col>1</xdr:col>
      <xdr:colOff>390525</xdr:colOff>
      <xdr:row>0</xdr:row>
      <xdr:rowOff>0</xdr:rowOff>
    </xdr:to>
    <xdr:sp>
      <xdr:nvSpPr>
        <xdr:cNvPr id="11" name="TextBox 46"/>
        <xdr:cNvSpPr txBox="1">
          <a:spLocks noChangeArrowheads="1"/>
        </xdr:cNvSpPr>
      </xdr:nvSpPr>
      <xdr:spPr>
        <a:xfrm>
          <a:off x="76200" y="0"/>
          <a:ext cx="9048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in instructions section.</a:t>
          </a:r>
          <a:r>
            <a:rPr lang="en-US" cap="none" sz="900" b="0" i="0" u="none" baseline="0">
              <a:latin typeface="Geneva"/>
              <a:ea typeface="Geneva"/>
              <a:cs typeface="Geneva"/>
            </a:rPr>
            <a:t>
</a:t>
          </a:r>
        </a:p>
      </xdr:txBody>
    </xdr:sp>
    <xdr:clientData/>
  </xdr:twoCellAnchor>
  <xdr:twoCellAnchor>
    <xdr:from>
      <xdr:col>0</xdr:col>
      <xdr:colOff>76200</xdr:colOff>
      <xdr:row>0</xdr:row>
      <xdr:rowOff>0</xdr:rowOff>
    </xdr:from>
    <xdr:to>
      <xdr:col>1</xdr:col>
      <xdr:colOff>390525</xdr:colOff>
      <xdr:row>0</xdr:row>
      <xdr:rowOff>0</xdr:rowOff>
    </xdr:to>
    <xdr:sp>
      <xdr:nvSpPr>
        <xdr:cNvPr id="12" name="TextBox 47"/>
        <xdr:cNvSpPr txBox="1">
          <a:spLocks noChangeArrowheads="1"/>
        </xdr:cNvSpPr>
      </xdr:nvSpPr>
      <xdr:spPr>
        <a:xfrm>
          <a:off x="76200" y="0"/>
          <a:ext cx="904875" cy="0"/>
        </a:xfrm>
        <a:prstGeom prst="rect">
          <a:avLst/>
        </a:prstGeom>
        <a:solidFill>
          <a:srgbClr val="CCFFFF"/>
        </a:solidFill>
        <a:ln w="9525" cmpd="sng">
          <a:noFill/>
        </a:ln>
      </xdr:spPr>
      <xdr:txBody>
        <a:bodyPr vertOverflow="clip" wrap="square"/>
        <a:p>
          <a:pPr algn="l">
            <a:defRPr/>
          </a:pPr>
          <a:r>
            <a:rPr lang="en-US" cap="none" sz="1400" b="1" i="0" u="none" baseline="0">
              <a:latin typeface="Bookman Old Style"/>
              <a:ea typeface="Bookman Old Style"/>
              <a:cs typeface="Bookman Old Style"/>
            </a:rPr>
            <a:t>Exceptions</a:t>
          </a:r>
          <a:r>
            <a:rPr lang="en-US" cap="none" sz="900" b="0" i="0" u="none" baseline="0">
              <a:latin typeface="Geneva"/>
              <a:ea typeface="Geneva"/>
              <a:cs typeface="Geneva"/>
            </a:rPr>
            <a:t>
</a:t>
          </a:r>
          <a:r>
            <a:rPr lang="en-US" cap="none" sz="900" b="0" i="0" u="none" baseline="0">
              <a:latin typeface="Arial"/>
              <a:ea typeface="Arial"/>
              <a:cs typeface="Arial"/>
            </a:rPr>
            <a:t>Discussion of qualifying exceptions on page 4-22</a:t>
          </a:r>
          <a:r>
            <a:rPr lang="en-US" cap="none" sz="900" b="0" i="0" u="none" baseline="0">
              <a:latin typeface="Geneva"/>
              <a:ea typeface="Geneva"/>
              <a:cs typeface="Geneva"/>
            </a:rPr>
            <a:t>
</a:t>
          </a:r>
        </a:p>
      </xdr:txBody>
    </xdr:sp>
    <xdr:clientData/>
  </xdr:twoCellAnchor>
  <xdr:oneCellAnchor>
    <xdr:from>
      <xdr:col>0</xdr:col>
      <xdr:colOff>219075</xdr:colOff>
      <xdr:row>0</xdr:row>
      <xdr:rowOff>0</xdr:rowOff>
    </xdr:from>
    <xdr:ext cx="123825" cy="200025"/>
    <xdr:sp>
      <xdr:nvSpPr>
        <xdr:cNvPr id="13" name="TextBox 59"/>
        <xdr:cNvSpPr txBox="1">
          <a:spLocks noChangeArrowheads="1"/>
        </xdr:cNvSpPr>
      </xdr:nvSpPr>
      <xdr:spPr>
        <a:xfrm>
          <a:off x="219075" y="0"/>
          <a:ext cx="123825" cy="200025"/>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twoCellAnchor>
    <xdr:from>
      <xdr:col>12</xdr:col>
      <xdr:colOff>0</xdr:colOff>
      <xdr:row>46</xdr:row>
      <xdr:rowOff>0</xdr:rowOff>
    </xdr:from>
    <xdr:to>
      <xdr:col>12</xdr:col>
      <xdr:colOff>0</xdr:colOff>
      <xdr:row>46</xdr:row>
      <xdr:rowOff>0</xdr:rowOff>
    </xdr:to>
    <xdr:sp>
      <xdr:nvSpPr>
        <xdr:cNvPr id="14" name="Line 83"/>
        <xdr:cNvSpPr>
          <a:spLocks/>
        </xdr:cNvSpPr>
      </xdr:nvSpPr>
      <xdr:spPr>
        <a:xfrm>
          <a:off x="12077700" y="13430250"/>
          <a:ext cx="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0</xdr:colOff>
      <xdr:row>7</xdr:row>
      <xdr:rowOff>95250</xdr:rowOff>
    </xdr:from>
    <xdr:to>
      <xdr:col>10</xdr:col>
      <xdr:colOff>0</xdr:colOff>
      <xdr:row>7</xdr:row>
      <xdr:rowOff>95250</xdr:rowOff>
    </xdr:to>
    <xdr:sp>
      <xdr:nvSpPr>
        <xdr:cNvPr id="15" name="Line 84"/>
        <xdr:cNvSpPr>
          <a:spLocks/>
        </xdr:cNvSpPr>
      </xdr:nvSpPr>
      <xdr:spPr>
        <a:xfrm>
          <a:off x="981075" y="2733675"/>
          <a:ext cx="9572625"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228600</xdr:colOff>
      <xdr:row>40</xdr:row>
      <xdr:rowOff>104775</xdr:rowOff>
    </xdr:from>
    <xdr:to>
      <xdr:col>2</xdr:col>
      <xdr:colOff>200025</xdr:colOff>
      <xdr:row>43</xdr:row>
      <xdr:rowOff>257175</xdr:rowOff>
    </xdr:to>
    <xdr:pic>
      <xdr:nvPicPr>
        <xdr:cNvPr id="16" name="Picture 104"/>
        <xdr:cNvPicPr preferRelativeResize="1">
          <a:picLocks noChangeAspect="1"/>
        </xdr:cNvPicPr>
      </xdr:nvPicPr>
      <xdr:blipFill>
        <a:blip r:embed="rId1"/>
        <a:stretch>
          <a:fillRect/>
        </a:stretch>
      </xdr:blipFill>
      <xdr:spPr>
        <a:xfrm>
          <a:off x="228600" y="11944350"/>
          <a:ext cx="952500" cy="838200"/>
        </a:xfrm>
        <a:prstGeom prst="rect">
          <a:avLst/>
        </a:prstGeom>
        <a:noFill/>
        <a:ln w="9525" cmpd="sng">
          <a:noFill/>
        </a:ln>
      </xdr:spPr>
    </xdr:pic>
    <xdr:clientData/>
  </xdr:twoCellAnchor>
  <xdr:twoCellAnchor>
    <xdr:from>
      <xdr:col>0</xdr:col>
      <xdr:colOff>0</xdr:colOff>
      <xdr:row>2</xdr:row>
      <xdr:rowOff>57150</xdr:rowOff>
    </xdr:from>
    <xdr:to>
      <xdr:col>10</xdr:col>
      <xdr:colOff>914400</xdr:colOff>
      <xdr:row>2</xdr:row>
      <xdr:rowOff>57150</xdr:rowOff>
    </xdr:to>
    <xdr:sp>
      <xdr:nvSpPr>
        <xdr:cNvPr id="17" name="Line 105"/>
        <xdr:cNvSpPr>
          <a:spLocks/>
        </xdr:cNvSpPr>
      </xdr:nvSpPr>
      <xdr:spPr>
        <a:xfrm flipV="1">
          <a:off x="0" y="819150"/>
          <a:ext cx="1146810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S_Office\Excel\Work\2004\Compliance%20Forms\New%202005%20Forms\Print\HVACFormsPrintedv2.0-Ex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4a-1"/>
      <sheetName val="Form4a-2"/>
      <sheetName val="Form4a-3"/>
      <sheetName val="Form4a-4"/>
      <sheetName val="Form4a-5"/>
      <sheetName val="Form4a-6"/>
      <sheetName val="Form4b-1"/>
      <sheetName val="Form4b-2"/>
      <sheetName val="Form4b-3"/>
      <sheetName val="Wksht 4a"/>
      <sheetName val="Wksht 4b"/>
      <sheetName val="Wksht 4c"/>
      <sheetName val="Wksht 4d"/>
      <sheetName val="Wksht 4e"/>
      <sheetName val="Wksht 4f"/>
      <sheetName val="Wksht 4g"/>
      <sheetName val="Wksht 4h "/>
      <sheetName val="Wksht 4i"/>
      <sheetName val="Wksht 4j"/>
      <sheetName val="Wksht 4k"/>
      <sheetName val="Wksht 4l"/>
      <sheetName val="Wksht 4m"/>
      <sheetName val="Worksheet 4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pageSetUpPr fitToPage="1"/>
  </sheetPr>
  <dimension ref="A1:O38"/>
  <sheetViews>
    <sheetView showGridLines="0" tabSelected="1" zoomScale="75" zoomScaleNormal="75" zoomScaleSheetLayoutView="75" workbookViewId="0" topLeftCell="A1">
      <selection activeCell="G1" sqref="G1:I1"/>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2.125" style="14" customWidth="1"/>
    <col min="14" max="14" width="2.375" style="19" customWidth="1"/>
    <col min="15" max="15" width="0" style="19" hidden="1" customWidth="1"/>
    <col min="16" max="16" width="10.25390625" style="14" hidden="1" customWidth="1"/>
    <col min="17" max="16384" width="9.125" style="14" customWidth="1"/>
  </cols>
  <sheetData>
    <row r="1" spans="1:15" s="1" customFormat="1" ht="30" customHeight="1">
      <c r="A1" s="83" t="s">
        <v>218</v>
      </c>
      <c r="B1" s="84"/>
      <c r="C1" s="84"/>
      <c r="D1" s="84"/>
      <c r="E1" s="84"/>
      <c r="F1" s="85" t="s">
        <v>331</v>
      </c>
      <c r="G1" s="653"/>
      <c r="H1" s="654"/>
      <c r="I1" s="655"/>
      <c r="J1" s="86" t="s">
        <v>330</v>
      </c>
      <c r="K1" s="94"/>
      <c r="L1" s="93"/>
      <c r="M1" s="21"/>
      <c r="N1" s="18"/>
      <c r="O1" s="18"/>
    </row>
    <row r="2" spans="1:13" ht="30" customHeight="1">
      <c r="A2" s="657" t="s">
        <v>219</v>
      </c>
      <c r="B2" s="648"/>
      <c r="C2" s="648"/>
      <c r="D2" s="648"/>
      <c r="E2" s="648"/>
      <c r="F2" s="648"/>
      <c r="G2" s="648"/>
      <c r="H2" s="648"/>
      <c r="I2" s="648"/>
      <c r="J2" s="648"/>
      <c r="K2" s="648"/>
      <c r="L2" s="63"/>
      <c r="M2" s="22"/>
    </row>
    <row r="3" spans="1:13" ht="57.75" customHeight="1">
      <c r="A3" s="64"/>
      <c r="B3" s="65"/>
      <c r="C3" s="66"/>
      <c r="D3" s="65"/>
      <c r="E3" s="65"/>
      <c r="F3" s="65"/>
      <c r="G3" s="65"/>
      <c r="H3" s="65"/>
      <c r="I3" s="65"/>
      <c r="J3" s="65"/>
      <c r="K3" s="65"/>
      <c r="L3" s="67"/>
      <c r="M3" s="21"/>
    </row>
    <row r="4" spans="1:13" ht="20.25">
      <c r="A4" s="68"/>
      <c r="B4" s="69"/>
      <c r="C4" s="647" t="s">
        <v>27</v>
      </c>
      <c r="D4" s="648"/>
      <c r="E4" s="648"/>
      <c r="F4" s="648"/>
      <c r="G4" s="648"/>
      <c r="H4" s="648"/>
      <c r="I4" s="648"/>
      <c r="J4" s="648"/>
      <c r="K4" s="648"/>
      <c r="L4" s="67"/>
      <c r="M4" s="23"/>
    </row>
    <row r="5" spans="1:13" ht="20.25">
      <c r="A5" s="68"/>
      <c r="B5" s="69"/>
      <c r="C5" s="70"/>
      <c r="D5" s="649" t="s">
        <v>429</v>
      </c>
      <c r="E5" s="649"/>
      <c r="F5" s="649"/>
      <c r="G5" s="649"/>
      <c r="H5" s="649"/>
      <c r="I5" s="649"/>
      <c r="J5" s="649"/>
      <c r="K5" s="649"/>
      <c r="L5" s="67"/>
      <c r="M5" s="23"/>
    </row>
    <row r="6" spans="1:13" ht="57" customHeight="1">
      <c r="A6" s="68"/>
      <c r="B6" s="69"/>
      <c r="C6" s="70"/>
      <c r="D6" s="650" t="s">
        <v>586</v>
      </c>
      <c r="E6" s="651"/>
      <c r="F6" s="651"/>
      <c r="G6" s="651"/>
      <c r="H6" s="651"/>
      <c r="I6" s="651"/>
      <c r="J6" s="651"/>
      <c r="K6" s="651"/>
      <c r="L6" s="67"/>
      <c r="M6" s="23"/>
    </row>
    <row r="7" spans="1:13" ht="60" customHeight="1">
      <c r="A7" s="72"/>
      <c r="B7" s="65"/>
      <c r="C7" s="66"/>
      <c r="D7" s="71"/>
      <c r="E7" s="652" t="s">
        <v>587</v>
      </c>
      <c r="F7" s="651"/>
      <c r="G7" s="651"/>
      <c r="H7" s="651"/>
      <c r="I7" s="651"/>
      <c r="J7" s="651"/>
      <c r="K7" s="651"/>
      <c r="L7" s="67"/>
      <c r="M7" s="21"/>
    </row>
    <row r="8" spans="1:13" ht="30" customHeight="1">
      <c r="A8" s="72"/>
      <c r="B8" s="65"/>
      <c r="C8" s="66"/>
      <c r="D8" s="74" t="s">
        <v>427</v>
      </c>
      <c r="E8" s="658"/>
      <c r="F8" s="645"/>
      <c r="G8" s="645"/>
      <c r="H8" s="659"/>
      <c r="I8" s="649" t="s">
        <v>541</v>
      </c>
      <c r="J8" s="649"/>
      <c r="K8" s="649"/>
      <c r="L8" s="67"/>
      <c r="M8" s="21"/>
    </row>
    <row r="9" spans="1:13" ht="8.25" customHeight="1">
      <c r="A9" s="72"/>
      <c r="B9" s="65"/>
      <c r="C9" s="66"/>
      <c r="D9" s="65"/>
      <c r="E9" s="65"/>
      <c r="F9" s="65"/>
      <c r="G9" s="73"/>
      <c r="H9" s="65"/>
      <c r="I9" s="65"/>
      <c r="J9" s="65"/>
      <c r="K9" s="65"/>
      <c r="L9" s="67"/>
      <c r="M9" s="21"/>
    </row>
    <row r="10" spans="1:13" ht="30" customHeight="1">
      <c r="A10" s="72"/>
      <c r="B10" s="65"/>
      <c r="C10" s="66"/>
      <c r="D10" s="74" t="s">
        <v>427</v>
      </c>
      <c r="E10" s="644"/>
      <c r="F10" s="645"/>
      <c r="G10" s="645"/>
      <c r="H10" s="646"/>
      <c r="I10" s="649" t="s">
        <v>541</v>
      </c>
      <c r="J10" s="649"/>
      <c r="K10" s="649"/>
      <c r="L10" s="67"/>
      <c r="M10" s="21"/>
    </row>
    <row r="11" spans="1:13" ht="8.25" customHeight="1">
      <c r="A11" s="72"/>
      <c r="B11" s="65"/>
      <c r="C11" s="66"/>
      <c r="D11" s="65"/>
      <c r="E11" s="65"/>
      <c r="F11" s="65"/>
      <c r="G11" s="73"/>
      <c r="H11" s="71"/>
      <c r="I11" s="71"/>
      <c r="J11" s="71"/>
      <c r="K11" s="65"/>
      <c r="L11" s="67"/>
      <c r="M11" s="21"/>
    </row>
    <row r="12" spans="1:13" ht="30" customHeight="1">
      <c r="A12" s="72"/>
      <c r="B12" s="65"/>
      <c r="C12" s="66"/>
      <c r="D12" s="74" t="s">
        <v>427</v>
      </c>
      <c r="E12" s="644"/>
      <c r="F12" s="645"/>
      <c r="G12" s="645"/>
      <c r="H12" s="646"/>
      <c r="I12" s="649" t="s">
        <v>541</v>
      </c>
      <c r="J12" s="649"/>
      <c r="K12" s="649"/>
      <c r="L12" s="67"/>
      <c r="M12" s="21"/>
    </row>
    <row r="13" spans="1:13" ht="8.25" customHeight="1">
      <c r="A13" s="72"/>
      <c r="B13" s="65"/>
      <c r="C13" s="66"/>
      <c r="D13" s="65"/>
      <c r="E13" s="65"/>
      <c r="F13" s="65"/>
      <c r="G13" s="65"/>
      <c r="H13" s="65"/>
      <c r="I13" s="65"/>
      <c r="J13" s="65"/>
      <c r="K13" s="65"/>
      <c r="L13" s="67"/>
      <c r="M13" s="21"/>
    </row>
    <row r="14" spans="1:13" ht="18">
      <c r="A14" s="72"/>
      <c r="B14" s="65"/>
      <c r="C14" s="66"/>
      <c r="D14" s="656" t="s">
        <v>428</v>
      </c>
      <c r="E14" s="648"/>
      <c r="F14" s="648"/>
      <c r="G14" s="648"/>
      <c r="H14" s="648"/>
      <c r="I14" s="648"/>
      <c r="J14" s="648"/>
      <c r="K14" s="648"/>
      <c r="L14" s="67"/>
      <c r="M14" s="21"/>
    </row>
    <row r="15" spans="1:13" ht="18">
      <c r="A15" s="64"/>
      <c r="B15" s="65"/>
      <c r="C15" s="66"/>
      <c r="D15" s="65"/>
      <c r="E15" s="65"/>
      <c r="F15" s="65"/>
      <c r="G15" s="65"/>
      <c r="H15" s="65"/>
      <c r="I15" s="65"/>
      <c r="J15" s="65"/>
      <c r="K15" s="65"/>
      <c r="L15" s="67"/>
      <c r="M15" s="21"/>
    </row>
    <row r="16" spans="1:13" ht="20.25">
      <c r="A16" s="68"/>
      <c r="B16" s="69"/>
      <c r="C16" s="647" t="s">
        <v>431</v>
      </c>
      <c r="D16" s="648"/>
      <c r="E16" s="648"/>
      <c r="F16" s="648"/>
      <c r="G16" s="648"/>
      <c r="H16" s="648"/>
      <c r="I16" s="648"/>
      <c r="J16" s="648"/>
      <c r="K16" s="648"/>
      <c r="L16" s="67"/>
      <c r="M16" s="23"/>
    </row>
    <row r="17" spans="1:13" ht="36.75" customHeight="1">
      <c r="A17" s="64"/>
      <c r="B17" s="65"/>
      <c r="C17" s="75"/>
      <c r="D17" s="650" t="s">
        <v>588</v>
      </c>
      <c r="E17" s="651"/>
      <c r="F17" s="651"/>
      <c r="G17" s="651"/>
      <c r="H17" s="651"/>
      <c r="I17" s="651"/>
      <c r="J17" s="651"/>
      <c r="K17" s="651"/>
      <c r="L17" s="67"/>
      <c r="M17" s="21"/>
    </row>
    <row r="18" spans="1:13" ht="36" customHeight="1">
      <c r="A18" s="64"/>
      <c r="B18" s="65"/>
      <c r="C18" s="66"/>
      <c r="D18" s="650" t="s">
        <v>589</v>
      </c>
      <c r="E18" s="651"/>
      <c r="F18" s="651"/>
      <c r="G18" s="651"/>
      <c r="H18" s="651"/>
      <c r="I18" s="651"/>
      <c r="J18" s="651"/>
      <c r="K18" s="651"/>
      <c r="L18" s="67"/>
      <c r="M18" s="21"/>
    </row>
    <row r="19" spans="1:13" ht="18">
      <c r="A19" s="64"/>
      <c r="B19" s="65"/>
      <c r="C19" s="66"/>
      <c r="D19" s="65"/>
      <c r="E19" s="65"/>
      <c r="F19" s="65"/>
      <c r="G19" s="65"/>
      <c r="H19" s="65"/>
      <c r="I19" s="65"/>
      <c r="J19" s="65"/>
      <c r="K19" s="65"/>
      <c r="L19" s="67"/>
      <c r="M19" s="21"/>
    </row>
    <row r="20" spans="1:13" ht="20.25">
      <c r="A20" s="64"/>
      <c r="B20" s="65"/>
      <c r="C20" s="647" t="s">
        <v>540</v>
      </c>
      <c r="D20" s="648"/>
      <c r="E20" s="648"/>
      <c r="F20" s="648"/>
      <c r="G20" s="648"/>
      <c r="H20" s="648"/>
      <c r="I20" s="648"/>
      <c r="J20" s="648"/>
      <c r="K20" s="648"/>
      <c r="L20" s="67"/>
      <c r="M20" s="21"/>
    </row>
    <row r="21" spans="1:13" ht="36" customHeight="1">
      <c r="A21" s="64"/>
      <c r="B21" s="65"/>
      <c r="C21" s="66"/>
      <c r="D21" s="650" t="s">
        <v>596</v>
      </c>
      <c r="E21" s="651"/>
      <c r="F21" s="651"/>
      <c r="G21" s="651"/>
      <c r="H21" s="651"/>
      <c r="I21" s="651"/>
      <c r="J21" s="651"/>
      <c r="K21" s="651"/>
      <c r="L21" s="67"/>
      <c r="M21" s="21"/>
    </row>
    <row r="22" spans="1:13" ht="18">
      <c r="A22" s="64"/>
      <c r="B22" s="65"/>
      <c r="C22" s="66"/>
      <c r="D22" s="662" t="s">
        <v>597</v>
      </c>
      <c r="E22" s="648"/>
      <c r="F22" s="648"/>
      <c r="G22" s="648"/>
      <c r="H22" s="648"/>
      <c r="I22" s="648"/>
      <c r="J22" s="648"/>
      <c r="K22" s="648"/>
      <c r="L22" s="67"/>
      <c r="M22" s="21"/>
    </row>
    <row r="23" spans="1:13" ht="18" customHeight="1">
      <c r="A23" s="64"/>
      <c r="B23" s="65"/>
      <c r="C23" s="66"/>
      <c r="D23" s="663" t="s">
        <v>593</v>
      </c>
      <c r="E23" s="664"/>
      <c r="F23" s="664"/>
      <c r="G23" s="664"/>
      <c r="H23" s="664"/>
      <c r="I23" s="664"/>
      <c r="J23" s="664"/>
      <c r="K23" s="664"/>
      <c r="L23" s="67"/>
      <c r="M23" s="21"/>
    </row>
    <row r="24" spans="1:13" ht="21" customHeight="1">
      <c r="A24" s="64"/>
      <c r="B24" s="65"/>
      <c r="C24" s="66"/>
      <c r="D24" s="666"/>
      <c r="E24" s="666"/>
      <c r="F24" s="666"/>
      <c r="G24" s="666"/>
      <c r="H24" s="667"/>
      <c r="I24" s="666"/>
      <c r="J24" s="666"/>
      <c r="K24" s="666"/>
      <c r="L24" s="67"/>
      <c r="M24" s="21"/>
    </row>
    <row r="25" spans="1:13" ht="18">
      <c r="A25" s="64"/>
      <c r="B25" s="65"/>
      <c r="C25" s="66"/>
      <c r="D25" s="65"/>
      <c r="E25" s="65"/>
      <c r="F25" s="65"/>
      <c r="G25" s="65"/>
      <c r="H25" s="65"/>
      <c r="I25" s="65"/>
      <c r="J25" s="65"/>
      <c r="K25" s="65"/>
      <c r="L25" s="67"/>
      <c r="M25" s="21"/>
    </row>
    <row r="26" spans="1:13" ht="20.25">
      <c r="A26" s="64"/>
      <c r="B26" s="65"/>
      <c r="C26" s="647" t="s">
        <v>534</v>
      </c>
      <c r="D26" s="648"/>
      <c r="E26" s="648"/>
      <c r="F26" s="648"/>
      <c r="G26" s="648"/>
      <c r="H26" s="648"/>
      <c r="I26" s="648"/>
      <c r="J26" s="648"/>
      <c r="K26" s="648"/>
      <c r="L26" s="67"/>
      <c r="M26" s="21"/>
    </row>
    <row r="27" spans="1:13" ht="18">
      <c r="A27" s="64"/>
      <c r="B27" s="65"/>
      <c r="C27" s="66"/>
      <c r="D27" s="660" t="s">
        <v>535</v>
      </c>
      <c r="E27" s="661"/>
      <c r="F27" s="661"/>
      <c r="G27" s="661"/>
      <c r="H27" s="661"/>
      <c r="I27" s="661"/>
      <c r="J27" s="661"/>
      <c r="K27" s="661"/>
      <c r="L27" s="67"/>
      <c r="M27" s="21"/>
    </row>
    <row r="28" spans="1:13" ht="33.75" customHeight="1">
      <c r="A28" s="64"/>
      <c r="B28" s="65"/>
      <c r="C28" s="66"/>
      <c r="D28" s="665" t="s">
        <v>536</v>
      </c>
      <c r="E28" s="651"/>
      <c r="F28" s="651"/>
      <c r="G28" s="651"/>
      <c r="H28" s="651"/>
      <c r="I28" s="651"/>
      <c r="J28" s="651"/>
      <c r="K28" s="651"/>
      <c r="L28" s="67"/>
      <c r="M28" s="21"/>
    </row>
    <row r="29" spans="1:13" ht="17.25" customHeight="1">
      <c r="A29" s="64"/>
      <c r="B29" s="65"/>
      <c r="C29" s="66"/>
      <c r="D29" s="58"/>
      <c r="E29" s="61"/>
      <c r="F29" s="61"/>
      <c r="G29" s="61"/>
      <c r="H29" s="61"/>
      <c r="I29" s="61"/>
      <c r="J29" s="61"/>
      <c r="K29" s="61"/>
      <c r="L29" s="67"/>
      <c r="M29" s="21"/>
    </row>
    <row r="30" spans="1:13" ht="21" customHeight="1">
      <c r="A30" s="64"/>
      <c r="B30" s="65"/>
      <c r="C30" s="668" t="s">
        <v>537</v>
      </c>
      <c r="D30" s="648"/>
      <c r="E30" s="648"/>
      <c r="F30" s="648"/>
      <c r="G30" s="648"/>
      <c r="H30" s="648"/>
      <c r="I30" s="648"/>
      <c r="J30" s="648"/>
      <c r="K30" s="648"/>
      <c r="L30" s="67"/>
      <c r="M30" s="21"/>
    </row>
    <row r="31" spans="1:13" ht="21" customHeight="1">
      <c r="A31" s="64"/>
      <c r="B31" s="65"/>
      <c r="C31" s="66"/>
      <c r="D31" s="669" t="s">
        <v>424</v>
      </c>
      <c r="E31" s="661"/>
      <c r="F31" s="661"/>
      <c r="G31" s="661"/>
      <c r="H31" s="661"/>
      <c r="I31" s="661"/>
      <c r="J31" s="661"/>
      <c r="K31" s="661"/>
      <c r="L31" s="67"/>
      <c r="M31" s="21"/>
    </row>
    <row r="32" spans="1:13" ht="37.5" customHeight="1">
      <c r="A32" s="64"/>
      <c r="B32" s="65"/>
      <c r="C32" s="66"/>
      <c r="D32" s="665" t="s">
        <v>538</v>
      </c>
      <c r="E32" s="651"/>
      <c r="F32" s="651"/>
      <c r="G32" s="651"/>
      <c r="H32" s="651"/>
      <c r="I32" s="651"/>
      <c r="J32" s="651"/>
      <c r="K32" s="651"/>
      <c r="L32" s="67"/>
      <c r="M32" s="21"/>
    </row>
    <row r="33" spans="1:13" ht="21" customHeight="1">
      <c r="A33" s="64"/>
      <c r="B33" s="65"/>
      <c r="C33" s="66"/>
      <c r="D33" s="642" t="s">
        <v>539</v>
      </c>
      <c r="E33" s="648"/>
      <c r="F33" s="648"/>
      <c r="G33" s="648"/>
      <c r="H33" s="648"/>
      <c r="I33" s="648"/>
      <c r="J33" s="648"/>
      <c r="K33" s="648"/>
      <c r="L33" s="67"/>
      <c r="M33" s="21"/>
    </row>
    <row r="34" spans="1:13" ht="21" customHeight="1">
      <c r="A34" s="64"/>
      <c r="B34" s="65"/>
      <c r="C34" s="66"/>
      <c r="D34" s="666"/>
      <c r="E34" s="666"/>
      <c r="F34" s="666"/>
      <c r="G34" s="666"/>
      <c r="H34" s="667"/>
      <c r="I34" s="666"/>
      <c r="J34" s="666"/>
      <c r="K34" s="666"/>
      <c r="L34" s="67"/>
      <c r="M34" s="21"/>
    </row>
    <row r="35" spans="1:13" ht="37.5" customHeight="1">
      <c r="A35" s="64"/>
      <c r="B35" s="65"/>
      <c r="C35" s="66"/>
      <c r="D35" s="640" t="s">
        <v>542</v>
      </c>
      <c r="E35" s="651"/>
      <c r="F35" s="651"/>
      <c r="G35" s="651"/>
      <c r="H35" s="651"/>
      <c r="I35" s="651"/>
      <c r="J35" s="651"/>
      <c r="K35" s="651"/>
      <c r="L35" s="67"/>
      <c r="M35" s="21"/>
    </row>
    <row r="36" spans="1:13" ht="30" customHeight="1">
      <c r="A36" s="64"/>
      <c r="B36" s="65"/>
      <c r="C36" s="66"/>
      <c r="D36" s="670"/>
      <c r="E36" s="671"/>
      <c r="F36" s="671"/>
      <c r="G36" s="671"/>
      <c r="H36" s="671"/>
      <c r="I36" s="671"/>
      <c r="J36" s="671"/>
      <c r="K36" s="672"/>
      <c r="L36" s="67"/>
      <c r="M36" s="21"/>
    </row>
    <row r="37" spans="1:15" s="1" customFormat="1" ht="21" customHeight="1">
      <c r="A37" s="64"/>
      <c r="B37" s="65"/>
      <c r="C37" s="66"/>
      <c r="D37" s="57"/>
      <c r="E37" s="65"/>
      <c r="F37" s="65"/>
      <c r="G37" s="65"/>
      <c r="H37" s="65"/>
      <c r="I37" s="65"/>
      <c r="J37" s="57"/>
      <c r="K37" s="65"/>
      <c r="L37" s="67"/>
      <c r="M37" s="21"/>
      <c r="N37" s="20"/>
      <c r="O37" s="18"/>
    </row>
    <row r="38" spans="1:13" ht="21" customHeight="1" thickBot="1">
      <c r="A38" s="90" t="s">
        <v>366</v>
      </c>
      <c r="B38" s="80"/>
      <c r="C38" s="81"/>
      <c r="D38" s="80"/>
      <c r="E38" s="80"/>
      <c r="F38" s="80"/>
      <c r="G38" s="80"/>
      <c r="H38" s="80"/>
      <c r="I38" s="80"/>
      <c r="J38" s="80"/>
      <c r="K38" s="558"/>
      <c r="L38" s="557"/>
      <c r="M38" s="21"/>
    </row>
  </sheetData>
  <sheetProtection password="CCAC" sheet="1" objects="1" scenarios="1" formatCells="0"/>
  <mergeCells count="31">
    <mergeCell ref="D36:K36"/>
    <mergeCell ref="D32:K32"/>
    <mergeCell ref="D33:K33"/>
    <mergeCell ref="D34:K34"/>
    <mergeCell ref="D35:K35"/>
    <mergeCell ref="D28:K28"/>
    <mergeCell ref="D24:K24"/>
    <mergeCell ref="C30:K30"/>
    <mergeCell ref="D31:K31"/>
    <mergeCell ref="D18:K18"/>
    <mergeCell ref="C20:K20"/>
    <mergeCell ref="C26:K26"/>
    <mergeCell ref="D27:K27"/>
    <mergeCell ref="D21:K21"/>
    <mergeCell ref="D22:K22"/>
    <mergeCell ref="D23:K23"/>
    <mergeCell ref="G1:I1"/>
    <mergeCell ref="D14:K14"/>
    <mergeCell ref="C16:K16"/>
    <mergeCell ref="D17:K17"/>
    <mergeCell ref="A2:K2"/>
    <mergeCell ref="I8:K8"/>
    <mergeCell ref="E8:H8"/>
    <mergeCell ref="I10:K10"/>
    <mergeCell ref="I12:K12"/>
    <mergeCell ref="E10:H10"/>
    <mergeCell ref="E12:H12"/>
    <mergeCell ref="C4:K4"/>
    <mergeCell ref="D5:K5"/>
    <mergeCell ref="D6:K6"/>
    <mergeCell ref="E7:K7"/>
  </mergeCells>
  <printOptions horizontalCentered="1" verticalCentered="1"/>
  <pageMargins left="0.35" right="0.35" top="0.35" bottom="0.35" header="0.25" footer="0.25"/>
  <pageSetup fitToHeight="1" fitToWidth="1" horizontalDpi="600" verticalDpi="600" orientation="portrait" scale="77" r:id="rId3"/>
  <headerFooter alignWithMargins="0">
    <oddFooter>&amp;R&amp;"Arial,Regular"&amp;10Compliance with OSSC, effective 04/01/07</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4">
    <pageSetUpPr fitToPage="1"/>
  </sheetPr>
  <dimension ref="A1:K53"/>
  <sheetViews>
    <sheetView showGridLines="0" zoomScale="75" zoomScaleNormal="75" workbookViewId="0" topLeftCell="A1">
      <selection activeCell="D6" sqref="D6"/>
    </sheetView>
  </sheetViews>
  <sheetFormatPr defaultColWidth="10.875" defaultRowHeight="12"/>
  <cols>
    <col min="1" max="1" width="13.00390625" style="2" customWidth="1"/>
    <col min="2" max="2" width="13.25390625" style="2" customWidth="1"/>
    <col min="3" max="3" width="4.125" style="2" customWidth="1"/>
    <col min="4" max="4" width="14.00390625" style="2" customWidth="1"/>
    <col min="5" max="5" width="35.375" style="2" customWidth="1"/>
    <col min="6" max="10" width="17.25390625" style="2" customWidth="1"/>
    <col min="11" max="11" width="5.00390625" style="2" customWidth="1"/>
    <col min="12" max="16384" width="10.875" style="2" customWidth="1"/>
  </cols>
  <sheetData>
    <row r="1" spans="1:11" s="1" customFormat="1" ht="30" customHeight="1">
      <c r="A1" s="83" t="s">
        <v>319</v>
      </c>
      <c r="B1" s="84"/>
      <c r="C1" s="84"/>
      <c r="D1" s="84"/>
      <c r="E1" s="129" t="s">
        <v>331</v>
      </c>
      <c r="F1" s="719">
        <f>IF('Form4a-1'!$G$1="","",'Form4a-1'!$G$1)</f>
      </c>
      <c r="G1" s="720"/>
      <c r="H1" s="721"/>
      <c r="I1" s="86" t="s">
        <v>330</v>
      </c>
      <c r="J1" s="567"/>
      <c r="K1" s="566"/>
    </row>
    <row r="2" spans="1:11" s="3" customFormat="1" ht="30" customHeight="1">
      <c r="A2" s="657" t="s">
        <v>320</v>
      </c>
      <c r="B2" s="697"/>
      <c r="C2" s="697"/>
      <c r="D2" s="697"/>
      <c r="E2" s="697"/>
      <c r="F2" s="698"/>
      <c r="G2" s="698"/>
      <c r="H2" s="698"/>
      <c r="I2" s="697"/>
      <c r="J2" s="561"/>
      <c r="K2" s="134"/>
    </row>
    <row r="3" spans="1:11" ht="18" customHeight="1">
      <c r="A3" s="135"/>
      <c r="B3" s="136"/>
      <c r="C3" s="136"/>
      <c r="D3" s="136"/>
      <c r="E3" s="136"/>
      <c r="F3" s="136"/>
      <c r="G3" s="136"/>
      <c r="H3" s="136"/>
      <c r="I3" s="136"/>
      <c r="J3" s="136"/>
      <c r="K3" s="137"/>
    </row>
    <row r="4" spans="1:11" ht="30.75" customHeight="1">
      <c r="A4" s="135"/>
      <c r="B4" s="136"/>
      <c r="C4" s="136"/>
      <c r="D4" s="147" t="s">
        <v>336</v>
      </c>
      <c r="E4" s="147" t="s">
        <v>227</v>
      </c>
      <c r="F4" s="148" t="s">
        <v>337</v>
      </c>
      <c r="G4" s="602" t="s">
        <v>347</v>
      </c>
      <c r="H4" s="726"/>
      <c r="I4" s="149" t="s">
        <v>228</v>
      </c>
      <c r="J4" s="149" t="s">
        <v>229</v>
      </c>
      <c r="K4" s="137"/>
    </row>
    <row r="5" spans="1:11" ht="30.75">
      <c r="A5" s="135"/>
      <c r="B5" s="136"/>
      <c r="C5" s="138"/>
      <c r="D5" s="150" t="s">
        <v>340</v>
      </c>
      <c r="E5" s="150" t="s">
        <v>341</v>
      </c>
      <c r="F5" s="151" t="s">
        <v>299</v>
      </c>
      <c r="G5" s="152" t="s">
        <v>322</v>
      </c>
      <c r="H5" s="152" t="s">
        <v>323</v>
      </c>
      <c r="I5" s="152" t="s">
        <v>324</v>
      </c>
      <c r="J5" s="152" t="s">
        <v>445</v>
      </c>
      <c r="K5" s="137"/>
    </row>
    <row r="6" spans="1:11" ht="33" customHeight="1">
      <c r="A6" s="135"/>
      <c r="B6" s="136"/>
      <c r="C6" s="136"/>
      <c r="D6" s="480"/>
      <c r="E6" s="170"/>
      <c r="F6" s="104"/>
      <c r="G6" s="104"/>
      <c r="H6" s="104"/>
      <c r="I6" s="104"/>
      <c r="J6" s="104"/>
      <c r="K6" s="137"/>
    </row>
    <row r="7" spans="1:11" ht="33" customHeight="1">
      <c r="A7" s="135"/>
      <c r="B7" s="136"/>
      <c r="C7" s="136"/>
      <c r="D7" s="480"/>
      <c r="E7" s="170"/>
      <c r="F7" s="104"/>
      <c r="G7" s="104"/>
      <c r="H7" s="104"/>
      <c r="I7" s="104"/>
      <c r="J7" s="104"/>
      <c r="K7" s="137"/>
    </row>
    <row r="8" spans="1:11" ht="33" customHeight="1">
      <c r="A8" s="135"/>
      <c r="B8" s="136"/>
      <c r="C8" s="136"/>
      <c r="D8" s="480"/>
      <c r="E8" s="170"/>
      <c r="F8" s="104"/>
      <c r="G8" s="104"/>
      <c r="H8" s="104"/>
      <c r="I8" s="104"/>
      <c r="J8" s="104"/>
      <c r="K8" s="137"/>
    </row>
    <row r="9" spans="1:11" ht="33" customHeight="1">
      <c r="A9" s="135"/>
      <c r="B9" s="136"/>
      <c r="C9" s="136"/>
      <c r="D9" s="480"/>
      <c r="E9" s="170"/>
      <c r="F9" s="104"/>
      <c r="G9" s="104"/>
      <c r="H9" s="104"/>
      <c r="I9" s="104"/>
      <c r="J9" s="104"/>
      <c r="K9" s="137"/>
    </row>
    <row r="10" spans="1:11" ht="33" customHeight="1">
      <c r="A10" s="135"/>
      <c r="B10" s="136"/>
      <c r="C10" s="136"/>
      <c r="D10" s="480"/>
      <c r="E10" s="170"/>
      <c r="F10" s="104"/>
      <c r="G10" s="104"/>
      <c r="H10" s="104"/>
      <c r="I10" s="104"/>
      <c r="J10" s="104"/>
      <c r="K10" s="137"/>
    </row>
    <row r="11" spans="1:11" ht="33" customHeight="1">
      <c r="A11" s="135"/>
      <c r="B11" s="136"/>
      <c r="C11" s="136"/>
      <c r="D11" s="480"/>
      <c r="E11" s="170"/>
      <c r="F11" s="104"/>
      <c r="G11" s="104"/>
      <c r="H11" s="104"/>
      <c r="I11" s="104"/>
      <c r="J11" s="104"/>
      <c r="K11" s="137"/>
    </row>
    <row r="12" spans="1:11" ht="33" customHeight="1">
      <c r="A12" s="135"/>
      <c r="B12" s="136"/>
      <c r="C12" s="136"/>
      <c r="D12" s="480"/>
      <c r="E12" s="170"/>
      <c r="F12" s="104"/>
      <c r="G12" s="104"/>
      <c r="H12" s="104"/>
      <c r="I12" s="104"/>
      <c r="J12" s="104"/>
      <c r="K12" s="137"/>
    </row>
    <row r="13" spans="1:11" ht="33" customHeight="1">
      <c r="A13" s="135"/>
      <c r="B13" s="136"/>
      <c r="C13" s="136"/>
      <c r="D13" s="480"/>
      <c r="E13" s="170"/>
      <c r="F13" s="104"/>
      <c r="G13" s="104"/>
      <c r="H13" s="104"/>
      <c r="I13" s="104"/>
      <c r="J13" s="104"/>
      <c r="K13" s="137"/>
    </row>
    <row r="14" spans="1:11" ht="33" customHeight="1">
      <c r="A14" s="135"/>
      <c r="B14" s="136"/>
      <c r="C14" s="136"/>
      <c r="D14" s="481"/>
      <c r="E14" s="170"/>
      <c r="F14" s="104"/>
      <c r="G14" s="104"/>
      <c r="H14" s="104"/>
      <c r="I14" s="104"/>
      <c r="J14" s="104"/>
      <c r="K14" s="137"/>
    </row>
    <row r="15" spans="1:11" ht="33" customHeight="1">
      <c r="A15" s="135"/>
      <c r="B15" s="136"/>
      <c r="C15" s="136"/>
      <c r="D15" s="480"/>
      <c r="E15" s="170"/>
      <c r="F15" s="104"/>
      <c r="G15" s="104"/>
      <c r="H15" s="104"/>
      <c r="I15" s="104"/>
      <c r="J15" s="104"/>
      <c r="K15" s="137"/>
    </row>
    <row r="16" spans="1:11" ht="33" customHeight="1">
      <c r="A16" s="135"/>
      <c r="B16" s="136"/>
      <c r="C16" s="138"/>
      <c r="D16" s="480"/>
      <c r="E16" s="170"/>
      <c r="F16" s="104"/>
      <c r="G16" s="104"/>
      <c r="H16" s="104"/>
      <c r="I16" s="104"/>
      <c r="J16" s="104"/>
      <c r="K16" s="137"/>
    </row>
    <row r="17" spans="1:11" ht="33" customHeight="1">
      <c r="A17" s="135"/>
      <c r="B17" s="136"/>
      <c r="C17" s="138"/>
      <c r="D17" s="480"/>
      <c r="E17" s="170"/>
      <c r="F17" s="104"/>
      <c r="G17" s="104"/>
      <c r="H17" s="104"/>
      <c r="I17" s="104"/>
      <c r="J17" s="104"/>
      <c r="K17" s="137"/>
    </row>
    <row r="18" spans="1:11" ht="33" customHeight="1">
      <c r="A18" s="135"/>
      <c r="B18" s="136"/>
      <c r="C18" s="136"/>
      <c r="D18" s="480"/>
      <c r="E18" s="170"/>
      <c r="F18" s="104"/>
      <c r="G18" s="104"/>
      <c r="H18" s="104"/>
      <c r="I18" s="104"/>
      <c r="J18" s="104"/>
      <c r="K18" s="137"/>
    </row>
    <row r="19" spans="1:11" ht="20.25" customHeight="1">
      <c r="A19" s="135"/>
      <c r="B19" s="136"/>
      <c r="C19" s="136"/>
      <c r="D19" s="139"/>
      <c r="E19" s="136"/>
      <c r="F19" s="136"/>
      <c r="G19" s="136"/>
      <c r="H19" s="136"/>
      <c r="I19" s="136"/>
      <c r="J19" s="136"/>
      <c r="K19" s="137"/>
    </row>
    <row r="20" spans="1:11" ht="18" customHeight="1">
      <c r="A20" s="135"/>
      <c r="B20" s="136"/>
      <c r="C20" s="722" t="s">
        <v>343</v>
      </c>
      <c r="D20" s="648"/>
      <c r="E20" s="648"/>
      <c r="F20" s="648"/>
      <c r="G20" s="648"/>
      <c r="H20" s="648"/>
      <c r="I20" s="648"/>
      <c r="J20" s="542"/>
      <c r="K20" s="137"/>
    </row>
    <row r="21" spans="1:11" ht="30" customHeight="1">
      <c r="A21" s="135"/>
      <c r="B21" s="136"/>
      <c r="C21" s="114"/>
      <c r="D21" s="704" t="s">
        <v>350</v>
      </c>
      <c r="E21" s="723"/>
      <c r="F21" s="724"/>
      <c r="G21" s="725"/>
      <c r="H21" s="136"/>
      <c r="I21" s="136"/>
      <c r="J21" s="136"/>
      <c r="K21" s="137"/>
    </row>
    <row r="22" spans="1:11" ht="30" customHeight="1">
      <c r="A22" s="135"/>
      <c r="B22" s="136"/>
      <c r="C22" s="138"/>
      <c r="D22" s="730" t="s">
        <v>259</v>
      </c>
      <c r="E22" s="731"/>
      <c r="F22" s="706"/>
      <c r="G22" s="707"/>
      <c r="H22" s="136"/>
      <c r="I22" s="136"/>
      <c r="J22" s="136"/>
      <c r="K22" s="137"/>
    </row>
    <row r="23" spans="1:11" ht="20.25" customHeight="1">
      <c r="A23" s="135"/>
      <c r="B23" s="136"/>
      <c r="C23" s="136"/>
      <c r="D23" s="704" t="s">
        <v>364</v>
      </c>
      <c r="E23" s="705"/>
      <c r="F23" s="705"/>
      <c r="G23" s="705"/>
      <c r="H23" s="705"/>
      <c r="I23" s="705"/>
      <c r="J23" s="562"/>
      <c r="K23" s="137"/>
    </row>
    <row r="24" spans="1:11" ht="19.5" customHeight="1">
      <c r="A24" s="135"/>
      <c r="B24" s="136"/>
      <c r="C24" s="136"/>
      <c r="D24" s="138"/>
      <c r="E24" s="136"/>
      <c r="F24" s="136"/>
      <c r="G24" s="136"/>
      <c r="H24" s="136"/>
      <c r="I24" s="136"/>
      <c r="J24" s="136"/>
      <c r="K24" s="137"/>
    </row>
    <row r="25" spans="1:11" ht="22.5" customHeight="1">
      <c r="A25" s="135"/>
      <c r="B25" s="136"/>
      <c r="C25" s="136"/>
      <c r="D25" s="708" t="s">
        <v>302</v>
      </c>
      <c r="E25" s="712" t="s">
        <v>346</v>
      </c>
      <c r="F25" s="713"/>
      <c r="G25" s="710" t="s">
        <v>152</v>
      </c>
      <c r="H25" s="711"/>
      <c r="I25" s="710" t="s">
        <v>294</v>
      </c>
      <c r="J25" s="711"/>
      <c r="K25" s="137"/>
    </row>
    <row r="26" spans="1:11" ht="32.25" customHeight="1">
      <c r="A26" s="135"/>
      <c r="B26" s="136"/>
      <c r="C26" s="138"/>
      <c r="D26" s="709"/>
      <c r="E26" s="714"/>
      <c r="F26" s="715"/>
      <c r="G26" s="154" t="s">
        <v>283</v>
      </c>
      <c r="H26" s="154" t="s">
        <v>325</v>
      </c>
      <c r="I26" s="154" t="s">
        <v>322</v>
      </c>
      <c r="J26" s="152" t="s">
        <v>323</v>
      </c>
      <c r="K26" s="137"/>
    </row>
    <row r="27" spans="1:11" ht="18" customHeight="1">
      <c r="A27" s="135"/>
      <c r="B27" s="136"/>
      <c r="C27" s="136"/>
      <c r="D27" s="727" t="s">
        <v>220</v>
      </c>
      <c r="E27" s="727" t="s">
        <v>436</v>
      </c>
      <c r="F27" s="203" t="s">
        <v>446</v>
      </c>
      <c r="G27" s="156">
        <v>0</v>
      </c>
      <c r="H27" s="157">
        <v>65000</v>
      </c>
      <c r="I27" s="60" t="s">
        <v>329</v>
      </c>
      <c r="J27" s="60" t="s">
        <v>444</v>
      </c>
      <c r="K27" s="137"/>
    </row>
    <row r="28" spans="1:11" ht="18" customHeight="1">
      <c r="A28" s="135"/>
      <c r="B28" s="136"/>
      <c r="C28" s="136"/>
      <c r="D28" s="727"/>
      <c r="E28" s="727"/>
      <c r="F28" s="193" t="s">
        <v>447</v>
      </c>
      <c r="G28" s="271">
        <v>0</v>
      </c>
      <c r="H28" s="159">
        <v>65000</v>
      </c>
      <c r="I28" s="105" t="s">
        <v>329</v>
      </c>
      <c r="J28" s="105" t="s">
        <v>326</v>
      </c>
      <c r="K28" s="137"/>
    </row>
    <row r="29" spans="1:11" ht="15">
      <c r="A29" s="135"/>
      <c r="B29" s="136"/>
      <c r="C29" s="136"/>
      <c r="D29" s="728"/>
      <c r="E29" s="729"/>
      <c r="F29" s="716" t="s">
        <v>37</v>
      </c>
      <c r="G29" s="158">
        <v>65000</v>
      </c>
      <c r="H29" s="159">
        <v>135000</v>
      </c>
      <c r="I29" s="160" t="s">
        <v>605</v>
      </c>
      <c r="J29" s="160" t="s">
        <v>599</v>
      </c>
      <c r="K29" s="137"/>
    </row>
    <row r="30" spans="1:11" ht="15">
      <c r="A30" s="135"/>
      <c r="B30" s="136"/>
      <c r="C30" s="136"/>
      <c r="D30" s="728"/>
      <c r="E30" s="729"/>
      <c r="F30" s="717"/>
      <c r="G30" s="158">
        <v>135000</v>
      </c>
      <c r="H30" s="159">
        <v>240000</v>
      </c>
      <c r="I30" s="160" t="s">
        <v>606</v>
      </c>
      <c r="J30" s="160" t="s">
        <v>599</v>
      </c>
      <c r="K30" s="137"/>
    </row>
    <row r="31" spans="1:11" ht="15">
      <c r="A31" s="135"/>
      <c r="B31" s="136"/>
      <c r="C31" s="136"/>
      <c r="D31" s="728"/>
      <c r="E31" s="729"/>
      <c r="F31" s="717"/>
      <c r="G31" s="161">
        <v>240000</v>
      </c>
      <c r="H31" s="159">
        <v>760000</v>
      </c>
      <c r="I31" s="160" t="s">
        <v>603</v>
      </c>
      <c r="J31" s="160" t="s">
        <v>608</v>
      </c>
      <c r="K31" s="137"/>
    </row>
    <row r="32" spans="1:11" ht="15.75">
      <c r="A32" s="140"/>
      <c r="B32" s="136"/>
      <c r="C32" s="136"/>
      <c r="D32" s="728"/>
      <c r="E32" s="729"/>
      <c r="F32" s="718"/>
      <c r="G32" s="162">
        <v>760000</v>
      </c>
      <c r="H32" s="163" t="s">
        <v>286</v>
      </c>
      <c r="I32" s="160" t="s">
        <v>607</v>
      </c>
      <c r="J32" s="163" t="s">
        <v>609</v>
      </c>
      <c r="K32" s="137"/>
    </row>
    <row r="33" spans="1:11" ht="15.75">
      <c r="A33" s="135"/>
      <c r="B33" s="136"/>
      <c r="C33" s="138"/>
      <c r="D33" s="736" t="s">
        <v>221</v>
      </c>
      <c r="E33" s="727" t="s">
        <v>438</v>
      </c>
      <c r="F33" s="203" t="s">
        <v>446</v>
      </c>
      <c r="G33" s="60">
        <v>0</v>
      </c>
      <c r="H33" s="157">
        <v>65000</v>
      </c>
      <c r="I33" s="60" t="s">
        <v>329</v>
      </c>
      <c r="J33" s="165" t="s">
        <v>444</v>
      </c>
      <c r="K33" s="137"/>
    </row>
    <row r="34" spans="1:11" ht="15.75">
      <c r="A34" s="135"/>
      <c r="B34" s="136"/>
      <c r="C34" s="138"/>
      <c r="D34" s="736"/>
      <c r="E34" s="727"/>
      <c r="F34" s="193" t="s">
        <v>447</v>
      </c>
      <c r="G34" s="271">
        <v>0</v>
      </c>
      <c r="H34" s="159">
        <v>65000</v>
      </c>
      <c r="I34" s="105" t="s">
        <v>329</v>
      </c>
      <c r="J34" s="160" t="s">
        <v>327</v>
      </c>
      <c r="K34" s="137"/>
    </row>
    <row r="35" spans="1:11" ht="15.75" customHeight="1">
      <c r="A35" s="135"/>
      <c r="B35" s="136"/>
      <c r="C35" s="136"/>
      <c r="D35" s="736"/>
      <c r="E35" s="727"/>
      <c r="F35" s="716" t="s">
        <v>37</v>
      </c>
      <c r="G35" s="159">
        <v>65000</v>
      </c>
      <c r="H35" s="159">
        <v>135000</v>
      </c>
      <c r="I35" s="160" t="s">
        <v>605</v>
      </c>
      <c r="J35" s="160" t="s">
        <v>599</v>
      </c>
      <c r="K35" s="137"/>
    </row>
    <row r="36" spans="1:11" ht="15.75" customHeight="1">
      <c r="A36" s="135"/>
      <c r="B36" s="136"/>
      <c r="C36" s="136"/>
      <c r="D36" s="736"/>
      <c r="E36" s="727"/>
      <c r="F36" s="734"/>
      <c r="G36" s="159">
        <v>135000</v>
      </c>
      <c r="H36" s="159">
        <v>240000</v>
      </c>
      <c r="I36" s="160" t="s">
        <v>606</v>
      </c>
      <c r="J36" s="160" t="s">
        <v>599</v>
      </c>
      <c r="K36" s="137"/>
    </row>
    <row r="37" spans="1:11" ht="15.75" customHeight="1">
      <c r="A37" s="135"/>
      <c r="B37" s="136"/>
      <c r="C37" s="136"/>
      <c r="D37" s="736"/>
      <c r="E37" s="727"/>
      <c r="F37" s="734"/>
      <c r="G37" s="159">
        <v>240000</v>
      </c>
      <c r="H37" s="159">
        <v>760000</v>
      </c>
      <c r="I37" s="160" t="s">
        <v>603</v>
      </c>
      <c r="J37" s="160" t="s">
        <v>604</v>
      </c>
      <c r="K37" s="137"/>
    </row>
    <row r="38" spans="1:11" ht="15.75" customHeight="1">
      <c r="A38" s="135"/>
      <c r="B38" s="136"/>
      <c r="C38" s="136"/>
      <c r="D38" s="736"/>
      <c r="E38" s="727"/>
      <c r="F38" s="735"/>
      <c r="G38" s="166">
        <v>760000</v>
      </c>
      <c r="H38" s="163" t="s">
        <v>286</v>
      </c>
      <c r="I38" s="160" t="s">
        <v>607</v>
      </c>
      <c r="J38" s="163" t="s">
        <v>602</v>
      </c>
      <c r="K38" s="137"/>
    </row>
    <row r="39" spans="1:11" ht="15">
      <c r="A39" s="135"/>
      <c r="B39" s="136"/>
      <c r="C39" s="136"/>
      <c r="D39" s="736" t="s">
        <v>222</v>
      </c>
      <c r="E39" s="727" t="s">
        <v>434</v>
      </c>
      <c r="F39" s="203" t="s">
        <v>446</v>
      </c>
      <c r="G39" s="60">
        <v>0</v>
      </c>
      <c r="H39" s="157">
        <v>65000</v>
      </c>
      <c r="I39" s="60" t="s">
        <v>329</v>
      </c>
      <c r="J39" s="165" t="s">
        <v>444</v>
      </c>
      <c r="K39" s="137"/>
    </row>
    <row r="40" spans="1:11" ht="15">
      <c r="A40" s="135"/>
      <c r="B40" s="136"/>
      <c r="C40" s="136"/>
      <c r="D40" s="736"/>
      <c r="E40" s="727"/>
      <c r="F40" s="193" t="s">
        <v>447</v>
      </c>
      <c r="G40" s="271">
        <v>0</v>
      </c>
      <c r="H40" s="159">
        <v>65000</v>
      </c>
      <c r="I40" s="105" t="s">
        <v>329</v>
      </c>
      <c r="J40" s="160" t="s">
        <v>326</v>
      </c>
      <c r="K40" s="137"/>
    </row>
    <row r="41" spans="1:11" ht="15.75">
      <c r="A41" s="135"/>
      <c r="B41" s="136"/>
      <c r="C41" s="138"/>
      <c r="D41" s="736"/>
      <c r="E41" s="728"/>
      <c r="F41" s="716" t="s">
        <v>37</v>
      </c>
      <c r="G41" s="159">
        <v>65000</v>
      </c>
      <c r="H41" s="159">
        <v>135000</v>
      </c>
      <c r="I41" s="160" t="s">
        <v>600</v>
      </c>
      <c r="J41" s="160" t="s">
        <v>599</v>
      </c>
      <c r="K41" s="137"/>
    </row>
    <row r="42" spans="1:11" ht="15.75">
      <c r="A42" s="135"/>
      <c r="B42" s="136"/>
      <c r="C42" s="138"/>
      <c r="D42" s="736"/>
      <c r="E42" s="728"/>
      <c r="F42" s="734"/>
      <c r="G42" s="159">
        <v>135000</v>
      </c>
      <c r="H42" s="159">
        <v>240000</v>
      </c>
      <c r="I42" s="160" t="s">
        <v>603</v>
      </c>
      <c r="J42" s="160" t="s">
        <v>599</v>
      </c>
      <c r="K42" s="137"/>
    </row>
    <row r="43" spans="1:11" ht="15.75">
      <c r="A43" s="135"/>
      <c r="B43" s="136"/>
      <c r="C43" s="138"/>
      <c r="D43" s="736"/>
      <c r="E43" s="728"/>
      <c r="F43" s="734"/>
      <c r="G43" s="159">
        <v>240000</v>
      </c>
      <c r="H43" s="159">
        <v>760000</v>
      </c>
      <c r="I43" s="26" t="s">
        <v>231</v>
      </c>
      <c r="J43" s="160" t="s">
        <v>604</v>
      </c>
      <c r="K43" s="137"/>
    </row>
    <row r="44" spans="1:11" ht="15.75" customHeight="1">
      <c r="A44" s="135"/>
      <c r="B44" s="136"/>
      <c r="C44" s="136"/>
      <c r="D44" s="736"/>
      <c r="E44" s="728"/>
      <c r="F44" s="735"/>
      <c r="G44" s="166">
        <v>760000</v>
      </c>
      <c r="H44" s="163" t="s">
        <v>286</v>
      </c>
      <c r="I44" s="163" t="s">
        <v>601</v>
      </c>
      <c r="J44" s="163" t="s">
        <v>602</v>
      </c>
      <c r="K44" s="137"/>
    </row>
    <row r="45" spans="1:11" ht="15">
      <c r="A45" s="135"/>
      <c r="B45" s="136"/>
      <c r="C45" s="136"/>
      <c r="D45" s="736" t="s">
        <v>223</v>
      </c>
      <c r="E45" s="727" t="s">
        <v>435</v>
      </c>
      <c r="F45" s="203" t="s">
        <v>446</v>
      </c>
      <c r="G45" s="60">
        <v>0</v>
      </c>
      <c r="H45" s="157">
        <v>65000</v>
      </c>
      <c r="I45" s="60" t="s">
        <v>329</v>
      </c>
      <c r="J45" s="165" t="s">
        <v>444</v>
      </c>
      <c r="K45" s="137"/>
    </row>
    <row r="46" spans="1:11" ht="15">
      <c r="A46" s="135"/>
      <c r="B46" s="136"/>
      <c r="C46" s="136"/>
      <c r="D46" s="736"/>
      <c r="E46" s="727"/>
      <c r="F46" s="193" t="s">
        <v>447</v>
      </c>
      <c r="G46" s="271">
        <v>0</v>
      </c>
      <c r="H46" s="159">
        <v>65000</v>
      </c>
      <c r="I46" s="105" t="s">
        <v>329</v>
      </c>
      <c r="J46" s="160" t="s">
        <v>327</v>
      </c>
      <c r="K46" s="137"/>
    </row>
    <row r="47" spans="1:11" ht="15">
      <c r="A47" s="135"/>
      <c r="B47" s="136"/>
      <c r="C47" s="136"/>
      <c r="D47" s="736"/>
      <c r="E47" s="727"/>
      <c r="F47" s="716" t="s">
        <v>37</v>
      </c>
      <c r="G47" s="159">
        <v>65000</v>
      </c>
      <c r="H47" s="159">
        <v>135000</v>
      </c>
      <c r="I47" s="160" t="s">
        <v>600</v>
      </c>
      <c r="J47" s="160" t="s">
        <v>599</v>
      </c>
      <c r="K47" s="137"/>
    </row>
    <row r="48" spans="1:11" ht="15">
      <c r="A48" s="135"/>
      <c r="B48" s="136"/>
      <c r="C48" s="136"/>
      <c r="D48" s="736"/>
      <c r="E48" s="727"/>
      <c r="F48" s="734"/>
      <c r="G48" s="159">
        <v>135000</v>
      </c>
      <c r="H48" s="159">
        <v>240000</v>
      </c>
      <c r="I48" s="160" t="s">
        <v>603</v>
      </c>
      <c r="J48" s="160" t="s">
        <v>599</v>
      </c>
      <c r="K48" s="137"/>
    </row>
    <row r="49" spans="1:11" ht="15">
      <c r="A49" s="135"/>
      <c r="B49" s="136"/>
      <c r="C49" s="136"/>
      <c r="D49" s="736"/>
      <c r="E49" s="727"/>
      <c r="F49" s="734"/>
      <c r="G49" s="159">
        <v>240000</v>
      </c>
      <c r="H49" s="159">
        <v>760000</v>
      </c>
      <c r="I49" s="26" t="s">
        <v>231</v>
      </c>
      <c r="J49" s="160" t="s">
        <v>608</v>
      </c>
      <c r="K49" s="137"/>
    </row>
    <row r="50" spans="1:11" ht="15.75" customHeight="1">
      <c r="A50" s="135"/>
      <c r="B50" s="136"/>
      <c r="C50" s="136"/>
      <c r="D50" s="736"/>
      <c r="E50" s="727"/>
      <c r="F50" s="735"/>
      <c r="G50" s="166">
        <v>760000</v>
      </c>
      <c r="H50" s="163" t="s">
        <v>286</v>
      </c>
      <c r="I50" s="163" t="s">
        <v>601</v>
      </c>
      <c r="J50" s="163" t="s">
        <v>609</v>
      </c>
      <c r="K50" s="137"/>
    </row>
    <row r="51" spans="1:11" ht="18" customHeight="1">
      <c r="A51" s="135"/>
      <c r="B51" s="136"/>
      <c r="C51" s="136"/>
      <c r="D51" s="164" t="s">
        <v>224</v>
      </c>
      <c r="E51" s="164" t="s">
        <v>328</v>
      </c>
      <c r="F51" s="193" t="s">
        <v>37</v>
      </c>
      <c r="G51" s="167">
        <v>135000</v>
      </c>
      <c r="H51" s="164" t="s">
        <v>286</v>
      </c>
      <c r="I51" s="164" t="s">
        <v>600</v>
      </c>
      <c r="J51" s="164" t="s">
        <v>610</v>
      </c>
      <c r="K51" s="137"/>
    </row>
    <row r="52" spans="1:11" ht="23.25" customHeight="1">
      <c r="A52" s="135"/>
      <c r="B52" s="136"/>
      <c r="C52" s="136"/>
      <c r="D52" s="732" t="s">
        <v>448</v>
      </c>
      <c r="E52" s="733"/>
      <c r="F52" s="733"/>
      <c r="G52" s="733"/>
      <c r="H52" s="733"/>
      <c r="I52" s="733"/>
      <c r="J52" s="733"/>
      <c r="K52" s="137"/>
    </row>
    <row r="53" spans="1:11" ht="37.5" customHeight="1" thickBot="1">
      <c r="A53" s="142" t="s">
        <v>71</v>
      </c>
      <c r="B53" s="143"/>
      <c r="C53" s="144"/>
      <c r="D53" s="143"/>
      <c r="E53" s="143"/>
      <c r="F53" s="143"/>
      <c r="G53" s="143"/>
      <c r="H53" s="143"/>
      <c r="I53" s="143"/>
      <c r="J53" s="643"/>
      <c r="K53" s="145"/>
    </row>
  </sheetData>
  <sheetProtection password="CCAC" sheet="1" objects="1" scenarios="1" formatCells="0"/>
  <mergeCells count="26">
    <mergeCell ref="D52:J52"/>
    <mergeCell ref="F47:F50"/>
    <mergeCell ref="F41:F44"/>
    <mergeCell ref="F35:F38"/>
    <mergeCell ref="D45:D50"/>
    <mergeCell ref="E45:E50"/>
    <mergeCell ref="D33:D38"/>
    <mergeCell ref="E33:E38"/>
    <mergeCell ref="D39:D44"/>
    <mergeCell ref="E39:E44"/>
    <mergeCell ref="F29:F32"/>
    <mergeCell ref="A2:I2"/>
    <mergeCell ref="F1:H1"/>
    <mergeCell ref="C20:I20"/>
    <mergeCell ref="D21:E21"/>
    <mergeCell ref="F21:G21"/>
    <mergeCell ref="G4:H4"/>
    <mergeCell ref="D27:D32"/>
    <mergeCell ref="E27:E32"/>
    <mergeCell ref="D22:E22"/>
    <mergeCell ref="D23:I23"/>
    <mergeCell ref="F22:G22"/>
    <mergeCell ref="D25:D26"/>
    <mergeCell ref="G25:H25"/>
    <mergeCell ref="I25:J25"/>
    <mergeCell ref="E25:F26"/>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J40"/>
  <sheetViews>
    <sheetView showGridLines="0" zoomScale="75" zoomScaleNormal="75" workbookViewId="0" topLeftCell="A1">
      <selection activeCell="C6" sqref="C6"/>
    </sheetView>
  </sheetViews>
  <sheetFormatPr defaultColWidth="10.875" defaultRowHeight="12"/>
  <cols>
    <col min="1" max="1" width="9.625" style="2" customWidth="1"/>
    <col min="2" max="2" width="14.00390625" style="2" customWidth="1"/>
    <col min="3" max="3" width="14.625" style="2" customWidth="1"/>
    <col min="4" max="4" width="30.375" style="2" customWidth="1"/>
    <col min="5" max="5" width="19.875" style="2" customWidth="1"/>
    <col min="6" max="6" width="15.00390625" style="2" customWidth="1"/>
    <col min="7" max="7" width="15.375" style="2" customWidth="1"/>
    <col min="8" max="8" width="16.625" style="2" customWidth="1"/>
    <col min="9" max="9" width="6.25390625" style="2" customWidth="1"/>
    <col min="10" max="10" width="7.125" style="12" customWidth="1"/>
    <col min="11" max="11" width="2.375" style="2" customWidth="1"/>
    <col min="12" max="12" width="23.00390625" style="2" customWidth="1"/>
    <col min="13" max="13" width="6.00390625" style="2" customWidth="1"/>
    <col min="14" max="16384" width="10.875" style="2" customWidth="1"/>
  </cols>
  <sheetData>
    <row r="1" spans="1:9" s="1" customFormat="1" ht="30" customHeight="1">
      <c r="A1" s="196" t="s">
        <v>332</v>
      </c>
      <c r="B1" s="197"/>
      <c r="C1" s="197"/>
      <c r="D1" s="198" t="s">
        <v>331</v>
      </c>
      <c r="E1" s="737">
        <f>IF('Form4a-1'!$G$1="","",'Form4a-1'!$G$1)</f>
      </c>
      <c r="F1" s="683"/>
      <c r="G1" s="684"/>
      <c r="H1" s="199" t="s">
        <v>330</v>
      </c>
      <c r="I1" s="128"/>
    </row>
    <row r="2" spans="1:9" s="3" customFormat="1" ht="30" customHeight="1">
      <c r="A2" s="738" t="s">
        <v>612</v>
      </c>
      <c r="B2" s="685"/>
      <c r="C2" s="685"/>
      <c r="D2" s="685"/>
      <c r="E2" s="685"/>
      <c r="F2" s="685"/>
      <c r="G2" s="685"/>
      <c r="H2" s="685"/>
      <c r="I2" s="171"/>
    </row>
    <row r="3" spans="1:10" ht="18" customHeight="1">
      <c r="A3" s="172"/>
      <c r="B3" s="146"/>
      <c r="C3" s="146"/>
      <c r="D3" s="146"/>
      <c r="E3" s="146"/>
      <c r="F3" s="146"/>
      <c r="G3" s="146"/>
      <c r="H3" s="146"/>
      <c r="I3" s="173"/>
      <c r="J3" s="2"/>
    </row>
    <row r="4" spans="1:10" ht="30.75" customHeight="1">
      <c r="A4" s="172"/>
      <c r="B4" s="146"/>
      <c r="C4" s="189" t="s">
        <v>336</v>
      </c>
      <c r="D4" s="189" t="s">
        <v>227</v>
      </c>
      <c r="E4" s="190"/>
      <c r="F4" s="743" t="s">
        <v>321</v>
      </c>
      <c r="G4" s="744"/>
      <c r="H4" s="191" t="s">
        <v>228</v>
      </c>
      <c r="I4" s="173"/>
      <c r="J4" s="2"/>
    </row>
    <row r="5" spans="1:10" ht="52.5" customHeight="1">
      <c r="A5" s="172"/>
      <c r="B5" s="146"/>
      <c r="C5" s="192" t="s">
        <v>340</v>
      </c>
      <c r="D5" s="193" t="s">
        <v>341</v>
      </c>
      <c r="E5" s="194" t="s">
        <v>299</v>
      </c>
      <c r="F5" s="195" t="s">
        <v>322</v>
      </c>
      <c r="G5" s="195" t="s">
        <v>323</v>
      </c>
      <c r="H5" s="195" t="s">
        <v>324</v>
      </c>
      <c r="I5" s="173"/>
      <c r="J5" s="2"/>
    </row>
    <row r="6" spans="1:10" ht="30" customHeight="1">
      <c r="A6" s="172"/>
      <c r="B6" s="146"/>
      <c r="C6" s="104"/>
      <c r="D6" s="170"/>
      <c r="E6" s="104"/>
      <c r="F6" s="104"/>
      <c r="G6" s="104"/>
      <c r="H6" s="104"/>
      <c r="I6" s="173"/>
      <c r="J6" s="2"/>
    </row>
    <row r="7" spans="1:10" ht="30" customHeight="1">
      <c r="A7" s="740"/>
      <c r="B7" s="146"/>
      <c r="C7" s="104"/>
      <c r="D7" s="170"/>
      <c r="E7" s="104"/>
      <c r="F7" s="104"/>
      <c r="G7" s="104"/>
      <c r="H7" s="104"/>
      <c r="I7" s="173"/>
      <c r="J7" s="2"/>
    </row>
    <row r="8" spans="1:10" ht="30" customHeight="1">
      <c r="A8" s="740"/>
      <c r="B8" s="146"/>
      <c r="C8" s="104"/>
      <c r="D8" s="170"/>
      <c r="E8" s="104"/>
      <c r="F8" s="104"/>
      <c r="G8" s="104"/>
      <c r="H8" s="104"/>
      <c r="I8" s="173"/>
      <c r="J8" s="2"/>
    </row>
    <row r="9" spans="1:10" ht="30" customHeight="1">
      <c r="A9" s="740"/>
      <c r="B9" s="146"/>
      <c r="C9" s="104"/>
      <c r="D9" s="170"/>
      <c r="E9" s="104"/>
      <c r="F9" s="104"/>
      <c r="G9" s="104"/>
      <c r="H9" s="104"/>
      <c r="I9" s="173"/>
      <c r="J9" s="2"/>
    </row>
    <row r="10" spans="1:10" ht="30" customHeight="1">
      <c r="A10" s="740"/>
      <c r="B10" s="146"/>
      <c r="C10" s="169"/>
      <c r="D10" s="170"/>
      <c r="E10" s="104"/>
      <c r="F10" s="104"/>
      <c r="G10" s="104"/>
      <c r="H10" s="104"/>
      <c r="I10" s="173"/>
      <c r="J10" s="2"/>
    </row>
    <row r="11" spans="1:10" ht="30" customHeight="1">
      <c r="A11" s="740"/>
      <c r="B11" s="146"/>
      <c r="C11" s="104"/>
      <c r="D11" s="170"/>
      <c r="E11" s="104"/>
      <c r="F11" s="104"/>
      <c r="G11" s="104"/>
      <c r="H11" s="104"/>
      <c r="I11" s="173"/>
      <c r="J11" s="2"/>
    </row>
    <row r="12" spans="1:10" ht="30" customHeight="1">
      <c r="A12" s="740"/>
      <c r="B12" s="146"/>
      <c r="C12" s="104"/>
      <c r="D12" s="170"/>
      <c r="E12" s="104"/>
      <c r="F12" s="104"/>
      <c r="G12" s="104"/>
      <c r="H12" s="104"/>
      <c r="I12" s="173"/>
      <c r="J12" s="2"/>
    </row>
    <row r="13" spans="1:10" ht="30" customHeight="1">
      <c r="A13" s="172"/>
      <c r="B13" s="146"/>
      <c r="C13" s="104"/>
      <c r="D13" s="170"/>
      <c r="E13" s="104"/>
      <c r="F13" s="104"/>
      <c r="G13" s="104"/>
      <c r="H13" s="104"/>
      <c r="I13" s="173"/>
      <c r="J13" s="2"/>
    </row>
    <row r="14" spans="1:10" ht="30" customHeight="1">
      <c r="A14" s="172"/>
      <c r="B14" s="146"/>
      <c r="C14" s="104"/>
      <c r="D14" s="170"/>
      <c r="E14" s="104"/>
      <c r="F14" s="104"/>
      <c r="G14" s="104"/>
      <c r="H14" s="104"/>
      <c r="I14" s="173"/>
      <c r="J14" s="2"/>
    </row>
    <row r="15" spans="1:10" ht="30" customHeight="1">
      <c r="A15" s="172"/>
      <c r="B15" s="146"/>
      <c r="C15" s="104"/>
      <c r="D15" s="170"/>
      <c r="E15" s="104"/>
      <c r="F15" s="104"/>
      <c r="G15" s="104"/>
      <c r="H15" s="104"/>
      <c r="I15" s="173"/>
      <c r="J15" s="2"/>
    </row>
    <row r="16" spans="1:10" ht="30" customHeight="1">
      <c r="A16" s="172"/>
      <c r="B16" s="146"/>
      <c r="C16" s="104"/>
      <c r="D16" s="170"/>
      <c r="E16" s="104"/>
      <c r="F16" s="104"/>
      <c r="G16" s="104"/>
      <c r="H16" s="104"/>
      <c r="I16" s="173"/>
      <c r="J16" s="2"/>
    </row>
    <row r="17" spans="1:10" ht="30" customHeight="1">
      <c r="A17" s="172"/>
      <c r="B17" s="146"/>
      <c r="C17" s="104"/>
      <c r="D17" s="170"/>
      <c r="E17" s="104"/>
      <c r="F17" s="104"/>
      <c r="G17" s="104"/>
      <c r="H17" s="104"/>
      <c r="I17" s="173"/>
      <c r="J17" s="2"/>
    </row>
    <row r="18" spans="1:10" ht="30" customHeight="1">
      <c r="A18" s="172"/>
      <c r="B18" s="146"/>
      <c r="C18" s="104"/>
      <c r="D18" s="170"/>
      <c r="E18" s="104"/>
      <c r="F18" s="104"/>
      <c r="G18" s="104"/>
      <c r="H18" s="104"/>
      <c r="I18" s="173"/>
      <c r="J18" s="2"/>
    </row>
    <row r="19" spans="1:10" ht="30" customHeight="1">
      <c r="A19" s="172"/>
      <c r="B19" s="146"/>
      <c r="C19" s="104"/>
      <c r="D19" s="170"/>
      <c r="E19" s="104"/>
      <c r="F19" s="104"/>
      <c r="G19" s="104"/>
      <c r="H19" s="104"/>
      <c r="I19" s="173"/>
      <c r="J19" s="2"/>
    </row>
    <row r="20" spans="1:10" ht="30" customHeight="1">
      <c r="A20" s="172"/>
      <c r="B20" s="146"/>
      <c r="C20" s="104"/>
      <c r="D20" s="170"/>
      <c r="E20" s="104"/>
      <c r="F20" s="104"/>
      <c r="G20" s="104"/>
      <c r="H20" s="104"/>
      <c r="I20" s="173"/>
      <c r="J20" s="2"/>
    </row>
    <row r="21" spans="1:10" ht="18" customHeight="1">
      <c r="A21" s="172"/>
      <c r="B21" s="146"/>
      <c r="C21" s="146"/>
      <c r="D21" s="146"/>
      <c r="E21" s="146"/>
      <c r="F21" s="146"/>
      <c r="G21" s="146"/>
      <c r="H21" s="146"/>
      <c r="I21" s="173"/>
      <c r="J21" s="2"/>
    </row>
    <row r="22" spans="1:10" ht="19.5" customHeight="1">
      <c r="A22" s="172"/>
      <c r="B22" s="146"/>
      <c r="C22" s="146" t="s">
        <v>343</v>
      </c>
      <c r="D22" s="146"/>
      <c r="E22" s="146"/>
      <c r="F22" s="146"/>
      <c r="G22" s="146"/>
      <c r="H22" s="146"/>
      <c r="I22" s="173"/>
      <c r="J22" s="2"/>
    </row>
    <row r="23" spans="1:10" ht="30" customHeight="1">
      <c r="A23" s="172"/>
      <c r="B23" s="146"/>
      <c r="C23" s="146"/>
      <c r="D23" s="741" t="s">
        <v>350</v>
      </c>
      <c r="E23" s="648"/>
      <c r="F23" s="742"/>
      <c r="G23" s="724"/>
      <c r="H23" s="739"/>
      <c r="I23" s="173"/>
      <c r="J23" s="2"/>
    </row>
    <row r="24" spans="1:10" ht="30" customHeight="1">
      <c r="A24" s="172"/>
      <c r="B24" s="146"/>
      <c r="C24" s="146"/>
      <c r="D24" s="741" t="s">
        <v>351</v>
      </c>
      <c r="E24" s="741"/>
      <c r="F24" s="749"/>
      <c r="G24" s="724"/>
      <c r="H24" s="725"/>
      <c r="I24" s="173"/>
      <c r="J24" s="2"/>
    </row>
    <row r="25" spans="1:10" ht="19.5" customHeight="1">
      <c r="A25" s="172"/>
      <c r="B25" s="146"/>
      <c r="C25" s="146"/>
      <c r="D25" s="741" t="s">
        <v>364</v>
      </c>
      <c r="E25" s="741"/>
      <c r="F25" s="741"/>
      <c r="G25" s="741"/>
      <c r="H25" s="741"/>
      <c r="I25" s="173"/>
      <c r="J25" s="2"/>
    </row>
    <row r="26" spans="1:10" ht="19.5" customHeight="1">
      <c r="A26" s="172"/>
      <c r="B26" s="146"/>
      <c r="C26" s="174"/>
      <c r="D26" s="146"/>
      <c r="E26" s="146"/>
      <c r="F26" s="146"/>
      <c r="G26" s="146"/>
      <c r="H26" s="146"/>
      <c r="I26" s="173"/>
      <c r="J26" s="2"/>
    </row>
    <row r="27" spans="1:10" ht="22.5" customHeight="1">
      <c r="A27" s="172"/>
      <c r="B27" s="146"/>
      <c r="C27" s="745" t="s">
        <v>302</v>
      </c>
      <c r="D27" s="745" t="s">
        <v>346</v>
      </c>
      <c r="E27" s="748" t="s">
        <v>152</v>
      </c>
      <c r="F27" s="748"/>
      <c r="G27" s="748" t="s">
        <v>294</v>
      </c>
      <c r="H27" s="748"/>
      <c r="I27" s="173"/>
      <c r="J27" s="2"/>
    </row>
    <row r="28" spans="1:10" ht="32.25" customHeight="1">
      <c r="A28" s="172"/>
      <c r="B28" s="146"/>
      <c r="C28" s="746"/>
      <c r="D28" s="747"/>
      <c r="E28" s="203" t="s">
        <v>283</v>
      </c>
      <c r="F28" s="203" t="s">
        <v>325</v>
      </c>
      <c r="G28" s="203" t="s">
        <v>322</v>
      </c>
      <c r="H28" s="204" t="s">
        <v>323</v>
      </c>
      <c r="I28" s="173"/>
      <c r="J28" s="2"/>
    </row>
    <row r="29" spans="1:10" ht="19.5" customHeight="1">
      <c r="A29" s="172"/>
      <c r="B29" s="146"/>
      <c r="C29" s="750" t="s">
        <v>220</v>
      </c>
      <c r="D29" s="750" t="s">
        <v>574</v>
      </c>
      <c r="E29" s="206">
        <v>0</v>
      </c>
      <c r="F29" s="207">
        <v>65000</v>
      </c>
      <c r="G29" s="206" t="s">
        <v>611</v>
      </c>
      <c r="H29" s="208" t="s">
        <v>599</v>
      </c>
      <c r="I29" s="175"/>
      <c r="J29" s="2"/>
    </row>
    <row r="30" spans="1:10" ht="19.5" customHeight="1">
      <c r="A30" s="172"/>
      <c r="B30" s="146"/>
      <c r="C30" s="750"/>
      <c r="D30" s="750"/>
      <c r="E30" s="209">
        <v>65000</v>
      </c>
      <c r="F30" s="209">
        <v>135000</v>
      </c>
      <c r="G30" s="210" t="s">
        <v>1</v>
      </c>
      <c r="H30" s="211" t="s">
        <v>329</v>
      </c>
      <c r="I30" s="173"/>
      <c r="J30" s="2"/>
    </row>
    <row r="31" spans="1:10" ht="19.5" customHeight="1">
      <c r="A31" s="172"/>
      <c r="B31" s="146"/>
      <c r="C31" s="750"/>
      <c r="D31" s="750"/>
      <c r="E31" s="209">
        <v>135000</v>
      </c>
      <c r="F31" s="209">
        <v>240000</v>
      </c>
      <c r="G31" s="210" t="s">
        <v>2</v>
      </c>
      <c r="H31" s="211" t="s">
        <v>599</v>
      </c>
      <c r="I31" s="173"/>
      <c r="J31" s="2"/>
    </row>
    <row r="32" spans="1:10" ht="19.5" customHeight="1">
      <c r="A32" s="172"/>
      <c r="B32" s="146"/>
      <c r="C32" s="750"/>
      <c r="D32" s="750"/>
      <c r="E32" s="212">
        <v>240000</v>
      </c>
      <c r="F32" s="213" t="s">
        <v>286</v>
      </c>
      <c r="G32" s="214" t="s">
        <v>2</v>
      </c>
      <c r="H32" s="215" t="s">
        <v>6</v>
      </c>
      <c r="I32" s="173"/>
      <c r="J32" s="2"/>
    </row>
    <row r="33" spans="1:10" ht="21.75" customHeight="1">
      <c r="A33" s="172"/>
      <c r="B33" s="146"/>
      <c r="C33" s="750" t="s">
        <v>221</v>
      </c>
      <c r="D33" s="750" t="s">
        <v>575</v>
      </c>
      <c r="E33" s="206">
        <v>0</v>
      </c>
      <c r="F33" s="207">
        <v>65000</v>
      </c>
      <c r="G33" s="206" t="s">
        <v>611</v>
      </c>
      <c r="H33" s="208" t="s">
        <v>599</v>
      </c>
      <c r="I33" s="173"/>
      <c r="J33" s="2"/>
    </row>
    <row r="34" spans="1:10" ht="19.5" customHeight="1">
      <c r="A34" s="172"/>
      <c r="B34" s="146"/>
      <c r="C34" s="750"/>
      <c r="D34" s="750"/>
      <c r="E34" s="209">
        <v>65000</v>
      </c>
      <c r="F34" s="209">
        <v>135000</v>
      </c>
      <c r="G34" s="210" t="s">
        <v>613</v>
      </c>
      <c r="H34" s="211" t="s">
        <v>329</v>
      </c>
      <c r="I34" s="173"/>
      <c r="J34" s="2"/>
    </row>
    <row r="35" spans="1:10" ht="19.5" customHeight="1">
      <c r="A35" s="172"/>
      <c r="B35" s="146"/>
      <c r="C35" s="750"/>
      <c r="D35" s="750"/>
      <c r="E35" s="209">
        <v>135000</v>
      </c>
      <c r="F35" s="209">
        <v>240000</v>
      </c>
      <c r="G35" s="210" t="s">
        <v>614</v>
      </c>
      <c r="H35" s="211" t="s">
        <v>599</v>
      </c>
      <c r="I35" s="173"/>
      <c r="J35" s="2"/>
    </row>
    <row r="36" spans="1:10" ht="19.5" customHeight="1">
      <c r="A36" s="172"/>
      <c r="B36" s="146"/>
      <c r="C36" s="750"/>
      <c r="D36" s="750"/>
      <c r="E36" s="212">
        <v>240000</v>
      </c>
      <c r="F36" s="213" t="s">
        <v>286</v>
      </c>
      <c r="G36" s="214" t="s">
        <v>614</v>
      </c>
      <c r="H36" s="215" t="s">
        <v>0</v>
      </c>
      <c r="I36" s="173"/>
      <c r="J36" s="2"/>
    </row>
    <row r="37" spans="1:10" ht="19.5" customHeight="1">
      <c r="A37" s="172"/>
      <c r="B37" s="146"/>
      <c r="C37" s="205" t="s">
        <v>222</v>
      </c>
      <c r="D37" s="202" t="s">
        <v>3</v>
      </c>
      <c r="E37" s="213">
        <v>135000</v>
      </c>
      <c r="F37" s="216" t="s">
        <v>286</v>
      </c>
      <c r="G37" s="216" t="s">
        <v>4</v>
      </c>
      <c r="H37" s="215" t="s">
        <v>5</v>
      </c>
      <c r="I37" s="173"/>
      <c r="J37" s="2"/>
    </row>
    <row r="38" spans="1:10" ht="15.75" customHeight="1">
      <c r="A38" s="172"/>
      <c r="B38" s="146"/>
      <c r="C38" s="146"/>
      <c r="D38" s="146"/>
      <c r="E38" s="176"/>
      <c r="F38" s="177"/>
      <c r="G38" s="176"/>
      <c r="H38" s="178"/>
      <c r="I38" s="173"/>
      <c r="J38" s="2"/>
    </row>
    <row r="39" spans="1:10" ht="15">
      <c r="A39" s="172"/>
      <c r="B39" s="146"/>
      <c r="C39" s="179"/>
      <c r="D39" s="180"/>
      <c r="E39" s="177"/>
      <c r="F39" s="177"/>
      <c r="G39" s="178"/>
      <c r="H39" s="178"/>
      <c r="I39" s="173"/>
      <c r="J39" s="2"/>
    </row>
    <row r="40" spans="1:10" ht="15.75" customHeight="1" thickBot="1">
      <c r="A40" s="181" t="s">
        <v>72</v>
      </c>
      <c r="B40" s="182"/>
      <c r="C40" s="183"/>
      <c r="D40" s="184"/>
      <c r="E40" s="185"/>
      <c r="F40" s="185"/>
      <c r="G40" s="186"/>
      <c r="H40" s="187"/>
      <c r="I40" s="188"/>
      <c r="J40" s="2"/>
    </row>
    <row r="42" ht="15"/>
    <row r="43" ht="15"/>
    <row r="44" ht="15"/>
    <row r="45" ht="15"/>
    <row r="46" ht="15"/>
    <row r="47" ht="15"/>
    <row r="48" ht="15"/>
  </sheetData>
  <sheetProtection password="CCAC" sheet="1" objects="1" scenarios="1" formatCells="0"/>
  <mergeCells count="17">
    <mergeCell ref="C29:C32"/>
    <mergeCell ref="D29:D32"/>
    <mergeCell ref="D33:D36"/>
    <mergeCell ref="C33:C36"/>
    <mergeCell ref="C27:C28"/>
    <mergeCell ref="D27:D28"/>
    <mergeCell ref="E27:F27"/>
    <mergeCell ref="G24:H24"/>
    <mergeCell ref="D24:F24"/>
    <mergeCell ref="D25:H25"/>
    <mergeCell ref="G27:H27"/>
    <mergeCell ref="E1:G1"/>
    <mergeCell ref="A2:H2"/>
    <mergeCell ref="G23:H23"/>
    <mergeCell ref="A7:A12"/>
    <mergeCell ref="D23:F23"/>
    <mergeCell ref="F4:G4"/>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N51"/>
  <sheetViews>
    <sheetView showGridLines="0" zoomScale="75" zoomScaleNormal="75" workbookViewId="0" topLeftCell="A1">
      <selection activeCell="D6" sqref="D6"/>
    </sheetView>
  </sheetViews>
  <sheetFormatPr defaultColWidth="10.875" defaultRowHeight="12"/>
  <cols>
    <col min="1" max="1" width="13.00390625" style="2" customWidth="1"/>
    <col min="2" max="2" width="11.375" style="2" customWidth="1"/>
    <col min="3" max="3" width="0.12890625" style="2" customWidth="1"/>
    <col min="4" max="4" width="14.625" style="2" customWidth="1"/>
    <col min="5" max="5" width="31.25390625" style="2" customWidth="1"/>
    <col min="6" max="6" width="12.125" style="2" customWidth="1"/>
    <col min="7" max="8" width="10.125" style="2" customWidth="1"/>
    <col min="9" max="9" width="13.00390625" style="2" customWidth="1"/>
    <col min="10" max="10" width="11.25390625" style="2" customWidth="1"/>
    <col min="11" max="11" width="9.625" style="2" customWidth="1"/>
    <col min="12" max="13" width="14.125" style="2" customWidth="1"/>
    <col min="14" max="14" width="8.375" style="2" customWidth="1"/>
    <col min="15" max="16384" width="10.875" style="2" customWidth="1"/>
  </cols>
  <sheetData>
    <row r="1" spans="1:14" s="1" customFormat="1" ht="30" customHeight="1">
      <c r="A1" s="83" t="s">
        <v>233</v>
      </c>
      <c r="B1" s="84"/>
      <c r="C1" s="84"/>
      <c r="D1" s="84"/>
      <c r="E1" s="129" t="s">
        <v>331</v>
      </c>
      <c r="F1" s="682">
        <f>IF('Form4a-1'!$G$1="","",'Form4a-1'!$G$1)</f>
      </c>
      <c r="G1" s="754"/>
      <c r="H1" s="754"/>
      <c r="I1" s="754"/>
      <c r="J1" s="755"/>
      <c r="K1" s="564"/>
      <c r="L1" s="129" t="s">
        <v>330</v>
      </c>
      <c r="M1" s="256"/>
      <c r="N1" s="264"/>
    </row>
    <row r="2" spans="1:14" s="3" customFormat="1" ht="30" customHeight="1">
      <c r="A2" s="657" t="s">
        <v>234</v>
      </c>
      <c r="B2" s="697"/>
      <c r="C2" s="697"/>
      <c r="D2" s="697"/>
      <c r="E2" s="697"/>
      <c r="F2" s="698"/>
      <c r="G2" s="698"/>
      <c r="H2" s="698"/>
      <c r="I2" s="698"/>
      <c r="J2" s="698"/>
      <c r="K2" s="697"/>
      <c r="L2" s="697"/>
      <c r="M2" s="561"/>
      <c r="N2" s="217"/>
    </row>
    <row r="3" spans="1:14" ht="18" customHeight="1">
      <c r="A3" s="135"/>
      <c r="B3" s="136"/>
      <c r="C3" s="136"/>
      <c r="D3" s="136"/>
      <c r="E3" s="136"/>
      <c r="F3" s="136"/>
      <c r="G3" s="136"/>
      <c r="H3" s="136"/>
      <c r="I3" s="136"/>
      <c r="J3" s="136"/>
      <c r="K3" s="136"/>
      <c r="L3" s="136"/>
      <c r="M3" s="292"/>
      <c r="N3" s="137"/>
    </row>
    <row r="4" spans="1:14" ht="30.75" customHeight="1">
      <c r="A4" s="135"/>
      <c r="B4" s="136"/>
      <c r="C4" s="136"/>
      <c r="D4" s="147" t="s">
        <v>336</v>
      </c>
      <c r="E4" s="147" t="s">
        <v>227</v>
      </c>
      <c r="F4" s="148" t="s">
        <v>337</v>
      </c>
      <c r="G4" s="602" t="s">
        <v>260</v>
      </c>
      <c r="H4" s="726"/>
      <c r="I4" s="757" t="s">
        <v>261</v>
      </c>
      <c r="J4" s="758"/>
      <c r="K4" s="759"/>
      <c r="L4" s="220" t="s">
        <v>229</v>
      </c>
      <c r="M4" s="220" t="s">
        <v>230</v>
      </c>
      <c r="N4" s="137"/>
    </row>
    <row r="5" spans="1:14" ht="58.5" customHeight="1">
      <c r="A5" s="135"/>
      <c r="B5" s="136"/>
      <c r="C5" s="138"/>
      <c r="D5" s="221" t="s">
        <v>340</v>
      </c>
      <c r="E5" s="221" t="s">
        <v>341</v>
      </c>
      <c r="F5" s="151" t="s">
        <v>299</v>
      </c>
      <c r="G5" s="152" t="s">
        <v>262</v>
      </c>
      <c r="H5" s="152" t="s">
        <v>263</v>
      </c>
      <c r="I5" s="221" t="s">
        <v>264</v>
      </c>
      <c r="J5" s="222" t="s">
        <v>265</v>
      </c>
      <c r="K5" s="152" t="s">
        <v>266</v>
      </c>
      <c r="L5" s="221" t="s">
        <v>267</v>
      </c>
      <c r="M5" s="568" t="s">
        <v>449</v>
      </c>
      <c r="N5" s="137"/>
    </row>
    <row r="6" spans="1:14" ht="30" customHeight="1">
      <c r="A6" s="135"/>
      <c r="B6" s="482"/>
      <c r="C6" s="136"/>
      <c r="D6" s="104"/>
      <c r="E6" s="168"/>
      <c r="F6" s="104"/>
      <c r="G6" s="104"/>
      <c r="H6" s="104"/>
      <c r="I6" s="104"/>
      <c r="J6" s="104"/>
      <c r="K6" s="104"/>
      <c r="L6" s="104"/>
      <c r="M6" s="104"/>
      <c r="N6" s="137"/>
    </row>
    <row r="7" spans="1:14" ht="30" customHeight="1">
      <c r="A7" s="218"/>
      <c r="B7" s="136"/>
      <c r="C7" s="136"/>
      <c r="D7" s="104"/>
      <c r="E7" s="168"/>
      <c r="F7" s="104"/>
      <c r="G7" s="104"/>
      <c r="H7" s="104"/>
      <c r="I7" s="104"/>
      <c r="J7" s="104"/>
      <c r="K7" s="104"/>
      <c r="L7" s="104"/>
      <c r="M7" s="569"/>
      <c r="N7" s="137"/>
    </row>
    <row r="8" spans="1:14" ht="30" customHeight="1">
      <c r="A8" s="135"/>
      <c r="B8" s="136"/>
      <c r="C8" s="136"/>
      <c r="D8" s="104"/>
      <c r="E8" s="168"/>
      <c r="F8" s="104"/>
      <c r="G8" s="104"/>
      <c r="H8" s="104"/>
      <c r="I8" s="104"/>
      <c r="J8" s="104"/>
      <c r="K8" s="104"/>
      <c r="L8" s="104"/>
      <c r="M8" s="104"/>
      <c r="N8" s="137"/>
    </row>
    <row r="9" spans="1:14" ht="30" customHeight="1">
      <c r="A9" s="135"/>
      <c r="B9" s="136"/>
      <c r="C9" s="136"/>
      <c r="D9" s="104"/>
      <c r="E9" s="168"/>
      <c r="F9" s="104"/>
      <c r="G9" s="104"/>
      <c r="H9" s="104"/>
      <c r="I9" s="104"/>
      <c r="J9" s="104"/>
      <c r="K9" s="104"/>
      <c r="L9" s="104"/>
      <c r="M9" s="569"/>
      <c r="N9" s="137"/>
    </row>
    <row r="10" spans="1:14" ht="30" customHeight="1">
      <c r="A10" s="135"/>
      <c r="B10" s="136"/>
      <c r="C10" s="136"/>
      <c r="D10" s="169"/>
      <c r="E10" s="168"/>
      <c r="F10" s="104"/>
      <c r="G10" s="104"/>
      <c r="H10" s="104"/>
      <c r="I10" s="104"/>
      <c r="J10" s="104"/>
      <c r="K10" s="104"/>
      <c r="L10" s="104"/>
      <c r="M10" s="104"/>
      <c r="N10" s="137"/>
    </row>
    <row r="11" spans="1:14" ht="30" customHeight="1">
      <c r="A11" s="135"/>
      <c r="B11" s="136"/>
      <c r="C11" s="136"/>
      <c r="D11" s="104"/>
      <c r="E11" s="168"/>
      <c r="F11" s="104"/>
      <c r="G11" s="104"/>
      <c r="H11" s="104"/>
      <c r="I11" s="104"/>
      <c r="J11" s="104"/>
      <c r="K11" s="104"/>
      <c r="L11" s="104"/>
      <c r="M11" s="569"/>
      <c r="N11" s="137"/>
    </row>
    <row r="12" spans="1:14" ht="30" customHeight="1">
      <c r="A12" s="135"/>
      <c r="B12" s="136"/>
      <c r="C12" s="136"/>
      <c r="D12" s="104"/>
      <c r="E12" s="168"/>
      <c r="F12" s="104"/>
      <c r="G12" s="104"/>
      <c r="H12" s="104"/>
      <c r="I12" s="104"/>
      <c r="J12" s="104"/>
      <c r="K12" s="104"/>
      <c r="L12" s="104"/>
      <c r="M12" s="569"/>
      <c r="N12" s="137"/>
    </row>
    <row r="13" spans="1:14" ht="30" customHeight="1">
      <c r="A13" s="135"/>
      <c r="B13" s="136"/>
      <c r="C13" s="138"/>
      <c r="D13" s="104"/>
      <c r="E13" s="168"/>
      <c r="F13" s="104"/>
      <c r="G13" s="104"/>
      <c r="H13" s="104"/>
      <c r="I13" s="104"/>
      <c r="J13" s="104"/>
      <c r="K13" s="104"/>
      <c r="L13" s="104"/>
      <c r="M13" s="104"/>
      <c r="N13" s="137"/>
    </row>
    <row r="14" spans="1:14" ht="30" customHeight="1">
      <c r="A14" s="135"/>
      <c r="B14" s="136"/>
      <c r="C14" s="138"/>
      <c r="D14" s="104"/>
      <c r="E14" s="168"/>
      <c r="F14" s="104"/>
      <c r="G14" s="104"/>
      <c r="H14" s="104"/>
      <c r="I14" s="104"/>
      <c r="J14" s="104"/>
      <c r="K14" s="104"/>
      <c r="L14" s="104"/>
      <c r="M14" s="569"/>
      <c r="N14" s="137"/>
    </row>
    <row r="15" spans="1:14" ht="30" customHeight="1">
      <c r="A15" s="135"/>
      <c r="B15" s="136"/>
      <c r="C15" s="138"/>
      <c r="D15" s="104"/>
      <c r="E15" s="168"/>
      <c r="F15" s="104"/>
      <c r="G15" s="104"/>
      <c r="H15" s="104"/>
      <c r="I15" s="104"/>
      <c r="J15" s="104"/>
      <c r="K15" s="104"/>
      <c r="L15" s="104"/>
      <c r="M15" s="104"/>
      <c r="N15" s="137"/>
    </row>
    <row r="16" spans="1:14" ht="30" customHeight="1">
      <c r="A16" s="135"/>
      <c r="B16" s="136"/>
      <c r="C16" s="136"/>
      <c r="D16" s="104"/>
      <c r="E16" s="168"/>
      <c r="F16" s="104"/>
      <c r="G16" s="104"/>
      <c r="H16" s="104"/>
      <c r="I16" s="104"/>
      <c r="J16" s="104"/>
      <c r="K16" s="104"/>
      <c r="L16" s="104"/>
      <c r="M16" s="569"/>
      <c r="N16" s="137"/>
    </row>
    <row r="17" spans="1:14" ht="30" customHeight="1">
      <c r="A17" s="135"/>
      <c r="B17" s="136"/>
      <c r="C17" s="136"/>
      <c r="D17" s="104"/>
      <c r="E17" s="168"/>
      <c r="F17" s="104"/>
      <c r="G17" s="104"/>
      <c r="H17" s="104"/>
      <c r="I17" s="104"/>
      <c r="J17" s="104"/>
      <c r="K17" s="104"/>
      <c r="L17" s="104"/>
      <c r="M17" s="104"/>
      <c r="N17" s="137"/>
    </row>
    <row r="18" spans="1:14" ht="30" customHeight="1">
      <c r="A18" s="135"/>
      <c r="B18" s="136"/>
      <c r="C18" s="136"/>
      <c r="D18" s="104"/>
      <c r="E18" s="168"/>
      <c r="F18" s="104"/>
      <c r="G18" s="104"/>
      <c r="H18" s="104"/>
      <c r="I18" s="104"/>
      <c r="J18" s="104"/>
      <c r="K18" s="104"/>
      <c r="L18" s="104"/>
      <c r="M18" s="569"/>
      <c r="N18" s="137"/>
    </row>
    <row r="19" spans="1:14" ht="30" customHeight="1">
      <c r="A19" s="135"/>
      <c r="B19" s="136"/>
      <c r="C19" s="136"/>
      <c r="D19" s="104"/>
      <c r="E19" s="168"/>
      <c r="F19" s="104"/>
      <c r="G19" s="104"/>
      <c r="H19" s="104"/>
      <c r="I19" s="104"/>
      <c r="J19" s="104"/>
      <c r="K19" s="104"/>
      <c r="L19" s="104"/>
      <c r="M19" s="104"/>
      <c r="N19" s="137"/>
    </row>
    <row r="20" spans="1:14" ht="30" customHeight="1">
      <c r="A20" s="135"/>
      <c r="B20" s="136"/>
      <c r="C20" s="136"/>
      <c r="D20" s="104"/>
      <c r="E20" s="168"/>
      <c r="F20" s="104"/>
      <c r="G20" s="104"/>
      <c r="H20" s="104"/>
      <c r="I20" s="104"/>
      <c r="J20" s="104"/>
      <c r="K20" s="104"/>
      <c r="L20" s="104"/>
      <c r="M20" s="104"/>
      <c r="N20" s="137"/>
    </row>
    <row r="21" spans="1:14" ht="30" customHeight="1">
      <c r="A21" s="135"/>
      <c r="B21" s="136"/>
      <c r="C21" s="136"/>
      <c r="D21" s="104"/>
      <c r="E21" s="168"/>
      <c r="F21" s="104"/>
      <c r="G21" s="104"/>
      <c r="H21" s="104"/>
      <c r="I21" s="104"/>
      <c r="J21" s="104"/>
      <c r="K21" s="104"/>
      <c r="L21" s="104"/>
      <c r="M21" s="395"/>
      <c r="N21" s="137"/>
    </row>
    <row r="22" spans="1:14" ht="18" customHeight="1">
      <c r="A22" s="135"/>
      <c r="B22" s="136"/>
      <c r="C22" s="136"/>
      <c r="D22" s="136"/>
      <c r="E22" s="136"/>
      <c r="F22" s="136"/>
      <c r="G22" s="136"/>
      <c r="H22" s="136"/>
      <c r="I22" s="136"/>
      <c r="J22" s="136"/>
      <c r="K22" s="136"/>
      <c r="L22" s="136"/>
      <c r="M22" s="136"/>
      <c r="N22" s="137"/>
    </row>
    <row r="23" spans="1:14" ht="18" customHeight="1">
      <c r="A23" s="135"/>
      <c r="B23" s="136"/>
      <c r="C23" s="136"/>
      <c r="D23" s="722" t="s">
        <v>343</v>
      </c>
      <c r="E23" s="756"/>
      <c r="F23" s="756"/>
      <c r="G23" s="756"/>
      <c r="H23" s="756"/>
      <c r="I23" s="756"/>
      <c r="J23" s="756"/>
      <c r="K23" s="756"/>
      <c r="L23" s="756"/>
      <c r="M23" s="563"/>
      <c r="N23" s="137"/>
    </row>
    <row r="24" spans="1:14" ht="30" customHeight="1">
      <c r="A24" s="135"/>
      <c r="B24" s="136"/>
      <c r="C24" s="136"/>
      <c r="D24" s="200"/>
      <c r="E24" s="200" t="s">
        <v>350</v>
      </c>
      <c r="F24" s="200"/>
      <c r="G24" s="201"/>
      <c r="H24" s="201"/>
      <c r="I24" s="724"/>
      <c r="J24" s="739"/>
      <c r="K24" s="153"/>
      <c r="L24" s="153"/>
      <c r="M24" s="153"/>
      <c r="N24" s="137"/>
    </row>
    <row r="25" spans="1:14" ht="30" customHeight="1">
      <c r="A25" s="135"/>
      <c r="B25" s="136"/>
      <c r="C25" s="138"/>
      <c r="D25" s="200"/>
      <c r="E25" s="200" t="s">
        <v>351</v>
      </c>
      <c r="F25" s="200"/>
      <c r="G25" s="200"/>
      <c r="H25" s="201"/>
      <c r="I25" s="724"/>
      <c r="J25" s="753"/>
      <c r="K25" s="153"/>
      <c r="L25" s="153"/>
      <c r="M25" s="153"/>
      <c r="N25" s="137"/>
    </row>
    <row r="26" spans="1:14" ht="18" customHeight="1">
      <c r="A26" s="135"/>
      <c r="B26" s="136"/>
      <c r="C26" s="136"/>
      <c r="D26" s="200"/>
      <c r="E26" s="200" t="s">
        <v>364</v>
      </c>
      <c r="F26" s="200"/>
      <c r="G26" s="200"/>
      <c r="H26" s="200"/>
      <c r="I26" s="200"/>
      <c r="J26" s="153"/>
      <c r="K26" s="153"/>
      <c r="L26" s="153"/>
      <c r="M26" s="153"/>
      <c r="N26" s="137"/>
    </row>
    <row r="27" spans="1:14" ht="18" customHeight="1">
      <c r="A27" s="135"/>
      <c r="B27" s="136"/>
      <c r="C27" s="136"/>
      <c r="D27" s="136"/>
      <c r="E27" s="136"/>
      <c r="F27" s="292"/>
      <c r="G27" s="136"/>
      <c r="H27" s="136"/>
      <c r="I27" s="136"/>
      <c r="J27" s="136"/>
      <c r="K27" s="136"/>
      <c r="L27" s="136"/>
      <c r="M27" s="136"/>
      <c r="N27" s="137"/>
    </row>
    <row r="28" spans="1:14" ht="28.5" customHeight="1">
      <c r="A28" s="135"/>
      <c r="B28" s="136"/>
      <c r="C28" s="136"/>
      <c r="D28" s="752" t="s">
        <v>302</v>
      </c>
      <c r="E28" s="712" t="s">
        <v>346</v>
      </c>
      <c r="F28" s="713"/>
      <c r="G28" s="708" t="s">
        <v>152</v>
      </c>
      <c r="H28" s="708"/>
      <c r="I28" s="708" t="s">
        <v>268</v>
      </c>
      <c r="J28" s="708"/>
      <c r="K28" s="751" t="s">
        <v>269</v>
      </c>
      <c r="L28" s="751"/>
      <c r="M28" s="751"/>
      <c r="N28" s="137"/>
    </row>
    <row r="29" spans="1:14" ht="32.25" customHeight="1">
      <c r="A29" s="135"/>
      <c r="B29" s="136"/>
      <c r="C29" s="138"/>
      <c r="D29" s="709"/>
      <c r="E29" s="714"/>
      <c r="F29" s="715"/>
      <c r="G29" s="223" t="s">
        <v>283</v>
      </c>
      <c r="H29" s="224" t="s">
        <v>284</v>
      </c>
      <c r="I29" s="223" t="s">
        <v>263</v>
      </c>
      <c r="J29" s="225" t="s">
        <v>323</v>
      </c>
      <c r="K29" s="223" t="s">
        <v>264</v>
      </c>
      <c r="L29" s="224" t="s">
        <v>452</v>
      </c>
      <c r="M29" s="224" t="s">
        <v>270</v>
      </c>
      <c r="N29" s="137"/>
    </row>
    <row r="30" spans="1:14" ht="19.5" customHeight="1">
      <c r="A30" s="135"/>
      <c r="B30" s="136"/>
      <c r="C30" s="136"/>
      <c r="D30" s="727" t="s">
        <v>220</v>
      </c>
      <c r="E30" s="727" t="s">
        <v>436</v>
      </c>
      <c r="F30" s="572" t="s">
        <v>450</v>
      </c>
      <c r="G30" s="156">
        <v>0</v>
      </c>
      <c r="H30" s="227">
        <v>65000</v>
      </c>
      <c r="I30" s="228" t="s">
        <v>286</v>
      </c>
      <c r="J30" s="60" t="s">
        <v>444</v>
      </c>
      <c r="K30" s="229">
        <v>7.7</v>
      </c>
      <c r="L30" s="60" t="s">
        <v>286</v>
      </c>
      <c r="M30" s="230" t="s">
        <v>286</v>
      </c>
      <c r="N30" s="137"/>
    </row>
    <row r="31" spans="1:14" ht="19.5" customHeight="1">
      <c r="A31" s="135"/>
      <c r="B31" s="136"/>
      <c r="C31" s="136"/>
      <c r="D31" s="727"/>
      <c r="E31" s="727"/>
      <c r="F31" s="193" t="s">
        <v>451</v>
      </c>
      <c r="G31" s="271">
        <v>0</v>
      </c>
      <c r="H31" s="232">
        <v>65000</v>
      </c>
      <c r="I31" s="570" t="s">
        <v>286</v>
      </c>
      <c r="J31" s="105" t="s">
        <v>326</v>
      </c>
      <c r="K31" s="565">
        <v>6.6</v>
      </c>
      <c r="L31" s="105" t="s">
        <v>286</v>
      </c>
      <c r="M31" s="571" t="s">
        <v>286</v>
      </c>
      <c r="N31" s="137"/>
    </row>
    <row r="32" spans="1:14" ht="19.5" customHeight="1">
      <c r="A32" s="135"/>
      <c r="B32" s="136"/>
      <c r="C32" s="136"/>
      <c r="D32" s="728"/>
      <c r="E32" s="729"/>
      <c r="F32" s="716" t="s">
        <v>37</v>
      </c>
      <c r="G32" s="231">
        <v>65000</v>
      </c>
      <c r="H32" s="232">
        <v>135000</v>
      </c>
      <c r="I32" s="233">
        <v>10.1</v>
      </c>
      <c r="J32" s="160" t="s">
        <v>599</v>
      </c>
      <c r="K32" s="26" t="s">
        <v>286</v>
      </c>
      <c r="L32" s="234">
        <v>3.2</v>
      </c>
      <c r="M32" s="235">
        <v>2.2</v>
      </c>
      <c r="N32" s="137"/>
    </row>
    <row r="33" spans="1:14" ht="19.5" customHeight="1">
      <c r="A33" s="135"/>
      <c r="B33" s="136"/>
      <c r="C33" s="136"/>
      <c r="D33" s="728"/>
      <c r="E33" s="729"/>
      <c r="F33" s="734"/>
      <c r="G33" s="231">
        <v>135000</v>
      </c>
      <c r="H33" s="232">
        <v>240000</v>
      </c>
      <c r="I33" s="233">
        <v>9.3</v>
      </c>
      <c r="J33" s="160" t="s">
        <v>599</v>
      </c>
      <c r="K33" s="26" t="s">
        <v>286</v>
      </c>
      <c r="L33" s="160">
        <v>3.1</v>
      </c>
      <c r="M33" s="235">
        <v>2</v>
      </c>
      <c r="N33" s="137"/>
    </row>
    <row r="34" spans="1:14" ht="19.5" customHeight="1">
      <c r="A34" s="140"/>
      <c r="B34" s="136"/>
      <c r="C34" s="136"/>
      <c r="D34" s="728"/>
      <c r="E34" s="729"/>
      <c r="F34" s="735"/>
      <c r="G34" s="236">
        <v>240000</v>
      </c>
      <c r="H34" s="163" t="s">
        <v>286</v>
      </c>
      <c r="I34" s="237">
        <v>9</v>
      </c>
      <c r="J34" s="163" t="s">
        <v>602</v>
      </c>
      <c r="K34" s="238" t="s">
        <v>286</v>
      </c>
      <c r="L34" s="163">
        <v>3.1</v>
      </c>
      <c r="M34" s="239">
        <v>2</v>
      </c>
      <c r="N34" s="137"/>
    </row>
    <row r="35" spans="1:14" ht="19.5" customHeight="1">
      <c r="A35" s="135"/>
      <c r="B35" s="136"/>
      <c r="C35" s="138"/>
      <c r="D35" s="736" t="s">
        <v>221</v>
      </c>
      <c r="E35" s="727" t="s">
        <v>438</v>
      </c>
      <c r="F35" s="572" t="s">
        <v>450</v>
      </c>
      <c r="G35" s="156">
        <v>0</v>
      </c>
      <c r="H35" s="227">
        <v>65000</v>
      </c>
      <c r="I35" s="228" t="s">
        <v>286</v>
      </c>
      <c r="J35" s="165" t="s">
        <v>444</v>
      </c>
      <c r="K35" s="229">
        <v>7.7</v>
      </c>
      <c r="L35" s="60" t="s">
        <v>286</v>
      </c>
      <c r="M35" s="230" t="s">
        <v>286</v>
      </c>
      <c r="N35" s="137"/>
    </row>
    <row r="36" spans="1:14" ht="19.5" customHeight="1">
      <c r="A36" s="135"/>
      <c r="B36" s="136"/>
      <c r="C36" s="138"/>
      <c r="D36" s="736"/>
      <c r="E36" s="727"/>
      <c r="F36" s="193" t="s">
        <v>451</v>
      </c>
      <c r="G36" s="271">
        <v>0</v>
      </c>
      <c r="H36" s="232">
        <v>65000</v>
      </c>
      <c r="I36" s="570" t="s">
        <v>286</v>
      </c>
      <c r="J36" s="160" t="s">
        <v>327</v>
      </c>
      <c r="K36" s="565">
        <v>6.8</v>
      </c>
      <c r="L36" s="105" t="s">
        <v>286</v>
      </c>
      <c r="M36" s="571" t="s">
        <v>286</v>
      </c>
      <c r="N36" s="137"/>
    </row>
    <row r="37" spans="1:14" ht="15.75" customHeight="1">
      <c r="A37" s="135"/>
      <c r="B37" s="136"/>
      <c r="C37" s="136"/>
      <c r="D37" s="736"/>
      <c r="E37" s="727"/>
      <c r="F37" s="716" t="s">
        <v>37</v>
      </c>
      <c r="G37" s="231">
        <v>65000</v>
      </c>
      <c r="H37" s="232">
        <v>135000</v>
      </c>
      <c r="I37" s="233">
        <v>10.1</v>
      </c>
      <c r="J37" s="160" t="s">
        <v>599</v>
      </c>
      <c r="K37" s="26" t="s">
        <v>286</v>
      </c>
      <c r="L37" s="234">
        <v>3.2</v>
      </c>
      <c r="M37" s="235">
        <v>2.2</v>
      </c>
      <c r="N37" s="137"/>
    </row>
    <row r="38" spans="1:14" ht="15.75" customHeight="1">
      <c r="A38" s="135"/>
      <c r="B38" s="136"/>
      <c r="C38" s="136"/>
      <c r="D38" s="736"/>
      <c r="E38" s="727"/>
      <c r="F38" s="734"/>
      <c r="G38" s="231">
        <v>135000</v>
      </c>
      <c r="H38" s="232">
        <v>240000</v>
      </c>
      <c r="I38" s="233">
        <v>9.3</v>
      </c>
      <c r="J38" s="160" t="s">
        <v>599</v>
      </c>
      <c r="K38" s="26" t="s">
        <v>286</v>
      </c>
      <c r="L38" s="160">
        <v>3.1</v>
      </c>
      <c r="M38" s="235">
        <v>2</v>
      </c>
      <c r="N38" s="137"/>
    </row>
    <row r="39" spans="1:14" ht="15.75" customHeight="1">
      <c r="A39" s="135"/>
      <c r="B39" s="136"/>
      <c r="C39" s="136"/>
      <c r="D39" s="736"/>
      <c r="E39" s="727"/>
      <c r="F39" s="735"/>
      <c r="G39" s="236">
        <v>240000</v>
      </c>
      <c r="H39" s="163" t="s">
        <v>286</v>
      </c>
      <c r="I39" s="237">
        <v>9</v>
      </c>
      <c r="J39" s="163" t="s">
        <v>602</v>
      </c>
      <c r="K39" s="238" t="s">
        <v>286</v>
      </c>
      <c r="L39" s="163">
        <v>3.1</v>
      </c>
      <c r="M39" s="239">
        <v>2</v>
      </c>
      <c r="N39" s="137"/>
    </row>
    <row r="40" spans="1:14" ht="15">
      <c r="A40" s="135"/>
      <c r="B40" s="136"/>
      <c r="C40" s="136"/>
      <c r="D40" s="736" t="s">
        <v>222</v>
      </c>
      <c r="E40" s="727" t="s">
        <v>434</v>
      </c>
      <c r="F40" s="572" t="s">
        <v>450</v>
      </c>
      <c r="G40" s="156">
        <v>0</v>
      </c>
      <c r="H40" s="227">
        <v>65000</v>
      </c>
      <c r="I40" s="228" t="s">
        <v>286</v>
      </c>
      <c r="J40" s="165" t="s">
        <v>444</v>
      </c>
      <c r="K40" s="229">
        <v>7.7</v>
      </c>
      <c r="L40" s="60" t="s">
        <v>286</v>
      </c>
      <c r="M40" s="230" t="s">
        <v>286</v>
      </c>
      <c r="N40" s="137"/>
    </row>
    <row r="41" spans="1:14" ht="20.25" customHeight="1">
      <c r="A41" s="135"/>
      <c r="B41" s="136"/>
      <c r="C41" s="136"/>
      <c r="D41" s="736"/>
      <c r="E41" s="727"/>
      <c r="F41" s="193" t="s">
        <v>451</v>
      </c>
      <c r="G41" s="271">
        <v>0</v>
      </c>
      <c r="H41" s="232">
        <v>65000</v>
      </c>
      <c r="I41" s="570" t="s">
        <v>286</v>
      </c>
      <c r="J41" s="105" t="s">
        <v>326</v>
      </c>
      <c r="K41" s="565">
        <v>6.6</v>
      </c>
      <c r="L41" s="105" t="s">
        <v>286</v>
      </c>
      <c r="M41" s="571" t="s">
        <v>286</v>
      </c>
      <c r="N41" s="137"/>
    </row>
    <row r="42" spans="1:14" ht="15.75">
      <c r="A42" s="135"/>
      <c r="B42" s="136"/>
      <c r="C42" s="138"/>
      <c r="D42" s="736"/>
      <c r="E42" s="728"/>
      <c r="F42" s="716" t="s">
        <v>37</v>
      </c>
      <c r="G42" s="231">
        <v>65000</v>
      </c>
      <c r="H42" s="232">
        <v>135000</v>
      </c>
      <c r="I42" s="233">
        <v>9.9</v>
      </c>
      <c r="J42" s="160" t="s">
        <v>599</v>
      </c>
      <c r="K42" s="26" t="s">
        <v>286</v>
      </c>
      <c r="L42" s="234">
        <v>3.2</v>
      </c>
      <c r="M42" s="235">
        <v>2.2</v>
      </c>
      <c r="N42" s="137"/>
    </row>
    <row r="43" spans="1:14" ht="15.75">
      <c r="A43" s="135"/>
      <c r="B43" s="136"/>
      <c r="C43" s="138"/>
      <c r="D43" s="736"/>
      <c r="E43" s="728"/>
      <c r="F43" s="734"/>
      <c r="G43" s="231">
        <v>135000</v>
      </c>
      <c r="H43" s="232">
        <v>240000</v>
      </c>
      <c r="I43" s="233">
        <v>9.1</v>
      </c>
      <c r="J43" s="160" t="s">
        <v>599</v>
      </c>
      <c r="K43" s="26" t="s">
        <v>286</v>
      </c>
      <c r="L43" s="160">
        <v>3.1</v>
      </c>
      <c r="M43" s="235">
        <v>2</v>
      </c>
      <c r="N43" s="137"/>
    </row>
    <row r="44" spans="1:14" ht="15.75" customHeight="1">
      <c r="A44" s="135"/>
      <c r="B44" s="136"/>
      <c r="C44" s="136"/>
      <c r="D44" s="736"/>
      <c r="E44" s="728"/>
      <c r="F44" s="735"/>
      <c r="G44" s="236">
        <v>240000</v>
      </c>
      <c r="H44" s="163" t="s">
        <v>286</v>
      </c>
      <c r="I44" s="237">
        <v>8.8</v>
      </c>
      <c r="J44" s="163" t="s">
        <v>232</v>
      </c>
      <c r="K44" s="238" t="s">
        <v>286</v>
      </c>
      <c r="L44" s="163">
        <v>3.1</v>
      </c>
      <c r="M44" s="239">
        <v>2</v>
      </c>
      <c r="N44" s="137"/>
    </row>
    <row r="45" spans="1:14" ht="15">
      <c r="A45" s="135"/>
      <c r="B45" s="136"/>
      <c r="C45" s="136"/>
      <c r="D45" s="736" t="s">
        <v>223</v>
      </c>
      <c r="E45" s="727" t="s">
        <v>435</v>
      </c>
      <c r="F45" s="572" t="s">
        <v>450</v>
      </c>
      <c r="G45" s="156">
        <v>0</v>
      </c>
      <c r="H45" s="227">
        <v>65000</v>
      </c>
      <c r="I45" s="228" t="s">
        <v>286</v>
      </c>
      <c r="J45" s="165" t="s">
        <v>444</v>
      </c>
      <c r="K45" s="229">
        <v>7.7</v>
      </c>
      <c r="L45" s="60" t="s">
        <v>286</v>
      </c>
      <c r="M45" s="230" t="s">
        <v>286</v>
      </c>
      <c r="N45" s="137"/>
    </row>
    <row r="46" spans="1:14" ht="15">
      <c r="A46" s="135"/>
      <c r="B46" s="136"/>
      <c r="C46" s="136"/>
      <c r="D46" s="736"/>
      <c r="E46" s="727"/>
      <c r="F46" s="193" t="s">
        <v>451</v>
      </c>
      <c r="G46" s="271">
        <v>0</v>
      </c>
      <c r="H46" s="232">
        <v>65000</v>
      </c>
      <c r="I46" s="570" t="s">
        <v>286</v>
      </c>
      <c r="J46" s="160" t="s">
        <v>327</v>
      </c>
      <c r="K46" s="565">
        <v>6.8</v>
      </c>
      <c r="L46" s="105" t="s">
        <v>286</v>
      </c>
      <c r="M46" s="571" t="s">
        <v>286</v>
      </c>
      <c r="N46" s="137"/>
    </row>
    <row r="47" spans="1:14" ht="15">
      <c r="A47" s="135"/>
      <c r="B47" s="136"/>
      <c r="C47" s="136"/>
      <c r="D47" s="736"/>
      <c r="E47" s="727"/>
      <c r="F47" s="716" t="s">
        <v>37</v>
      </c>
      <c r="G47" s="231">
        <v>65000</v>
      </c>
      <c r="H47" s="232">
        <v>135000</v>
      </c>
      <c r="I47" s="233">
        <v>9.9</v>
      </c>
      <c r="J47" s="160" t="s">
        <v>599</v>
      </c>
      <c r="K47" s="26" t="s">
        <v>286</v>
      </c>
      <c r="L47" s="234">
        <v>3.2</v>
      </c>
      <c r="M47" s="235">
        <v>2.2</v>
      </c>
      <c r="N47" s="137"/>
    </row>
    <row r="48" spans="1:14" ht="15">
      <c r="A48" s="135"/>
      <c r="B48" s="136"/>
      <c r="C48" s="136"/>
      <c r="D48" s="736"/>
      <c r="E48" s="727"/>
      <c r="F48" s="734"/>
      <c r="G48" s="231">
        <v>135000</v>
      </c>
      <c r="H48" s="232">
        <v>240000</v>
      </c>
      <c r="I48" s="233">
        <v>9.1</v>
      </c>
      <c r="J48" s="160" t="s">
        <v>599</v>
      </c>
      <c r="K48" s="26" t="s">
        <v>286</v>
      </c>
      <c r="L48" s="160">
        <v>3.1</v>
      </c>
      <c r="M48" s="235">
        <v>2</v>
      </c>
      <c r="N48" s="137"/>
    </row>
    <row r="49" spans="1:14" ht="15.75" customHeight="1">
      <c r="A49" s="135"/>
      <c r="B49" s="136"/>
      <c r="C49" s="136"/>
      <c r="D49" s="736"/>
      <c r="E49" s="727"/>
      <c r="F49" s="735"/>
      <c r="G49" s="236">
        <v>240000</v>
      </c>
      <c r="H49" s="163" t="s">
        <v>286</v>
      </c>
      <c r="I49" s="237">
        <v>8.8</v>
      </c>
      <c r="J49" s="163" t="s">
        <v>232</v>
      </c>
      <c r="K49" s="238" t="s">
        <v>286</v>
      </c>
      <c r="L49" s="163">
        <v>3.1</v>
      </c>
      <c r="M49" s="239">
        <v>2</v>
      </c>
      <c r="N49" s="137"/>
    </row>
    <row r="50" spans="1:14" ht="24" customHeight="1">
      <c r="A50" s="135"/>
      <c r="B50" s="136"/>
      <c r="C50" s="136"/>
      <c r="D50" s="760" t="s">
        <v>453</v>
      </c>
      <c r="E50" s="685"/>
      <c r="F50" s="685"/>
      <c r="G50" s="685"/>
      <c r="H50" s="685"/>
      <c r="I50" s="685"/>
      <c r="J50" s="685"/>
      <c r="K50" s="685"/>
      <c r="L50" s="685"/>
      <c r="M50" s="685"/>
      <c r="N50" s="137"/>
    </row>
    <row r="51" spans="1:14" ht="25.5" customHeight="1" thickBot="1">
      <c r="A51" s="142" t="s">
        <v>73</v>
      </c>
      <c r="B51" s="143"/>
      <c r="C51" s="144"/>
      <c r="D51" s="219"/>
      <c r="E51" s="219"/>
      <c r="F51" s="143"/>
      <c r="G51" s="143"/>
      <c r="H51" s="143"/>
      <c r="I51" s="143"/>
      <c r="J51" s="143"/>
      <c r="K51" s="143"/>
      <c r="L51" s="143"/>
      <c r="M51" s="643"/>
      <c r="N51" s="145"/>
    </row>
  </sheetData>
  <sheetProtection password="CCAC" sheet="1" objects="1" scenarios="1" formatCells="0"/>
  <mergeCells count="25">
    <mergeCell ref="D50:M50"/>
    <mergeCell ref="F32:F34"/>
    <mergeCell ref="F37:F39"/>
    <mergeCell ref="F42:F44"/>
    <mergeCell ref="F47:F49"/>
    <mergeCell ref="A2:L2"/>
    <mergeCell ref="F1:J1"/>
    <mergeCell ref="D23:L23"/>
    <mergeCell ref="I24:J24"/>
    <mergeCell ref="G4:H4"/>
    <mergeCell ref="I4:K4"/>
    <mergeCell ref="D28:D29"/>
    <mergeCell ref="G28:H28"/>
    <mergeCell ref="I25:J25"/>
    <mergeCell ref="I28:J28"/>
    <mergeCell ref="K28:M28"/>
    <mergeCell ref="E28:F29"/>
    <mergeCell ref="D45:D49"/>
    <mergeCell ref="E45:E49"/>
    <mergeCell ref="D30:D34"/>
    <mergeCell ref="E30:E34"/>
    <mergeCell ref="D35:D39"/>
    <mergeCell ref="E35:E39"/>
    <mergeCell ref="D40:D44"/>
    <mergeCell ref="E40:E44"/>
  </mergeCells>
  <printOptions horizontalCentered="1" verticalCentered="1"/>
  <pageMargins left="0.35" right="0.35" top="0.35" bottom="0.35" header="0.25" footer="0.25"/>
  <pageSetup fitToHeight="1" fitToWidth="1" horizontalDpi="600" verticalDpi="600" orientation="portrait" scale="62" r:id="rId3"/>
  <headerFooter alignWithMargins="0">
    <oddFooter>&amp;R&amp;"Arial,Regular"&amp;10Compliance with OSSC, effective 04/01/07</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L42"/>
  <sheetViews>
    <sheetView showGridLines="0" zoomScale="75" zoomScaleNormal="75" workbookViewId="0" topLeftCell="A1">
      <selection activeCell="D6" sqref="D6"/>
    </sheetView>
  </sheetViews>
  <sheetFormatPr defaultColWidth="10.875" defaultRowHeight="12"/>
  <cols>
    <col min="1" max="1" width="13.00390625" style="2" customWidth="1"/>
    <col min="2" max="2" width="11.375" style="2" customWidth="1"/>
    <col min="3" max="3" width="4.125" style="2" customWidth="1"/>
    <col min="4" max="4" width="14.00390625" style="2" customWidth="1"/>
    <col min="5" max="5" width="32.625" style="2" customWidth="1"/>
    <col min="6" max="6" width="17.125" style="2" customWidth="1"/>
    <col min="7" max="7" width="12.00390625" style="2" customWidth="1"/>
    <col min="8" max="8" width="11.375" style="2" customWidth="1"/>
    <col min="9" max="9" width="15.125" style="2" customWidth="1"/>
    <col min="10" max="10" width="13.75390625" style="2" customWidth="1"/>
    <col min="11" max="11" width="6.375" style="12" customWidth="1"/>
    <col min="12" max="12" width="3.625" style="12" customWidth="1"/>
    <col min="13" max="16384" width="10.875" style="2" customWidth="1"/>
  </cols>
  <sheetData>
    <row r="1" spans="1:12" s="1" customFormat="1" ht="30" customHeight="1">
      <c r="A1" s="83" t="s">
        <v>271</v>
      </c>
      <c r="B1" s="84"/>
      <c r="C1" s="84"/>
      <c r="D1" s="129" t="s">
        <v>331</v>
      </c>
      <c r="E1" s="682">
        <f>IF('Form4a-1'!$G$1="","",'Form4a-1'!$G$1)</f>
      </c>
      <c r="F1" s="683"/>
      <c r="G1" s="683"/>
      <c r="H1" s="684"/>
      <c r="I1" s="86" t="s">
        <v>330</v>
      </c>
      <c r="J1" s="256"/>
      <c r="K1" s="258"/>
      <c r="L1" s="259"/>
    </row>
    <row r="2" spans="1:12" s="3" customFormat="1" ht="30" customHeight="1">
      <c r="A2" s="657" t="s">
        <v>272</v>
      </c>
      <c r="B2" s="685"/>
      <c r="C2" s="685"/>
      <c r="D2" s="685"/>
      <c r="E2" s="685"/>
      <c r="F2" s="685"/>
      <c r="G2" s="685"/>
      <c r="H2" s="685"/>
      <c r="I2" s="685"/>
      <c r="J2" s="685"/>
      <c r="K2" s="255"/>
      <c r="L2" s="257"/>
    </row>
    <row r="3" spans="1:12" ht="18" customHeight="1">
      <c r="A3" s="135"/>
      <c r="B3" s="136"/>
      <c r="C3" s="136"/>
      <c r="D3" s="136"/>
      <c r="E3" s="136"/>
      <c r="F3" s="136"/>
      <c r="G3" s="136"/>
      <c r="H3" s="136"/>
      <c r="I3" s="136"/>
      <c r="J3" s="136"/>
      <c r="K3" s="240"/>
      <c r="L3" s="241"/>
    </row>
    <row r="4" spans="1:12" ht="21" customHeight="1">
      <c r="A4" s="135"/>
      <c r="B4" s="136"/>
      <c r="C4" s="136"/>
      <c r="D4" s="147" t="s">
        <v>336</v>
      </c>
      <c r="E4" s="147" t="s">
        <v>227</v>
      </c>
      <c r="F4" s="148" t="s">
        <v>337</v>
      </c>
      <c r="G4" s="254" t="s">
        <v>293</v>
      </c>
      <c r="H4" s="147" t="s">
        <v>228</v>
      </c>
      <c r="I4" s="220" t="s">
        <v>229</v>
      </c>
      <c r="J4" s="220" t="s">
        <v>230</v>
      </c>
      <c r="K4" s="242"/>
      <c r="L4" s="243"/>
    </row>
    <row r="5" spans="1:12" ht="65.25" customHeight="1">
      <c r="A5" s="135"/>
      <c r="B5" s="136"/>
      <c r="C5" s="138"/>
      <c r="D5" s="221" t="s">
        <v>340</v>
      </c>
      <c r="E5" s="221" t="s">
        <v>341</v>
      </c>
      <c r="F5" s="151" t="s">
        <v>105</v>
      </c>
      <c r="G5" s="221" t="s">
        <v>273</v>
      </c>
      <c r="H5" s="221" t="s">
        <v>274</v>
      </c>
      <c r="I5" s="221" t="s">
        <v>275</v>
      </c>
      <c r="J5" s="221" t="s">
        <v>153</v>
      </c>
      <c r="K5" s="244"/>
      <c r="L5" s="245"/>
    </row>
    <row r="6" spans="1:12" ht="30" customHeight="1">
      <c r="A6" s="135"/>
      <c r="B6" s="136"/>
      <c r="C6" s="136"/>
      <c r="D6" s="104"/>
      <c r="E6" s="168"/>
      <c r="F6" s="104"/>
      <c r="G6" s="104"/>
      <c r="H6" s="104"/>
      <c r="I6" s="104"/>
      <c r="J6" s="104"/>
      <c r="K6" s="240"/>
      <c r="L6" s="241"/>
    </row>
    <row r="7" spans="1:12" ht="30" customHeight="1">
      <c r="A7" s="218"/>
      <c r="B7" s="136"/>
      <c r="C7" s="136"/>
      <c r="D7" s="104"/>
      <c r="E7" s="168"/>
      <c r="F7" s="104"/>
      <c r="G7" s="104"/>
      <c r="H7" s="104"/>
      <c r="I7" s="104"/>
      <c r="J7" s="104"/>
      <c r="K7" s="240"/>
      <c r="L7" s="241"/>
    </row>
    <row r="8" spans="1:12" ht="30" customHeight="1">
      <c r="A8" s="218"/>
      <c r="B8" s="136"/>
      <c r="C8" s="136"/>
      <c r="D8" s="104"/>
      <c r="E8" s="168"/>
      <c r="F8" s="104"/>
      <c r="G8" s="104"/>
      <c r="H8" s="104"/>
      <c r="I8" s="104"/>
      <c r="J8" s="104"/>
      <c r="K8" s="240"/>
      <c r="L8" s="241"/>
    </row>
    <row r="9" spans="1:12" ht="30" customHeight="1">
      <c r="A9" s="218"/>
      <c r="B9" s="136"/>
      <c r="C9" s="136"/>
      <c r="D9" s="104"/>
      <c r="E9" s="168"/>
      <c r="F9" s="104"/>
      <c r="G9" s="104"/>
      <c r="H9" s="104"/>
      <c r="I9" s="104"/>
      <c r="J9" s="104"/>
      <c r="K9" s="240"/>
      <c r="L9" s="241"/>
    </row>
    <row r="10" spans="1:12" ht="30" customHeight="1">
      <c r="A10" s="218"/>
      <c r="B10" s="136"/>
      <c r="C10" s="136"/>
      <c r="D10" s="169"/>
      <c r="E10" s="168"/>
      <c r="F10" s="104"/>
      <c r="G10" s="104"/>
      <c r="H10" s="104"/>
      <c r="I10" s="104"/>
      <c r="J10" s="104"/>
      <c r="K10" s="240"/>
      <c r="L10" s="241"/>
    </row>
    <row r="11" spans="1:12" ht="30" customHeight="1">
      <c r="A11" s="218"/>
      <c r="B11" s="136"/>
      <c r="C11" s="136"/>
      <c r="D11" s="169"/>
      <c r="E11" s="168"/>
      <c r="F11" s="104"/>
      <c r="G11" s="104"/>
      <c r="H11" s="104"/>
      <c r="I11" s="104"/>
      <c r="J11" s="104"/>
      <c r="K11" s="240"/>
      <c r="L11" s="241"/>
    </row>
    <row r="12" spans="1:12" ht="30" customHeight="1">
      <c r="A12" s="218"/>
      <c r="B12" s="136"/>
      <c r="C12" s="136"/>
      <c r="D12" s="169"/>
      <c r="E12" s="168"/>
      <c r="F12" s="104"/>
      <c r="G12" s="104"/>
      <c r="H12" s="104"/>
      <c r="I12" s="104"/>
      <c r="J12" s="104"/>
      <c r="K12" s="240"/>
      <c r="L12" s="241"/>
    </row>
    <row r="13" spans="1:12" ht="30" customHeight="1">
      <c r="A13" s="218"/>
      <c r="B13" s="136"/>
      <c r="C13" s="136"/>
      <c r="D13" s="104"/>
      <c r="E13" s="168"/>
      <c r="F13" s="104"/>
      <c r="G13" s="104"/>
      <c r="H13" s="104"/>
      <c r="I13" s="104"/>
      <c r="J13" s="104"/>
      <c r="K13" s="240"/>
      <c r="L13" s="241"/>
    </row>
    <row r="14" spans="1:12" ht="30" customHeight="1">
      <c r="A14" s="218"/>
      <c r="B14" s="136"/>
      <c r="C14" s="138"/>
      <c r="D14" s="104"/>
      <c r="E14" s="168"/>
      <c r="F14" s="104"/>
      <c r="G14" s="104"/>
      <c r="H14" s="104"/>
      <c r="I14" s="104"/>
      <c r="J14" s="104"/>
      <c r="K14" s="240"/>
      <c r="L14" s="241"/>
    </row>
    <row r="15" spans="1:12" ht="30" customHeight="1">
      <c r="A15" s="135"/>
      <c r="B15" s="136"/>
      <c r="C15" s="138"/>
      <c r="D15" s="104"/>
      <c r="E15" s="168"/>
      <c r="F15" s="104"/>
      <c r="G15" s="104"/>
      <c r="H15" s="104"/>
      <c r="I15" s="104"/>
      <c r="J15" s="104"/>
      <c r="K15" s="240"/>
      <c r="L15" s="241"/>
    </row>
    <row r="16" spans="1:12" ht="30" customHeight="1">
      <c r="A16" s="218"/>
      <c r="B16" s="136"/>
      <c r="C16" s="138"/>
      <c r="D16" s="104"/>
      <c r="E16" s="168"/>
      <c r="F16" s="104"/>
      <c r="G16" s="104"/>
      <c r="H16" s="104"/>
      <c r="I16" s="104"/>
      <c r="J16" s="104"/>
      <c r="K16" s="240"/>
      <c r="L16" s="241"/>
    </row>
    <row r="17" spans="1:12" ht="30" customHeight="1">
      <c r="A17" s="218"/>
      <c r="B17" s="136"/>
      <c r="C17" s="138"/>
      <c r="D17" s="104"/>
      <c r="E17" s="168"/>
      <c r="F17" s="104"/>
      <c r="G17" s="104"/>
      <c r="H17" s="104"/>
      <c r="I17" s="104"/>
      <c r="J17" s="104"/>
      <c r="K17" s="240"/>
      <c r="L17" s="241"/>
    </row>
    <row r="18" spans="1:12" ht="30" customHeight="1">
      <c r="A18" s="135"/>
      <c r="B18" s="136"/>
      <c r="C18" s="138"/>
      <c r="D18" s="104"/>
      <c r="E18" s="168"/>
      <c r="F18" s="104"/>
      <c r="G18" s="104"/>
      <c r="H18" s="104"/>
      <c r="I18" s="104"/>
      <c r="J18" s="104"/>
      <c r="K18" s="240"/>
      <c r="L18" s="241"/>
    </row>
    <row r="19" spans="1:12" ht="30" customHeight="1">
      <c r="A19" s="135"/>
      <c r="B19" s="136"/>
      <c r="C19" s="136"/>
      <c r="D19" s="104"/>
      <c r="E19" s="168"/>
      <c r="F19" s="104"/>
      <c r="G19" s="104"/>
      <c r="H19" s="104"/>
      <c r="I19" s="104"/>
      <c r="J19" s="104"/>
      <c r="K19" s="240"/>
      <c r="L19" s="241"/>
    </row>
    <row r="20" spans="1:12" ht="30" customHeight="1">
      <c r="A20" s="135"/>
      <c r="B20" s="136"/>
      <c r="C20" s="136"/>
      <c r="D20" s="104"/>
      <c r="E20" s="168"/>
      <c r="F20" s="104"/>
      <c r="G20" s="104"/>
      <c r="H20" s="104"/>
      <c r="I20" s="104"/>
      <c r="J20" s="104"/>
      <c r="K20" s="240"/>
      <c r="L20" s="241"/>
    </row>
    <row r="21" spans="1:12" ht="30" customHeight="1">
      <c r="A21" s="135"/>
      <c r="B21" s="136"/>
      <c r="C21" s="136"/>
      <c r="D21" s="104"/>
      <c r="E21" s="168"/>
      <c r="F21" s="104"/>
      <c r="G21" s="104"/>
      <c r="H21" s="104"/>
      <c r="I21" s="104"/>
      <c r="J21" s="104"/>
      <c r="K21" s="240"/>
      <c r="L21" s="241"/>
    </row>
    <row r="22" spans="1:12" ht="30" customHeight="1">
      <c r="A22" s="135"/>
      <c r="B22" s="136"/>
      <c r="C22" s="136"/>
      <c r="D22" s="104"/>
      <c r="E22" s="168"/>
      <c r="F22" s="104"/>
      <c r="G22" s="104"/>
      <c r="H22" s="104"/>
      <c r="I22" s="104"/>
      <c r="J22" s="104"/>
      <c r="K22" s="240"/>
      <c r="L22" s="241"/>
    </row>
    <row r="23" spans="1:12" ht="30" customHeight="1">
      <c r="A23" s="135"/>
      <c r="B23" s="136"/>
      <c r="C23" s="136"/>
      <c r="D23" s="104"/>
      <c r="E23" s="168"/>
      <c r="F23" s="104"/>
      <c r="G23" s="104"/>
      <c r="H23" s="104"/>
      <c r="I23" s="104"/>
      <c r="J23" s="104"/>
      <c r="K23" s="240"/>
      <c r="L23" s="241"/>
    </row>
    <row r="24" spans="1:12" ht="30" customHeight="1">
      <c r="A24" s="135"/>
      <c r="B24" s="136"/>
      <c r="C24" s="136"/>
      <c r="D24" s="104"/>
      <c r="E24" s="168"/>
      <c r="F24" s="104"/>
      <c r="G24" s="104"/>
      <c r="H24" s="104"/>
      <c r="I24" s="104"/>
      <c r="J24" s="104"/>
      <c r="K24" s="240"/>
      <c r="L24" s="241"/>
    </row>
    <row r="25" spans="1:12" ht="30" customHeight="1">
      <c r="A25" s="135"/>
      <c r="B25" s="136"/>
      <c r="C25" s="136"/>
      <c r="D25" s="104"/>
      <c r="E25" s="168"/>
      <c r="F25" s="104"/>
      <c r="G25" s="104"/>
      <c r="H25" s="104"/>
      <c r="I25" s="104"/>
      <c r="J25" s="104"/>
      <c r="K25" s="240"/>
      <c r="L25" s="241"/>
    </row>
    <row r="26" spans="1:12" ht="30" customHeight="1">
      <c r="A26" s="135"/>
      <c r="B26" s="136"/>
      <c r="C26" s="136"/>
      <c r="D26" s="104"/>
      <c r="E26" s="168"/>
      <c r="F26" s="104"/>
      <c r="G26" s="104"/>
      <c r="H26" s="104"/>
      <c r="I26" s="104"/>
      <c r="J26" s="104"/>
      <c r="K26" s="240"/>
      <c r="L26" s="241"/>
    </row>
    <row r="27" spans="1:12" ht="20.25" customHeight="1">
      <c r="A27" s="135"/>
      <c r="B27" s="136"/>
      <c r="C27" s="136"/>
      <c r="D27" s="139"/>
      <c r="E27" s="136"/>
      <c r="F27" s="136"/>
      <c r="G27" s="136"/>
      <c r="H27" s="136"/>
      <c r="I27" s="136"/>
      <c r="J27" s="136"/>
      <c r="K27" s="240"/>
      <c r="L27" s="241"/>
    </row>
    <row r="28" spans="1:12" ht="18" customHeight="1">
      <c r="A28" s="135"/>
      <c r="B28" s="136"/>
      <c r="C28" s="136"/>
      <c r="D28" s="722" t="s">
        <v>343</v>
      </c>
      <c r="E28" s="756"/>
      <c r="F28" s="756"/>
      <c r="G28" s="756"/>
      <c r="H28" s="756"/>
      <c r="I28" s="756"/>
      <c r="J28" s="756"/>
      <c r="K28" s="240"/>
      <c r="L28" s="241"/>
    </row>
    <row r="29" spans="1:12" s="262" customFormat="1" ht="30" customHeight="1">
      <c r="A29" s="260"/>
      <c r="B29" s="153"/>
      <c r="C29" s="153"/>
      <c r="D29" s="200"/>
      <c r="E29" s="200" t="s">
        <v>350</v>
      </c>
      <c r="F29" s="200"/>
      <c r="G29" s="201"/>
      <c r="H29" s="724"/>
      <c r="I29" s="739"/>
      <c r="J29" s="153"/>
      <c r="K29" s="153"/>
      <c r="L29" s="261"/>
    </row>
    <row r="30" spans="1:12" s="262" customFormat="1" ht="30" customHeight="1">
      <c r="A30" s="260"/>
      <c r="B30" s="153"/>
      <c r="C30" s="263"/>
      <c r="D30" s="200"/>
      <c r="E30" s="200" t="s">
        <v>351</v>
      </c>
      <c r="F30" s="200"/>
      <c r="G30" s="200"/>
      <c r="H30" s="724"/>
      <c r="I30" s="725"/>
      <c r="J30" s="153"/>
      <c r="K30" s="153"/>
      <c r="L30" s="261"/>
    </row>
    <row r="31" spans="1:12" ht="18" customHeight="1">
      <c r="A31" s="135"/>
      <c r="B31" s="136"/>
      <c r="C31" s="136"/>
      <c r="D31" s="146"/>
      <c r="E31" s="741" t="s">
        <v>364</v>
      </c>
      <c r="F31" s="648"/>
      <c r="G31" s="648"/>
      <c r="H31" s="648"/>
      <c r="I31" s="648"/>
      <c r="J31" s="136"/>
      <c r="K31" s="240"/>
      <c r="L31" s="241"/>
    </row>
    <row r="32" spans="1:12" ht="18" customHeight="1">
      <c r="A32" s="135"/>
      <c r="B32" s="136"/>
      <c r="C32" s="136"/>
      <c r="D32" s="138"/>
      <c r="E32" s="136"/>
      <c r="F32" s="136"/>
      <c r="G32" s="136"/>
      <c r="H32" s="136"/>
      <c r="I32" s="136"/>
      <c r="J32" s="136"/>
      <c r="K32" s="240"/>
      <c r="L32" s="241"/>
    </row>
    <row r="33" spans="1:12" ht="28.5" customHeight="1">
      <c r="A33" s="135"/>
      <c r="B33" s="136"/>
      <c r="C33" s="136"/>
      <c r="D33" s="708" t="s">
        <v>302</v>
      </c>
      <c r="E33" s="708" t="s">
        <v>346</v>
      </c>
      <c r="F33" s="708" t="s">
        <v>152</v>
      </c>
      <c r="G33" s="708"/>
      <c r="H33" s="708" t="s">
        <v>268</v>
      </c>
      <c r="I33" s="708"/>
      <c r="J33" s="763" t="s">
        <v>269</v>
      </c>
      <c r="K33" s="764"/>
      <c r="L33" s="246"/>
    </row>
    <row r="34" spans="1:12" ht="32.25" customHeight="1">
      <c r="A34" s="135"/>
      <c r="B34" s="136"/>
      <c r="C34" s="138"/>
      <c r="D34" s="709"/>
      <c r="E34" s="708"/>
      <c r="F34" s="223" t="s">
        <v>283</v>
      </c>
      <c r="G34" s="224" t="s">
        <v>284</v>
      </c>
      <c r="H34" s="266" t="s">
        <v>263</v>
      </c>
      <c r="I34" s="267" t="s">
        <v>238</v>
      </c>
      <c r="J34" s="268" t="s">
        <v>276</v>
      </c>
      <c r="K34" s="265" t="s">
        <v>161</v>
      </c>
      <c r="L34" s="245"/>
    </row>
    <row r="35" spans="1:12" ht="19.5" customHeight="1">
      <c r="A35" s="135"/>
      <c r="B35" s="136"/>
      <c r="C35" s="136"/>
      <c r="D35" s="727" t="s">
        <v>220</v>
      </c>
      <c r="E35" s="761" t="s">
        <v>277</v>
      </c>
      <c r="F35" s="60">
        <v>0</v>
      </c>
      <c r="G35" s="157">
        <v>17000</v>
      </c>
      <c r="H35" s="269">
        <v>11.2</v>
      </c>
      <c r="I35" s="156" t="s">
        <v>159</v>
      </c>
      <c r="J35" s="60">
        <v>4.2</v>
      </c>
      <c r="K35" s="60" t="s">
        <v>160</v>
      </c>
      <c r="L35" s="245"/>
    </row>
    <row r="36" spans="1:12" ht="19.5" customHeight="1">
      <c r="A36" s="135"/>
      <c r="B36" s="136"/>
      <c r="C36" s="136"/>
      <c r="D36" s="728"/>
      <c r="E36" s="762"/>
      <c r="F36" s="159">
        <v>17000</v>
      </c>
      <c r="G36" s="159">
        <v>65000</v>
      </c>
      <c r="H36" s="235">
        <v>12</v>
      </c>
      <c r="I36" s="270" t="s">
        <v>159</v>
      </c>
      <c r="J36" s="105">
        <v>4.2</v>
      </c>
      <c r="K36" s="105" t="s">
        <v>160</v>
      </c>
      <c r="L36" s="245"/>
    </row>
    <row r="37" spans="1:12" ht="19.5" customHeight="1">
      <c r="A37" s="135"/>
      <c r="B37" s="136"/>
      <c r="C37" s="136"/>
      <c r="D37" s="728"/>
      <c r="E37" s="762"/>
      <c r="F37" s="159">
        <v>65000</v>
      </c>
      <c r="G37" s="159">
        <v>135000</v>
      </c>
      <c r="H37" s="235">
        <v>12</v>
      </c>
      <c r="I37" s="271" t="s">
        <v>159</v>
      </c>
      <c r="J37" s="106">
        <v>4.2</v>
      </c>
      <c r="K37" s="106" t="s">
        <v>160</v>
      </c>
      <c r="L37" s="245"/>
    </row>
    <row r="38" spans="1:12" ht="19.5" customHeight="1">
      <c r="A38" s="135"/>
      <c r="B38" s="136"/>
      <c r="C38" s="138"/>
      <c r="D38" s="164" t="s">
        <v>221</v>
      </c>
      <c r="E38" s="226" t="s">
        <v>154</v>
      </c>
      <c r="F38" s="155">
        <v>0</v>
      </c>
      <c r="G38" s="167">
        <v>135000</v>
      </c>
      <c r="H38" s="272">
        <v>16.2</v>
      </c>
      <c r="I38" s="164" t="s">
        <v>162</v>
      </c>
      <c r="J38" s="155">
        <v>3.6</v>
      </c>
      <c r="K38" s="273" t="s">
        <v>278</v>
      </c>
      <c r="L38" s="245"/>
    </row>
    <row r="39" spans="1:12" ht="18" customHeight="1">
      <c r="A39" s="135"/>
      <c r="B39" s="136"/>
      <c r="C39" s="136"/>
      <c r="D39" s="164" t="s">
        <v>222</v>
      </c>
      <c r="E39" s="226" t="s">
        <v>155</v>
      </c>
      <c r="F39" s="166">
        <v>0</v>
      </c>
      <c r="G39" s="166">
        <v>135000</v>
      </c>
      <c r="H39" s="274">
        <v>13.4</v>
      </c>
      <c r="I39" s="163" t="s">
        <v>163</v>
      </c>
      <c r="J39" s="275">
        <v>3.1</v>
      </c>
      <c r="K39" s="239" t="s">
        <v>164</v>
      </c>
      <c r="L39" s="247"/>
    </row>
    <row r="40" spans="1:12" ht="22.5" customHeight="1">
      <c r="A40" s="135"/>
      <c r="B40" s="136"/>
      <c r="C40" s="136"/>
      <c r="D40" s="248"/>
      <c r="E40" s="248"/>
      <c r="F40" s="244"/>
      <c r="G40" s="249"/>
      <c r="H40" s="244"/>
      <c r="I40" s="136"/>
      <c r="J40" s="244"/>
      <c r="K40" s="244"/>
      <c r="L40" s="245"/>
    </row>
    <row r="41" spans="1:12" ht="16.5" thickBot="1">
      <c r="A41" s="142" t="s">
        <v>74</v>
      </c>
      <c r="B41" s="143"/>
      <c r="C41" s="144"/>
      <c r="D41" s="250"/>
      <c r="E41" s="250"/>
      <c r="F41" s="251"/>
      <c r="G41" s="251"/>
      <c r="H41" s="143"/>
      <c r="I41" s="143"/>
      <c r="J41" s="252"/>
      <c r="K41" s="252"/>
      <c r="L41" s="253"/>
    </row>
    <row r="42" spans="1:12" ht="3.75" customHeight="1">
      <c r="A42" s="535"/>
      <c r="B42" s="535"/>
      <c r="C42" s="535"/>
      <c r="D42" s="536"/>
      <c r="E42" s="536"/>
      <c r="F42" s="537"/>
      <c r="G42" s="538"/>
      <c r="H42" s="535"/>
      <c r="I42" s="535"/>
      <c r="J42" s="538"/>
      <c r="K42" s="538"/>
      <c r="L42" s="538"/>
    </row>
  </sheetData>
  <sheetProtection password="CCAC" sheet="1" objects="1" scenarios="1" formatCells="0"/>
  <mergeCells count="13">
    <mergeCell ref="F33:G33"/>
    <mergeCell ref="H30:I30"/>
    <mergeCell ref="H33:I33"/>
    <mergeCell ref="E1:H1"/>
    <mergeCell ref="A2:J2"/>
    <mergeCell ref="D28:J28"/>
    <mergeCell ref="H29:I29"/>
    <mergeCell ref="E31:I31"/>
    <mergeCell ref="J33:K33"/>
    <mergeCell ref="D35:D37"/>
    <mergeCell ref="E35:E37"/>
    <mergeCell ref="D33:D34"/>
    <mergeCell ref="E33:E34"/>
  </mergeCells>
  <printOptions horizontalCentered="1" verticalCentered="1"/>
  <pageMargins left="0.35" right="0.35" top="0.35" bottom="0.35" header="0.25" footer="0.25"/>
  <pageSetup fitToHeight="1" fitToWidth="1" horizontalDpi="600" verticalDpi="600" orientation="portrait" scale="68" r:id="rId3"/>
  <headerFooter alignWithMargins="0">
    <oddFooter>&amp;R&amp;"Arial,Regular"&amp;10Compliance with OSSC, effective 04/01/07</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J39"/>
  <sheetViews>
    <sheetView showGridLines="0" zoomScale="75" zoomScaleNormal="75" workbookViewId="0" topLeftCell="A1">
      <selection activeCell="E6" sqref="E6"/>
    </sheetView>
  </sheetViews>
  <sheetFormatPr defaultColWidth="10.875" defaultRowHeight="12"/>
  <cols>
    <col min="1" max="1" width="13.00390625" style="2" customWidth="1"/>
    <col min="2" max="2" width="11.375" style="2" customWidth="1"/>
    <col min="3" max="3" width="4.125" style="2" customWidth="1"/>
    <col min="4" max="4" width="25.375" style="2" customWidth="1"/>
    <col min="5" max="5" width="15.625" style="2" customWidth="1"/>
    <col min="6" max="6" width="36.75390625" style="2" customWidth="1"/>
    <col min="7" max="9" width="13.75390625" style="2" customWidth="1"/>
    <col min="10" max="10" width="7.125" style="2" customWidth="1"/>
    <col min="11" max="11" width="23.00390625" style="2" customWidth="1"/>
    <col min="12" max="12" width="6.00390625" style="2" customWidth="1"/>
    <col min="13" max="16384" width="10.875" style="2" customWidth="1"/>
  </cols>
  <sheetData>
    <row r="1" spans="1:10" s="1" customFormat="1" ht="30" customHeight="1">
      <c r="A1" s="107" t="s">
        <v>279</v>
      </c>
      <c r="B1" s="290"/>
      <c r="C1" s="290"/>
      <c r="D1" s="129" t="s">
        <v>331</v>
      </c>
      <c r="E1" s="682">
        <f>IF('Form4a-1'!$G$1="","",'Form4a-1'!$G$1)</f>
      </c>
      <c r="F1" s="766"/>
      <c r="G1" s="684"/>
      <c r="H1" s="85" t="s">
        <v>180</v>
      </c>
      <c r="I1" s="414"/>
      <c r="J1" s="264"/>
    </row>
    <row r="2" spans="1:10" s="3" customFormat="1" ht="30" customHeight="1">
      <c r="A2" s="657" t="s">
        <v>280</v>
      </c>
      <c r="B2" s="697"/>
      <c r="C2" s="697"/>
      <c r="D2" s="697"/>
      <c r="E2" s="697"/>
      <c r="F2" s="697"/>
      <c r="G2" s="697"/>
      <c r="H2" s="697"/>
      <c r="I2" s="698"/>
      <c r="J2" s="134"/>
    </row>
    <row r="3" spans="1:10" ht="18" customHeight="1">
      <c r="A3" s="135"/>
      <c r="B3" s="136"/>
      <c r="C3" s="136"/>
      <c r="D3" s="136"/>
      <c r="E3" s="136"/>
      <c r="F3" s="136"/>
      <c r="G3" s="136"/>
      <c r="H3" s="136"/>
      <c r="I3" s="136"/>
      <c r="J3" s="137"/>
    </row>
    <row r="4" spans="1:10" ht="47.25" customHeight="1">
      <c r="A4" s="135"/>
      <c r="B4" s="136"/>
      <c r="C4" s="136"/>
      <c r="D4" s="268"/>
      <c r="E4" s="147" t="s">
        <v>336</v>
      </c>
      <c r="F4" s="147" t="s">
        <v>227</v>
      </c>
      <c r="G4" s="148" t="s">
        <v>337</v>
      </c>
      <c r="H4" s="149" t="s">
        <v>281</v>
      </c>
      <c r="I4" s="288" t="s">
        <v>282</v>
      </c>
      <c r="J4" s="137"/>
    </row>
    <row r="5" spans="1:10" ht="51" customHeight="1">
      <c r="A5" s="135"/>
      <c r="B5" s="136"/>
      <c r="C5" s="138"/>
      <c r="D5" s="289" t="s">
        <v>7</v>
      </c>
      <c r="E5" s="221" t="s">
        <v>340</v>
      </c>
      <c r="F5" s="221" t="s">
        <v>341</v>
      </c>
      <c r="G5" s="151" t="s">
        <v>105</v>
      </c>
      <c r="H5" s="152" t="s">
        <v>317</v>
      </c>
      <c r="I5" s="152" t="s">
        <v>318</v>
      </c>
      <c r="J5" s="137"/>
    </row>
    <row r="6" spans="1:10" ht="30" customHeight="1">
      <c r="A6" s="135"/>
      <c r="B6" s="136"/>
      <c r="C6" s="136"/>
      <c r="D6" s="769" t="s">
        <v>8</v>
      </c>
      <c r="E6" s="395"/>
      <c r="F6" s="396"/>
      <c r="G6" s="393"/>
      <c r="H6" s="397"/>
      <c r="I6" s="400">
        <f>IF(G6="","",12.5-0.213*G6/1000)</f>
      </c>
      <c r="J6" s="137"/>
    </row>
    <row r="7" spans="1:10" ht="30" customHeight="1">
      <c r="A7" s="218"/>
      <c r="B7" s="136"/>
      <c r="C7" s="136"/>
      <c r="D7" s="770"/>
      <c r="E7" s="104"/>
      <c r="F7" s="168"/>
      <c r="G7" s="393"/>
      <c r="H7" s="397"/>
      <c r="I7" s="400">
        <f aca="true" t="shared" si="0" ref="I7:I17">IF(G7="","",12.5-0.213*G7/1000)</f>
      </c>
      <c r="J7" s="137"/>
    </row>
    <row r="8" spans="1:10" ht="30" customHeight="1">
      <c r="A8" s="135"/>
      <c r="B8" s="136"/>
      <c r="C8" s="136"/>
      <c r="D8" s="770"/>
      <c r="E8" s="104"/>
      <c r="F8" s="168"/>
      <c r="G8" s="393"/>
      <c r="H8" s="397"/>
      <c r="I8" s="400">
        <f t="shared" si="0"/>
      </c>
      <c r="J8" s="137"/>
    </row>
    <row r="9" spans="1:10" ht="30" customHeight="1">
      <c r="A9" s="135"/>
      <c r="B9" s="136"/>
      <c r="C9" s="136"/>
      <c r="D9" s="770"/>
      <c r="E9" s="104"/>
      <c r="F9" s="168"/>
      <c r="G9" s="393"/>
      <c r="H9" s="397"/>
      <c r="I9" s="400">
        <f t="shared" si="0"/>
      </c>
      <c r="J9" s="137"/>
    </row>
    <row r="10" spans="1:10" ht="30" customHeight="1">
      <c r="A10" s="135"/>
      <c r="B10" s="136"/>
      <c r="C10" s="136"/>
      <c r="D10" s="770"/>
      <c r="E10" s="169"/>
      <c r="F10" s="168"/>
      <c r="G10" s="393"/>
      <c r="H10" s="397"/>
      <c r="I10" s="400">
        <f t="shared" si="0"/>
      </c>
      <c r="J10" s="137"/>
    </row>
    <row r="11" spans="1:10" ht="30" customHeight="1">
      <c r="A11" s="135"/>
      <c r="B11" s="136"/>
      <c r="C11" s="136"/>
      <c r="D11" s="770"/>
      <c r="E11" s="104"/>
      <c r="F11" s="168"/>
      <c r="G11" s="393"/>
      <c r="H11" s="397"/>
      <c r="I11" s="400">
        <f t="shared" si="0"/>
      </c>
      <c r="J11" s="137"/>
    </row>
    <row r="12" spans="1:10" ht="30" customHeight="1">
      <c r="A12" s="135"/>
      <c r="B12" s="136"/>
      <c r="C12" s="138"/>
      <c r="D12" s="770"/>
      <c r="E12" s="104"/>
      <c r="F12" s="168"/>
      <c r="G12" s="393"/>
      <c r="H12" s="397"/>
      <c r="I12" s="400">
        <f t="shared" si="0"/>
      </c>
      <c r="J12" s="137"/>
    </row>
    <row r="13" spans="1:10" ht="30" customHeight="1">
      <c r="A13" s="135"/>
      <c r="B13" s="136"/>
      <c r="C13" s="138"/>
      <c r="D13" s="770"/>
      <c r="E13" s="104"/>
      <c r="F13" s="168"/>
      <c r="G13" s="393"/>
      <c r="H13" s="397"/>
      <c r="I13" s="400">
        <f t="shared" si="0"/>
      </c>
      <c r="J13" s="137"/>
    </row>
    <row r="14" spans="1:10" ht="30" customHeight="1">
      <c r="A14" s="135"/>
      <c r="B14" s="136"/>
      <c r="C14" s="138"/>
      <c r="D14" s="770"/>
      <c r="E14" s="104"/>
      <c r="F14" s="168"/>
      <c r="G14" s="393"/>
      <c r="H14" s="397"/>
      <c r="I14" s="400">
        <f t="shared" si="0"/>
      </c>
      <c r="J14" s="137"/>
    </row>
    <row r="15" spans="1:10" ht="30" customHeight="1">
      <c r="A15" s="135"/>
      <c r="B15" s="136"/>
      <c r="C15" s="138"/>
      <c r="D15" s="770"/>
      <c r="E15" s="104"/>
      <c r="F15" s="168"/>
      <c r="G15" s="393"/>
      <c r="H15" s="397"/>
      <c r="I15" s="400">
        <f t="shared" si="0"/>
      </c>
      <c r="J15" s="137"/>
    </row>
    <row r="16" spans="1:10" ht="30" customHeight="1">
      <c r="A16" s="135"/>
      <c r="B16" s="136"/>
      <c r="C16" s="138"/>
      <c r="D16" s="770"/>
      <c r="E16" s="104"/>
      <c r="F16" s="168"/>
      <c r="G16" s="393"/>
      <c r="H16" s="397"/>
      <c r="I16" s="400">
        <f t="shared" si="0"/>
      </c>
      <c r="J16" s="137"/>
    </row>
    <row r="17" spans="1:10" ht="30" customHeight="1">
      <c r="A17" s="135"/>
      <c r="B17" s="136"/>
      <c r="C17" s="136"/>
      <c r="D17" s="771"/>
      <c r="E17" s="104"/>
      <c r="F17" s="168"/>
      <c r="G17" s="393"/>
      <c r="H17" s="397"/>
      <c r="I17" s="400">
        <f t="shared" si="0"/>
      </c>
      <c r="J17" s="137"/>
    </row>
    <row r="18" spans="1:10" ht="30" customHeight="1">
      <c r="A18" s="135"/>
      <c r="B18" s="136"/>
      <c r="C18" s="136"/>
      <c r="D18" s="769" t="s">
        <v>26</v>
      </c>
      <c r="E18" s="104"/>
      <c r="F18" s="168"/>
      <c r="G18" s="393"/>
      <c r="H18" s="397"/>
      <c r="I18" s="400">
        <f>IF(G18="","",10.9-0.213*G18/1000)</f>
      </c>
      <c r="J18" s="137"/>
    </row>
    <row r="19" spans="1:10" ht="30" customHeight="1">
      <c r="A19" s="135"/>
      <c r="B19" s="136"/>
      <c r="C19" s="136"/>
      <c r="D19" s="770"/>
      <c r="E19" s="104"/>
      <c r="F19" s="168"/>
      <c r="G19" s="393"/>
      <c r="H19" s="397"/>
      <c r="I19" s="400">
        <f aca="true" t="shared" si="1" ref="I19:I29">IF(G19="","",10.9-0.213*G19/1000)</f>
      </c>
      <c r="J19" s="137"/>
    </row>
    <row r="20" spans="1:10" ht="30" customHeight="1">
      <c r="A20" s="135"/>
      <c r="B20" s="136"/>
      <c r="C20" s="136"/>
      <c r="D20" s="770"/>
      <c r="E20" s="104"/>
      <c r="F20" s="168"/>
      <c r="G20" s="393"/>
      <c r="H20" s="397"/>
      <c r="I20" s="400">
        <f t="shared" si="1"/>
      </c>
      <c r="J20" s="137"/>
    </row>
    <row r="21" spans="1:10" ht="30" customHeight="1">
      <c r="A21" s="135"/>
      <c r="B21" s="136"/>
      <c r="C21" s="136"/>
      <c r="D21" s="770"/>
      <c r="E21" s="104"/>
      <c r="F21" s="168"/>
      <c r="G21" s="393"/>
      <c r="H21" s="397"/>
      <c r="I21" s="400">
        <f t="shared" si="1"/>
      </c>
      <c r="J21" s="137"/>
    </row>
    <row r="22" spans="1:10" ht="30" customHeight="1">
      <c r="A22" s="135"/>
      <c r="B22" s="136"/>
      <c r="C22" s="136"/>
      <c r="D22" s="770"/>
      <c r="E22" s="104"/>
      <c r="F22" s="168"/>
      <c r="G22" s="393"/>
      <c r="H22" s="397"/>
      <c r="I22" s="400">
        <f t="shared" si="1"/>
      </c>
      <c r="J22" s="137"/>
    </row>
    <row r="23" spans="1:10" ht="30" customHeight="1">
      <c r="A23" s="135"/>
      <c r="B23" s="136"/>
      <c r="C23" s="136"/>
      <c r="D23" s="770"/>
      <c r="E23" s="104"/>
      <c r="F23" s="168"/>
      <c r="G23" s="393"/>
      <c r="H23" s="397"/>
      <c r="I23" s="400">
        <f t="shared" si="1"/>
      </c>
      <c r="J23" s="137"/>
    </row>
    <row r="24" spans="1:10" ht="30" customHeight="1">
      <c r="A24" s="135"/>
      <c r="B24" s="136"/>
      <c r="C24" s="136"/>
      <c r="D24" s="770"/>
      <c r="E24" s="104"/>
      <c r="F24" s="168"/>
      <c r="G24" s="393"/>
      <c r="H24" s="397"/>
      <c r="I24" s="400">
        <f t="shared" si="1"/>
      </c>
      <c r="J24" s="137"/>
    </row>
    <row r="25" spans="1:10" ht="30" customHeight="1">
      <c r="A25" s="135"/>
      <c r="B25" s="136"/>
      <c r="C25" s="136"/>
      <c r="D25" s="770"/>
      <c r="E25" s="104"/>
      <c r="F25" s="168"/>
      <c r="G25" s="393"/>
      <c r="H25" s="397"/>
      <c r="I25" s="400">
        <f t="shared" si="1"/>
      </c>
      <c r="J25" s="137"/>
    </row>
    <row r="26" spans="1:10" ht="30" customHeight="1">
      <c r="A26" s="135"/>
      <c r="B26" s="136"/>
      <c r="C26" s="136"/>
      <c r="D26" s="770"/>
      <c r="E26" s="104"/>
      <c r="F26" s="168"/>
      <c r="G26" s="393"/>
      <c r="H26" s="397"/>
      <c r="I26" s="400">
        <f t="shared" si="1"/>
      </c>
      <c r="J26" s="137"/>
    </row>
    <row r="27" spans="1:10" ht="30" customHeight="1">
      <c r="A27" s="135"/>
      <c r="B27" s="136"/>
      <c r="C27" s="136"/>
      <c r="D27" s="770"/>
      <c r="E27" s="104"/>
      <c r="F27" s="168"/>
      <c r="G27" s="393"/>
      <c r="H27" s="397"/>
      <c r="I27" s="400">
        <f t="shared" si="1"/>
      </c>
      <c r="J27" s="137"/>
    </row>
    <row r="28" spans="1:10" ht="30" customHeight="1">
      <c r="A28" s="135"/>
      <c r="B28" s="136"/>
      <c r="C28" s="136"/>
      <c r="D28" s="770"/>
      <c r="E28" s="104"/>
      <c r="F28" s="168"/>
      <c r="G28" s="393"/>
      <c r="H28" s="397"/>
      <c r="I28" s="400">
        <f t="shared" si="1"/>
      </c>
      <c r="J28" s="137"/>
    </row>
    <row r="29" spans="1:10" ht="30" customHeight="1">
      <c r="A29" s="135"/>
      <c r="B29" s="136"/>
      <c r="C29" s="136"/>
      <c r="D29" s="771"/>
      <c r="E29" s="104"/>
      <c r="F29" s="168"/>
      <c r="G29" s="393"/>
      <c r="H29" s="397"/>
      <c r="I29" s="400">
        <f t="shared" si="1"/>
      </c>
      <c r="J29" s="137"/>
    </row>
    <row r="30" spans="1:10" ht="24" customHeight="1">
      <c r="A30" s="135"/>
      <c r="B30" s="136"/>
      <c r="C30" s="136"/>
      <c r="D30" s="136"/>
      <c r="E30" s="136"/>
      <c r="F30" s="136"/>
      <c r="G30" s="136"/>
      <c r="H30" s="136"/>
      <c r="I30" s="136"/>
      <c r="J30" s="137"/>
    </row>
    <row r="31" spans="1:10" ht="18" customHeight="1">
      <c r="A31" s="135"/>
      <c r="B31" s="136"/>
      <c r="C31" s="136"/>
      <c r="D31" s="136"/>
      <c r="E31" s="722" t="s">
        <v>343</v>
      </c>
      <c r="F31" s="722"/>
      <c r="G31" s="722"/>
      <c r="H31" s="722"/>
      <c r="I31" s="722"/>
      <c r="J31" s="137"/>
    </row>
    <row r="32" spans="1:10" ht="30" customHeight="1">
      <c r="A32" s="135"/>
      <c r="B32" s="136"/>
      <c r="C32" s="136"/>
      <c r="D32" s="136"/>
      <c r="E32" s="722" t="s">
        <v>350</v>
      </c>
      <c r="F32" s="765"/>
      <c r="G32" s="767"/>
      <c r="H32" s="724"/>
      <c r="I32" s="725"/>
      <c r="J32" s="137"/>
    </row>
    <row r="33" spans="1:10" ht="30" customHeight="1">
      <c r="A33" s="135"/>
      <c r="B33" s="136"/>
      <c r="C33" s="138"/>
      <c r="D33" s="138"/>
      <c r="E33" s="722" t="s">
        <v>351</v>
      </c>
      <c r="F33" s="765"/>
      <c r="G33" s="722"/>
      <c r="H33" s="724"/>
      <c r="I33" s="768"/>
      <c r="J33" s="137"/>
    </row>
    <row r="34" spans="1:10" ht="13.5" customHeight="1">
      <c r="A34" s="135"/>
      <c r="B34" s="136"/>
      <c r="C34" s="136"/>
      <c r="D34" s="136"/>
      <c r="E34" s="722" t="s">
        <v>364</v>
      </c>
      <c r="F34" s="765"/>
      <c r="G34" s="722"/>
      <c r="H34" s="722"/>
      <c r="I34" s="722"/>
      <c r="J34" s="137"/>
    </row>
    <row r="35" spans="1:10" ht="24" customHeight="1">
      <c r="A35" s="135"/>
      <c r="B35" s="136"/>
      <c r="C35" s="136"/>
      <c r="D35" s="136"/>
      <c r="E35" s="138"/>
      <c r="F35" s="136"/>
      <c r="G35" s="136"/>
      <c r="H35" s="136"/>
      <c r="I35" s="136"/>
      <c r="J35" s="137"/>
    </row>
    <row r="36" spans="1:10" ht="18" customHeight="1">
      <c r="A36" s="135"/>
      <c r="B36" s="136"/>
      <c r="C36" s="136"/>
      <c r="D36" s="136"/>
      <c r="E36" s="276"/>
      <c r="F36" s="277"/>
      <c r="G36" s="278"/>
      <c r="H36" s="278"/>
      <c r="I36" s="141"/>
      <c r="J36" s="137"/>
    </row>
    <row r="37" spans="1:10" ht="32.25" customHeight="1">
      <c r="A37" s="135"/>
      <c r="B37" s="136"/>
      <c r="C37" s="138"/>
      <c r="D37" s="138"/>
      <c r="E37" s="279"/>
      <c r="F37" s="277"/>
      <c r="G37" s="141"/>
      <c r="H37" s="141"/>
      <c r="I37" s="141"/>
      <c r="J37" s="137"/>
    </row>
    <row r="38" spans="1:10" ht="19.5" customHeight="1">
      <c r="A38" s="135"/>
      <c r="B38" s="136"/>
      <c r="C38" s="136"/>
      <c r="D38" s="136"/>
      <c r="E38" s="277"/>
      <c r="F38" s="277"/>
      <c r="G38" s="141"/>
      <c r="H38" s="280"/>
      <c r="I38" s="141"/>
      <c r="J38" s="137"/>
    </row>
    <row r="39" spans="1:10" ht="19.5" customHeight="1" thickBot="1">
      <c r="A39" s="142" t="s">
        <v>75</v>
      </c>
      <c r="B39" s="143"/>
      <c r="C39" s="143"/>
      <c r="D39" s="143"/>
      <c r="E39" s="250"/>
      <c r="F39" s="281"/>
      <c r="G39" s="251"/>
      <c r="H39" s="252"/>
      <c r="I39" s="143"/>
      <c r="J39" s="145"/>
    </row>
  </sheetData>
  <sheetProtection password="CCAC" sheet="1" objects="1" scenarios="1" formatCells="0"/>
  <mergeCells count="10">
    <mergeCell ref="D6:D17"/>
    <mergeCell ref="D18:D29"/>
    <mergeCell ref="H32:I32"/>
    <mergeCell ref="A2:I2"/>
    <mergeCell ref="E34:I34"/>
    <mergeCell ref="E1:G1"/>
    <mergeCell ref="E31:I31"/>
    <mergeCell ref="E32:G32"/>
    <mergeCell ref="E33:G33"/>
    <mergeCell ref="H33:I33"/>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A1:L38"/>
  <sheetViews>
    <sheetView showGridLines="0" zoomScale="75" zoomScaleNormal="75" workbookViewId="0" topLeftCell="A1">
      <selection activeCell="E7" sqref="E7"/>
    </sheetView>
  </sheetViews>
  <sheetFormatPr defaultColWidth="10.875" defaultRowHeight="12"/>
  <cols>
    <col min="1" max="1" width="13.00390625" style="2" customWidth="1"/>
    <col min="2" max="2" width="11.375" style="2" customWidth="1"/>
    <col min="3" max="3" width="4.125" style="2" customWidth="1"/>
    <col min="4" max="4" width="22.875" style="2" customWidth="1"/>
    <col min="5" max="5" width="13.00390625" style="2" customWidth="1"/>
    <col min="6" max="6" width="28.375" style="2" customWidth="1"/>
    <col min="7" max="7" width="14.375" style="2" customWidth="1"/>
    <col min="8" max="8" width="11.00390625" style="2" customWidth="1"/>
    <col min="9" max="9" width="10.875" style="2" customWidth="1"/>
    <col min="10" max="10" width="10.75390625" style="2" customWidth="1"/>
    <col min="11" max="11" width="10.875" style="2" customWidth="1"/>
    <col min="12" max="12" width="3.125" style="12" customWidth="1"/>
    <col min="13" max="13" width="23.00390625" style="2" customWidth="1"/>
    <col min="14" max="14" width="6.00390625" style="2" customWidth="1"/>
    <col min="15" max="16384" width="10.875" style="2" customWidth="1"/>
  </cols>
  <sheetData>
    <row r="1" spans="1:12" s="1" customFormat="1" ht="30" customHeight="1">
      <c r="A1" s="83" t="s">
        <v>334</v>
      </c>
      <c r="B1" s="84"/>
      <c r="C1" s="84"/>
      <c r="D1" s="84"/>
      <c r="E1" s="85" t="s">
        <v>331</v>
      </c>
      <c r="F1" s="682">
        <f>IF('Form4a-1'!$G$1="","",'Form4a-1'!$G$1)</f>
      </c>
      <c r="G1" s="683"/>
      <c r="H1" s="683"/>
      <c r="I1" s="684"/>
      <c r="J1" s="301" t="s">
        <v>330</v>
      </c>
      <c r="K1" s="256"/>
      <c r="L1" s="300"/>
    </row>
    <row r="2" spans="1:12" s="3" customFormat="1" ht="30" customHeight="1">
      <c r="A2" s="657" t="s">
        <v>307</v>
      </c>
      <c r="B2" s="697"/>
      <c r="C2" s="697"/>
      <c r="D2" s="697"/>
      <c r="E2" s="697"/>
      <c r="F2" s="698"/>
      <c r="G2" s="698"/>
      <c r="H2" s="698"/>
      <c r="I2" s="698"/>
      <c r="J2" s="697"/>
      <c r="K2" s="698"/>
      <c r="L2" s="257"/>
    </row>
    <row r="3" spans="1:12" ht="18" customHeight="1">
      <c r="A3" s="135"/>
      <c r="B3" s="136"/>
      <c r="C3" s="136"/>
      <c r="D3" s="292"/>
      <c r="E3" s="136"/>
      <c r="F3" s="136"/>
      <c r="G3" s="136"/>
      <c r="H3" s="136"/>
      <c r="I3" s="136"/>
      <c r="J3" s="136"/>
      <c r="K3" s="136"/>
      <c r="L3" s="241"/>
    </row>
    <row r="4" spans="1:12" ht="33" customHeight="1">
      <c r="A4" s="135"/>
      <c r="B4" s="136"/>
      <c r="C4" s="136"/>
      <c r="D4" s="223"/>
      <c r="E4" s="302" t="s">
        <v>336</v>
      </c>
      <c r="F4" s="220" t="s">
        <v>227</v>
      </c>
      <c r="G4" s="302" t="s">
        <v>337</v>
      </c>
      <c r="H4" s="757" t="s">
        <v>308</v>
      </c>
      <c r="I4" s="759"/>
      <c r="J4" s="772" t="s">
        <v>314</v>
      </c>
      <c r="K4" s="773"/>
      <c r="L4" s="243"/>
    </row>
    <row r="5" spans="1:12" ht="33.75" customHeight="1">
      <c r="A5" s="135"/>
      <c r="B5" s="136"/>
      <c r="C5" s="136"/>
      <c r="D5" s="303"/>
      <c r="E5" s="304"/>
      <c r="F5" s="305"/>
      <c r="G5" s="304"/>
      <c r="H5" s="222" t="s">
        <v>315</v>
      </c>
      <c r="I5" s="154" t="s">
        <v>316</v>
      </c>
      <c r="J5" s="222" t="s">
        <v>315</v>
      </c>
      <c r="K5" s="154" t="s">
        <v>316</v>
      </c>
      <c r="L5" s="243"/>
    </row>
    <row r="6" spans="1:12" ht="48.75" customHeight="1">
      <c r="A6" s="135"/>
      <c r="B6" s="136"/>
      <c r="C6" s="138"/>
      <c r="D6" s="150" t="s">
        <v>7</v>
      </c>
      <c r="E6" s="151" t="s">
        <v>340</v>
      </c>
      <c r="F6" s="221" t="s">
        <v>341</v>
      </c>
      <c r="G6" s="151" t="s">
        <v>105</v>
      </c>
      <c r="H6" s="152" t="s">
        <v>317</v>
      </c>
      <c r="I6" s="152"/>
      <c r="J6" s="152" t="s">
        <v>318</v>
      </c>
      <c r="K6" s="152"/>
      <c r="L6" s="245"/>
    </row>
    <row r="7" spans="1:12" ht="30" customHeight="1">
      <c r="A7" s="135"/>
      <c r="B7" s="136"/>
      <c r="C7" s="136"/>
      <c r="D7" s="769" t="s">
        <v>8</v>
      </c>
      <c r="E7" s="306"/>
      <c r="F7" s="291"/>
      <c r="G7" s="392"/>
      <c r="H7" s="394"/>
      <c r="I7" s="353"/>
      <c r="J7" s="399">
        <f>IF(G7="","",12.3-0.213*G7/1000)</f>
      </c>
      <c r="K7" s="399">
        <f>IF(G7="","",3.2-0.026*G7/1000)</f>
      </c>
      <c r="L7" s="241"/>
    </row>
    <row r="8" spans="1:12" ht="30" customHeight="1">
      <c r="A8" s="218"/>
      <c r="B8" s="136"/>
      <c r="C8" s="136"/>
      <c r="D8" s="774"/>
      <c r="E8" s="306"/>
      <c r="F8" s="291"/>
      <c r="G8" s="392"/>
      <c r="H8" s="394"/>
      <c r="I8" s="353"/>
      <c r="J8" s="399">
        <f aca="true" t="shared" si="0" ref="J8:J17">IF(G8="","",12.3-0.213*G8/1000)</f>
      </c>
      <c r="K8" s="399">
        <f aca="true" t="shared" si="1" ref="K8:K17">IF(G8="","",3.2-0.026*G8/1000)</f>
      </c>
      <c r="L8" s="241"/>
    </row>
    <row r="9" spans="1:12" ht="30" customHeight="1">
      <c r="A9" s="135"/>
      <c r="B9" s="136"/>
      <c r="C9" s="136"/>
      <c r="D9" s="774"/>
      <c r="E9" s="306"/>
      <c r="F9" s="291"/>
      <c r="G9" s="392"/>
      <c r="H9" s="394"/>
      <c r="I9" s="353"/>
      <c r="J9" s="399">
        <f t="shared" si="0"/>
      </c>
      <c r="K9" s="399">
        <f t="shared" si="1"/>
      </c>
      <c r="L9" s="241"/>
    </row>
    <row r="10" spans="1:12" ht="30" customHeight="1">
      <c r="A10" s="135"/>
      <c r="B10" s="136"/>
      <c r="C10" s="136"/>
      <c r="D10" s="774"/>
      <c r="E10" s="306"/>
      <c r="F10" s="291"/>
      <c r="G10" s="392"/>
      <c r="H10" s="394"/>
      <c r="I10" s="353"/>
      <c r="J10" s="399">
        <f t="shared" si="0"/>
      </c>
      <c r="K10" s="399">
        <f t="shared" si="1"/>
      </c>
      <c r="L10" s="241"/>
    </row>
    <row r="11" spans="1:12" ht="30" customHeight="1">
      <c r="A11" s="135"/>
      <c r="B11" s="136"/>
      <c r="C11" s="136"/>
      <c r="D11" s="774"/>
      <c r="E11" s="398"/>
      <c r="F11" s="291"/>
      <c r="G11" s="392"/>
      <c r="H11" s="394"/>
      <c r="I11" s="353"/>
      <c r="J11" s="399">
        <f t="shared" si="0"/>
      </c>
      <c r="K11" s="399">
        <f t="shared" si="1"/>
      </c>
      <c r="L11" s="241"/>
    </row>
    <row r="12" spans="1:12" ht="30" customHeight="1">
      <c r="A12" s="135"/>
      <c r="B12" s="136"/>
      <c r="C12" s="136"/>
      <c r="D12" s="774"/>
      <c r="E12" s="306"/>
      <c r="F12" s="291"/>
      <c r="G12" s="392"/>
      <c r="H12" s="394"/>
      <c r="I12" s="353"/>
      <c r="J12" s="399">
        <f t="shared" si="0"/>
      </c>
      <c r="K12" s="399">
        <f t="shared" si="1"/>
      </c>
      <c r="L12" s="241"/>
    </row>
    <row r="13" spans="1:12" ht="30" customHeight="1">
      <c r="A13" s="135"/>
      <c r="B13" s="136"/>
      <c r="C13" s="138"/>
      <c r="D13" s="774"/>
      <c r="E13" s="306"/>
      <c r="F13" s="291"/>
      <c r="G13" s="392"/>
      <c r="H13" s="394"/>
      <c r="I13" s="353"/>
      <c r="J13" s="399">
        <f t="shared" si="0"/>
      </c>
      <c r="K13" s="399">
        <f t="shared" si="1"/>
      </c>
      <c r="L13" s="241"/>
    </row>
    <row r="14" spans="1:12" ht="30" customHeight="1">
      <c r="A14" s="135"/>
      <c r="B14" s="136"/>
      <c r="C14" s="138"/>
      <c r="D14" s="774"/>
      <c r="E14" s="306"/>
      <c r="F14" s="291"/>
      <c r="G14" s="392"/>
      <c r="H14" s="394"/>
      <c r="I14" s="353"/>
      <c r="J14" s="399">
        <f t="shared" si="0"/>
      </c>
      <c r="K14" s="399">
        <f t="shared" si="1"/>
      </c>
      <c r="L14" s="241"/>
    </row>
    <row r="15" spans="1:12" ht="30" customHeight="1">
      <c r="A15" s="135"/>
      <c r="B15" s="136"/>
      <c r="C15" s="138"/>
      <c r="D15" s="774"/>
      <c r="E15" s="306"/>
      <c r="F15" s="291"/>
      <c r="G15" s="392"/>
      <c r="H15" s="394"/>
      <c r="I15" s="353"/>
      <c r="J15" s="399">
        <f t="shared" si="0"/>
      </c>
      <c r="K15" s="399">
        <f t="shared" si="1"/>
      </c>
      <c r="L15" s="241"/>
    </row>
    <row r="16" spans="1:12" ht="30" customHeight="1">
      <c r="A16" s="135"/>
      <c r="B16" s="136"/>
      <c r="C16" s="138"/>
      <c r="D16" s="774"/>
      <c r="E16" s="306"/>
      <c r="F16" s="291"/>
      <c r="G16" s="392"/>
      <c r="H16" s="394"/>
      <c r="I16" s="353"/>
      <c r="J16" s="399">
        <f t="shared" si="0"/>
      </c>
      <c r="K16" s="399">
        <f t="shared" si="1"/>
      </c>
      <c r="L16" s="241"/>
    </row>
    <row r="17" spans="1:12" ht="30" customHeight="1">
      <c r="A17" s="135"/>
      <c r="B17" s="136"/>
      <c r="C17" s="138"/>
      <c r="D17" s="774"/>
      <c r="E17" s="306"/>
      <c r="F17" s="291"/>
      <c r="G17" s="392"/>
      <c r="H17" s="394"/>
      <c r="I17" s="353"/>
      <c r="J17" s="399">
        <f t="shared" si="0"/>
      </c>
      <c r="K17" s="399">
        <f t="shared" si="1"/>
      </c>
      <c r="L17" s="241"/>
    </row>
    <row r="18" spans="1:12" ht="30" customHeight="1">
      <c r="A18" s="135"/>
      <c r="B18" s="136"/>
      <c r="C18" s="136"/>
      <c r="D18" s="769" t="s">
        <v>26</v>
      </c>
      <c r="E18" s="306"/>
      <c r="F18" s="291"/>
      <c r="G18" s="392"/>
      <c r="H18" s="394"/>
      <c r="I18" s="353"/>
      <c r="J18" s="399">
        <f>IF(G18="","",10.8-0.213*G18/1000)</f>
      </c>
      <c r="K18" s="399">
        <f>IF(G18="","",2.9-0.026*G18/1000)</f>
      </c>
      <c r="L18" s="241"/>
    </row>
    <row r="19" spans="1:12" ht="30" customHeight="1">
      <c r="A19" s="135"/>
      <c r="B19" s="136"/>
      <c r="C19" s="136"/>
      <c r="D19" s="770"/>
      <c r="E19" s="306"/>
      <c r="F19" s="291"/>
      <c r="G19" s="392"/>
      <c r="H19" s="394"/>
      <c r="I19" s="353"/>
      <c r="J19" s="399">
        <f aca="true" t="shared" si="2" ref="J19:J26">IF(G19="","",10.8-0.213*G19/1000)</f>
      </c>
      <c r="K19" s="399">
        <f aca="true" t="shared" si="3" ref="K19:K26">IF(G19="","",2.9-0.026*G19/1000)</f>
      </c>
      <c r="L19" s="241"/>
    </row>
    <row r="20" spans="1:12" ht="30" customHeight="1">
      <c r="A20" s="135"/>
      <c r="B20" s="136"/>
      <c r="C20" s="136"/>
      <c r="D20" s="770"/>
      <c r="E20" s="306"/>
      <c r="F20" s="291"/>
      <c r="G20" s="392"/>
      <c r="H20" s="394"/>
      <c r="I20" s="353"/>
      <c r="J20" s="399">
        <f t="shared" si="2"/>
      </c>
      <c r="K20" s="399">
        <f t="shared" si="3"/>
      </c>
      <c r="L20" s="241"/>
    </row>
    <row r="21" spans="1:12" ht="30" customHeight="1">
      <c r="A21" s="135"/>
      <c r="B21" s="136"/>
      <c r="C21" s="136"/>
      <c r="D21" s="770"/>
      <c r="E21" s="306"/>
      <c r="F21" s="291"/>
      <c r="G21" s="392"/>
      <c r="H21" s="394"/>
      <c r="I21" s="353"/>
      <c r="J21" s="399">
        <f t="shared" si="2"/>
      </c>
      <c r="K21" s="399">
        <f t="shared" si="3"/>
      </c>
      <c r="L21" s="241"/>
    </row>
    <row r="22" spans="1:12" ht="30" customHeight="1">
      <c r="A22" s="135"/>
      <c r="B22" s="136"/>
      <c r="C22" s="136"/>
      <c r="D22" s="774"/>
      <c r="E22" s="306"/>
      <c r="F22" s="291"/>
      <c r="G22" s="392"/>
      <c r="H22" s="394"/>
      <c r="I22" s="353"/>
      <c r="J22" s="399">
        <f t="shared" si="2"/>
      </c>
      <c r="K22" s="399">
        <f t="shared" si="3"/>
      </c>
      <c r="L22" s="241"/>
    </row>
    <row r="23" spans="1:12" ht="30" customHeight="1">
      <c r="A23" s="135"/>
      <c r="B23" s="136"/>
      <c r="C23" s="136"/>
      <c r="D23" s="774"/>
      <c r="E23" s="306"/>
      <c r="F23" s="291"/>
      <c r="G23" s="392"/>
      <c r="H23" s="394"/>
      <c r="I23" s="353"/>
      <c r="J23" s="399">
        <f t="shared" si="2"/>
      </c>
      <c r="K23" s="399">
        <f t="shared" si="3"/>
      </c>
      <c r="L23" s="241"/>
    </row>
    <row r="24" spans="1:12" ht="30" customHeight="1">
      <c r="A24" s="135"/>
      <c r="B24" s="136"/>
      <c r="C24" s="136"/>
      <c r="D24" s="774"/>
      <c r="E24" s="306"/>
      <c r="F24" s="291"/>
      <c r="G24" s="392"/>
      <c r="H24" s="394"/>
      <c r="I24" s="353"/>
      <c r="J24" s="399">
        <f t="shared" si="2"/>
      </c>
      <c r="K24" s="399">
        <f t="shared" si="3"/>
      </c>
      <c r="L24" s="241"/>
    </row>
    <row r="25" spans="1:12" ht="30" customHeight="1">
      <c r="A25" s="135"/>
      <c r="B25" s="136"/>
      <c r="C25" s="136"/>
      <c r="D25" s="774"/>
      <c r="E25" s="306"/>
      <c r="F25" s="291"/>
      <c r="G25" s="392"/>
      <c r="H25" s="394"/>
      <c r="I25" s="353"/>
      <c r="J25" s="399">
        <f t="shared" si="2"/>
      </c>
      <c r="K25" s="399">
        <f t="shared" si="3"/>
      </c>
      <c r="L25" s="241"/>
    </row>
    <row r="26" spans="1:12" ht="30" customHeight="1">
      <c r="A26" s="135"/>
      <c r="B26" s="136"/>
      <c r="C26" s="136"/>
      <c r="D26" s="775"/>
      <c r="E26" s="306"/>
      <c r="F26" s="291"/>
      <c r="G26" s="392"/>
      <c r="H26" s="394"/>
      <c r="I26" s="353"/>
      <c r="J26" s="399">
        <f t="shared" si="2"/>
      </c>
      <c r="K26" s="399">
        <f t="shared" si="3"/>
      </c>
      <c r="L26" s="241"/>
    </row>
    <row r="27" spans="1:12" ht="24" customHeight="1">
      <c r="A27" s="135"/>
      <c r="B27" s="136"/>
      <c r="C27" s="136"/>
      <c r="D27" s="136"/>
      <c r="E27" s="136"/>
      <c r="F27" s="136"/>
      <c r="G27" s="136"/>
      <c r="H27" s="136"/>
      <c r="I27" s="136"/>
      <c r="J27" s="136"/>
      <c r="K27" s="136"/>
      <c r="L27" s="241"/>
    </row>
    <row r="28" spans="1:12" ht="15" customHeight="1">
      <c r="A28" s="135"/>
      <c r="B28" s="136"/>
      <c r="C28" s="136"/>
      <c r="D28" s="722" t="s">
        <v>343</v>
      </c>
      <c r="E28" s="722"/>
      <c r="F28" s="722"/>
      <c r="G28" s="722"/>
      <c r="H28" s="722"/>
      <c r="I28" s="722"/>
      <c r="J28" s="722"/>
      <c r="K28" s="722"/>
      <c r="L28" s="241"/>
    </row>
    <row r="29" spans="1:12" ht="30" customHeight="1">
      <c r="A29" s="135"/>
      <c r="B29" s="136"/>
      <c r="C29" s="136"/>
      <c r="D29" s="153" t="s">
        <v>350</v>
      </c>
      <c r="E29" s="153"/>
      <c r="F29" s="153"/>
      <c r="G29" s="724"/>
      <c r="H29" s="725"/>
      <c r="I29" s="153"/>
      <c r="J29" s="153"/>
      <c r="K29" s="153"/>
      <c r="L29" s="241"/>
    </row>
    <row r="30" spans="1:12" ht="30" customHeight="1">
      <c r="A30" s="135"/>
      <c r="B30" s="136"/>
      <c r="C30" s="136"/>
      <c r="D30" s="153" t="s">
        <v>351</v>
      </c>
      <c r="E30" s="153"/>
      <c r="F30" s="153"/>
      <c r="G30" s="724"/>
      <c r="H30" s="725"/>
      <c r="I30" s="153"/>
      <c r="J30" s="153"/>
      <c r="K30" s="153"/>
      <c r="L30" s="241"/>
    </row>
    <row r="31" spans="1:12" ht="21.75" customHeight="1">
      <c r="A31" s="135"/>
      <c r="B31" s="136"/>
      <c r="C31" s="136"/>
      <c r="D31" s="153" t="s">
        <v>364</v>
      </c>
      <c r="E31" s="153"/>
      <c r="F31" s="153"/>
      <c r="G31" s="153"/>
      <c r="H31" s="153"/>
      <c r="I31" s="153"/>
      <c r="J31" s="153"/>
      <c r="K31" s="153"/>
      <c r="L31" s="241"/>
    </row>
    <row r="32" spans="1:12" ht="24" customHeight="1">
      <c r="A32" s="135"/>
      <c r="B32" s="136"/>
      <c r="C32" s="136"/>
      <c r="D32" s="136"/>
      <c r="E32" s="138"/>
      <c r="F32" s="136"/>
      <c r="G32" s="136"/>
      <c r="H32" s="136"/>
      <c r="I32" s="136"/>
      <c r="J32" s="136"/>
      <c r="K32" s="136"/>
      <c r="L32" s="241"/>
    </row>
    <row r="33" spans="1:12" ht="14.25" customHeight="1">
      <c r="A33" s="135"/>
      <c r="B33" s="136"/>
      <c r="C33" s="136"/>
      <c r="D33" s="136"/>
      <c r="E33" s="276"/>
      <c r="F33" s="277"/>
      <c r="G33" s="278"/>
      <c r="H33" s="278"/>
      <c r="I33" s="141"/>
      <c r="J33" s="141"/>
      <c r="K33" s="293"/>
      <c r="L33" s="294"/>
    </row>
    <row r="34" spans="1:12" ht="32.25" customHeight="1">
      <c r="A34" s="135"/>
      <c r="B34" s="136"/>
      <c r="C34" s="138"/>
      <c r="D34" s="138"/>
      <c r="E34" s="279"/>
      <c r="F34" s="277"/>
      <c r="G34" s="141"/>
      <c r="H34" s="141"/>
      <c r="I34" s="141"/>
      <c r="J34" s="141"/>
      <c r="K34" s="244"/>
      <c r="L34" s="246"/>
    </row>
    <row r="35" spans="1:12" ht="19.5" customHeight="1">
      <c r="A35" s="135"/>
      <c r="B35" s="136"/>
      <c r="C35" s="136"/>
      <c r="D35" s="136"/>
      <c r="E35" s="277"/>
      <c r="F35" s="277"/>
      <c r="G35" s="141"/>
      <c r="H35" s="280"/>
      <c r="I35" s="141"/>
      <c r="J35" s="141"/>
      <c r="K35" s="244"/>
      <c r="L35" s="245"/>
    </row>
    <row r="36" spans="1:12" ht="19.5" customHeight="1">
      <c r="A36" s="135"/>
      <c r="B36" s="136"/>
      <c r="C36" s="136"/>
      <c r="D36" s="136"/>
      <c r="E36" s="277"/>
      <c r="F36" s="277"/>
      <c r="G36" s="280"/>
      <c r="H36" s="280"/>
      <c r="I36" s="141"/>
      <c r="J36" s="141"/>
      <c r="K36" s="244"/>
      <c r="L36" s="247"/>
    </row>
    <row r="37" spans="1:12" ht="19.5" customHeight="1">
      <c r="A37" s="135"/>
      <c r="B37" s="136"/>
      <c r="C37" s="136"/>
      <c r="D37" s="136"/>
      <c r="E37" s="277"/>
      <c r="F37" s="277"/>
      <c r="G37" s="280"/>
      <c r="H37" s="280"/>
      <c r="I37" s="141"/>
      <c r="J37" s="295"/>
      <c r="K37" s="244"/>
      <c r="L37" s="247"/>
    </row>
    <row r="38" spans="1:12" ht="19.5" customHeight="1" thickBot="1">
      <c r="A38" s="142" t="s">
        <v>76</v>
      </c>
      <c r="B38" s="143"/>
      <c r="C38" s="143"/>
      <c r="D38" s="143"/>
      <c r="E38" s="250"/>
      <c r="F38" s="250"/>
      <c r="G38" s="296"/>
      <c r="H38" s="296"/>
      <c r="I38" s="297"/>
      <c r="J38" s="252"/>
      <c r="K38" s="298"/>
      <c r="L38" s="299"/>
    </row>
    <row r="40" ht="15"/>
    <row r="41" ht="15"/>
    <row r="42" ht="15"/>
    <row r="43" ht="15"/>
    <row r="44" ht="15"/>
    <row r="45" ht="15"/>
    <row r="46" ht="15"/>
  </sheetData>
  <sheetProtection password="CCAC" sheet="1" objects="1" scenarios="1" formatCells="0"/>
  <mergeCells count="9">
    <mergeCell ref="F1:I1"/>
    <mergeCell ref="D28:K28"/>
    <mergeCell ref="G30:H30"/>
    <mergeCell ref="H4:I4"/>
    <mergeCell ref="A2:K2"/>
    <mergeCell ref="J4:K4"/>
    <mergeCell ref="D7:D17"/>
    <mergeCell ref="D18:D26"/>
    <mergeCell ref="G29:H29"/>
  </mergeCells>
  <printOptions horizontalCentered="1" verticalCentered="1"/>
  <pageMargins left="0.35" right="0.35" top="0.35" bottom="0.35" header="0.25" footer="0"/>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6.xml><?xml version="1.0" encoding="utf-8"?>
<worksheet xmlns="http://schemas.openxmlformats.org/spreadsheetml/2006/main" xmlns:r="http://schemas.openxmlformats.org/officeDocument/2006/relationships">
  <sheetPr codeName="Sheet10">
    <pageSetUpPr fitToPage="1"/>
  </sheetPr>
  <dimension ref="A1:J42"/>
  <sheetViews>
    <sheetView showGridLines="0" zoomScale="75" zoomScaleNormal="75" workbookViewId="0" topLeftCell="A1">
      <selection activeCell="D6" sqref="D6"/>
    </sheetView>
  </sheetViews>
  <sheetFormatPr defaultColWidth="10.875" defaultRowHeight="12"/>
  <cols>
    <col min="1" max="1" width="13.00390625" style="2" customWidth="1"/>
    <col min="2" max="2" width="10.25390625" style="2" customWidth="1"/>
    <col min="3" max="3" width="5.125" style="2" customWidth="1"/>
    <col min="4" max="4" width="26.625" style="2" customWidth="1"/>
    <col min="5" max="5" width="38.25390625" style="2" customWidth="1"/>
    <col min="6" max="6" width="13.125" style="2" customWidth="1"/>
    <col min="7" max="7" width="12.00390625" style="2" customWidth="1"/>
    <col min="8" max="8" width="14.25390625" style="2" customWidth="1"/>
    <col min="9" max="9" width="15.125" style="2" customWidth="1"/>
    <col min="10" max="10" width="8.00390625" style="12" customWidth="1"/>
    <col min="11" max="16384" width="10.875" style="2" customWidth="1"/>
  </cols>
  <sheetData>
    <row r="1" spans="1:10" s="1" customFormat="1" ht="30" customHeight="1">
      <c r="A1" s="196" t="s">
        <v>306</v>
      </c>
      <c r="B1" s="197"/>
      <c r="C1" s="197"/>
      <c r="D1" s="198" t="s">
        <v>331</v>
      </c>
      <c r="E1" s="776">
        <f>IF('Form4a-1'!$G$1="","",'Form4a-1'!$G$1)</f>
      </c>
      <c r="F1" s="720"/>
      <c r="G1" s="721"/>
      <c r="H1" s="199" t="s">
        <v>330</v>
      </c>
      <c r="I1" s="256"/>
      <c r="J1" s="319"/>
    </row>
    <row r="2" spans="1:10" s="3" customFormat="1" ht="30" customHeight="1">
      <c r="A2" s="738" t="s">
        <v>298</v>
      </c>
      <c r="B2" s="697"/>
      <c r="C2" s="697"/>
      <c r="D2" s="697"/>
      <c r="E2" s="698"/>
      <c r="F2" s="698"/>
      <c r="G2" s="698"/>
      <c r="H2" s="697"/>
      <c r="I2" s="698"/>
      <c r="J2" s="318"/>
    </row>
    <row r="3" spans="1:10" ht="18" customHeight="1">
      <c r="A3" s="172"/>
      <c r="B3" s="146"/>
      <c r="C3" s="146"/>
      <c r="D3" s="146"/>
      <c r="E3" s="146"/>
      <c r="F3" s="146"/>
      <c r="G3" s="146"/>
      <c r="H3" s="146"/>
      <c r="I3" s="146"/>
      <c r="J3" s="307"/>
    </row>
    <row r="4" spans="1:10" ht="21" customHeight="1">
      <c r="A4" s="172"/>
      <c r="B4" s="146"/>
      <c r="C4" s="146"/>
      <c r="D4" s="320" t="s">
        <v>336</v>
      </c>
      <c r="E4" s="320" t="s">
        <v>227</v>
      </c>
      <c r="F4" s="321" t="s">
        <v>337</v>
      </c>
      <c r="G4" s="322" t="s">
        <v>293</v>
      </c>
      <c r="H4" s="320" t="s">
        <v>228</v>
      </c>
      <c r="I4" s="323" t="s">
        <v>229</v>
      </c>
      <c r="J4" s="308"/>
    </row>
    <row r="5" spans="1:10" ht="65.25" customHeight="1">
      <c r="A5" s="172"/>
      <c r="B5" s="146"/>
      <c r="C5" s="174"/>
      <c r="D5" s="324" t="s">
        <v>340</v>
      </c>
      <c r="E5" s="324" t="s">
        <v>341</v>
      </c>
      <c r="F5" s="194" t="s">
        <v>105</v>
      </c>
      <c r="G5" s="324" t="s">
        <v>300</v>
      </c>
      <c r="H5" s="324" t="s">
        <v>301</v>
      </c>
      <c r="I5" s="324" t="s">
        <v>9</v>
      </c>
      <c r="J5" s="309"/>
    </row>
    <row r="6" spans="1:10" ht="30" customHeight="1">
      <c r="A6" s="172"/>
      <c r="B6" s="146"/>
      <c r="C6" s="146"/>
      <c r="D6" s="104"/>
      <c r="E6" s="168"/>
      <c r="F6" s="104"/>
      <c r="G6" s="104"/>
      <c r="H6" s="104"/>
      <c r="I6" s="104"/>
      <c r="J6" s="309"/>
    </row>
    <row r="7" spans="1:10" ht="30" customHeight="1">
      <c r="A7" s="287"/>
      <c r="B7" s="146"/>
      <c r="C7" s="146"/>
      <c r="D7" s="104"/>
      <c r="E7" s="168"/>
      <c r="F7" s="104"/>
      <c r="G7" s="104"/>
      <c r="H7" s="104"/>
      <c r="I7" s="104"/>
      <c r="J7" s="309"/>
    </row>
    <row r="8" spans="1:10" ht="30" customHeight="1">
      <c r="A8" s="172"/>
      <c r="B8" s="146"/>
      <c r="C8" s="146"/>
      <c r="D8" s="104"/>
      <c r="E8" s="168"/>
      <c r="F8" s="104"/>
      <c r="G8" s="104"/>
      <c r="H8" s="104"/>
      <c r="I8" s="104"/>
      <c r="J8" s="309"/>
    </row>
    <row r="9" spans="1:10" ht="30" customHeight="1">
      <c r="A9" s="172"/>
      <c r="B9" s="146"/>
      <c r="C9" s="146"/>
      <c r="D9" s="104"/>
      <c r="E9" s="168"/>
      <c r="F9" s="104"/>
      <c r="G9" s="104"/>
      <c r="H9" s="104"/>
      <c r="I9" s="104"/>
      <c r="J9" s="309"/>
    </row>
    <row r="10" spans="1:10" ht="30" customHeight="1">
      <c r="A10" s="172"/>
      <c r="B10" s="146"/>
      <c r="C10" s="146"/>
      <c r="D10" s="169"/>
      <c r="E10" s="168"/>
      <c r="F10" s="104"/>
      <c r="G10" s="104"/>
      <c r="H10" s="104"/>
      <c r="I10" s="104"/>
      <c r="J10" s="309"/>
    </row>
    <row r="11" spans="1:10" ht="30" customHeight="1">
      <c r="A11" s="172"/>
      <c r="B11" s="146"/>
      <c r="C11" s="146"/>
      <c r="D11" s="104"/>
      <c r="E11" s="168"/>
      <c r="F11" s="104"/>
      <c r="G11" s="104"/>
      <c r="H11" s="104"/>
      <c r="I11" s="104"/>
      <c r="J11" s="309"/>
    </row>
    <row r="12" spans="1:10" ht="30" customHeight="1">
      <c r="A12" s="172"/>
      <c r="B12" s="146"/>
      <c r="C12" s="174"/>
      <c r="D12" s="104"/>
      <c r="E12" s="168"/>
      <c r="F12" s="104"/>
      <c r="G12" s="104"/>
      <c r="H12" s="104"/>
      <c r="I12" s="104"/>
      <c r="J12" s="309"/>
    </row>
    <row r="13" spans="1:10" ht="30" customHeight="1">
      <c r="A13" s="172"/>
      <c r="B13" s="146"/>
      <c r="C13" s="174"/>
      <c r="D13" s="104"/>
      <c r="E13" s="168"/>
      <c r="F13" s="104"/>
      <c r="G13" s="104"/>
      <c r="H13" s="104"/>
      <c r="I13" s="104"/>
      <c r="J13" s="309"/>
    </row>
    <row r="14" spans="1:10" ht="30" customHeight="1">
      <c r="A14" s="172"/>
      <c r="B14" s="146"/>
      <c r="C14" s="174"/>
      <c r="D14" s="104"/>
      <c r="E14" s="168"/>
      <c r="F14" s="104"/>
      <c r="G14" s="104"/>
      <c r="H14" s="104"/>
      <c r="I14" s="104"/>
      <c r="J14" s="309"/>
    </row>
    <row r="15" spans="1:10" ht="30" customHeight="1">
      <c r="A15" s="172"/>
      <c r="B15" s="146"/>
      <c r="C15" s="146"/>
      <c r="D15" s="104"/>
      <c r="E15" s="168"/>
      <c r="F15" s="104"/>
      <c r="G15" s="104"/>
      <c r="H15" s="104"/>
      <c r="I15" s="104"/>
      <c r="J15" s="309"/>
    </row>
    <row r="16" spans="1:10" ht="30" customHeight="1">
      <c r="A16" s="172"/>
      <c r="B16" s="146"/>
      <c r="C16" s="146"/>
      <c r="D16" s="104"/>
      <c r="E16" s="168"/>
      <c r="F16" s="104"/>
      <c r="G16" s="104"/>
      <c r="H16" s="104"/>
      <c r="I16" s="104"/>
      <c r="J16" s="309"/>
    </row>
    <row r="17" spans="1:10" ht="30" customHeight="1">
      <c r="A17" s="172"/>
      <c r="B17" s="146"/>
      <c r="C17" s="146"/>
      <c r="D17" s="104"/>
      <c r="E17" s="168"/>
      <c r="F17" s="104"/>
      <c r="G17" s="104"/>
      <c r="H17" s="104"/>
      <c r="I17" s="104"/>
      <c r="J17" s="309"/>
    </row>
    <row r="18" spans="1:10" ht="30" customHeight="1">
      <c r="A18" s="172"/>
      <c r="B18" s="146"/>
      <c r="C18" s="146"/>
      <c r="D18" s="104"/>
      <c r="E18" s="168"/>
      <c r="F18" s="104"/>
      <c r="G18" s="104"/>
      <c r="H18" s="104"/>
      <c r="I18" s="104"/>
      <c r="J18" s="309"/>
    </row>
    <row r="19" spans="1:10" ht="30" customHeight="1">
      <c r="A19" s="172"/>
      <c r="B19" s="146"/>
      <c r="C19" s="146"/>
      <c r="D19" s="104"/>
      <c r="E19" s="168"/>
      <c r="F19" s="104"/>
      <c r="G19" s="104"/>
      <c r="H19" s="104"/>
      <c r="I19" s="104"/>
      <c r="J19" s="309"/>
    </row>
    <row r="20" spans="1:10" ht="24" customHeight="1">
      <c r="A20" s="172"/>
      <c r="B20" s="146"/>
      <c r="C20" s="146"/>
      <c r="D20" s="146"/>
      <c r="E20" s="146"/>
      <c r="F20" s="146"/>
      <c r="G20" s="146"/>
      <c r="H20" s="146"/>
      <c r="I20" s="146"/>
      <c r="J20" s="307"/>
    </row>
    <row r="21" spans="1:10" ht="18" customHeight="1">
      <c r="A21" s="172"/>
      <c r="B21" s="146"/>
      <c r="C21" s="741" t="s">
        <v>343</v>
      </c>
      <c r="D21" s="741"/>
      <c r="E21" s="741"/>
      <c r="F21" s="741"/>
      <c r="G21" s="741"/>
      <c r="H21" s="741"/>
      <c r="I21" s="741"/>
      <c r="J21" s="307"/>
    </row>
    <row r="22" spans="1:10" ht="30" customHeight="1">
      <c r="A22" s="172"/>
      <c r="B22" s="146"/>
      <c r="C22" s="153"/>
      <c r="D22" s="722" t="s">
        <v>350</v>
      </c>
      <c r="E22" s="722"/>
      <c r="F22" s="767"/>
      <c r="G22" s="724"/>
      <c r="H22" s="725"/>
      <c r="I22" s="200"/>
      <c r="J22" s="307"/>
    </row>
    <row r="23" spans="1:10" ht="30" customHeight="1">
      <c r="A23" s="172"/>
      <c r="B23" s="146"/>
      <c r="C23" s="153"/>
      <c r="D23" s="722" t="s">
        <v>351</v>
      </c>
      <c r="E23" s="722"/>
      <c r="F23" s="767"/>
      <c r="G23" s="724"/>
      <c r="H23" s="725"/>
      <c r="I23" s="200"/>
      <c r="J23" s="307"/>
    </row>
    <row r="24" spans="1:10" ht="23.25" customHeight="1">
      <c r="A24" s="172"/>
      <c r="B24" s="146"/>
      <c r="C24" s="153"/>
      <c r="D24" s="722" t="s">
        <v>364</v>
      </c>
      <c r="E24" s="648"/>
      <c r="F24" s="648"/>
      <c r="G24" s="648"/>
      <c r="H24" s="648"/>
      <c r="I24" s="648"/>
      <c r="J24" s="307"/>
    </row>
    <row r="25" spans="1:10" ht="24" customHeight="1">
      <c r="A25" s="172"/>
      <c r="B25" s="146"/>
      <c r="C25" s="146"/>
      <c r="D25" s="174"/>
      <c r="E25" s="146"/>
      <c r="F25" s="146"/>
      <c r="G25" s="146"/>
      <c r="H25" s="146"/>
      <c r="I25" s="146"/>
      <c r="J25" s="307"/>
    </row>
    <row r="26" spans="1:10" ht="18.75" customHeight="1">
      <c r="A26" s="172"/>
      <c r="B26" s="146"/>
      <c r="C26" s="146"/>
      <c r="D26" s="787" t="s">
        <v>302</v>
      </c>
      <c r="E26" s="787" t="s">
        <v>346</v>
      </c>
      <c r="F26" s="789" t="s">
        <v>303</v>
      </c>
      <c r="G26" s="790"/>
      <c r="H26" s="783" t="s">
        <v>294</v>
      </c>
      <c r="I26" s="784"/>
      <c r="J26" s="311"/>
    </row>
    <row r="27" spans="1:10" ht="13.5" customHeight="1">
      <c r="A27" s="172"/>
      <c r="B27" s="146"/>
      <c r="C27" s="174"/>
      <c r="D27" s="788"/>
      <c r="E27" s="787"/>
      <c r="F27" s="791"/>
      <c r="G27" s="792"/>
      <c r="H27" s="325" t="s">
        <v>304</v>
      </c>
      <c r="I27" s="326" t="s">
        <v>305</v>
      </c>
      <c r="J27" s="312"/>
    </row>
    <row r="28" spans="1:10" ht="32.25" customHeight="1">
      <c r="A28" s="172"/>
      <c r="B28" s="146"/>
      <c r="C28" s="146"/>
      <c r="D28" s="327" t="s">
        <v>220</v>
      </c>
      <c r="E28" s="327" t="s">
        <v>175</v>
      </c>
      <c r="F28" s="785" t="s">
        <v>198</v>
      </c>
      <c r="G28" s="786" t="s">
        <v>196</v>
      </c>
      <c r="H28" s="328">
        <v>2.8</v>
      </c>
      <c r="I28" s="328">
        <v>2.8</v>
      </c>
      <c r="J28" s="313"/>
    </row>
    <row r="29" spans="1:10" ht="34.5" customHeight="1">
      <c r="A29" s="314"/>
      <c r="B29" s="146"/>
      <c r="C29" s="146"/>
      <c r="D29" s="327" t="s">
        <v>221</v>
      </c>
      <c r="E29" s="327" t="s">
        <v>194</v>
      </c>
      <c r="F29" s="785" t="s">
        <v>198</v>
      </c>
      <c r="G29" s="786" t="s">
        <v>196</v>
      </c>
      <c r="H29" s="328">
        <v>3.1</v>
      </c>
      <c r="I29" s="328">
        <v>3.1</v>
      </c>
      <c r="J29" s="313"/>
    </row>
    <row r="30" spans="1:10" ht="36.75" customHeight="1">
      <c r="A30" s="172"/>
      <c r="B30" s="146"/>
      <c r="C30" s="146"/>
      <c r="D30" s="329" t="s">
        <v>222</v>
      </c>
      <c r="E30" s="327" t="s">
        <v>195</v>
      </c>
      <c r="F30" s="785" t="s">
        <v>198</v>
      </c>
      <c r="G30" s="786" t="s">
        <v>199</v>
      </c>
      <c r="H30" s="330">
        <v>4.2</v>
      </c>
      <c r="I30" s="331">
        <v>4.65</v>
      </c>
      <c r="J30" s="315"/>
    </row>
    <row r="31" spans="1:10" ht="15" customHeight="1">
      <c r="A31" s="172"/>
      <c r="B31" s="146"/>
      <c r="C31" s="146"/>
      <c r="D31" s="777" t="s">
        <v>223</v>
      </c>
      <c r="E31" s="780" t="s">
        <v>200</v>
      </c>
      <c r="F31" s="795" t="s">
        <v>197</v>
      </c>
      <c r="G31" s="795"/>
      <c r="H31" s="330">
        <v>4.45</v>
      </c>
      <c r="I31" s="331">
        <v>4.5</v>
      </c>
      <c r="J31" s="312"/>
    </row>
    <row r="32" spans="1:10" ht="15.75" customHeight="1">
      <c r="A32" s="172"/>
      <c r="B32" s="146"/>
      <c r="C32" s="146"/>
      <c r="D32" s="778"/>
      <c r="E32" s="781"/>
      <c r="F32" s="796" t="s">
        <v>17</v>
      </c>
      <c r="G32" s="795"/>
      <c r="H32" s="333">
        <v>4.9</v>
      </c>
      <c r="I32" s="334">
        <v>4.95</v>
      </c>
      <c r="J32" s="312"/>
    </row>
    <row r="33" spans="1:10" ht="14.25" customHeight="1">
      <c r="A33" s="172"/>
      <c r="B33" s="146"/>
      <c r="C33" s="146"/>
      <c r="D33" s="779"/>
      <c r="E33" s="782"/>
      <c r="F33" s="796" t="s">
        <v>18</v>
      </c>
      <c r="G33" s="795"/>
      <c r="H33" s="335">
        <v>5.5</v>
      </c>
      <c r="I33" s="336">
        <v>5.6</v>
      </c>
      <c r="J33" s="312"/>
    </row>
    <row r="34" spans="1:10" ht="13.5" customHeight="1">
      <c r="A34" s="172"/>
      <c r="B34" s="146"/>
      <c r="C34" s="146"/>
      <c r="D34" s="777" t="s">
        <v>224</v>
      </c>
      <c r="E34" s="780" t="s">
        <v>201</v>
      </c>
      <c r="F34" s="795" t="s">
        <v>197</v>
      </c>
      <c r="G34" s="795"/>
      <c r="H34" s="330">
        <v>5</v>
      </c>
      <c r="I34" s="331">
        <v>5</v>
      </c>
      <c r="J34" s="312"/>
    </row>
    <row r="35" spans="1:10" ht="13.5" customHeight="1">
      <c r="A35" s="172"/>
      <c r="B35" s="146"/>
      <c r="C35" s="146"/>
      <c r="D35" s="778"/>
      <c r="E35" s="781"/>
      <c r="F35" s="796" t="s">
        <v>17</v>
      </c>
      <c r="G35" s="795"/>
      <c r="H35" s="333">
        <v>5.5</v>
      </c>
      <c r="I35" s="334">
        <v>5.5</v>
      </c>
      <c r="J35" s="312"/>
    </row>
    <row r="36" spans="1:10" ht="16.5" customHeight="1">
      <c r="A36" s="172"/>
      <c r="B36" s="146"/>
      <c r="C36" s="146"/>
      <c r="D36" s="779"/>
      <c r="E36" s="782"/>
      <c r="F36" s="796" t="s">
        <v>18</v>
      </c>
      <c r="G36" s="795"/>
      <c r="H36" s="335">
        <v>6.1</v>
      </c>
      <c r="I36" s="336">
        <v>6.1</v>
      </c>
      <c r="J36" s="312"/>
    </row>
    <row r="37" spans="1:10" ht="23.25" customHeight="1">
      <c r="A37" s="314"/>
      <c r="B37" s="146"/>
      <c r="C37" s="146"/>
      <c r="D37" s="327" t="s">
        <v>171</v>
      </c>
      <c r="E37" s="327" t="s">
        <v>202</v>
      </c>
      <c r="F37" s="785" t="s">
        <v>198</v>
      </c>
      <c r="G37" s="786" t="s">
        <v>196</v>
      </c>
      <c r="H37" s="328">
        <v>0.6</v>
      </c>
      <c r="I37" s="337" t="s">
        <v>204</v>
      </c>
      <c r="J37" s="313"/>
    </row>
    <row r="38" spans="1:10" ht="25.5" customHeight="1">
      <c r="A38" s="172"/>
      <c r="B38" s="146"/>
      <c r="C38" s="146"/>
      <c r="D38" s="329" t="s">
        <v>172</v>
      </c>
      <c r="E38" s="327" t="s">
        <v>203</v>
      </c>
      <c r="F38" s="785" t="s">
        <v>198</v>
      </c>
      <c r="G38" s="786" t="s">
        <v>199</v>
      </c>
      <c r="H38" s="330">
        <v>0.7</v>
      </c>
      <c r="I38" s="337" t="s">
        <v>204</v>
      </c>
      <c r="J38" s="315"/>
    </row>
    <row r="39" spans="1:10" ht="23.25" customHeight="1">
      <c r="A39" s="314"/>
      <c r="B39" s="146"/>
      <c r="C39" s="146"/>
      <c r="D39" s="327" t="s">
        <v>173</v>
      </c>
      <c r="E39" s="327" t="s">
        <v>205</v>
      </c>
      <c r="F39" s="785" t="s">
        <v>198</v>
      </c>
      <c r="G39" s="786" t="s">
        <v>196</v>
      </c>
      <c r="H39" s="328">
        <v>1</v>
      </c>
      <c r="I39" s="337">
        <v>1.05</v>
      </c>
      <c r="J39" s="313"/>
    </row>
    <row r="40" spans="1:10" ht="25.5" customHeight="1">
      <c r="A40" s="172"/>
      <c r="B40" s="146"/>
      <c r="C40" s="146"/>
      <c r="D40" s="338" t="s">
        <v>174</v>
      </c>
      <c r="E40" s="332" t="s">
        <v>206</v>
      </c>
      <c r="F40" s="793" t="s">
        <v>198</v>
      </c>
      <c r="G40" s="794" t="s">
        <v>199</v>
      </c>
      <c r="H40" s="339">
        <v>1</v>
      </c>
      <c r="I40" s="340">
        <v>1</v>
      </c>
      <c r="J40" s="315"/>
    </row>
    <row r="41" spans="1:10" ht="18" customHeight="1">
      <c r="A41" s="172"/>
      <c r="B41" s="146"/>
      <c r="C41" s="146"/>
      <c r="D41" s="178"/>
      <c r="E41" s="178"/>
      <c r="F41" s="146"/>
      <c r="G41" s="146"/>
      <c r="H41" s="146"/>
      <c r="I41" s="146"/>
      <c r="J41" s="312"/>
    </row>
    <row r="42" spans="1:10" ht="23.25" customHeight="1" thickBot="1">
      <c r="A42" s="341" t="s">
        <v>78</v>
      </c>
      <c r="B42" s="182"/>
      <c r="C42" s="182"/>
      <c r="D42" s="182"/>
      <c r="E42" s="182"/>
      <c r="F42" s="182"/>
      <c r="G42" s="182"/>
      <c r="H42" s="182"/>
      <c r="I42" s="182"/>
      <c r="J42" s="317"/>
    </row>
  </sheetData>
  <sheetProtection password="CCAC" sheet="1" objects="1" scenarios="1" formatCells="0"/>
  <mergeCells count="29">
    <mergeCell ref="F40:G40"/>
    <mergeCell ref="F38:G38"/>
    <mergeCell ref="F31:G31"/>
    <mergeCell ref="F33:G33"/>
    <mergeCell ref="F37:G37"/>
    <mergeCell ref="F34:G34"/>
    <mergeCell ref="F35:G35"/>
    <mergeCell ref="F36:G36"/>
    <mergeCell ref="F39:G39"/>
    <mergeCell ref="F32:G32"/>
    <mergeCell ref="H26:I26"/>
    <mergeCell ref="F29:G29"/>
    <mergeCell ref="F30:G30"/>
    <mergeCell ref="D26:D27"/>
    <mergeCell ref="E26:E27"/>
    <mergeCell ref="F26:G27"/>
    <mergeCell ref="F28:G28"/>
    <mergeCell ref="D34:D36"/>
    <mergeCell ref="E34:E36"/>
    <mergeCell ref="D31:D33"/>
    <mergeCell ref="E31:E33"/>
    <mergeCell ref="D24:I24"/>
    <mergeCell ref="A2:I2"/>
    <mergeCell ref="E1:G1"/>
    <mergeCell ref="C21:I21"/>
    <mergeCell ref="D22:F22"/>
    <mergeCell ref="G22:H22"/>
    <mergeCell ref="G23:H23"/>
    <mergeCell ref="D23:F23"/>
  </mergeCells>
  <printOptions horizontalCentered="1" verticalCentered="1"/>
  <pageMargins left="0.35" right="0.35" top="0.35" bottom="0.35" header="0.25" footer="0"/>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7.xml><?xml version="1.0" encoding="utf-8"?>
<worksheet xmlns="http://schemas.openxmlformats.org/spreadsheetml/2006/main" xmlns:r="http://schemas.openxmlformats.org/officeDocument/2006/relationships">
  <sheetPr codeName="Sheet14">
    <pageSetUpPr fitToPage="1"/>
  </sheetPr>
  <dimension ref="A1:P63"/>
  <sheetViews>
    <sheetView showGridLines="0" zoomScale="75" zoomScaleNormal="75" workbookViewId="0" topLeftCell="A1">
      <selection activeCell="F4" sqref="F4"/>
    </sheetView>
  </sheetViews>
  <sheetFormatPr defaultColWidth="10.875" defaultRowHeight="12"/>
  <cols>
    <col min="1" max="1" width="13.00390625" style="2" customWidth="1"/>
    <col min="2" max="2" width="10.25390625" style="2" customWidth="1"/>
    <col min="3" max="3" width="0.74609375" style="2" customWidth="1"/>
    <col min="4" max="4" width="10.75390625" style="2" customWidth="1"/>
    <col min="5" max="5" width="27.625" style="2" customWidth="1"/>
    <col min="6" max="6" width="17.875" style="2" customWidth="1"/>
    <col min="7" max="8" width="16.25390625" style="2" customWidth="1"/>
    <col min="9" max="9" width="17.375" style="2" customWidth="1"/>
    <col min="10" max="11" width="14.00390625" style="2" customWidth="1"/>
    <col min="12" max="12" width="13.875" style="12" customWidth="1"/>
    <col min="13" max="13" width="8.125" style="2" customWidth="1"/>
    <col min="14" max="15" width="10.875" style="2" customWidth="1"/>
    <col min="16" max="16" width="10.875" style="2" hidden="1" customWidth="1"/>
    <col min="17" max="16384" width="10.875" style="2" customWidth="1"/>
  </cols>
  <sheetData>
    <row r="1" spans="1:13" s="1" customFormat="1" ht="30" customHeight="1">
      <c r="A1" s="196" t="s">
        <v>297</v>
      </c>
      <c r="B1" s="197"/>
      <c r="C1" s="197"/>
      <c r="D1" s="197"/>
      <c r="E1" s="367" t="s">
        <v>331</v>
      </c>
      <c r="F1" s="737">
        <f>IF('Form4a-1'!$G$1="","",'Form4a-1'!$G$1)</f>
      </c>
      <c r="G1" s="683"/>
      <c r="H1" s="683"/>
      <c r="I1" s="683"/>
      <c r="J1" s="684"/>
      <c r="K1" s="199" t="s">
        <v>330</v>
      </c>
      <c r="L1" s="256"/>
      <c r="M1" s="351"/>
    </row>
    <row r="2" spans="1:13" s="3" customFormat="1" ht="30" customHeight="1">
      <c r="A2" s="738" t="s">
        <v>353</v>
      </c>
      <c r="B2" s="697"/>
      <c r="C2" s="697"/>
      <c r="D2" s="697"/>
      <c r="E2" s="697"/>
      <c r="F2" s="698"/>
      <c r="G2" s="698"/>
      <c r="H2" s="698"/>
      <c r="I2" s="698"/>
      <c r="J2" s="698"/>
      <c r="K2" s="697"/>
      <c r="L2" s="698"/>
      <c r="M2" s="318"/>
    </row>
    <row r="3" spans="1:13" ht="12" customHeight="1">
      <c r="A3" s="172"/>
      <c r="B3" s="146"/>
      <c r="C3" s="146"/>
      <c r="D3" s="146"/>
      <c r="E3" s="146"/>
      <c r="F3" s="146"/>
      <c r="G3" s="146"/>
      <c r="H3" s="146"/>
      <c r="I3" s="146"/>
      <c r="J3" s="146"/>
      <c r="K3" s="146"/>
      <c r="L3" s="146"/>
      <c r="M3" s="307"/>
    </row>
    <row r="4" spans="1:13" ht="24.75" customHeight="1">
      <c r="A4" s="172"/>
      <c r="B4" s="146"/>
      <c r="C4" s="146"/>
      <c r="D4" s="807" t="s">
        <v>410</v>
      </c>
      <c r="E4" s="808"/>
      <c r="F4" s="353"/>
      <c r="G4" s="801" t="s">
        <v>411</v>
      </c>
      <c r="H4" s="802"/>
      <c r="I4" s="803"/>
      <c r="J4" s="291"/>
      <c r="K4" s="383"/>
      <c r="L4" s="384"/>
      <c r="M4" s="307"/>
    </row>
    <row r="5" spans="1:13" ht="24.75" customHeight="1">
      <c r="A5" s="172"/>
      <c r="B5" s="146"/>
      <c r="C5" s="146"/>
      <c r="D5" s="804" t="s">
        <v>302</v>
      </c>
      <c r="E5" s="809"/>
      <c r="F5" s="353"/>
      <c r="G5" s="804" t="s">
        <v>412</v>
      </c>
      <c r="H5" s="805"/>
      <c r="I5" s="806"/>
      <c r="J5" s="291"/>
      <c r="K5" s="382" t="s">
        <v>309</v>
      </c>
      <c r="L5" s="385"/>
      <c r="M5" s="307"/>
    </row>
    <row r="6" spans="1:16" ht="24.75" customHeight="1">
      <c r="A6" s="172"/>
      <c r="B6" s="146"/>
      <c r="C6" s="146"/>
      <c r="D6" s="379"/>
      <c r="E6" s="380"/>
      <c r="F6" s="383"/>
      <c r="G6" s="805" t="s">
        <v>413</v>
      </c>
      <c r="H6" s="805"/>
      <c r="I6" s="806"/>
      <c r="J6" s="291"/>
      <c r="K6" s="342"/>
      <c r="L6" s="343"/>
      <c r="M6" s="307"/>
      <c r="P6" s="2" t="s">
        <v>312</v>
      </c>
    </row>
    <row r="7" spans="1:16" ht="24.75" customHeight="1">
      <c r="A7" s="172"/>
      <c r="B7" s="146"/>
      <c r="C7" s="146"/>
      <c r="D7" s="840" t="s">
        <v>415</v>
      </c>
      <c r="E7" s="841"/>
      <c r="F7" s="841"/>
      <c r="G7" s="842"/>
      <c r="H7" s="797"/>
      <c r="I7" s="798"/>
      <c r="J7" s="798"/>
      <c r="K7" s="799"/>
      <c r="L7" s="800"/>
      <c r="M7" s="307"/>
      <c r="P7" s="2" t="s">
        <v>310</v>
      </c>
    </row>
    <row r="8" spans="1:16" ht="17.25" customHeight="1">
      <c r="A8" s="172"/>
      <c r="B8" s="146"/>
      <c r="C8" s="146"/>
      <c r="D8" s="810" t="s">
        <v>336</v>
      </c>
      <c r="E8" s="811"/>
      <c r="F8" s="321" t="s">
        <v>47</v>
      </c>
      <c r="G8" s="322" t="s">
        <v>48</v>
      </c>
      <c r="H8" s="322" t="s">
        <v>49</v>
      </c>
      <c r="I8" s="322" t="s">
        <v>228</v>
      </c>
      <c r="J8" s="320" t="s">
        <v>229</v>
      </c>
      <c r="K8" s="323" t="s">
        <v>230</v>
      </c>
      <c r="L8" s="323" t="s">
        <v>55</v>
      </c>
      <c r="M8" s="308"/>
      <c r="P8" s="2" t="s">
        <v>311</v>
      </c>
    </row>
    <row r="9" spans="1:13" ht="63" customHeight="1">
      <c r="A9" s="172"/>
      <c r="B9" s="146"/>
      <c r="C9" s="174"/>
      <c r="D9" s="833" t="s">
        <v>341</v>
      </c>
      <c r="E9" s="844"/>
      <c r="F9" s="324" t="s">
        <v>58</v>
      </c>
      <c r="G9" s="324" t="s">
        <v>59</v>
      </c>
      <c r="H9" s="324" t="s">
        <v>50</v>
      </c>
      <c r="I9" s="324" t="s">
        <v>60</v>
      </c>
      <c r="J9" s="324" t="s">
        <v>61</v>
      </c>
      <c r="K9" s="324" t="s">
        <v>62</v>
      </c>
      <c r="L9" s="324" t="s">
        <v>51</v>
      </c>
      <c r="M9" s="309"/>
    </row>
    <row r="10" spans="1:16" ht="24.75" customHeight="1">
      <c r="A10" s="172"/>
      <c r="B10" s="146"/>
      <c r="C10" s="146"/>
      <c r="D10" s="797"/>
      <c r="E10" s="845"/>
      <c r="F10" s="353"/>
      <c r="G10" s="353"/>
      <c r="H10" s="205">
        <f>IF(G10="","",F10/G10)</f>
      </c>
      <c r="I10" s="353"/>
      <c r="J10" s="478"/>
      <c r="K10" s="484">
        <f>IF(J10="","",I10/J10)</f>
      </c>
      <c r="L10" s="483">
        <f>IF(K10&lt;&gt;"",IF(P10="Centrifugal",IF(K10&gt;20,"YES","NO"),IF(K10&gt;38.2,"YES","NO")),"")</f>
      </c>
      <c r="M10" s="309"/>
      <c r="P10" s="55" t="s">
        <v>106</v>
      </c>
    </row>
    <row r="11" spans="1:13" ht="3.75" customHeight="1">
      <c r="A11" s="172"/>
      <c r="B11" s="146"/>
      <c r="C11" s="146"/>
      <c r="D11" s="174"/>
      <c r="E11" s="146"/>
      <c r="F11" s="146"/>
      <c r="G11" s="146"/>
      <c r="H11" s="146"/>
      <c r="I11" s="146"/>
      <c r="J11" s="146"/>
      <c r="K11" s="146"/>
      <c r="L11" s="176"/>
      <c r="M11" s="307"/>
    </row>
    <row r="12" spans="1:13" ht="18.75" customHeight="1">
      <c r="A12" s="172"/>
      <c r="B12" s="146"/>
      <c r="C12" s="146"/>
      <c r="D12" s="345" t="s">
        <v>63</v>
      </c>
      <c r="E12" s="146"/>
      <c r="F12" s="146"/>
      <c r="G12" s="146"/>
      <c r="H12" s="146"/>
      <c r="I12" s="146"/>
      <c r="J12" s="146"/>
      <c r="K12" s="146"/>
      <c r="L12" s="146"/>
      <c r="M12" s="307"/>
    </row>
    <row r="13" spans="1:13" ht="6" customHeight="1">
      <c r="A13" s="172"/>
      <c r="B13" s="146"/>
      <c r="C13" s="146"/>
      <c r="D13" s="174"/>
      <c r="E13" s="146"/>
      <c r="F13" s="146"/>
      <c r="G13" s="146"/>
      <c r="H13" s="146"/>
      <c r="I13" s="146"/>
      <c r="J13" s="146"/>
      <c r="K13" s="146"/>
      <c r="L13" s="146"/>
      <c r="M13" s="307"/>
    </row>
    <row r="14" spans="1:13" ht="24.75" customHeight="1">
      <c r="A14" s="172"/>
      <c r="B14" s="146"/>
      <c r="C14" s="146"/>
      <c r="D14" s="807" t="s">
        <v>410</v>
      </c>
      <c r="E14" s="808"/>
      <c r="F14" s="353"/>
      <c r="G14" s="801" t="s">
        <v>411</v>
      </c>
      <c r="H14" s="802"/>
      <c r="I14" s="803"/>
      <c r="J14" s="291"/>
      <c r="K14" s="383"/>
      <c r="L14" s="384"/>
      <c r="M14" s="307"/>
    </row>
    <row r="15" spans="1:13" ht="24.75" customHeight="1">
      <c r="A15" s="172"/>
      <c r="B15" s="146"/>
      <c r="C15" s="146"/>
      <c r="D15" s="804" t="s">
        <v>302</v>
      </c>
      <c r="E15" s="809"/>
      <c r="F15" s="353"/>
      <c r="G15" s="804" t="s">
        <v>412</v>
      </c>
      <c r="H15" s="805"/>
      <c r="I15" s="806"/>
      <c r="J15" s="291"/>
      <c r="K15" s="382" t="s">
        <v>309</v>
      </c>
      <c r="L15" s="385"/>
      <c r="M15" s="307"/>
    </row>
    <row r="16" spans="1:13" ht="24.75" customHeight="1">
      <c r="A16" s="172"/>
      <c r="B16" s="146"/>
      <c r="C16" s="146"/>
      <c r="D16" s="379"/>
      <c r="E16" s="380"/>
      <c r="F16" s="383"/>
      <c r="G16" s="805" t="s">
        <v>413</v>
      </c>
      <c r="H16" s="805"/>
      <c r="I16" s="806"/>
      <c r="J16" s="352"/>
      <c r="K16" s="490"/>
      <c r="L16" s="491"/>
      <c r="M16" s="307"/>
    </row>
    <row r="17" spans="1:13" ht="24.75" customHeight="1">
      <c r="A17" s="172"/>
      <c r="B17" s="146"/>
      <c r="C17" s="146"/>
      <c r="D17" s="840" t="s">
        <v>415</v>
      </c>
      <c r="E17" s="841"/>
      <c r="F17" s="841"/>
      <c r="G17" s="842"/>
      <c r="H17" s="797"/>
      <c r="I17" s="798"/>
      <c r="J17" s="798"/>
      <c r="K17" s="799"/>
      <c r="L17" s="800"/>
      <c r="M17" s="307"/>
    </row>
    <row r="18" spans="1:13" ht="17.25" customHeight="1">
      <c r="A18" s="172"/>
      <c r="B18" s="146"/>
      <c r="C18" s="146"/>
      <c r="D18" s="810" t="s">
        <v>336</v>
      </c>
      <c r="E18" s="811"/>
      <c r="F18" s="321" t="s">
        <v>47</v>
      </c>
      <c r="G18" s="322" t="s">
        <v>48</v>
      </c>
      <c r="H18" s="322" t="s">
        <v>49</v>
      </c>
      <c r="I18" s="322" t="s">
        <v>228</v>
      </c>
      <c r="J18" s="320" t="s">
        <v>229</v>
      </c>
      <c r="K18" s="323" t="s">
        <v>230</v>
      </c>
      <c r="L18" s="323" t="s">
        <v>55</v>
      </c>
      <c r="M18" s="308"/>
    </row>
    <row r="19" spans="1:13" ht="63.75" customHeight="1">
      <c r="A19" s="172"/>
      <c r="B19" s="146"/>
      <c r="C19" s="174"/>
      <c r="D19" s="833" t="s">
        <v>341</v>
      </c>
      <c r="E19" s="844"/>
      <c r="F19" s="324" t="s">
        <v>58</v>
      </c>
      <c r="G19" s="324" t="s">
        <v>59</v>
      </c>
      <c r="H19" s="324" t="s">
        <v>50</v>
      </c>
      <c r="I19" s="324" t="s">
        <v>60</v>
      </c>
      <c r="J19" s="324" t="s">
        <v>61</v>
      </c>
      <c r="K19" s="324" t="s">
        <v>62</v>
      </c>
      <c r="L19" s="324" t="s">
        <v>51</v>
      </c>
      <c r="M19" s="309"/>
    </row>
    <row r="20" spans="1:16" s="262" customFormat="1" ht="24.75" customHeight="1">
      <c r="A20" s="493"/>
      <c r="B20" s="200"/>
      <c r="C20" s="200"/>
      <c r="D20" s="797"/>
      <c r="E20" s="846"/>
      <c r="F20" s="353"/>
      <c r="G20" s="353"/>
      <c r="H20" s="205">
        <f>IF(G20="","",F20/G20)</f>
      </c>
      <c r="I20" s="353"/>
      <c r="J20" s="353"/>
      <c r="K20" s="484">
        <f>IF(J20="","",I20/J20)</f>
      </c>
      <c r="L20" s="483">
        <f>IF(K20&lt;&gt;"",IF(P20="Centrifugal",IF(K20&gt;20,"YES","NO"),IF(K20&gt;38.2,"YES","NO")),"")</f>
      </c>
      <c r="M20" s="494"/>
      <c r="P20" s="495" t="s">
        <v>106</v>
      </c>
    </row>
    <row r="21" spans="1:13" ht="3.75" customHeight="1">
      <c r="A21" s="172"/>
      <c r="B21" s="146"/>
      <c r="C21" s="146"/>
      <c r="D21" s="174"/>
      <c r="E21" s="146"/>
      <c r="F21" s="146"/>
      <c r="G21" s="146"/>
      <c r="H21" s="146"/>
      <c r="I21" s="146"/>
      <c r="J21" s="146"/>
      <c r="K21" s="146"/>
      <c r="L21" s="146"/>
      <c r="M21" s="307"/>
    </row>
    <row r="22" spans="1:13" ht="18.75" customHeight="1">
      <c r="A22" s="172"/>
      <c r="B22" s="146"/>
      <c r="C22" s="146"/>
      <c r="D22" s="345" t="s">
        <v>63</v>
      </c>
      <c r="E22" s="146"/>
      <c r="F22" s="146"/>
      <c r="G22" s="146"/>
      <c r="H22" s="146"/>
      <c r="I22" s="146"/>
      <c r="J22" s="146"/>
      <c r="K22" s="146"/>
      <c r="L22" s="146"/>
      <c r="M22" s="307"/>
    </row>
    <row r="23" spans="1:13" ht="6" customHeight="1">
      <c r="A23" s="172"/>
      <c r="B23" s="146"/>
      <c r="C23" s="146"/>
      <c r="D23" s="345"/>
      <c r="E23" s="146"/>
      <c r="F23" s="146"/>
      <c r="G23" s="146"/>
      <c r="H23" s="146"/>
      <c r="I23" s="146"/>
      <c r="J23" s="146"/>
      <c r="K23" s="146"/>
      <c r="L23" s="146"/>
      <c r="M23" s="307"/>
    </row>
    <row r="24" spans="1:13" ht="24.75" customHeight="1">
      <c r="A24" s="172"/>
      <c r="B24" s="146"/>
      <c r="C24" s="146"/>
      <c r="D24" s="847" t="s">
        <v>466</v>
      </c>
      <c r="E24" s="848"/>
      <c r="F24" s="353"/>
      <c r="G24" s="801" t="s">
        <v>354</v>
      </c>
      <c r="H24" s="802"/>
      <c r="I24" s="803"/>
      <c r="J24" s="291"/>
      <c r="K24" s="383"/>
      <c r="L24" s="384"/>
      <c r="M24" s="307"/>
    </row>
    <row r="25" spans="1:13" ht="24.75" customHeight="1">
      <c r="A25" s="172"/>
      <c r="B25" s="146"/>
      <c r="C25" s="146"/>
      <c r="D25" s="804" t="s">
        <v>414</v>
      </c>
      <c r="E25" s="806"/>
      <c r="F25" s="492"/>
      <c r="G25" s="804" t="s">
        <v>468</v>
      </c>
      <c r="H25" s="805"/>
      <c r="I25" s="806"/>
      <c r="J25" s="352"/>
      <c r="K25" s="381"/>
      <c r="L25" s="385"/>
      <c r="M25" s="307"/>
    </row>
    <row r="26" spans="1:13" ht="24.75" customHeight="1">
      <c r="A26" s="172"/>
      <c r="B26" s="146"/>
      <c r="C26" s="146"/>
      <c r="D26" s="840" t="s">
        <v>467</v>
      </c>
      <c r="E26" s="842"/>
      <c r="F26" s="797"/>
      <c r="G26" s="799"/>
      <c r="H26" s="799"/>
      <c r="I26" s="799"/>
      <c r="J26" s="799"/>
      <c r="K26" s="799"/>
      <c r="L26" s="800"/>
      <c r="M26" s="307"/>
    </row>
    <row r="27" spans="1:13" ht="18" customHeight="1">
      <c r="A27" s="172"/>
      <c r="B27" s="146"/>
      <c r="C27" s="146"/>
      <c r="D27" s="810" t="s">
        <v>336</v>
      </c>
      <c r="E27" s="832"/>
      <c r="F27" s="386" t="s">
        <v>227</v>
      </c>
      <c r="G27" s="322" t="s">
        <v>54</v>
      </c>
      <c r="H27" s="322" t="s">
        <v>49</v>
      </c>
      <c r="I27" s="322" t="s">
        <v>228</v>
      </c>
      <c r="J27" s="320" t="s">
        <v>229</v>
      </c>
      <c r="K27" s="320" t="s">
        <v>230</v>
      </c>
      <c r="L27" s="323" t="s">
        <v>55</v>
      </c>
      <c r="M27" s="308"/>
    </row>
    <row r="28" spans="1:13" ht="66" customHeight="1">
      <c r="A28" s="172"/>
      <c r="B28" s="146"/>
      <c r="C28" s="174"/>
      <c r="D28" s="833" t="s">
        <v>341</v>
      </c>
      <c r="E28" s="834"/>
      <c r="F28" s="324" t="s">
        <v>56</v>
      </c>
      <c r="G28" s="324" t="s">
        <v>355</v>
      </c>
      <c r="H28" s="324" t="s">
        <v>57</v>
      </c>
      <c r="I28" s="324" t="s">
        <v>64</v>
      </c>
      <c r="J28" s="324" t="s">
        <v>356</v>
      </c>
      <c r="K28" s="324" t="s">
        <v>65</v>
      </c>
      <c r="L28" s="324" t="s">
        <v>51</v>
      </c>
      <c r="M28" s="309"/>
    </row>
    <row r="29" spans="1:13" ht="24.75" customHeight="1">
      <c r="A29" s="172"/>
      <c r="B29" s="146"/>
      <c r="C29" s="146"/>
      <c r="D29" s="797"/>
      <c r="E29" s="843"/>
      <c r="F29" s="353"/>
      <c r="G29" s="353"/>
      <c r="H29" s="205">
        <f>IF(G29="","",F29/G29)</f>
      </c>
      <c r="I29" s="353"/>
      <c r="J29" s="353"/>
      <c r="K29" s="484">
        <f>IF(J29="","",I29/J29)</f>
      </c>
      <c r="L29" s="483">
        <f>IF(K29="","",IF(K29&gt;176000,"YES","NO"))</f>
      </c>
      <c r="M29" s="309"/>
    </row>
    <row r="30" spans="1:13" ht="3.75" customHeight="1">
      <c r="A30" s="172"/>
      <c r="B30" s="146"/>
      <c r="C30" s="146"/>
      <c r="D30" s="346"/>
      <c r="E30" s="346"/>
      <c r="F30" s="146"/>
      <c r="G30" s="146"/>
      <c r="H30" s="146"/>
      <c r="I30" s="146"/>
      <c r="J30" s="146"/>
      <c r="K30" s="146"/>
      <c r="L30" s="347"/>
      <c r="M30" s="307"/>
    </row>
    <row r="31" spans="1:13" ht="18.75" customHeight="1">
      <c r="A31" s="172"/>
      <c r="B31" s="146"/>
      <c r="C31" s="146"/>
      <c r="D31" s="345" t="s">
        <v>176</v>
      </c>
      <c r="E31" s="346"/>
      <c r="F31" s="136"/>
      <c r="G31" s="146"/>
      <c r="H31" s="146"/>
      <c r="I31" s="146"/>
      <c r="J31" s="146"/>
      <c r="K31" s="146"/>
      <c r="L31" s="347"/>
      <c r="M31" s="307"/>
    </row>
    <row r="32" spans="1:13" ht="6" customHeight="1">
      <c r="A32" s="172"/>
      <c r="B32" s="146"/>
      <c r="C32" s="146"/>
      <c r="D32" s="174"/>
      <c r="E32" s="146"/>
      <c r="F32" s="146"/>
      <c r="G32" s="146"/>
      <c r="H32" s="146"/>
      <c r="I32" s="146"/>
      <c r="J32" s="146"/>
      <c r="K32" s="146"/>
      <c r="L32" s="146"/>
      <c r="M32" s="307"/>
    </row>
    <row r="33" spans="1:13" ht="24.75" customHeight="1">
      <c r="A33" s="172"/>
      <c r="B33" s="146"/>
      <c r="C33" s="146"/>
      <c r="D33" s="847" t="s">
        <v>466</v>
      </c>
      <c r="E33" s="848"/>
      <c r="F33" s="353"/>
      <c r="G33" s="801" t="s">
        <v>354</v>
      </c>
      <c r="H33" s="802"/>
      <c r="I33" s="803"/>
      <c r="J33" s="291"/>
      <c r="K33" s="383"/>
      <c r="L33" s="384"/>
      <c r="M33" s="307"/>
    </row>
    <row r="34" spans="1:13" ht="24.75" customHeight="1">
      <c r="A34" s="172"/>
      <c r="B34" s="146"/>
      <c r="C34" s="146"/>
      <c r="D34" s="804" t="s">
        <v>414</v>
      </c>
      <c r="E34" s="806"/>
      <c r="F34" s="492"/>
      <c r="G34" s="804" t="s">
        <v>468</v>
      </c>
      <c r="H34" s="805"/>
      <c r="I34" s="806"/>
      <c r="J34" s="352"/>
      <c r="K34" s="381"/>
      <c r="L34" s="385"/>
      <c r="M34" s="307"/>
    </row>
    <row r="35" spans="1:13" ht="24.75" customHeight="1">
      <c r="A35" s="172"/>
      <c r="B35" s="146"/>
      <c r="C35" s="146"/>
      <c r="D35" s="840" t="s">
        <v>467</v>
      </c>
      <c r="E35" s="842"/>
      <c r="F35" s="797"/>
      <c r="G35" s="798"/>
      <c r="H35" s="798"/>
      <c r="I35" s="799"/>
      <c r="J35" s="799"/>
      <c r="K35" s="799"/>
      <c r="L35" s="800"/>
      <c r="M35" s="307"/>
    </row>
    <row r="36" spans="1:13" ht="18" customHeight="1">
      <c r="A36" s="172"/>
      <c r="B36" s="146"/>
      <c r="C36" s="146"/>
      <c r="D36" s="810" t="s">
        <v>336</v>
      </c>
      <c r="E36" s="832"/>
      <c r="F36" s="321" t="s">
        <v>227</v>
      </c>
      <c r="G36" s="322" t="s">
        <v>54</v>
      </c>
      <c r="H36" s="322" t="s">
        <v>49</v>
      </c>
      <c r="I36" s="322" t="s">
        <v>228</v>
      </c>
      <c r="J36" s="320" t="s">
        <v>229</v>
      </c>
      <c r="K36" s="320" t="s">
        <v>230</v>
      </c>
      <c r="L36" s="323" t="s">
        <v>55</v>
      </c>
      <c r="M36" s="308"/>
    </row>
    <row r="37" spans="1:13" ht="65.25" customHeight="1">
      <c r="A37" s="172"/>
      <c r="B37" s="146"/>
      <c r="C37" s="174"/>
      <c r="D37" s="833" t="s">
        <v>341</v>
      </c>
      <c r="E37" s="834"/>
      <c r="F37" s="324" t="s">
        <v>56</v>
      </c>
      <c r="G37" s="324" t="s">
        <v>355</v>
      </c>
      <c r="H37" s="324" t="s">
        <v>57</v>
      </c>
      <c r="I37" s="324" t="s">
        <v>64</v>
      </c>
      <c r="J37" s="324" t="s">
        <v>356</v>
      </c>
      <c r="K37" s="324" t="s">
        <v>65</v>
      </c>
      <c r="L37" s="324" t="s">
        <v>51</v>
      </c>
      <c r="M37" s="309"/>
    </row>
    <row r="38" spans="1:13" ht="24.75" customHeight="1">
      <c r="A38" s="172"/>
      <c r="B38" s="146"/>
      <c r="C38" s="146"/>
      <c r="D38" s="797"/>
      <c r="E38" s="843"/>
      <c r="F38" s="353"/>
      <c r="G38" s="353"/>
      <c r="H38" s="484">
        <f>IF(G38="","",F38/G38)</f>
      </c>
      <c r="I38" s="353"/>
      <c r="J38" s="353"/>
      <c r="K38" s="484">
        <f>IF(J38="","",I38/J38)</f>
      </c>
      <c r="L38" s="483">
        <f>IF(K38="","",IF(K38&gt;176000,"YES","NO"))</f>
      </c>
      <c r="M38" s="309"/>
    </row>
    <row r="39" spans="1:13" ht="3.75" customHeight="1">
      <c r="A39" s="172"/>
      <c r="B39" s="146"/>
      <c r="C39" s="146"/>
      <c r="D39" s="346"/>
      <c r="E39" s="346"/>
      <c r="F39" s="146"/>
      <c r="G39" s="146"/>
      <c r="H39" s="146"/>
      <c r="I39" s="146"/>
      <c r="J39" s="146"/>
      <c r="K39" s="146"/>
      <c r="L39" s="347"/>
      <c r="M39" s="307"/>
    </row>
    <row r="40" spans="1:13" ht="18.75" customHeight="1">
      <c r="A40" s="172"/>
      <c r="B40" s="146"/>
      <c r="C40" s="146"/>
      <c r="D40" s="345" t="s">
        <v>176</v>
      </c>
      <c r="E40" s="346"/>
      <c r="F40" s="146"/>
      <c r="G40" s="146"/>
      <c r="H40" s="146"/>
      <c r="I40" s="146"/>
      <c r="J40" s="146"/>
      <c r="K40" s="146"/>
      <c r="L40" s="347"/>
      <c r="M40" s="307"/>
    </row>
    <row r="41" spans="1:13" ht="12" customHeight="1">
      <c r="A41" s="172"/>
      <c r="B41" s="146"/>
      <c r="C41" s="146"/>
      <c r="D41" s="146"/>
      <c r="E41" s="146"/>
      <c r="F41" s="146"/>
      <c r="G41" s="146"/>
      <c r="H41" s="146"/>
      <c r="I41" s="146"/>
      <c r="J41" s="146"/>
      <c r="K41" s="146"/>
      <c r="L41" s="146"/>
      <c r="M41" s="307"/>
    </row>
    <row r="42" spans="1:13" ht="6" customHeight="1">
      <c r="A42" s="172"/>
      <c r="B42" s="146"/>
      <c r="C42" s="146"/>
      <c r="D42" s="310"/>
      <c r="E42" s="146"/>
      <c r="F42" s="146"/>
      <c r="G42" s="146"/>
      <c r="H42" s="146"/>
      <c r="I42" s="146"/>
      <c r="J42" s="146"/>
      <c r="K42" s="146"/>
      <c r="L42" s="146"/>
      <c r="M42" s="307"/>
    </row>
    <row r="43" spans="1:13" ht="24.75" customHeight="1">
      <c r="A43" s="172"/>
      <c r="B43" s="146"/>
      <c r="C43" s="146"/>
      <c r="D43" s="355" t="s">
        <v>343</v>
      </c>
      <c r="E43" s="146"/>
      <c r="F43" s="200" t="s">
        <v>107</v>
      </c>
      <c r="G43" s="146"/>
      <c r="H43" s="146"/>
      <c r="I43" s="146"/>
      <c r="J43" s="812"/>
      <c r="K43" s="813"/>
      <c r="L43" s="146"/>
      <c r="M43" s="307"/>
    </row>
    <row r="44" spans="1:13" ht="19.5" customHeight="1">
      <c r="A44" s="172"/>
      <c r="B44" s="146"/>
      <c r="C44" s="174"/>
      <c r="D44" s="348"/>
      <c r="E44" s="146"/>
      <c r="F44" s="354" t="s">
        <v>108</v>
      </c>
      <c r="G44" s="146"/>
      <c r="H44" s="146"/>
      <c r="I44" s="146"/>
      <c r="J44" s="146"/>
      <c r="K44" s="146"/>
      <c r="L44" s="146"/>
      <c r="M44" s="307"/>
    </row>
    <row r="45" spans="1:13" ht="9" customHeight="1">
      <c r="A45" s="172"/>
      <c r="B45" s="146"/>
      <c r="C45" s="146"/>
      <c r="D45" s="174"/>
      <c r="E45" s="146"/>
      <c r="F45" s="146"/>
      <c r="G45" s="146"/>
      <c r="H45" s="146"/>
      <c r="I45" s="146"/>
      <c r="J45" s="146"/>
      <c r="K45" s="146"/>
      <c r="L45" s="146"/>
      <c r="M45" s="307"/>
    </row>
    <row r="46" spans="1:13" ht="12.75" customHeight="1">
      <c r="A46" s="172"/>
      <c r="B46" s="146"/>
      <c r="C46" s="146"/>
      <c r="D46" s="146"/>
      <c r="E46" s="146"/>
      <c r="F46" s="146"/>
      <c r="G46" s="146"/>
      <c r="H46" s="146"/>
      <c r="I46" s="146"/>
      <c r="J46" s="146"/>
      <c r="K46" s="146"/>
      <c r="L46" s="146"/>
      <c r="M46" s="307"/>
    </row>
    <row r="47" spans="1:13" ht="18.75" customHeight="1">
      <c r="A47" s="172"/>
      <c r="B47" s="146"/>
      <c r="C47" s="146"/>
      <c r="D47" s="836" t="s">
        <v>302</v>
      </c>
      <c r="E47" s="787" t="s">
        <v>346</v>
      </c>
      <c r="F47" s="838" t="s">
        <v>30</v>
      </c>
      <c r="G47" s="789" t="s">
        <v>33</v>
      </c>
      <c r="H47" s="815"/>
      <c r="I47" s="790"/>
      <c r="J47" s="783" t="s">
        <v>66</v>
      </c>
      <c r="K47" s="814"/>
      <c r="L47" s="784"/>
      <c r="M47" s="173"/>
    </row>
    <row r="48" spans="1:13" ht="16.5" customHeight="1">
      <c r="A48" s="172"/>
      <c r="B48" s="146"/>
      <c r="C48" s="174"/>
      <c r="D48" s="837"/>
      <c r="E48" s="787"/>
      <c r="F48" s="839"/>
      <c r="G48" s="791"/>
      <c r="H48" s="816"/>
      <c r="I48" s="792"/>
      <c r="J48" s="356" t="s">
        <v>31</v>
      </c>
      <c r="K48" s="326"/>
      <c r="L48" s="326" t="s">
        <v>32</v>
      </c>
      <c r="M48" s="312"/>
    </row>
    <row r="49" spans="1:13" ht="14.25" customHeight="1">
      <c r="A49" s="172"/>
      <c r="B49" s="146"/>
      <c r="C49" s="146"/>
      <c r="D49" s="780" t="s">
        <v>220</v>
      </c>
      <c r="E49" s="780" t="s">
        <v>28</v>
      </c>
      <c r="F49" s="780" t="s">
        <v>37</v>
      </c>
      <c r="G49" s="785" t="s">
        <v>39</v>
      </c>
      <c r="H49" s="825"/>
      <c r="I49" s="786"/>
      <c r="J49" s="820" t="s">
        <v>34</v>
      </c>
      <c r="K49" s="328"/>
      <c r="L49" s="820"/>
      <c r="M49" s="313"/>
    </row>
    <row r="50" spans="1:13" ht="14.25" customHeight="1">
      <c r="A50" s="172"/>
      <c r="B50" s="146"/>
      <c r="C50" s="146"/>
      <c r="D50" s="781"/>
      <c r="E50" s="781"/>
      <c r="F50" s="781"/>
      <c r="G50" s="829" t="s">
        <v>40</v>
      </c>
      <c r="H50" s="830"/>
      <c r="I50" s="831"/>
      <c r="J50" s="821"/>
      <c r="K50" s="357"/>
      <c r="L50" s="821"/>
      <c r="M50" s="313"/>
    </row>
    <row r="51" spans="1:13" ht="14.25" customHeight="1">
      <c r="A51" s="172"/>
      <c r="B51" s="146"/>
      <c r="C51" s="146"/>
      <c r="D51" s="782"/>
      <c r="E51" s="782"/>
      <c r="F51" s="782"/>
      <c r="G51" s="817" t="s">
        <v>38</v>
      </c>
      <c r="H51" s="818"/>
      <c r="I51" s="819"/>
      <c r="J51" s="822"/>
      <c r="K51" s="358"/>
      <c r="L51" s="822"/>
      <c r="M51" s="313"/>
    </row>
    <row r="52" spans="1:13" ht="13.5" customHeight="1">
      <c r="A52" s="314"/>
      <c r="B52" s="146"/>
      <c r="C52" s="146"/>
      <c r="D52" s="780" t="s">
        <v>221</v>
      </c>
      <c r="E52" s="780" t="s">
        <v>29</v>
      </c>
      <c r="F52" s="780" t="s">
        <v>37</v>
      </c>
      <c r="G52" s="785" t="s">
        <v>39</v>
      </c>
      <c r="H52" s="825"/>
      <c r="I52" s="786"/>
      <c r="J52" s="820" t="s">
        <v>35</v>
      </c>
      <c r="K52" s="328"/>
      <c r="L52" s="820"/>
      <c r="M52" s="313"/>
    </row>
    <row r="53" spans="1:13" ht="13.5" customHeight="1">
      <c r="A53" s="314"/>
      <c r="B53" s="146"/>
      <c r="C53" s="146"/>
      <c r="D53" s="823"/>
      <c r="E53" s="781"/>
      <c r="F53" s="781"/>
      <c r="G53" s="829" t="s">
        <v>40</v>
      </c>
      <c r="H53" s="830"/>
      <c r="I53" s="831"/>
      <c r="J53" s="821"/>
      <c r="K53" s="357"/>
      <c r="L53" s="823"/>
      <c r="M53" s="313"/>
    </row>
    <row r="54" spans="1:13" ht="13.5" customHeight="1">
      <c r="A54" s="314"/>
      <c r="B54" s="146"/>
      <c r="C54" s="146"/>
      <c r="D54" s="824"/>
      <c r="E54" s="782"/>
      <c r="F54" s="782"/>
      <c r="G54" s="817" t="s">
        <v>38</v>
      </c>
      <c r="H54" s="818"/>
      <c r="I54" s="819"/>
      <c r="J54" s="822"/>
      <c r="K54" s="358"/>
      <c r="L54" s="824"/>
      <c r="M54" s="313"/>
    </row>
    <row r="55" spans="1:13" ht="13.5" customHeight="1">
      <c r="A55" s="314"/>
      <c r="B55" s="146"/>
      <c r="C55" s="146"/>
      <c r="D55" s="835" t="s">
        <v>222</v>
      </c>
      <c r="E55" s="780" t="s">
        <v>357</v>
      </c>
      <c r="F55" s="780" t="s">
        <v>37</v>
      </c>
      <c r="G55" s="785" t="s">
        <v>358</v>
      </c>
      <c r="H55" s="825"/>
      <c r="I55" s="786"/>
      <c r="J55" s="820"/>
      <c r="K55" s="820"/>
      <c r="L55" s="828" t="s">
        <v>36</v>
      </c>
      <c r="M55" s="313"/>
    </row>
    <row r="56" spans="1:13" ht="13.5" customHeight="1">
      <c r="A56" s="314"/>
      <c r="B56" s="146"/>
      <c r="C56" s="146"/>
      <c r="D56" s="826"/>
      <c r="E56" s="823"/>
      <c r="F56" s="823"/>
      <c r="G56" s="829" t="s">
        <v>41</v>
      </c>
      <c r="H56" s="830"/>
      <c r="I56" s="831"/>
      <c r="J56" s="826"/>
      <c r="K56" s="826"/>
      <c r="L56" s="826"/>
      <c r="M56" s="313"/>
    </row>
    <row r="57" spans="1:13" ht="13.5" customHeight="1">
      <c r="A57" s="314"/>
      <c r="B57" s="146"/>
      <c r="C57" s="146"/>
      <c r="D57" s="826"/>
      <c r="E57" s="823"/>
      <c r="F57" s="823"/>
      <c r="G57" s="829" t="s">
        <v>42</v>
      </c>
      <c r="H57" s="830"/>
      <c r="I57" s="831"/>
      <c r="J57" s="826"/>
      <c r="K57" s="826"/>
      <c r="L57" s="826"/>
      <c r="M57" s="313"/>
    </row>
    <row r="58" spans="1:13" ht="13.5" customHeight="1">
      <c r="A58" s="172"/>
      <c r="B58" s="146"/>
      <c r="C58" s="146"/>
      <c r="D58" s="827"/>
      <c r="E58" s="824"/>
      <c r="F58" s="824"/>
      <c r="G58" s="817" t="s">
        <v>43</v>
      </c>
      <c r="H58" s="818"/>
      <c r="I58" s="819"/>
      <c r="J58" s="827"/>
      <c r="K58" s="827"/>
      <c r="L58" s="827"/>
      <c r="M58" s="315"/>
    </row>
    <row r="59" spans="1:13" ht="5.25" customHeight="1">
      <c r="A59" s="172"/>
      <c r="B59" s="146"/>
      <c r="C59" s="174"/>
      <c r="D59" s="179"/>
      <c r="E59" s="180"/>
      <c r="F59" s="316"/>
      <c r="G59" s="316"/>
      <c r="H59" s="316"/>
      <c r="I59" s="316"/>
      <c r="J59" s="146"/>
      <c r="K59" s="146"/>
      <c r="L59" s="146"/>
      <c r="M59" s="312"/>
    </row>
    <row r="60" spans="1:13" ht="16.5" customHeight="1">
      <c r="A60" s="172"/>
      <c r="B60" s="146"/>
      <c r="C60" s="174"/>
      <c r="D60" s="349" t="s">
        <v>53</v>
      </c>
      <c r="E60" s="180"/>
      <c r="F60" s="316"/>
      <c r="G60" s="316"/>
      <c r="H60" s="316"/>
      <c r="I60" s="316"/>
      <c r="J60" s="146"/>
      <c r="K60" s="146"/>
      <c r="L60" s="146"/>
      <c r="M60" s="312"/>
    </row>
    <row r="61" spans="1:13" ht="16.5" customHeight="1">
      <c r="A61" s="172"/>
      <c r="B61" s="146"/>
      <c r="C61" s="174"/>
      <c r="D61" s="350" t="s">
        <v>359</v>
      </c>
      <c r="E61" s="180"/>
      <c r="F61" s="316"/>
      <c r="G61" s="316"/>
      <c r="H61" s="316"/>
      <c r="I61" s="316"/>
      <c r="J61" s="146"/>
      <c r="K61" s="146"/>
      <c r="L61" s="146"/>
      <c r="M61" s="312"/>
    </row>
    <row r="62" spans="1:13" ht="15">
      <c r="A62" s="172"/>
      <c r="B62" s="146"/>
      <c r="C62" s="146"/>
      <c r="D62" s="178"/>
      <c r="E62" s="178"/>
      <c r="F62" s="146"/>
      <c r="G62" s="146"/>
      <c r="H62" s="146"/>
      <c r="I62" s="146"/>
      <c r="J62" s="146"/>
      <c r="K62" s="146"/>
      <c r="L62" s="146"/>
      <c r="M62" s="312"/>
    </row>
    <row r="63" spans="1:13" ht="17.25" customHeight="1" thickBot="1">
      <c r="A63" s="181" t="s">
        <v>79</v>
      </c>
      <c r="B63" s="182"/>
      <c r="C63" s="182"/>
      <c r="D63" s="182"/>
      <c r="E63" s="182"/>
      <c r="F63" s="182"/>
      <c r="G63" s="182"/>
      <c r="H63" s="182"/>
      <c r="I63" s="182"/>
      <c r="J63" s="182"/>
      <c r="K63" s="182"/>
      <c r="L63" s="182"/>
      <c r="M63" s="317"/>
    </row>
  </sheetData>
  <sheetProtection password="CCAC" sheet="1" objects="1" scenarios="1" formatCells="0"/>
  <mergeCells count="72">
    <mergeCell ref="D35:E35"/>
    <mergeCell ref="D28:E28"/>
    <mergeCell ref="D29:E29"/>
    <mergeCell ref="D34:E34"/>
    <mergeCell ref="H7:L7"/>
    <mergeCell ref="G34:I34"/>
    <mergeCell ref="D33:E33"/>
    <mergeCell ref="D25:E25"/>
    <mergeCell ref="D26:E26"/>
    <mergeCell ref="G25:I25"/>
    <mergeCell ref="D15:E15"/>
    <mergeCell ref="D24:E24"/>
    <mergeCell ref="G15:I15"/>
    <mergeCell ref="G16:I16"/>
    <mergeCell ref="G24:I24"/>
    <mergeCell ref="D17:G17"/>
    <mergeCell ref="D19:E19"/>
    <mergeCell ref="D20:E20"/>
    <mergeCell ref="G33:I33"/>
    <mergeCell ref="G14:I14"/>
    <mergeCell ref="D7:G7"/>
    <mergeCell ref="D38:E38"/>
    <mergeCell ref="F35:L35"/>
    <mergeCell ref="D14:E14"/>
    <mergeCell ref="D27:E27"/>
    <mergeCell ref="D8:E8"/>
    <mergeCell ref="D9:E9"/>
    <mergeCell ref="D10:E10"/>
    <mergeCell ref="F55:F58"/>
    <mergeCell ref="J55:J58"/>
    <mergeCell ref="G55:I55"/>
    <mergeCell ref="F47:F48"/>
    <mergeCell ref="G50:I50"/>
    <mergeCell ref="G53:I53"/>
    <mergeCell ref="G54:I54"/>
    <mergeCell ref="J49:J51"/>
    <mergeCell ref="F49:F51"/>
    <mergeCell ref="F52:F54"/>
    <mergeCell ref="D36:E36"/>
    <mergeCell ref="D37:E37"/>
    <mergeCell ref="D55:D58"/>
    <mergeCell ref="E55:E58"/>
    <mergeCell ref="E52:E54"/>
    <mergeCell ref="D52:D54"/>
    <mergeCell ref="D49:D51"/>
    <mergeCell ref="E49:E51"/>
    <mergeCell ref="D47:D48"/>
    <mergeCell ref="E47:E48"/>
    <mergeCell ref="L52:L54"/>
    <mergeCell ref="G52:I52"/>
    <mergeCell ref="G49:I49"/>
    <mergeCell ref="K55:K58"/>
    <mergeCell ref="L55:L58"/>
    <mergeCell ref="G56:I56"/>
    <mergeCell ref="G57:I57"/>
    <mergeCell ref="G58:I58"/>
    <mergeCell ref="J52:J54"/>
    <mergeCell ref="J43:K43"/>
    <mergeCell ref="J47:L47"/>
    <mergeCell ref="G47:I48"/>
    <mergeCell ref="G51:I51"/>
    <mergeCell ref="L49:L51"/>
    <mergeCell ref="A2:L2"/>
    <mergeCell ref="F1:J1"/>
    <mergeCell ref="H17:L17"/>
    <mergeCell ref="F26:L26"/>
    <mergeCell ref="G4:I4"/>
    <mergeCell ref="G5:I5"/>
    <mergeCell ref="G6:I6"/>
    <mergeCell ref="D4:E4"/>
    <mergeCell ref="D5:E5"/>
    <mergeCell ref="D18:E18"/>
  </mergeCells>
  <conditionalFormatting sqref="L29 L38 L10 L20">
    <cfRule type="cellIs" priority="1" dxfId="0" operator="equal" stopIfTrue="1">
      <formula>"YES"</formula>
    </cfRule>
    <cfRule type="cellIs" priority="2" dxfId="1" operator="equal" stopIfTrue="1">
      <formula>"NO"</formula>
    </cfRule>
  </conditionalFormatting>
  <printOptions horizontalCentered="1" verticalCentered="1"/>
  <pageMargins left="0.35" right="0.2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J46"/>
  <sheetViews>
    <sheetView showGridLines="0" zoomScale="75" zoomScaleNormal="75" workbookViewId="0" topLeftCell="A1">
      <selection activeCell="D6" sqref="D6"/>
    </sheetView>
  </sheetViews>
  <sheetFormatPr defaultColWidth="10.875" defaultRowHeight="12"/>
  <cols>
    <col min="1" max="1" width="13.00390625" style="2" customWidth="1"/>
    <col min="2" max="2" width="7.00390625" style="2" customWidth="1"/>
    <col min="3" max="3" width="4.125" style="2" customWidth="1"/>
    <col min="4" max="4" width="18.125" style="2" customWidth="1"/>
    <col min="5" max="5" width="33.875" style="2" customWidth="1"/>
    <col min="6" max="6" width="16.375" style="2" customWidth="1"/>
    <col min="7" max="7" width="12.00390625" style="2" customWidth="1"/>
    <col min="8" max="8" width="18.25390625" style="2" customWidth="1"/>
    <col min="9" max="9" width="19.25390625" style="2" customWidth="1"/>
    <col min="10" max="10" width="10.875" style="2" customWidth="1"/>
    <col min="11" max="16384" width="10.875" style="2" customWidth="1"/>
  </cols>
  <sheetData>
    <row r="1" spans="1:10" s="1" customFormat="1" ht="30" customHeight="1">
      <c r="A1" s="196" t="s">
        <v>291</v>
      </c>
      <c r="B1" s="197"/>
      <c r="C1" s="197"/>
      <c r="D1" s="367" t="s">
        <v>331</v>
      </c>
      <c r="E1" s="776">
        <f>IF('Form4a-1'!$G$1="","",'Form4a-1'!$G$1)</f>
      </c>
      <c r="F1" s="720"/>
      <c r="G1" s="720"/>
      <c r="H1" s="721"/>
      <c r="I1" s="199" t="s">
        <v>330</v>
      </c>
      <c r="J1" s="128"/>
    </row>
    <row r="2" spans="1:10" s="3" customFormat="1" ht="30" customHeight="1">
      <c r="A2" s="738" t="s">
        <v>292</v>
      </c>
      <c r="B2" s="697"/>
      <c r="C2" s="697"/>
      <c r="D2" s="697"/>
      <c r="E2" s="698"/>
      <c r="F2" s="698"/>
      <c r="G2" s="698"/>
      <c r="H2" s="698"/>
      <c r="I2" s="697"/>
      <c r="J2" s="359"/>
    </row>
    <row r="3" spans="1:10" ht="18" customHeight="1">
      <c r="A3" s="172"/>
      <c r="B3" s="146"/>
      <c r="C3" s="146"/>
      <c r="D3" s="146"/>
      <c r="E3" s="146"/>
      <c r="F3" s="146"/>
      <c r="G3" s="146"/>
      <c r="H3" s="146"/>
      <c r="I3" s="146"/>
      <c r="J3" s="173"/>
    </row>
    <row r="4" spans="1:10" ht="21" customHeight="1">
      <c r="A4" s="172"/>
      <c r="B4" s="146"/>
      <c r="C4" s="146"/>
      <c r="D4" s="189" t="s">
        <v>336</v>
      </c>
      <c r="E4" s="189" t="s">
        <v>227</v>
      </c>
      <c r="F4" s="376" t="s">
        <v>337</v>
      </c>
      <c r="G4" s="377" t="s">
        <v>293</v>
      </c>
      <c r="H4" s="189" t="s">
        <v>228</v>
      </c>
      <c r="I4" s="378" t="s">
        <v>229</v>
      </c>
      <c r="J4" s="173"/>
    </row>
    <row r="5" spans="1:10" ht="65.25" customHeight="1">
      <c r="A5" s="172"/>
      <c r="B5" s="146"/>
      <c r="C5" s="174"/>
      <c r="D5" s="324" t="s">
        <v>340</v>
      </c>
      <c r="E5" s="324" t="s">
        <v>341</v>
      </c>
      <c r="F5" s="194" t="s">
        <v>109</v>
      </c>
      <c r="G5" s="324" t="s">
        <v>123</v>
      </c>
      <c r="H5" s="324" t="s">
        <v>124</v>
      </c>
      <c r="I5" s="324" t="s">
        <v>15</v>
      </c>
      <c r="J5" s="173"/>
    </row>
    <row r="6" spans="1:10" ht="30" customHeight="1">
      <c r="A6" s="172"/>
      <c r="B6" s="146"/>
      <c r="C6" s="146"/>
      <c r="D6" s="104"/>
      <c r="E6" s="168"/>
      <c r="F6" s="393"/>
      <c r="G6" s="104"/>
      <c r="H6" s="104"/>
      <c r="I6" s="104"/>
      <c r="J6" s="173"/>
    </row>
    <row r="7" spans="1:10" ht="30" customHeight="1">
      <c r="A7" s="287"/>
      <c r="B7" s="146"/>
      <c r="C7" s="146"/>
      <c r="D7" s="104"/>
      <c r="E7" s="168"/>
      <c r="F7" s="393"/>
      <c r="G7" s="104"/>
      <c r="H7" s="104"/>
      <c r="I7" s="104"/>
      <c r="J7" s="173"/>
    </row>
    <row r="8" spans="1:10" ht="30" customHeight="1">
      <c r="A8" s="172"/>
      <c r="B8" s="146"/>
      <c r="C8" s="146"/>
      <c r="D8" s="104"/>
      <c r="E8" s="168"/>
      <c r="F8" s="393"/>
      <c r="G8" s="104"/>
      <c r="H8" s="104"/>
      <c r="I8" s="104"/>
      <c r="J8" s="173"/>
    </row>
    <row r="9" spans="1:10" ht="30" customHeight="1">
      <c r="A9" s="172"/>
      <c r="B9" s="146"/>
      <c r="C9" s="146"/>
      <c r="D9" s="104"/>
      <c r="E9" s="168"/>
      <c r="F9" s="393"/>
      <c r="G9" s="104"/>
      <c r="H9" s="104"/>
      <c r="I9" s="104"/>
      <c r="J9" s="173"/>
    </row>
    <row r="10" spans="1:10" ht="30" customHeight="1">
      <c r="A10" s="172"/>
      <c r="B10" s="146"/>
      <c r="C10" s="146"/>
      <c r="D10" s="169"/>
      <c r="E10" s="168"/>
      <c r="F10" s="393"/>
      <c r="G10" s="104"/>
      <c r="H10" s="104"/>
      <c r="I10" s="104"/>
      <c r="J10" s="173"/>
    </row>
    <row r="11" spans="1:10" ht="30" customHeight="1">
      <c r="A11" s="172"/>
      <c r="B11" s="146"/>
      <c r="C11" s="146"/>
      <c r="D11" s="104"/>
      <c r="E11" s="168"/>
      <c r="F11" s="393"/>
      <c r="G11" s="104"/>
      <c r="H11" s="104"/>
      <c r="I11" s="104"/>
      <c r="J11" s="173"/>
    </row>
    <row r="12" spans="1:10" ht="30" customHeight="1">
      <c r="A12" s="172"/>
      <c r="B12" s="146"/>
      <c r="C12" s="174"/>
      <c r="D12" s="104"/>
      <c r="E12" s="168"/>
      <c r="F12" s="393"/>
      <c r="G12" s="104"/>
      <c r="H12" s="104"/>
      <c r="I12" s="104"/>
      <c r="J12" s="173"/>
    </row>
    <row r="13" spans="1:10" ht="30" customHeight="1">
      <c r="A13" s="172"/>
      <c r="B13" s="146"/>
      <c r="C13" s="174"/>
      <c r="D13" s="104"/>
      <c r="E13" s="168"/>
      <c r="F13" s="393"/>
      <c r="G13" s="104"/>
      <c r="H13" s="104"/>
      <c r="I13" s="104"/>
      <c r="J13" s="173"/>
    </row>
    <row r="14" spans="1:10" ht="30" customHeight="1">
      <c r="A14" s="172"/>
      <c r="B14" s="146"/>
      <c r="C14" s="174"/>
      <c r="D14" s="104"/>
      <c r="E14" s="168"/>
      <c r="F14" s="393"/>
      <c r="G14" s="104"/>
      <c r="H14" s="104"/>
      <c r="I14" s="104"/>
      <c r="J14" s="173"/>
    </row>
    <row r="15" spans="1:10" ht="30" customHeight="1">
      <c r="A15" s="172"/>
      <c r="B15" s="146"/>
      <c r="C15" s="146"/>
      <c r="D15" s="104"/>
      <c r="E15" s="168"/>
      <c r="F15" s="393"/>
      <c r="G15" s="104"/>
      <c r="H15" s="104"/>
      <c r="I15" s="104"/>
      <c r="J15" s="173"/>
    </row>
    <row r="16" spans="1:10" ht="30" customHeight="1">
      <c r="A16" s="172"/>
      <c r="B16" s="146"/>
      <c r="C16" s="146"/>
      <c r="D16" s="104"/>
      <c r="E16" s="168"/>
      <c r="F16" s="393"/>
      <c r="G16" s="104"/>
      <c r="H16" s="104"/>
      <c r="I16" s="104"/>
      <c r="J16" s="173"/>
    </row>
    <row r="17" spans="1:10" ht="30" customHeight="1">
      <c r="A17" s="172"/>
      <c r="B17" s="146"/>
      <c r="C17" s="146"/>
      <c r="D17" s="104"/>
      <c r="E17" s="168"/>
      <c r="F17" s="393"/>
      <c r="G17" s="104"/>
      <c r="H17" s="104"/>
      <c r="I17" s="104"/>
      <c r="J17" s="173"/>
    </row>
    <row r="18" spans="1:10" ht="30" customHeight="1">
      <c r="A18" s="172"/>
      <c r="B18" s="146"/>
      <c r="C18" s="146"/>
      <c r="D18" s="104"/>
      <c r="E18" s="168"/>
      <c r="F18" s="393"/>
      <c r="G18" s="104"/>
      <c r="H18" s="104"/>
      <c r="I18" s="104"/>
      <c r="J18" s="173"/>
    </row>
    <row r="19" spans="1:10" ht="30" customHeight="1">
      <c r="A19" s="172"/>
      <c r="B19" s="146"/>
      <c r="C19" s="146"/>
      <c r="D19" s="104"/>
      <c r="E19" s="168"/>
      <c r="F19" s="393"/>
      <c r="G19" s="104"/>
      <c r="H19" s="104"/>
      <c r="I19" s="104"/>
      <c r="J19" s="173"/>
    </row>
    <row r="20" spans="1:10" ht="30" customHeight="1">
      <c r="A20" s="172"/>
      <c r="B20" s="146"/>
      <c r="C20" s="146"/>
      <c r="D20" s="104"/>
      <c r="E20" s="168"/>
      <c r="F20" s="393"/>
      <c r="G20" s="104"/>
      <c r="H20" s="104"/>
      <c r="I20" s="104"/>
      <c r="J20" s="173"/>
    </row>
    <row r="21" spans="1:10" ht="30" customHeight="1">
      <c r="A21" s="172"/>
      <c r="B21" s="146"/>
      <c r="C21" s="146"/>
      <c r="D21" s="104"/>
      <c r="E21" s="168"/>
      <c r="F21" s="393"/>
      <c r="G21" s="104"/>
      <c r="H21" s="104"/>
      <c r="I21" s="104"/>
      <c r="J21" s="173"/>
    </row>
    <row r="22" spans="1:10" ht="30" customHeight="1">
      <c r="A22" s="172"/>
      <c r="B22" s="146"/>
      <c r="C22" s="146"/>
      <c r="D22" s="104"/>
      <c r="E22" s="168"/>
      <c r="F22" s="393"/>
      <c r="G22" s="104"/>
      <c r="H22" s="104"/>
      <c r="I22" s="104"/>
      <c r="J22" s="173"/>
    </row>
    <row r="23" spans="1:10" ht="18" customHeight="1">
      <c r="A23" s="172"/>
      <c r="B23" s="146"/>
      <c r="C23" s="146"/>
      <c r="D23" s="146"/>
      <c r="E23" s="146"/>
      <c r="F23" s="146"/>
      <c r="G23" s="146"/>
      <c r="H23" s="146"/>
      <c r="I23" s="146"/>
      <c r="J23" s="173"/>
    </row>
    <row r="24" spans="1:10" ht="9.75" customHeight="1">
      <c r="A24" s="172"/>
      <c r="B24" s="146"/>
      <c r="C24" s="146"/>
      <c r="D24" s="310"/>
      <c r="E24" s="146"/>
      <c r="F24" s="146"/>
      <c r="G24" s="146"/>
      <c r="H24" s="146"/>
      <c r="I24" s="146"/>
      <c r="J24" s="173"/>
    </row>
    <row r="25" spans="1:10" ht="21.75" customHeight="1">
      <c r="A25" s="172"/>
      <c r="B25" s="146"/>
      <c r="C25" s="146"/>
      <c r="D25" s="146" t="s">
        <v>343</v>
      </c>
      <c r="E25" s="146"/>
      <c r="F25" s="146"/>
      <c r="G25" s="146"/>
      <c r="H25" s="146"/>
      <c r="I25" s="146"/>
      <c r="J25" s="173"/>
    </row>
    <row r="26" spans="1:10" ht="30" customHeight="1">
      <c r="A26" s="172"/>
      <c r="B26" s="146"/>
      <c r="C26" s="146"/>
      <c r="D26" s="200" t="s">
        <v>344</v>
      </c>
      <c r="E26" s="200"/>
      <c r="F26" s="200"/>
      <c r="G26" s="724"/>
      <c r="H26" s="725"/>
      <c r="I26" s="200"/>
      <c r="J26" s="173"/>
    </row>
    <row r="27" spans="1:10" ht="21.75" customHeight="1">
      <c r="A27" s="172"/>
      <c r="B27" s="146"/>
      <c r="C27" s="146"/>
      <c r="D27" s="200" t="s">
        <v>345</v>
      </c>
      <c r="E27" s="200"/>
      <c r="F27" s="200"/>
      <c r="G27" s="200"/>
      <c r="H27" s="200"/>
      <c r="I27" s="200"/>
      <c r="J27" s="173"/>
    </row>
    <row r="28" spans="1:10" ht="21.75" customHeight="1">
      <c r="A28" s="172"/>
      <c r="B28" s="146"/>
      <c r="C28" s="146"/>
      <c r="D28" s="174"/>
      <c r="E28" s="146"/>
      <c r="F28" s="146"/>
      <c r="G28" s="146"/>
      <c r="H28" s="146"/>
      <c r="I28" s="146"/>
      <c r="J28" s="173"/>
    </row>
    <row r="29" spans="1:10" ht="4.5" customHeight="1">
      <c r="A29" s="172"/>
      <c r="B29" s="146"/>
      <c r="C29" s="146"/>
      <c r="D29" s="146"/>
      <c r="E29" s="146"/>
      <c r="F29" s="146"/>
      <c r="G29" s="146"/>
      <c r="H29" s="146"/>
      <c r="I29" s="146"/>
      <c r="J29" s="173"/>
    </row>
    <row r="30" spans="1:10" ht="15">
      <c r="A30" s="172"/>
      <c r="B30" s="146"/>
      <c r="C30" s="146"/>
      <c r="D30" s="745" t="s">
        <v>302</v>
      </c>
      <c r="E30" s="745" t="s">
        <v>346</v>
      </c>
      <c r="F30" s="852" t="s">
        <v>110</v>
      </c>
      <c r="G30" s="853"/>
      <c r="H30" s="854"/>
      <c r="I30" s="360"/>
      <c r="J30" s="173"/>
    </row>
    <row r="31" spans="1:10" ht="30">
      <c r="A31" s="172"/>
      <c r="B31" s="146"/>
      <c r="C31" s="174"/>
      <c r="D31" s="855"/>
      <c r="E31" s="745"/>
      <c r="F31" s="369" t="s">
        <v>283</v>
      </c>
      <c r="G31" s="368" t="s">
        <v>284</v>
      </c>
      <c r="H31" s="195" t="s">
        <v>10</v>
      </c>
      <c r="I31" s="360"/>
      <c r="J31" s="173"/>
    </row>
    <row r="32" spans="1:10" ht="19.5" customHeight="1">
      <c r="A32" s="172"/>
      <c r="B32" s="146"/>
      <c r="C32" s="146"/>
      <c r="D32" s="849" t="s">
        <v>220</v>
      </c>
      <c r="E32" s="849" t="s">
        <v>295</v>
      </c>
      <c r="F32" s="202">
        <v>0</v>
      </c>
      <c r="G32" s="370">
        <v>300000</v>
      </c>
      <c r="H32" s="371" t="s">
        <v>11</v>
      </c>
      <c r="I32" s="360"/>
      <c r="J32" s="173"/>
    </row>
    <row r="33" spans="1:10" ht="19.5" customHeight="1">
      <c r="A33" s="361"/>
      <c r="B33" s="146"/>
      <c r="C33" s="146"/>
      <c r="D33" s="850"/>
      <c r="E33" s="850"/>
      <c r="F33" s="372">
        <v>300000</v>
      </c>
      <c r="G33" s="370">
        <v>2500000</v>
      </c>
      <c r="H33" s="373" t="s">
        <v>168</v>
      </c>
      <c r="I33" s="360"/>
      <c r="J33" s="173"/>
    </row>
    <row r="34" spans="1:10" ht="19.5" customHeight="1">
      <c r="A34" s="172"/>
      <c r="B34" s="146"/>
      <c r="C34" s="146"/>
      <c r="D34" s="850"/>
      <c r="E34" s="851"/>
      <c r="F34" s="372">
        <v>2500000</v>
      </c>
      <c r="G34" s="370" t="s">
        <v>286</v>
      </c>
      <c r="H34" s="373" t="s">
        <v>13</v>
      </c>
      <c r="I34" s="360"/>
      <c r="J34" s="173"/>
    </row>
    <row r="35" spans="1:10" ht="19.5" customHeight="1">
      <c r="A35" s="314"/>
      <c r="B35" s="146"/>
      <c r="C35" s="146"/>
      <c r="D35" s="849" t="s">
        <v>221</v>
      </c>
      <c r="E35" s="850" t="s">
        <v>296</v>
      </c>
      <c r="F35" s="202">
        <v>0</v>
      </c>
      <c r="G35" s="370">
        <v>300000</v>
      </c>
      <c r="H35" s="373" t="s">
        <v>12</v>
      </c>
      <c r="I35" s="360"/>
      <c r="J35" s="173"/>
    </row>
    <row r="36" spans="1:10" ht="19.5" customHeight="1">
      <c r="A36" s="314"/>
      <c r="B36" s="146"/>
      <c r="C36" s="146"/>
      <c r="D36" s="850"/>
      <c r="E36" s="850"/>
      <c r="F36" s="372">
        <v>300000</v>
      </c>
      <c r="G36" s="370">
        <v>2500000</v>
      </c>
      <c r="H36" s="373" t="s">
        <v>168</v>
      </c>
      <c r="I36" s="360"/>
      <c r="J36" s="173"/>
    </row>
    <row r="37" spans="1:10" ht="19.5" customHeight="1">
      <c r="A37" s="172"/>
      <c r="B37" s="146"/>
      <c r="C37" s="174"/>
      <c r="D37" s="851"/>
      <c r="E37" s="851"/>
      <c r="F37" s="372">
        <v>2500000</v>
      </c>
      <c r="G37" s="370" t="s">
        <v>286</v>
      </c>
      <c r="H37" s="373" t="s">
        <v>166</v>
      </c>
      <c r="I37" s="362"/>
      <c r="J37" s="173"/>
    </row>
    <row r="38" spans="1:10" ht="19.5" customHeight="1">
      <c r="A38" s="172"/>
      <c r="B38" s="146"/>
      <c r="C38" s="174"/>
      <c r="D38" s="716" t="s">
        <v>222</v>
      </c>
      <c r="E38" s="849" t="s">
        <v>77</v>
      </c>
      <c r="F38" s="202">
        <v>0</v>
      </c>
      <c r="G38" s="370">
        <v>300000</v>
      </c>
      <c r="H38" s="371" t="s">
        <v>11</v>
      </c>
      <c r="I38" s="362"/>
      <c r="J38" s="173"/>
    </row>
    <row r="39" spans="1:10" ht="19.5" customHeight="1">
      <c r="A39" s="172"/>
      <c r="B39" s="146"/>
      <c r="C39" s="174"/>
      <c r="D39" s="826"/>
      <c r="E39" s="823"/>
      <c r="F39" s="372">
        <v>300000</v>
      </c>
      <c r="G39" s="370">
        <v>2500000</v>
      </c>
      <c r="H39" s="373" t="s">
        <v>169</v>
      </c>
      <c r="I39" s="362"/>
      <c r="J39" s="173"/>
    </row>
    <row r="40" spans="1:10" ht="19.5" customHeight="1">
      <c r="A40" s="172"/>
      <c r="B40" s="146"/>
      <c r="C40" s="174"/>
      <c r="D40" s="827"/>
      <c r="E40" s="824"/>
      <c r="F40" s="372">
        <v>2500000</v>
      </c>
      <c r="G40" s="370" t="s">
        <v>286</v>
      </c>
      <c r="H40" s="373" t="s">
        <v>14</v>
      </c>
      <c r="I40" s="362"/>
      <c r="J40" s="173"/>
    </row>
    <row r="41" spans="1:10" ht="19.5">
      <c r="A41" s="172"/>
      <c r="B41" s="146"/>
      <c r="C41" s="146"/>
      <c r="D41" s="856" t="s">
        <v>223</v>
      </c>
      <c r="E41" s="374" t="s">
        <v>37</v>
      </c>
      <c r="F41" s="372">
        <v>300000</v>
      </c>
      <c r="G41" s="370">
        <v>2500000</v>
      </c>
      <c r="H41" s="371" t="s">
        <v>169</v>
      </c>
      <c r="I41" s="176"/>
      <c r="J41" s="173"/>
    </row>
    <row r="42" spans="1:10" ht="19.5">
      <c r="A42" s="172"/>
      <c r="B42" s="146"/>
      <c r="C42" s="146"/>
      <c r="D42" s="856"/>
      <c r="E42" s="374" t="s">
        <v>469</v>
      </c>
      <c r="F42" s="372">
        <v>2500000</v>
      </c>
      <c r="G42" s="370" t="s">
        <v>286</v>
      </c>
      <c r="H42" s="373" t="s">
        <v>170</v>
      </c>
      <c r="I42" s="176"/>
      <c r="J42" s="173"/>
    </row>
    <row r="43" spans="1:10" ht="19.5">
      <c r="A43" s="172"/>
      <c r="B43" s="146"/>
      <c r="C43" s="146"/>
      <c r="D43" s="857"/>
      <c r="E43" s="375" t="s">
        <v>598</v>
      </c>
      <c r="F43" s="372">
        <v>2500000</v>
      </c>
      <c r="G43" s="370" t="s">
        <v>286</v>
      </c>
      <c r="H43" s="373" t="s">
        <v>170</v>
      </c>
      <c r="I43" s="362"/>
      <c r="J43" s="173"/>
    </row>
    <row r="44" spans="1:10" ht="15.75">
      <c r="A44" s="172"/>
      <c r="B44" s="146"/>
      <c r="C44" s="174"/>
      <c r="D44" s="179"/>
      <c r="E44" s="180"/>
      <c r="F44" s="316"/>
      <c r="G44" s="316"/>
      <c r="H44" s="146"/>
      <c r="I44" s="146"/>
      <c r="J44" s="173"/>
    </row>
    <row r="45" spans="1:10" ht="28.5" customHeight="1" thickBot="1">
      <c r="A45" s="363" t="s">
        <v>80</v>
      </c>
      <c r="B45" s="182"/>
      <c r="C45" s="364"/>
      <c r="D45" s="183"/>
      <c r="E45" s="184"/>
      <c r="F45" s="365"/>
      <c r="G45" s="365"/>
      <c r="H45" s="366"/>
      <c r="I45" s="182"/>
      <c r="J45" s="188"/>
    </row>
    <row r="46" spans="1:10" ht="3" customHeight="1" hidden="1" thickBot="1">
      <c r="A46" s="4"/>
      <c r="B46" s="5"/>
      <c r="C46" s="5"/>
      <c r="D46" s="5"/>
      <c r="E46" s="5"/>
      <c r="F46" s="5"/>
      <c r="G46" s="5"/>
      <c r="H46" s="5"/>
      <c r="I46" s="5"/>
      <c r="J46" s="6"/>
    </row>
  </sheetData>
  <sheetProtection password="CCAC" sheet="1" objects="1" scenarios="1" formatCells="0"/>
  <mergeCells count="13">
    <mergeCell ref="D41:D43"/>
    <mergeCell ref="D35:D37"/>
    <mergeCell ref="E35:E37"/>
    <mergeCell ref="E38:E40"/>
    <mergeCell ref="D38:D40"/>
    <mergeCell ref="A2:I2"/>
    <mergeCell ref="E1:H1"/>
    <mergeCell ref="D30:D31"/>
    <mergeCell ref="E30:E31"/>
    <mergeCell ref="D32:D34"/>
    <mergeCell ref="E32:E34"/>
    <mergeCell ref="G26:H26"/>
    <mergeCell ref="F30:H30"/>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K42"/>
  <sheetViews>
    <sheetView showGridLines="0" zoomScale="75" zoomScaleNormal="75" workbookViewId="0" topLeftCell="A1">
      <selection activeCell="D6" sqref="D6"/>
    </sheetView>
  </sheetViews>
  <sheetFormatPr defaultColWidth="10.875" defaultRowHeight="12"/>
  <cols>
    <col min="1" max="1" width="13.00390625" style="2" customWidth="1"/>
    <col min="2" max="2" width="10.125" style="2" customWidth="1"/>
    <col min="3" max="3" width="1.25" style="2" customWidth="1"/>
    <col min="4" max="4" width="14.75390625" style="2" customWidth="1"/>
    <col min="5" max="5" width="32.75390625" style="2" customWidth="1"/>
    <col min="6" max="6" width="13.125" style="2" customWidth="1"/>
    <col min="7" max="7" width="12.625" style="2" customWidth="1"/>
    <col min="8" max="8" width="12.25390625" style="2" customWidth="1"/>
    <col min="9" max="9" width="11.625" style="2" customWidth="1"/>
    <col min="10" max="10" width="24.125" style="2" customWidth="1"/>
    <col min="11" max="11" width="6.00390625" style="2" customWidth="1"/>
    <col min="12" max="16384" width="10.875" style="2" customWidth="1"/>
  </cols>
  <sheetData>
    <row r="1" spans="1:11" s="1" customFormat="1" ht="30" customHeight="1">
      <c r="A1" s="196" t="s">
        <v>349</v>
      </c>
      <c r="B1" s="197"/>
      <c r="C1" s="197"/>
      <c r="D1" s="197"/>
      <c r="E1" s="367" t="s">
        <v>331</v>
      </c>
      <c r="F1" s="682">
        <f>IF('Form4a-1'!$G$1="","",'Form4a-1'!$G$1)</f>
      </c>
      <c r="G1" s="766"/>
      <c r="H1" s="766"/>
      <c r="I1" s="721"/>
      <c r="J1" s="367" t="s">
        <v>330</v>
      </c>
      <c r="K1" s="391"/>
    </row>
    <row r="2" spans="1:11" s="3" customFormat="1" ht="30" customHeight="1">
      <c r="A2" s="867" t="s">
        <v>335</v>
      </c>
      <c r="B2" s="697"/>
      <c r="C2" s="697"/>
      <c r="D2" s="697"/>
      <c r="E2" s="697"/>
      <c r="F2" s="698"/>
      <c r="G2" s="698"/>
      <c r="H2" s="698"/>
      <c r="I2" s="698"/>
      <c r="J2" s="697"/>
      <c r="K2" s="359"/>
    </row>
    <row r="3" spans="1:11" ht="18" customHeight="1">
      <c r="A3" s="172"/>
      <c r="B3" s="146"/>
      <c r="C3" s="146"/>
      <c r="D3" s="146"/>
      <c r="E3" s="146"/>
      <c r="F3" s="146"/>
      <c r="G3" s="146"/>
      <c r="H3" s="146"/>
      <c r="I3" s="146"/>
      <c r="J3" s="146"/>
      <c r="K3" s="173"/>
    </row>
    <row r="4" spans="1:11" ht="36" customHeight="1">
      <c r="A4" s="172"/>
      <c r="B4" s="146"/>
      <c r="C4" s="146"/>
      <c r="D4" s="189" t="s">
        <v>336</v>
      </c>
      <c r="E4" s="189" t="s">
        <v>227</v>
      </c>
      <c r="F4" s="376" t="s">
        <v>337</v>
      </c>
      <c r="G4" s="869" t="s">
        <v>338</v>
      </c>
      <c r="H4" s="870"/>
      <c r="I4" s="871"/>
      <c r="J4" s="189" t="s">
        <v>339</v>
      </c>
      <c r="K4" s="173"/>
    </row>
    <row r="5" spans="1:11" ht="51" customHeight="1">
      <c r="A5" s="172"/>
      <c r="B5" s="146"/>
      <c r="C5" s="174"/>
      <c r="D5" s="324" t="s">
        <v>340</v>
      </c>
      <c r="E5" s="324" t="s">
        <v>341</v>
      </c>
      <c r="F5" s="194" t="s">
        <v>110</v>
      </c>
      <c r="G5" s="195" t="s">
        <v>127</v>
      </c>
      <c r="H5" s="195" t="s">
        <v>128</v>
      </c>
      <c r="I5" s="195" t="s">
        <v>44</v>
      </c>
      <c r="J5" s="324" t="s">
        <v>342</v>
      </c>
      <c r="K5" s="173"/>
    </row>
    <row r="6" spans="1:11" ht="30" customHeight="1">
      <c r="A6" s="172"/>
      <c r="B6" s="146"/>
      <c r="C6" s="146"/>
      <c r="D6" s="104"/>
      <c r="E6" s="168"/>
      <c r="F6" s="393"/>
      <c r="G6" s="104"/>
      <c r="H6" s="104"/>
      <c r="I6" s="104"/>
      <c r="J6" s="104"/>
      <c r="K6" s="173"/>
    </row>
    <row r="7" spans="1:11" ht="30" customHeight="1">
      <c r="A7" s="172"/>
      <c r="B7" s="146"/>
      <c r="C7" s="146"/>
      <c r="D7" s="104"/>
      <c r="E7" s="168"/>
      <c r="F7" s="393"/>
      <c r="G7" s="104"/>
      <c r="H7" s="104"/>
      <c r="I7" s="104"/>
      <c r="J7" s="104"/>
      <c r="K7" s="173"/>
    </row>
    <row r="8" spans="1:11" ht="30" customHeight="1">
      <c r="A8" s="172"/>
      <c r="B8" s="146"/>
      <c r="C8" s="146"/>
      <c r="D8" s="104"/>
      <c r="E8" s="168"/>
      <c r="F8" s="393"/>
      <c r="G8" s="104"/>
      <c r="H8" s="104"/>
      <c r="I8" s="104"/>
      <c r="J8" s="104"/>
      <c r="K8" s="173"/>
    </row>
    <row r="9" spans="1:11" ht="30" customHeight="1">
      <c r="A9" s="172"/>
      <c r="B9" s="146"/>
      <c r="C9" s="146"/>
      <c r="D9" s="104"/>
      <c r="E9" s="168"/>
      <c r="F9" s="393"/>
      <c r="G9" s="104"/>
      <c r="H9" s="104"/>
      <c r="I9" s="104"/>
      <c r="J9" s="104"/>
      <c r="K9" s="173"/>
    </row>
    <row r="10" spans="1:11" ht="30" customHeight="1">
      <c r="A10" s="172"/>
      <c r="B10" s="146"/>
      <c r="C10" s="146"/>
      <c r="D10" s="104"/>
      <c r="E10" s="168"/>
      <c r="F10" s="393"/>
      <c r="G10" s="104"/>
      <c r="H10" s="104"/>
      <c r="I10" s="104"/>
      <c r="J10" s="104"/>
      <c r="K10" s="173"/>
    </row>
    <row r="11" spans="1:11" ht="30" customHeight="1">
      <c r="A11" s="287"/>
      <c r="B11" s="146"/>
      <c r="C11" s="146"/>
      <c r="D11" s="104"/>
      <c r="E11" s="168"/>
      <c r="F11" s="393"/>
      <c r="G11" s="104"/>
      <c r="H11" s="104"/>
      <c r="I11" s="104"/>
      <c r="J11" s="104"/>
      <c r="K11" s="173"/>
    </row>
    <row r="12" spans="1:11" ht="30" customHeight="1">
      <c r="A12" s="287"/>
      <c r="B12" s="146"/>
      <c r="C12" s="146"/>
      <c r="D12" s="104"/>
      <c r="E12" s="168"/>
      <c r="F12" s="393"/>
      <c r="G12" s="104"/>
      <c r="H12" s="104"/>
      <c r="I12" s="104"/>
      <c r="J12" s="104"/>
      <c r="K12" s="173"/>
    </row>
    <row r="13" spans="1:11" ht="30" customHeight="1">
      <c r="A13" s="287"/>
      <c r="B13" s="146"/>
      <c r="C13" s="146"/>
      <c r="D13" s="104"/>
      <c r="E13" s="168"/>
      <c r="F13" s="393"/>
      <c r="G13" s="104"/>
      <c r="H13" s="104"/>
      <c r="I13" s="104"/>
      <c r="J13" s="104"/>
      <c r="K13" s="173"/>
    </row>
    <row r="14" spans="1:11" ht="30" customHeight="1">
      <c r="A14" s="287"/>
      <c r="B14" s="146"/>
      <c r="C14" s="146"/>
      <c r="D14" s="169"/>
      <c r="E14" s="168"/>
      <c r="F14" s="393"/>
      <c r="G14" s="104"/>
      <c r="H14" s="104"/>
      <c r="I14" s="104"/>
      <c r="J14" s="104"/>
      <c r="K14" s="173"/>
    </row>
    <row r="15" spans="1:11" ht="30" customHeight="1">
      <c r="A15" s="287"/>
      <c r="B15" s="146"/>
      <c r="C15" s="146"/>
      <c r="D15" s="104"/>
      <c r="E15" s="168"/>
      <c r="F15" s="393"/>
      <c r="G15" s="104"/>
      <c r="H15" s="104"/>
      <c r="I15" s="104"/>
      <c r="J15" s="104"/>
      <c r="K15" s="173"/>
    </row>
    <row r="16" spans="1:11" ht="30" customHeight="1">
      <c r="A16" s="287"/>
      <c r="B16" s="146"/>
      <c r="C16" s="146"/>
      <c r="D16" s="104"/>
      <c r="E16" s="168"/>
      <c r="F16" s="393"/>
      <c r="G16" s="104"/>
      <c r="H16" s="104"/>
      <c r="I16" s="104"/>
      <c r="J16" s="104"/>
      <c r="K16" s="173"/>
    </row>
    <row r="17" spans="1:11" ht="30" customHeight="1">
      <c r="A17" s="287"/>
      <c r="B17" s="146"/>
      <c r="C17" s="174"/>
      <c r="D17" s="104"/>
      <c r="E17" s="168"/>
      <c r="F17" s="393"/>
      <c r="G17" s="104"/>
      <c r="H17" s="104"/>
      <c r="I17" s="104"/>
      <c r="J17" s="104"/>
      <c r="K17" s="173"/>
    </row>
    <row r="18" spans="1:11" ht="30" customHeight="1">
      <c r="A18" s="287"/>
      <c r="B18" s="146"/>
      <c r="C18" s="174"/>
      <c r="D18" s="104"/>
      <c r="E18" s="168"/>
      <c r="F18" s="393"/>
      <c r="G18" s="104"/>
      <c r="H18" s="104"/>
      <c r="I18" s="104"/>
      <c r="J18" s="104"/>
      <c r="K18" s="173"/>
    </row>
    <row r="19" spans="1:11" ht="30" customHeight="1">
      <c r="A19" s="172"/>
      <c r="B19" s="146"/>
      <c r="C19" s="174"/>
      <c r="D19" s="104"/>
      <c r="E19" s="168"/>
      <c r="F19" s="393"/>
      <c r="G19" s="104"/>
      <c r="H19" s="104"/>
      <c r="I19" s="104"/>
      <c r="J19" s="104"/>
      <c r="K19" s="173"/>
    </row>
    <row r="20" spans="1:11" ht="30" customHeight="1">
      <c r="A20" s="172"/>
      <c r="B20" s="146"/>
      <c r="C20" s="146"/>
      <c r="D20" s="104"/>
      <c r="E20" s="168"/>
      <c r="F20" s="393"/>
      <c r="G20" s="104"/>
      <c r="H20" s="104"/>
      <c r="I20" s="104"/>
      <c r="J20" s="104"/>
      <c r="K20" s="173"/>
    </row>
    <row r="21" spans="1:11" ht="30" customHeight="1">
      <c r="A21" s="172"/>
      <c r="B21" s="146"/>
      <c r="C21" s="146"/>
      <c r="D21" s="104"/>
      <c r="E21" s="168"/>
      <c r="F21" s="393"/>
      <c r="G21" s="104"/>
      <c r="H21" s="104"/>
      <c r="I21" s="104"/>
      <c r="J21" s="104"/>
      <c r="K21" s="173"/>
    </row>
    <row r="22" spans="1:11" ht="30" customHeight="1">
      <c r="A22" s="172"/>
      <c r="B22" s="146"/>
      <c r="C22" s="146"/>
      <c r="D22" s="104"/>
      <c r="E22" s="168"/>
      <c r="F22" s="393"/>
      <c r="G22" s="104"/>
      <c r="H22" s="104"/>
      <c r="I22" s="104"/>
      <c r="J22" s="104"/>
      <c r="K22" s="173"/>
    </row>
    <row r="23" spans="1:11" ht="30" customHeight="1">
      <c r="A23" s="172"/>
      <c r="B23" s="146"/>
      <c r="C23" s="146"/>
      <c r="D23" s="104"/>
      <c r="E23" s="168"/>
      <c r="F23" s="393"/>
      <c r="G23" s="104"/>
      <c r="H23" s="104"/>
      <c r="I23" s="104"/>
      <c r="J23" s="104"/>
      <c r="K23" s="173"/>
    </row>
    <row r="24" spans="1:11" ht="18" customHeight="1">
      <c r="A24" s="172"/>
      <c r="B24" s="146"/>
      <c r="C24" s="146"/>
      <c r="D24" s="146"/>
      <c r="E24" s="146"/>
      <c r="F24" s="146"/>
      <c r="G24" s="146"/>
      <c r="H24" s="146"/>
      <c r="I24" s="146"/>
      <c r="J24" s="146"/>
      <c r="K24" s="173"/>
    </row>
    <row r="25" spans="1:11" ht="6.75" customHeight="1">
      <c r="A25" s="172"/>
      <c r="B25" s="146"/>
      <c r="C25" s="146"/>
      <c r="D25" s="310"/>
      <c r="E25" s="146"/>
      <c r="F25" s="146"/>
      <c r="G25" s="146"/>
      <c r="H25" s="146"/>
      <c r="I25" s="146"/>
      <c r="J25" s="146"/>
      <c r="K25" s="173"/>
    </row>
    <row r="26" spans="1:11" ht="21.75" customHeight="1">
      <c r="A26" s="172"/>
      <c r="B26" s="146"/>
      <c r="C26" s="146"/>
      <c r="D26" s="146" t="s">
        <v>343</v>
      </c>
      <c r="E26" s="146"/>
      <c r="F26" s="146"/>
      <c r="G26" s="146"/>
      <c r="H26" s="146"/>
      <c r="I26" s="146"/>
      <c r="J26" s="146"/>
      <c r="K26" s="173"/>
    </row>
    <row r="27" spans="1:11" ht="30" customHeight="1">
      <c r="A27" s="172"/>
      <c r="B27" s="146"/>
      <c r="C27" s="146"/>
      <c r="D27" s="200" t="s">
        <v>344</v>
      </c>
      <c r="E27" s="200"/>
      <c r="F27" s="858"/>
      <c r="G27" s="859"/>
      <c r="H27" s="859"/>
      <c r="I27" s="860"/>
      <c r="J27" s="200"/>
      <c r="K27" s="173"/>
    </row>
    <row r="28" spans="1:11" ht="21.75" customHeight="1">
      <c r="A28" s="172"/>
      <c r="B28" s="146"/>
      <c r="C28" s="174"/>
      <c r="D28" s="200" t="s">
        <v>345</v>
      </c>
      <c r="E28" s="200"/>
      <c r="F28" s="200"/>
      <c r="G28" s="200"/>
      <c r="H28" s="200"/>
      <c r="I28" s="200"/>
      <c r="J28" s="200"/>
      <c r="K28" s="173"/>
    </row>
    <row r="29" spans="1:11" ht="12.75" customHeight="1">
      <c r="A29" s="172"/>
      <c r="B29" s="146"/>
      <c r="C29" s="146"/>
      <c r="D29" s="387"/>
      <c r="E29" s="146"/>
      <c r="F29" s="146"/>
      <c r="G29" s="146"/>
      <c r="H29" s="146"/>
      <c r="I29" s="146"/>
      <c r="J29" s="146"/>
      <c r="K29" s="173"/>
    </row>
    <row r="30" spans="1:11" ht="9" customHeight="1">
      <c r="A30" s="172"/>
      <c r="B30" s="146"/>
      <c r="C30" s="146"/>
      <c r="D30" s="174"/>
      <c r="E30" s="146"/>
      <c r="F30" s="146"/>
      <c r="G30" s="146"/>
      <c r="H30" s="146"/>
      <c r="I30" s="146"/>
      <c r="J30" s="146"/>
      <c r="K30" s="173"/>
    </row>
    <row r="31" spans="1:11" ht="7.5" customHeight="1">
      <c r="A31" s="172"/>
      <c r="B31" s="146"/>
      <c r="C31" s="146"/>
      <c r="D31" s="146"/>
      <c r="E31" s="146"/>
      <c r="F31" s="146"/>
      <c r="G31" s="146"/>
      <c r="H31" s="388"/>
      <c r="I31" s="388"/>
      <c r="J31" s="146"/>
      <c r="K31" s="173"/>
    </row>
    <row r="32" spans="1:11" ht="28.5" customHeight="1">
      <c r="A32" s="172"/>
      <c r="B32" s="146"/>
      <c r="C32" s="146"/>
      <c r="D32" s="745" t="s">
        <v>302</v>
      </c>
      <c r="E32" s="745" t="s">
        <v>346</v>
      </c>
      <c r="F32" s="852" t="s">
        <v>125</v>
      </c>
      <c r="G32" s="853"/>
      <c r="H32" s="865"/>
      <c r="I32" s="866"/>
      <c r="J32" s="389"/>
      <c r="K32" s="173"/>
    </row>
    <row r="33" spans="1:11" ht="37.5" customHeight="1">
      <c r="A33" s="172"/>
      <c r="B33" s="146"/>
      <c r="C33" s="174"/>
      <c r="D33" s="855"/>
      <c r="E33" s="747"/>
      <c r="F33" s="203" t="s">
        <v>283</v>
      </c>
      <c r="G33" s="204" t="s">
        <v>284</v>
      </c>
      <c r="H33" s="745" t="s">
        <v>10</v>
      </c>
      <c r="I33" s="868"/>
      <c r="J33" s="389"/>
      <c r="K33" s="173"/>
    </row>
    <row r="34" spans="1:11" ht="24.75" customHeight="1">
      <c r="A34" s="172"/>
      <c r="B34" s="146"/>
      <c r="C34" s="146"/>
      <c r="D34" s="872" t="s">
        <v>220</v>
      </c>
      <c r="E34" s="750" t="s">
        <v>285</v>
      </c>
      <c r="F34" s="202">
        <v>0</v>
      </c>
      <c r="G34" s="370">
        <v>225000</v>
      </c>
      <c r="H34" s="861" t="s">
        <v>165</v>
      </c>
      <c r="I34" s="862"/>
      <c r="J34" s="389"/>
      <c r="K34" s="173"/>
    </row>
    <row r="35" spans="1:11" ht="24.75" customHeight="1">
      <c r="A35" s="172"/>
      <c r="B35" s="146"/>
      <c r="C35" s="146"/>
      <c r="D35" s="873"/>
      <c r="E35" s="750"/>
      <c r="F35" s="370">
        <v>225000</v>
      </c>
      <c r="G35" s="370" t="s">
        <v>286</v>
      </c>
      <c r="H35" s="861" t="s">
        <v>166</v>
      </c>
      <c r="I35" s="862"/>
      <c r="J35" s="389"/>
      <c r="K35" s="173"/>
    </row>
    <row r="36" spans="1:11" ht="19.5" customHeight="1">
      <c r="A36" s="172"/>
      <c r="B36" s="146"/>
      <c r="C36" s="146"/>
      <c r="D36" s="872" t="s">
        <v>221</v>
      </c>
      <c r="E36" s="750" t="s">
        <v>287</v>
      </c>
      <c r="F36" s="202">
        <v>0</v>
      </c>
      <c r="G36" s="370">
        <v>225000</v>
      </c>
      <c r="H36" s="861" t="s">
        <v>165</v>
      </c>
      <c r="I36" s="862"/>
      <c r="J36" s="389"/>
      <c r="K36" s="173"/>
    </row>
    <row r="37" spans="1:11" ht="23.25" customHeight="1">
      <c r="A37" s="314"/>
      <c r="B37" s="146"/>
      <c r="C37" s="146"/>
      <c r="D37" s="873"/>
      <c r="E37" s="750"/>
      <c r="F37" s="370">
        <v>225000</v>
      </c>
      <c r="G37" s="370" t="s">
        <v>286</v>
      </c>
      <c r="H37" s="861" t="s">
        <v>167</v>
      </c>
      <c r="I37" s="862"/>
      <c r="J37" s="389"/>
      <c r="K37" s="173"/>
    </row>
    <row r="38" spans="1:11" ht="23.25" customHeight="1">
      <c r="A38" s="172"/>
      <c r="B38" s="146"/>
      <c r="C38" s="174"/>
      <c r="D38" s="205" t="s">
        <v>222</v>
      </c>
      <c r="E38" s="202" t="s">
        <v>288</v>
      </c>
      <c r="F38" s="863" t="s">
        <v>126</v>
      </c>
      <c r="G38" s="864"/>
      <c r="H38" s="861" t="s">
        <v>166</v>
      </c>
      <c r="I38" s="862"/>
      <c r="J38" s="389"/>
      <c r="K38" s="173"/>
    </row>
    <row r="39" spans="1:11" ht="23.25" customHeight="1">
      <c r="A39" s="172"/>
      <c r="B39" s="146"/>
      <c r="C39" s="146"/>
      <c r="D39" s="205" t="s">
        <v>223</v>
      </c>
      <c r="E39" s="205" t="s">
        <v>289</v>
      </c>
      <c r="F39" s="863" t="s">
        <v>126</v>
      </c>
      <c r="G39" s="864"/>
      <c r="H39" s="861" t="s">
        <v>166</v>
      </c>
      <c r="I39" s="862"/>
      <c r="J39" s="389"/>
      <c r="K39" s="173"/>
    </row>
    <row r="40" spans="1:11" ht="24.75" customHeight="1">
      <c r="A40" s="172"/>
      <c r="B40" s="146"/>
      <c r="C40" s="146"/>
      <c r="D40" s="205" t="s">
        <v>224</v>
      </c>
      <c r="E40" s="205" t="s">
        <v>290</v>
      </c>
      <c r="F40" s="863" t="s">
        <v>126</v>
      </c>
      <c r="G40" s="864"/>
      <c r="H40" s="861" t="s">
        <v>166</v>
      </c>
      <c r="I40" s="862"/>
      <c r="J40" s="389"/>
      <c r="K40" s="173"/>
    </row>
    <row r="41" spans="1:11" ht="20.25" customHeight="1">
      <c r="A41" s="172"/>
      <c r="B41" s="146"/>
      <c r="C41" s="146"/>
      <c r="D41" s="179"/>
      <c r="E41" s="179"/>
      <c r="F41" s="176"/>
      <c r="G41" s="177"/>
      <c r="H41" s="176"/>
      <c r="I41" s="178"/>
      <c r="J41" s="176"/>
      <c r="K41" s="173"/>
    </row>
    <row r="42" spans="1:11" ht="30" customHeight="1" thickBot="1">
      <c r="A42" s="181" t="s">
        <v>81</v>
      </c>
      <c r="B42" s="182"/>
      <c r="C42" s="182"/>
      <c r="D42" s="182"/>
      <c r="E42" s="182"/>
      <c r="F42" s="182"/>
      <c r="G42" s="182"/>
      <c r="H42" s="182"/>
      <c r="I42" s="182"/>
      <c r="J42" s="182"/>
      <c r="K42" s="188"/>
    </row>
  </sheetData>
  <sheetProtection password="CCAC" sheet="1" objects="1" scenarios="1" formatCells="0"/>
  <mergeCells count="22">
    <mergeCell ref="D32:D33"/>
    <mergeCell ref="E32:E33"/>
    <mergeCell ref="D36:D37"/>
    <mergeCell ref="E36:E37"/>
    <mergeCell ref="D34:D35"/>
    <mergeCell ref="E34:E35"/>
    <mergeCell ref="A2:J2"/>
    <mergeCell ref="F1:I1"/>
    <mergeCell ref="F38:G38"/>
    <mergeCell ref="F39:G39"/>
    <mergeCell ref="H33:I33"/>
    <mergeCell ref="H38:I38"/>
    <mergeCell ref="H39:I39"/>
    <mergeCell ref="G4:I4"/>
    <mergeCell ref="H35:I35"/>
    <mergeCell ref="H37:I37"/>
    <mergeCell ref="F27:I27"/>
    <mergeCell ref="H34:I34"/>
    <mergeCell ref="H40:I40"/>
    <mergeCell ref="H36:I36"/>
    <mergeCell ref="F40:G40"/>
    <mergeCell ref="F32:I32"/>
  </mergeCells>
  <printOptions horizontalCentered="1" verticalCentered="1"/>
  <pageMargins left="0.35" right="0.35" top="0.35" bottom="0.35" header="0.25" footer="0"/>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1:L44"/>
  <sheetViews>
    <sheetView showGridLines="0" zoomScale="75" zoomScaleNormal="75" zoomScaleSheetLayoutView="75" workbookViewId="0" topLeftCell="A1">
      <selection activeCell="G9" sqref="G9:K9"/>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9.00390625" style="14" customWidth="1"/>
    <col min="14" max="14" width="9.00390625" style="19" customWidth="1"/>
    <col min="15" max="15" width="9.25390625" style="19" bestFit="1" customWidth="1"/>
    <col min="16" max="16384" width="9.00390625" style="14" customWidth="1"/>
  </cols>
  <sheetData>
    <row r="1" spans="1:12" ht="30" customHeight="1">
      <c r="A1" s="639" t="s">
        <v>218</v>
      </c>
      <c r="B1" s="634"/>
      <c r="C1" s="634"/>
      <c r="D1" s="634"/>
      <c r="E1" s="84"/>
      <c r="F1" s="85" t="s">
        <v>331</v>
      </c>
      <c r="G1" s="631">
        <f>IF('Form4a-1'!$G$1="","",'Form4a-1'!$G$1)</f>
      </c>
      <c r="H1" s="632"/>
      <c r="I1" s="633"/>
      <c r="J1" s="86" t="s">
        <v>330</v>
      </c>
      <c r="K1" s="92">
        <f>IF('Form4a-1'!$K$1="","",'Form4a-1'!$K$1+1)</f>
      </c>
      <c r="L1" s="91"/>
    </row>
    <row r="2" spans="1:12" ht="30" customHeight="1">
      <c r="A2" s="657" t="s">
        <v>219</v>
      </c>
      <c r="B2" s="648"/>
      <c r="C2" s="648"/>
      <c r="D2" s="648"/>
      <c r="E2" s="648"/>
      <c r="F2" s="648"/>
      <c r="G2" s="648"/>
      <c r="H2" s="648"/>
      <c r="I2" s="648"/>
      <c r="J2" s="648"/>
      <c r="K2" s="648"/>
      <c r="L2" s="63"/>
    </row>
    <row r="3" spans="1:12" ht="15" customHeight="1">
      <c r="A3" s="64"/>
      <c r="B3" s="65"/>
      <c r="C3" s="66"/>
      <c r="D3" s="65"/>
      <c r="E3" s="65"/>
      <c r="F3" s="65"/>
      <c r="G3" s="65"/>
      <c r="H3" s="65"/>
      <c r="I3" s="65"/>
      <c r="J3" s="65"/>
      <c r="K3" s="65"/>
      <c r="L3" s="67"/>
    </row>
    <row r="4" spans="1:12" ht="20.25">
      <c r="A4" s="68"/>
      <c r="B4" s="69"/>
      <c r="C4" s="668" t="s">
        <v>543</v>
      </c>
      <c r="D4" s="648"/>
      <c r="E4" s="648"/>
      <c r="F4" s="648"/>
      <c r="G4" s="648"/>
      <c r="H4" s="648"/>
      <c r="I4" s="648"/>
      <c r="J4" s="648"/>
      <c r="K4" s="648"/>
      <c r="L4" s="87"/>
    </row>
    <row r="5" spans="1:12" ht="20.25">
      <c r="A5" s="68"/>
      <c r="B5" s="69"/>
      <c r="C5" s="69"/>
      <c r="D5" s="668" t="s">
        <v>544</v>
      </c>
      <c r="E5" s="648"/>
      <c r="F5" s="648"/>
      <c r="G5" s="648"/>
      <c r="H5" s="648"/>
      <c r="I5" s="648"/>
      <c r="J5" s="648"/>
      <c r="K5" s="648"/>
      <c r="L5" s="87"/>
    </row>
    <row r="6" spans="1:12" ht="36" customHeight="1">
      <c r="A6" s="64"/>
      <c r="B6" s="65"/>
      <c r="C6" s="66"/>
      <c r="D6" s="650" t="s">
        <v>545</v>
      </c>
      <c r="E6" s="651"/>
      <c r="F6" s="651"/>
      <c r="G6" s="651"/>
      <c r="H6" s="651"/>
      <c r="I6" s="651"/>
      <c r="J6" s="651"/>
      <c r="K6" s="651"/>
      <c r="L6" s="67"/>
    </row>
    <row r="7" spans="1:12" ht="18">
      <c r="A7" s="64"/>
      <c r="B7" s="65"/>
      <c r="C7" s="66"/>
      <c r="D7" s="662" t="s">
        <v>158</v>
      </c>
      <c r="E7" s="648"/>
      <c r="F7" s="648"/>
      <c r="G7" s="648"/>
      <c r="H7" s="648"/>
      <c r="I7" s="648"/>
      <c r="J7" s="648"/>
      <c r="K7" s="648"/>
      <c r="L7" s="67"/>
    </row>
    <row r="8" spans="1:12" ht="18">
      <c r="A8" s="64"/>
      <c r="B8" s="65"/>
      <c r="C8" s="66"/>
      <c r="D8" s="663" t="s">
        <v>432</v>
      </c>
      <c r="E8" s="664"/>
      <c r="F8" s="664"/>
      <c r="G8" s="664"/>
      <c r="H8" s="649" t="s">
        <v>541</v>
      </c>
      <c r="I8" s="649"/>
      <c r="J8" s="649"/>
      <c r="K8" s="648"/>
      <c r="L8" s="67"/>
    </row>
    <row r="9" spans="1:12" ht="30" customHeight="1">
      <c r="A9" s="64"/>
      <c r="B9" s="65"/>
      <c r="C9" s="66"/>
      <c r="D9" s="635" t="s">
        <v>422</v>
      </c>
      <c r="E9" s="635"/>
      <c r="F9" s="636"/>
      <c r="G9" s="644"/>
      <c r="H9" s="645"/>
      <c r="I9" s="645"/>
      <c r="J9" s="645"/>
      <c r="K9" s="637"/>
      <c r="L9" s="67"/>
    </row>
    <row r="10" spans="1:12" ht="18">
      <c r="A10" s="64"/>
      <c r="B10" s="65"/>
      <c r="C10" s="66"/>
      <c r="D10" s="638" t="s">
        <v>21</v>
      </c>
      <c r="E10" s="638"/>
      <c r="F10" s="638"/>
      <c r="G10" s="638"/>
      <c r="H10" s="638"/>
      <c r="I10" s="638"/>
      <c r="J10" s="638"/>
      <c r="K10" s="638"/>
      <c r="L10" s="67"/>
    </row>
    <row r="11" spans="1:12" ht="30" customHeight="1">
      <c r="A11" s="64"/>
      <c r="B11" s="65"/>
      <c r="C11" s="66"/>
      <c r="D11" s="644"/>
      <c r="E11" s="629"/>
      <c r="F11" s="629"/>
      <c r="G11" s="629"/>
      <c r="H11" s="629"/>
      <c r="I11" s="629"/>
      <c r="J11" s="629"/>
      <c r="K11" s="659"/>
      <c r="L11" s="67"/>
    </row>
    <row r="12" spans="1:12" ht="25.5" customHeight="1">
      <c r="A12" s="64"/>
      <c r="B12" s="65"/>
      <c r="C12" s="66"/>
      <c r="D12" s="630" t="s">
        <v>546</v>
      </c>
      <c r="E12" s="664"/>
      <c r="F12" s="664"/>
      <c r="G12" s="664"/>
      <c r="H12" s="664"/>
      <c r="I12" s="664"/>
      <c r="J12" s="664"/>
      <c r="K12" s="664"/>
      <c r="L12" s="67"/>
    </row>
    <row r="13" spans="1:12" ht="18">
      <c r="A13" s="64"/>
      <c r="B13" s="65"/>
      <c r="C13" s="66"/>
      <c r="D13" s="665" t="s">
        <v>582</v>
      </c>
      <c r="E13" s="651"/>
      <c r="F13" s="651"/>
      <c r="G13" s="651"/>
      <c r="H13" s="651"/>
      <c r="I13" s="651"/>
      <c r="J13" s="651"/>
      <c r="K13" s="651"/>
      <c r="L13" s="67"/>
    </row>
    <row r="14" spans="1:12" ht="36" customHeight="1">
      <c r="A14" s="64"/>
      <c r="B14" s="65"/>
      <c r="C14" s="66"/>
      <c r="D14" s="665" t="s">
        <v>236</v>
      </c>
      <c r="E14" s="651"/>
      <c r="F14" s="651"/>
      <c r="G14" s="651"/>
      <c r="H14" s="651"/>
      <c r="I14" s="651"/>
      <c r="J14" s="651"/>
      <c r="K14" s="651"/>
      <c r="L14" s="67"/>
    </row>
    <row r="15" spans="1:12" ht="36.75" customHeight="1">
      <c r="A15" s="64"/>
      <c r="B15" s="65"/>
      <c r="C15" s="66"/>
      <c r="D15" s="665" t="s">
        <v>237</v>
      </c>
      <c r="E15" s="651"/>
      <c r="F15" s="651"/>
      <c r="G15" s="651"/>
      <c r="H15" s="651"/>
      <c r="I15" s="651"/>
      <c r="J15" s="651"/>
      <c r="K15" s="651"/>
      <c r="L15" s="67"/>
    </row>
    <row r="16" spans="1:12" ht="18">
      <c r="A16" s="64"/>
      <c r="B16" s="65"/>
      <c r="C16" s="66"/>
      <c r="D16" s="57"/>
      <c r="E16" s="624" t="s">
        <v>592</v>
      </c>
      <c r="F16" s="624"/>
      <c r="G16" s="624"/>
      <c r="H16" s="624"/>
      <c r="I16" s="624"/>
      <c r="J16" s="624"/>
      <c r="K16" s="624"/>
      <c r="L16" s="67"/>
    </row>
    <row r="17" spans="1:12" ht="18">
      <c r="A17" s="64"/>
      <c r="B17" s="65"/>
      <c r="C17" s="66"/>
      <c r="D17" s="57"/>
      <c r="E17" s="649" t="s">
        <v>578</v>
      </c>
      <c r="F17" s="649"/>
      <c r="G17" s="649"/>
      <c r="H17" s="649"/>
      <c r="I17" s="649"/>
      <c r="J17" s="649"/>
      <c r="K17" s="649"/>
      <c r="L17" s="67"/>
    </row>
    <row r="18" spans="1:12" ht="18">
      <c r="A18" s="64"/>
      <c r="B18" s="65"/>
      <c r="C18" s="66"/>
      <c r="D18" s="77"/>
      <c r="E18" s="649" t="s">
        <v>579</v>
      </c>
      <c r="F18" s="649"/>
      <c r="G18" s="649"/>
      <c r="H18" s="649"/>
      <c r="I18" s="649"/>
      <c r="J18" s="649"/>
      <c r="K18" s="649"/>
      <c r="L18" s="67"/>
    </row>
    <row r="19" spans="1:12" ht="18">
      <c r="A19" s="64"/>
      <c r="B19" s="65"/>
      <c r="C19" s="66"/>
      <c r="D19" s="59"/>
      <c r="E19" s="649" t="s">
        <v>580</v>
      </c>
      <c r="F19" s="649"/>
      <c r="G19" s="649"/>
      <c r="H19" s="649"/>
      <c r="I19" s="649"/>
      <c r="J19" s="649"/>
      <c r="K19" s="649"/>
      <c r="L19" s="67"/>
    </row>
    <row r="20" spans="1:12" ht="18">
      <c r="A20" s="64"/>
      <c r="B20" s="65"/>
      <c r="C20" s="66"/>
      <c r="D20" s="65"/>
      <c r="E20" s="649" t="s">
        <v>594</v>
      </c>
      <c r="F20" s="649"/>
      <c r="G20" s="649"/>
      <c r="H20" s="649"/>
      <c r="I20" s="649"/>
      <c r="J20" s="649"/>
      <c r="K20" s="649"/>
      <c r="L20" s="67"/>
    </row>
    <row r="21" spans="1:12" ht="36" customHeight="1">
      <c r="A21" s="64"/>
      <c r="B21" s="65"/>
      <c r="C21" s="66"/>
      <c r="D21" s="665" t="s">
        <v>547</v>
      </c>
      <c r="E21" s="651"/>
      <c r="F21" s="651"/>
      <c r="G21" s="651"/>
      <c r="H21" s="651"/>
      <c r="I21" s="651"/>
      <c r="J21" s="651"/>
      <c r="K21" s="651"/>
      <c r="L21" s="67"/>
    </row>
    <row r="22" spans="1:12" ht="19.5">
      <c r="A22" s="64"/>
      <c r="B22" s="65"/>
      <c r="C22" s="65"/>
      <c r="D22" s="649" t="s">
        <v>548</v>
      </c>
      <c r="E22" s="649"/>
      <c r="F22" s="649"/>
      <c r="G22" s="649"/>
      <c r="H22" s="649"/>
      <c r="I22" s="649"/>
      <c r="J22" s="649"/>
      <c r="K22" s="649"/>
      <c r="L22" s="76"/>
    </row>
    <row r="23" spans="1:12" ht="20.25">
      <c r="A23" s="64"/>
      <c r="B23" s="65"/>
      <c r="C23" s="65"/>
      <c r="D23" s="638" t="s">
        <v>21</v>
      </c>
      <c r="E23" s="638"/>
      <c r="F23" s="638"/>
      <c r="G23" s="638"/>
      <c r="H23" s="638"/>
      <c r="I23" s="638"/>
      <c r="J23" s="638"/>
      <c r="K23" s="638"/>
      <c r="L23" s="76"/>
    </row>
    <row r="24" spans="1:12" ht="30" customHeight="1">
      <c r="A24" s="64"/>
      <c r="B24" s="65"/>
      <c r="C24" s="65"/>
      <c r="D24" s="644"/>
      <c r="E24" s="645"/>
      <c r="F24" s="645"/>
      <c r="G24" s="645"/>
      <c r="H24" s="645"/>
      <c r="I24" s="645"/>
      <c r="J24" s="645"/>
      <c r="K24" s="637"/>
      <c r="L24" s="76"/>
    </row>
    <row r="25" spans="1:12" ht="25.5" customHeight="1">
      <c r="A25" s="64"/>
      <c r="B25" s="65"/>
      <c r="C25" s="65"/>
      <c r="D25" s="625" t="s">
        <v>549</v>
      </c>
      <c r="E25" s="626"/>
      <c r="F25" s="626"/>
      <c r="G25" s="626"/>
      <c r="H25" s="626"/>
      <c r="I25" s="626"/>
      <c r="J25" s="626"/>
      <c r="K25" s="626"/>
      <c r="L25" s="97"/>
    </row>
    <row r="26" spans="1:12" ht="72.75" customHeight="1">
      <c r="A26" s="64"/>
      <c r="B26" s="65"/>
      <c r="C26" s="75"/>
      <c r="D26" s="650" t="s">
        <v>550</v>
      </c>
      <c r="E26" s="651"/>
      <c r="F26" s="651"/>
      <c r="G26" s="651"/>
      <c r="H26" s="651"/>
      <c r="I26" s="651"/>
      <c r="J26" s="651"/>
      <c r="K26" s="651"/>
      <c r="L26" s="67"/>
    </row>
    <row r="27" spans="1:12" ht="18">
      <c r="A27" s="64"/>
      <c r="B27" s="65"/>
      <c r="C27" s="66"/>
      <c r="D27" s="642" t="s">
        <v>409</v>
      </c>
      <c r="E27" s="648"/>
      <c r="F27" s="648"/>
      <c r="G27" s="648"/>
      <c r="H27" s="648"/>
      <c r="I27" s="648"/>
      <c r="J27" s="648"/>
      <c r="K27" s="648"/>
      <c r="L27" s="67"/>
    </row>
    <row r="28" spans="1:12" ht="18">
      <c r="A28" s="64"/>
      <c r="B28" s="65"/>
      <c r="C28" s="66"/>
      <c r="D28" s="627" t="s">
        <v>430</v>
      </c>
      <c r="E28" s="648"/>
      <c r="F28" s="648"/>
      <c r="G28" s="648"/>
      <c r="H28" s="649" t="s">
        <v>541</v>
      </c>
      <c r="I28" s="649"/>
      <c r="J28" s="649"/>
      <c r="K28" s="648"/>
      <c r="L28" s="67"/>
    </row>
    <row r="29" spans="1:12" ht="30" customHeight="1">
      <c r="A29" s="64"/>
      <c r="B29" s="65"/>
      <c r="C29" s="66"/>
      <c r="D29" s="635" t="s">
        <v>422</v>
      </c>
      <c r="E29" s="635"/>
      <c r="F29" s="636"/>
      <c r="G29" s="615"/>
      <c r="H29" s="616"/>
      <c r="I29" s="616"/>
      <c r="J29" s="616"/>
      <c r="K29" s="617"/>
      <c r="L29" s="67"/>
    </row>
    <row r="30" spans="1:12" ht="20.25">
      <c r="A30" s="64"/>
      <c r="B30" s="65"/>
      <c r="C30" s="65"/>
      <c r="D30" s="65" t="s">
        <v>21</v>
      </c>
      <c r="E30" s="65"/>
      <c r="F30" s="65"/>
      <c r="G30" s="65"/>
      <c r="H30" s="65"/>
      <c r="I30" s="65"/>
      <c r="J30" s="65"/>
      <c r="K30" s="65"/>
      <c r="L30" s="76"/>
    </row>
    <row r="31" spans="1:12" ht="30" customHeight="1">
      <c r="A31" s="64"/>
      <c r="B31" s="65"/>
      <c r="C31" s="65"/>
      <c r="D31" s="644"/>
      <c r="E31" s="645"/>
      <c r="F31" s="645"/>
      <c r="G31" s="645"/>
      <c r="H31" s="645"/>
      <c r="I31" s="645"/>
      <c r="J31" s="645"/>
      <c r="K31" s="637"/>
      <c r="L31" s="76"/>
    </row>
    <row r="32" spans="1:12" ht="25.5" customHeight="1">
      <c r="A32" s="64"/>
      <c r="B32" s="65"/>
      <c r="C32" s="71"/>
      <c r="D32" s="618" t="s">
        <v>551</v>
      </c>
      <c r="E32" s="619"/>
      <c r="F32" s="619"/>
      <c r="G32" s="619"/>
      <c r="H32" s="619"/>
      <c r="I32" s="619"/>
      <c r="J32" s="619"/>
      <c r="K32" s="619"/>
      <c r="L32" s="67"/>
    </row>
    <row r="33" spans="1:12" ht="36" customHeight="1">
      <c r="A33" s="64"/>
      <c r="B33" s="65"/>
      <c r="C33" s="66"/>
      <c r="D33" s="665" t="s">
        <v>553</v>
      </c>
      <c r="E33" s="651"/>
      <c r="F33" s="651"/>
      <c r="G33" s="651"/>
      <c r="H33" s="651"/>
      <c r="I33" s="651"/>
      <c r="J33" s="651"/>
      <c r="K33" s="651"/>
      <c r="L33" s="67"/>
    </row>
    <row r="34" spans="1:12" ht="18">
      <c r="A34" s="64"/>
      <c r="B34" s="65"/>
      <c r="C34" s="66"/>
      <c r="D34" s="620" t="s">
        <v>423</v>
      </c>
      <c r="E34" s="648"/>
      <c r="F34" s="648"/>
      <c r="G34" s="648"/>
      <c r="H34" s="648"/>
      <c r="I34" s="648"/>
      <c r="J34" s="648"/>
      <c r="K34" s="648"/>
      <c r="L34" s="67"/>
    </row>
    <row r="35" spans="1:12" ht="18">
      <c r="A35" s="64"/>
      <c r="B35" s="65"/>
      <c r="C35" s="65"/>
      <c r="D35" s="649" t="s">
        <v>21</v>
      </c>
      <c r="E35" s="648"/>
      <c r="F35" s="648"/>
      <c r="G35" s="648"/>
      <c r="H35" s="648"/>
      <c r="I35" s="648"/>
      <c r="J35" s="648"/>
      <c r="K35" s="648"/>
      <c r="L35" s="97"/>
    </row>
    <row r="36" spans="1:12" ht="30" customHeight="1">
      <c r="A36" s="64"/>
      <c r="B36" s="65"/>
      <c r="C36" s="65"/>
      <c r="D36" s="644"/>
      <c r="E36" s="645"/>
      <c r="F36" s="645"/>
      <c r="G36" s="645"/>
      <c r="H36" s="645"/>
      <c r="I36" s="645"/>
      <c r="J36" s="645"/>
      <c r="K36" s="637"/>
      <c r="L36" s="76"/>
    </row>
    <row r="37" spans="1:12" ht="7.5" customHeight="1">
      <c r="A37" s="64"/>
      <c r="B37" s="65"/>
      <c r="C37" s="66"/>
      <c r="D37" s="65"/>
      <c r="E37" s="65"/>
      <c r="F37" s="65"/>
      <c r="G37" s="65"/>
      <c r="H37" s="65"/>
      <c r="I37" s="65"/>
      <c r="J37" s="65"/>
      <c r="K37" s="65"/>
      <c r="L37" s="67"/>
    </row>
    <row r="38" spans="1:12" ht="20.25">
      <c r="A38" s="64"/>
      <c r="B38" s="65"/>
      <c r="C38" s="88"/>
      <c r="D38" s="641" t="s">
        <v>554</v>
      </c>
      <c r="E38" s="648"/>
      <c r="F38" s="648"/>
      <c r="G38" s="648"/>
      <c r="H38" s="648"/>
      <c r="I38" s="648"/>
      <c r="J38" s="648"/>
      <c r="K38" s="648"/>
      <c r="L38" s="67"/>
    </row>
    <row r="39" spans="1:12" ht="18">
      <c r="A39" s="64"/>
      <c r="B39" s="65"/>
      <c r="C39" s="66"/>
      <c r="D39" s="628" t="s">
        <v>333</v>
      </c>
      <c r="E39" s="664"/>
      <c r="F39" s="664"/>
      <c r="G39" s="664"/>
      <c r="H39" s="664"/>
      <c r="I39" s="664"/>
      <c r="J39" s="664"/>
      <c r="K39" s="664"/>
      <c r="L39" s="67"/>
    </row>
    <row r="40" spans="1:12" ht="39" customHeight="1">
      <c r="A40" s="64"/>
      <c r="B40" s="65"/>
      <c r="C40" s="66"/>
      <c r="D40" s="650" t="s">
        <v>555</v>
      </c>
      <c r="E40" s="651"/>
      <c r="F40" s="651"/>
      <c r="G40" s="651"/>
      <c r="H40" s="651"/>
      <c r="I40" s="651"/>
      <c r="J40" s="651"/>
      <c r="K40" s="651"/>
      <c r="L40" s="67"/>
    </row>
    <row r="41" spans="1:12" ht="24" customHeight="1">
      <c r="A41" s="64"/>
      <c r="B41" s="65"/>
      <c r="C41" s="65"/>
      <c r="D41" s="638" t="s">
        <v>21</v>
      </c>
      <c r="E41" s="638"/>
      <c r="F41" s="638"/>
      <c r="G41" s="638"/>
      <c r="H41" s="638"/>
      <c r="I41" s="638"/>
      <c r="J41" s="638"/>
      <c r="K41" s="638"/>
      <c r="L41" s="76"/>
    </row>
    <row r="42" spans="1:12" ht="30" customHeight="1">
      <c r="A42" s="64"/>
      <c r="B42" s="65"/>
      <c r="C42" s="65"/>
      <c r="D42" s="644"/>
      <c r="E42" s="645"/>
      <c r="F42" s="645"/>
      <c r="G42" s="645"/>
      <c r="H42" s="645"/>
      <c r="I42" s="645"/>
      <c r="J42" s="645"/>
      <c r="K42" s="637"/>
      <c r="L42" s="76"/>
    </row>
    <row r="43" spans="1:12" ht="18">
      <c r="A43" s="64"/>
      <c r="B43" s="65"/>
      <c r="C43" s="57"/>
      <c r="D43" s="59"/>
      <c r="E43" s="65"/>
      <c r="F43" s="65"/>
      <c r="G43" s="65"/>
      <c r="H43" s="65"/>
      <c r="I43" s="65"/>
      <c r="J43" s="65"/>
      <c r="K43" s="65"/>
      <c r="L43" s="67"/>
    </row>
    <row r="44" spans="1:12" ht="20.25" customHeight="1" thickBot="1">
      <c r="A44" s="90" t="s">
        <v>367</v>
      </c>
      <c r="B44" s="80"/>
      <c r="C44" s="81"/>
      <c r="D44" s="80"/>
      <c r="E44" s="80"/>
      <c r="F44" s="80"/>
      <c r="G44" s="80"/>
      <c r="H44" s="80"/>
      <c r="I44" s="80"/>
      <c r="J44" s="80"/>
      <c r="K44" s="558"/>
      <c r="L44" s="82"/>
    </row>
  </sheetData>
  <sheetProtection password="CCAC" sheet="1" objects="1" scenarios="1" formatCells="0"/>
  <mergeCells count="44">
    <mergeCell ref="D35:K35"/>
    <mergeCell ref="G29:K29"/>
    <mergeCell ref="D32:K32"/>
    <mergeCell ref="D33:K33"/>
    <mergeCell ref="D34:K34"/>
    <mergeCell ref="D42:K42"/>
    <mergeCell ref="D36:K36"/>
    <mergeCell ref="D31:K31"/>
    <mergeCell ref="D25:K25"/>
    <mergeCell ref="D26:K26"/>
    <mergeCell ref="D27:K27"/>
    <mergeCell ref="D28:G28"/>
    <mergeCell ref="H28:K28"/>
    <mergeCell ref="D39:K39"/>
    <mergeCell ref="D29:F29"/>
    <mergeCell ref="E19:K19"/>
    <mergeCell ref="G1:I1"/>
    <mergeCell ref="D24:K24"/>
    <mergeCell ref="E20:K20"/>
    <mergeCell ref="D21:K21"/>
    <mergeCell ref="D22:K22"/>
    <mergeCell ref="D23:K23"/>
    <mergeCell ref="D15:K15"/>
    <mergeCell ref="E16:K16"/>
    <mergeCell ref="E17:K17"/>
    <mergeCell ref="E18:K18"/>
    <mergeCell ref="D11:K11"/>
    <mergeCell ref="D12:K12"/>
    <mergeCell ref="D13:K13"/>
    <mergeCell ref="D14:K14"/>
    <mergeCell ref="H8:K8"/>
    <mergeCell ref="D9:F9"/>
    <mergeCell ref="G9:K9"/>
    <mergeCell ref="D10:K10"/>
    <mergeCell ref="D38:K38"/>
    <mergeCell ref="D41:K41"/>
    <mergeCell ref="D40:K40"/>
    <mergeCell ref="A1:D1"/>
    <mergeCell ref="A2:K2"/>
    <mergeCell ref="C4:K4"/>
    <mergeCell ref="D5:K5"/>
    <mergeCell ref="D6:K6"/>
    <mergeCell ref="D7:K7"/>
    <mergeCell ref="D8:G8"/>
  </mergeCells>
  <printOptions horizontalCentered="1"/>
  <pageMargins left="0.35" right="0.35" top="0.35" bottom="0.35" header="0.25" footer="0.25"/>
  <pageSetup fitToHeight="1" fitToWidth="1" horizontalDpi="600" verticalDpi="600" orientation="portrait" scale="71" r:id="rId3"/>
  <headerFooter alignWithMargins="0">
    <oddFooter>&amp;R&amp;"Arial,Regular"&amp;10Compliance with OSSC, effective 04/01/07</oddFooter>
  </headerFooter>
  <drawing r:id="rId2"/>
  <legacyDrawing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K50"/>
  <sheetViews>
    <sheetView showGridLines="0" zoomScale="75" zoomScaleNormal="75" zoomScaleSheetLayoutView="75" workbookViewId="0" topLeftCell="A1">
      <selection activeCell="B13" sqref="B13"/>
    </sheetView>
  </sheetViews>
  <sheetFormatPr defaultColWidth="10.875" defaultRowHeight="12"/>
  <cols>
    <col min="1" max="1" width="8.875" style="9" customWidth="1"/>
    <col min="2" max="2" width="35.25390625" style="9" customWidth="1"/>
    <col min="3" max="3" width="12.75390625" style="9" customWidth="1"/>
    <col min="4" max="4" width="11.75390625" style="9" customWidth="1"/>
    <col min="5" max="5" width="19.375" style="9" customWidth="1"/>
    <col min="6" max="6" width="13.75390625" style="9" customWidth="1"/>
    <col min="7" max="7" width="10.875" style="9" customWidth="1"/>
    <col min="8" max="8" width="13.125" style="9" customWidth="1"/>
    <col min="9" max="9" width="13.625" style="9" customWidth="1"/>
    <col min="10" max="10" width="13.875" style="9" customWidth="1"/>
    <col min="11" max="11" width="8.875" style="9" customWidth="1"/>
    <col min="12" max="16" width="10.875" style="9" customWidth="1"/>
    <col min="17" max="16384" width="10.875" style="9" customWidth="1"/>
  </cols>
  <sheetData>
    <row r="1" spans="1:11" s="1" customFormat="1" ht="30" customHeight="1">
      <c r="A1" s="196" t="s">
        <v>46</v>
      </c>
      <c r="B1" s="197"/>
      <c r="C1" s="197"/>
      <c r="D1" s="367" t="s">
        <v>331</v>
      </c>
      <c r="E1" s="682">
        <f>IF('Form4a-1'!$G$1="","",'Form4a-1'!$G$1)</f>
      </c>
      <c r="F1" s="683"/>
      <c r="G1" s="683"/>
      <c r="H1" s="684"/>
      <c r="I1" s="367" t="s">
        <v>330</v>
      </c>
      <c r="J1" s="414"/>
      <c r="K1" s="415"/>
    </row>
    <row r="2" spans="1:11" s="8" customFormat="1" ht="30" customHeight="1">
      <c r="A2" s="738" t="s">
        <v>425</v>
      </c>
      <c r="B2" s="685"/>
      <c r="C2" s="685"/>
      <c r="D2" s="685"/>
      <c r="E2" s="685"/>
      <c r="F2" s="685"/>
      <c r="G2" s="685"/>
      <c r="H2" s="685"/>
      <c r="I2" s="685"/>
      <c r="J2" s="685"/>
      <c r="K2" s="401"/>
    </row>
    <row r="3" spans="1:11" ht="12" customHeight="1">
      <c r="A3" s="402"/>
      <c r="B3" s="403"/>
      <c r="C3" s="403"/>
      <c r="D3" s="403"/>
      <c r="E3" s="403"/>
      <c r="F3" s="403"/>
      <c r="G3" s="403"/>
      <c r="H3" s="403"/>
      <c r="I3" s="403"/>
      <c r="J3" s="403"/>
      <c r="K3" s="404"/>
    </row>
    <row r="4" spans="1:11" ht="12" customHeight="1">
      <c r="A4" s="402"/>
      <c r="B4" s="403"/>
      <c r="C4" s="403"/>
      <c r="D4" s="403"/>
      <c r="E4" s="403"/>
      <c r="F4" s="403"/>
      <c r="G4" s="403"/>
      <c r="H4" s="403"/>
      <c r="I4" s="403"/>
      <c r="J4" s="403"/>
      <c r="K4" s="404"/>
    </row>
    <row r="5" spans="1:11" ht="12" customHeight="1">
      <c r="A5" s="402"/>
      <c r="B5" s="881" t="s">
        <v>193</v>
      </c>
      <c r="C5" s="881"/>
      <c r="D5" s="881"/>
      <c r="E5" s="881"/>
      <c r="F5" s="881"/>
      <c r="G5" s="403"/>
      <c r="H5" s="403"/>
      <c r="I5" s="403"/>
      <c r="J5" s="403"/>
      <c r="K5" s="404"/>
    </row>
    <row r="6" spans="1:11" ht="12" customHeight="1">
      <c r="A6" s="402"/>
      <c r="B6" s="881"/>
      <c r="C6" s="881"/>
      <c r="D6" s="881"/>
      <c r="E6" s="881"/>
      <c r="F6" s="881"/>
      <c r="G6" s="403"/>
      <c r="H6" s="403"/>
      <c r="I6" s="403"/>
      <c r="J6" s="403"/>
      <c r="K6" s="404"/>
    </row>
    <row r="7" spans="1:11" ht="12" customHeight="1">
      <c r="A7" s="402"/>
      <c r="B7" s="881"/>
      <c r="C7" s="881"/>
      <c r="D7" s="881"/>
      <c r="E7" s="881"/>
      <c r="F7" s="881"/>
      <c r="G7" s="403"/>
      <c r="H7" s="403"/>
      <c r="I7" s="403"/>
      <c r="J7" s="403"/>
      <c r="K7" s="404"/>
    </row>
    <row r="8" spans="1:11" ht="12" customHeight="1">
      <c r="A8" s="402"/>
      <c r="B8" s="403"/>
      <c r="C8" s="403"/>
      <c r="D8" s="403"/>
      <c r="E8" s="403"/>
      <c r="F8" s="403"/>
      <c r="G8" s="403"/>
      <c r="H8" s="403"/>
      <c r="I8" s="403"/>
      <c r="J8" s="403"/>
      <c r="K8" s="404"/>
    </row>
    <row r="9" spans="1:11" ht="24" customHeight="1">
      <c r="A9" s="402"/>
      <c r="B9" s="405" t="s">
        <v>129</v>
      </c>
      <c r="C9" s="403"/>
      <c r="D9" s="403"/>
      <c r="E9" s="403"/>
      <c r="F9" s="403"/>
      <c r="G9" s="403"/>
      <c r="H9" s="403"/>
      <c r="I9" s="403"/>
      <c r="J9" s="403"/>
      <c r="K9" s="404"/>
    </row>
    <row r="10" spans="1:11" s="7" customFormat="1" ht="18" customHeight="1">
      <c r="A10" s="406"/>
      <c r="B10" s="743" t="s">
        <v>416</v>
      </c>
      <c r="C10" s="853"/>
      <c r="D10" s="853"/>
      <c r="E10" s="853"/>
      <c r="F10" s="853"/>
      <c r="G10" s="853"/>
      <c r="H10" s="853"/>
      <c r="I10" s="853"/>
      <c r="J10" s="874"/>
      <c r="K10" s="407"/>
    </row>
    <row r="11" spans="1:11" s="7" customFormat="1" ht="19.5" customHeight="1">
      <c r="A11" s="406"/>
      <c r="B11" s="878" t="s">
        <v>421</v>
      </c>
      <c r="C11" s="879"/>
      <c r="D11" s="879"/>
      <c r="E11" s="879"/>
      <c r="F11" s="880"/>
      <c r="G11" s="875" t="s">
        <v>404</v>
      </c>
      <c r="H11" s="876"/>
      <c r="I11" s="876"/>
      <c r="J11" s="877"/>
      <c r="K11" s="407"/>
    </row>
    <row r="12" spans="1:11" s="7" customFormat="1" ht="65.25" customHeight="1">
      <c r="A12" s="406"/>
      <c r="B12" s="195" t="s">
        <v>156</v>
      </c>
      <c r="C12" s="195" t="s">
        <v>420</v>
      </c>
      <c r="D12" s="195" t="s">
        <v>417</v>
      </c>
      <c r="E12" s="195" t="s">
        <v>418</v>
      </c>
      <c r="F12" s="195" t="s">
        <v>419</v>
      </c>
      <c r="G12" s="195" t="s">
        <v>177</v>
      </c>
      <c r="H12" s="195" t="s">
        <v>178</v>
      </c>
      <c r="I12" s="195" t="s">
        <v>179</v>
      </c>
      <c r="J12" s="195" t="s">
        <v>181</v>
      </c>
      <c r="K12" s="407"/>
    </row>
    <row r="13" spans="1:11" s="7" customFormat="1" ht="24.75" customHeight="1">
      <c r="A13" s="406"/>
      <c r="B13" s="291"/>
      <c r="C13" s="353"/>
      <c r="D13" s="353"/>
      <c r="E13" s="353"/>
      <c r="F13" s="353"/>
      <c r="G13" s="164">
        <f>IF(E13="","",IF(E13&lt;=0.3*D13,"YES","NO"))</f>
      </c>
      <c r="H13" s="164">
        <f>IF(C13="","",IF(E13/C13&lt;=0.4,"YES","NO"))</f>
      </c>
      <c r="I13" s="164">
        <f>IF(OR(E13="",F13=""),"",IF(E13&lt;=F13,"YES","NO"))</f>
      </c>
      <c r="J13" s="164">
        <f>IF(D13="","",IF(D13&lt;=300,"YES","NO"))</f>
      </c>
      <c r="K13" s="407"/>
    </row>
    <row r="14" spans="1:11" s="7" customFormat="1" ht="24.75" customHeight="1">
      <c r="A14" s="406"/>
      <c r="B14" s="291"/>
      <c r="C14" s="353"/>
      <c r="D14" s="353"/>
      <c r="E14" s="353"/>
      <c r="F14" s="353"/>
      <c r="G14" s="164">
        <f aca="true" t="shared" si="0" ref="G14:G46">IF(E14="","",IF(E14&lt;=0.3*D14,"YES","NO"))</f>
      </c>
      <c r="H14" s="164">
        <f aca="true" t="shared" si="1" ref="H14:H46">IF(C14="","",IF(E14/C14&lt;=0.4,"YES","NO"))</f>
      </c>
      <c r="I14" s="164">
        <f aca="true" t="shared" si="2" ref="I14:I46">IF(OR(E14="",F14=""),"",IF(E14&lt;=F14,"YES","NO"))</f>
      </c>
      <c r="J14" s="164">
        <f aca="true" t="shared" si="3" ref="J14:J46">IF(D14="","",IF(D14&lt;=300,"YES","NO"))</f>
      </c>
      <c r="K14" s="407"/>
    </row>
    <row r="15" spans="1:11" s="7" customFormat="1" ht="24.75" customHeight="1">
      <c r="A15" s="406"/>
      <c r="B15" s="291"/>
      <c r="C15" s="353"/>
      <c r="D15" s="353"/>
      <c r="E15" s="353"/>
      <c r="F15" s="353"/>
      <c r="G15" s="164">
        <f t="shared" si="0"/>
      </c>
      <c r="H15" s="164">
        <f t="shared" si="1"/>
      </c>
      <c r="I15" s="164">
        <f t="shared" si="2"/>
      </c>
      <c r="J15" s="164">
        <f t="shared" si="3"/>
      </c>
      <c r="K15" s="407"/>
    </row>
    <row r="16" spans="1:11" s="7" customFormat="1" ht="24.75" customHeight="1">
      <c r="A16" s="406"/>
      <c r="B16" s="291"/>
      <c r="C16" s="353"/>
      <c r="D16" s="353"/>
      <c r="E16" s="353"/>
      <c r="F16" s="353"/>
      <c r="G16" s="164">
        <f t="shared" si="0"/>
      </c>
      <c r="H16" s="164">
        <f t="shared" si="1"/>
      </c>
      <c r="I16" s="164">
        <f t="shared" si="2"/>
      </c>
      <c r="J16" s="164">
        <f t="shared" si="3"/>
      </c>
      <c r="K16" s="407"/>
    </row>
    <row r="17" spans="1:11" s="7" customFormat="1" ht="24.75" customHeight="1">
      <c r="A17" s="406"/>
      <c r="B17" s="291"/>
      <c r="C17" s="353"/>
      <c r="D17" s="353"/>
      <c r="E17" s="353"/>
      <c r="F17" s="353"/>
      <c r="G17" s="164">
        <f t="shared" si="0"/>
      </c>
      <c r="H17" s="164">
        <f t="shared" si="1"/>
      </c>
      <c r="I17" s="164">
        <f t="shared" si="2"/>
      </c>
      <c r="J17" s="164">
        <f t="shared" si="3"/>
      </c>
      <c r="K17" s="407"/>
    </row>
    <row r="18" spans="1:11" s="7" customFormat="1" ht="24.75" customHeight="1">
      <c r="A18" s="406"/>
      <c r="B18" s="291"/>
      <c r="C18" s="353"/>
      <c r="D18" s="353"/>
      <c r="E18" s="353"/>
      <c r="F18" s="353"/>
      <c r="G18" s="164">
        <f t="shared" si="0"/>
      </c>
      <c r="H18" s="164">
        <f t="shared" si="1"/>
      </c>
      <c r="I18" s="164">
        <f t="shared" si="2"/>
      </c>
      <c r="J18" s="164">
        <f t="shared" si="3"/>
      </c>
      <c r="K18" s="407"/>
    </row>
    <row r="19" spans="1:11" s="7" customFormat="1" ht="24.75" customHeight="1">
      <c r="A19" s="406"/>
      <c r="B19" s="291"/>
      <c r="C19" s="353"/>
      <c r="D19" s="353"/>
      <c r="E19" s="353"/>
      <c r="F19" s="353"/>
      <c r="G19" s="164">
        <f t="shared" si="0"/>
      </c>
      <c r="H19" s="164">
        <f t="shared" si="1"/>
      </c>
      <c r="I19" s="164">
        <f t="shared" si="2"/>
      </c>
      <c r="J19" s="164">
        <f t="shared" si="3"/>
      </c>
      <c r="K19" s="407"/>
    </row>
    <row r="20" spans="1:11" s="7" customFormat="1" ht="24.75" customHeight="1">
      <c r="A20" s="406"/>
      <c r="B20" s="291"/>
      <c r="C20" s="353"/>
      <c r="D20" s="353"/>
      <c r="E20" s="353"/>
      <c r="F20" s="353"/>
      <c r="G20" s="164">
        <f t="shared" si="0"/>
      </c>
      <c r="H20" s="164">
        <f t="shared" si="1"/>
      </c>
      <c r="I20" s="164">
        <f t="shared" si="2"/>
      </c>
      <c r="J20" s="164">
        <f t="shared" si="3"/>
      </c>
      <c r="K20" s="407"/>
    </row>
    <row r="21" spans="1:11" s="7" customFormat="1" ht="24.75" customHeight="1">
      <c r="A21" s="406"/>
      <c r="B21" s="291"/>
      <c r="C21" s="353"/>
      <c r="D21" s="353"/>
      <c r="E21" s="353"/>
      <c r="F21" s="353"/>
      <c r="G21" s="164">
        <f t="shared" si="0"/>
      </c>
      <c r="H21" s="164">
        <f t="shared" si="1"/>
      </c>
      <c r="I21" s="164">
        <f t="shared" si="2"/>
      </c>
      <c r="J21" s="164">
        <f t="shared" si="3"/>
      </c>
      <c r="K21" s="407"/>
    </row>
    <row r="22" spans="1:11" s="7" customFormat="1" ht="24.75" customHeight="1">
      <c r="A22" s="406"/>
      <c r="B22" s="291"/>
      <c r="C22" s="353"/>
      <c r="D22" s="353"/>
      <c r="E22" s="353"/>
      <c r="F22" s="353"/>
      <c r="G22" s="164">
        <f t="shared" si="0"/>
      </c>
      <c r="H22" s="164">
        <f t="shared" si="1"/>
      </c>
      <c r="I22" s="164">
        <f t="shared" si="2"/>
      </c>
      <c r="J22" s="164">
        <f t="shared" si="3"/>
      </c>
      <c r="K22" s="407"/>
    </row>
    <row r="23" spans="1:11" s="7" customFormat="1" ht="24.75" customHeight="1">
      <c r="A23" s="406"/>
      <c r="B23" s="291"/>
      <c r="C23" s="353"/>
      <c r="D23" s="353"/>
      <c r="E23" s="353"/>
      <c r="F23" s="353"/>
      <c r="G23" s="164">
        <f t="shared" si="0"/>
      </c>
      <c r="H23" s="164">
        <f t="shared" si="1"/>
      </c>
      <c r="I23" s="164">
        <f t="shared" si="2"/>
      </c>
      <c r="J23" s="164">
        <f t="shared" si="3"/>
      </c>
      <c r="K23" s="407"/>
    </row>
    <row r="24" spans="1:11" s="7" customFormat="1" ht="24.75" customHeight="1">
      <c r="A24" s="406"/>
      <c r="B24" s="291"/>
      <c r="C24" s="353"/>
      <c r="D24" s="353"/>
      <c r="E24" s="353"/>
      <c r="F24" s="353"/>
      <c r="G24" s="164">
        <f t="shared" si="0"/>
      </c>
      <c r="H24" s="164">
        <f t="shared" si="1"/>
      </c>
      <c r="I24" s="164">
        <f t="shared" si="2"/>
      </c>
      <c r="J24" s="164">
        <f t="shared" si="3"/>
      </c>
      <c r="K24" s="407"/>
    </row>
    <row r="25" spans="1:11" s="7" customFormat="1" ht="24.75" customHeight="1">
      <c r="A25" s="406"/>
      <c r="B25" s="291"/>
      <c r="C25" s="353"/>
      <c r="D25" s="353"/>
      <c r="E25" s="353"/>
      <c r="F25" s="353"/>
      <c r="G25" s="164">
        <f t="shared" si="0"/>
      </c>
      <c r="H25" s="164">
        <f t="shared" si="1"/>
      </c>
      <c r="I25" s="164">
        <f t="shared" si="2"/>
      </c>
      <c r="J25" s="164">
        <f t="shared" si="3"/>
      </c>
      <c r="K25" s="407"/>
    </row>
    <row r="26" spans="1:11" s="7" customFormat="1" ht="24.75" customHeight="1">
      <c r="A26" s="406"/>
      <c r="B26" s="291"/>
      <c r="C26" s="353"/>
      <c r="D26" s="353"/>
      <c r="E26" s="353"/>
      <c r="F26" s="353"/>
      <c r="G26" s="164">
        <f t="shared" si="0"/>
      </c>
      <c r="H26" s="164">
        <f t="shared" si="1"/>
      </c>
      <c r="I26" s="164">
        <f t="shared" si="2"/>
      </c>
      <c r="J26" s="164">
        <f t="shared" si="3"/>
      </c>
      <c r="K26" s="407"/>
    </row>
    <row r="27" spans="1:11" s="7" customFormat="1" ht="24.75" customHeight="1">
      <c r="A27" s="406"/>
      <c r="B27" s="291"/>
      <c r="C27" s="353"/>
      <c r="D27" s="353"/>
      <c r="E27" s="353"/>
      <c r="F27" s="353"/>
      <c r="G27" s="164">
        <f t="shared" si="0"/>
      </c>
      <c r="H27" s="164">
        <f t="shared" si="1"/>
      </c>
      <c r="I27" s="164">
        <f t="shared" si="2"/>
      </c>
      <c r="J27" s="164">
        <f t="shared" si="3"/>
      </c>
      <c r="K27" s="407"/>
    </row>
    <row r="28" spans="1:11" s="7" customFormat="1" ht="24.75" customHeight="1">
      <c r="A28" s="406"/>
      <c r="B28" s="291"/>
      <c r="C28" s="353"/>
      <c r="D28" s="353"/>
      <c r="E28" s="353"/>
      <c r="F28" s="353"/>
      <c r="G28" s="164">
        <f t="shared" si="0"/>
      </c>
      <c r="H28" s="164">
        <f t="shared" si="1"/>
      </c>
      <c r="I28" s="164">
        <f t="shared" si="2"/>
      </c>
      <c r="J28" s="164">
        <f t="shared" si="3"/>
      </c>
      <c r="K28" s="407"/>
    </row>
    <row r="29" spans="1:11" s="7" customFormat="1" ht="24.75" customHeight="1">
      <c r="A29" s="406"/>
      <c r="B29" s="291"/>
      <c r="C29" s="353"/>
      <c r="D29" s="353"/>
      <c r="E29" s="353"/>
      <c r="F29" s="353"/>
      <c r="G29" s="164">
        <f t="shared" si="0"/>
      </c>
      <c r="H29" s="164">
        <f t="shared" si="1"/>
      </c>
      <c r="I29" s="164">
        <f t="shared" si="2"/>
      </c>
      <c r="J29" s="164">
        <f t="shared" si="3"/>
      </c>
      <c r="K29" s="407"/>
    </row>
    <row r="30" spans="1:11" s="7" customFormat="1" ht="24.75" customHeight="1">
      <c r="A30" s="406"/>
      <c r="B30" s="291"/>
      <c r="C30" s="353"/>
      <c r="D30" s="353"/>
      <c r="E30" s="353"/>
      <c r="F30" s="353"/>
      <c r="G30" s="164">
        <f t="shared" si="0"/>
      </c>
      <c r="H30" s="164">
        <f t="shared" si="1"/>
      </c>
      <c r="I30" s="164">
        <f t="shared" si="2"/>
      </c>
      <c r="J30" s="164">
        <f t="shared" si="3"/>
      </c>
      <c r="K30" s="407"/>
    </row>
    <row r="31" spans="1:11" s="7" customFormat="1" ht="24.75" customHeight="1">
      <c r="A31" s="406"/>
      <c r="B31" s="291"/>
      <c r="C31" s="353"/>
      <c r="D31" s="353"/>
      <c r="E31" s="353"/>
      <c r="F31" s="353"/>
      <c r="G31" s="164">
        <f t="shared" si="0"/>
      </c>
      <c r="H31" s="164">
        <f t="shared" si="1"/>
      </c>
      <c r="I31" s="164">
        <f t="shared" si="2"/>
      </c>
      <c r="J31" s="164">
        <f t="shared" si="3"/>
      </c>
      <c r="K31" s="407"/>
    </row>
    <row r="32" spans="1:11" s="7" customFormat="1" ht="24.75" customHeight="1">
      <c r="A32" s="406"/>
      <c r="B32" s="291"/>
      <c r="C32" s="353"/>
      <c r="D32" s="353"/>
      <c r="E32" s="353"/>
      <c r="F32" s="353"/>
      <c r="G32" s="164">
        <f t="shared" si="0"/>
      </c>
      <c r="H32" s="164">
        <f t="shared" si="1"/>
      </c>
      <c r="I32" s="164">
        <f t="shared" si="2"/>
      </c>
      <c r="J32" s="164">
        <f t="shared" si="3"/>
      </c>
      <c r="K32" s="407"/>
    </row>
    <row r="33" spans="1:11" s="7" customFormat="1" ht="24.75" customHeight="1">
      <c r="A33" s="406"/>
      <c r="B33" s="291"/>
      <c r="C33" s="353"/>
      <c r="D33" s="353"/>
      <c r="E33" s="353"/>
      <c r="F33" s="353"/>
      <c r="G33" s="164">
        <f t="shared" si="0"/>
      </c>
      <c r="H33" s="164">
        <f t="shared" si="1"/>
      </c>
      <c r="I33" s="164">
        <f t="shared" si="2"/>
      </c>
      <c r="J33" s="164">
        <f t="shared" si="3"/>
      </c>
      <c r="K33" s="407"/>
    </row>
    <row r="34" spans="1:11" s="7" customFormat="1" ht="24.75" customHeight="1">
      <c r="A34" s="406"/>
      <c r="B34" s="291"/>
      <c r="C34" s="353"/>
      <c r="D34" s="353"/>
      <c r="E34" s="353"/>
      <c r="F34" s="353"/>
      <c r="G34" s="164">
        <f t="shared" si="0"/>
      </c>
      <c r="H34" s="164">
        <f t="shared" si="1"/>
      </c>
      <c r="I34" s="164">
        <f t="shared" si="2"/>
      </c>
      <c r="J34" s="164">
        <f t="shared" si="3"/>
      </c>
      <c r="K34" s="407"/>
    </row>
    <row r="35" spans="1:11" s="7" customFormat="1" ht="24.75" customHeight="1">
      <c r="A35" s="406"/>
      <c r="B35" s="291"/>
      <c r="C35" s="353"/>
      <c r="D35" s="353"/>
      <c r="E35" s="353"/>
      <c r="F35" s="353"/>
      <c r="G35" s="164">
        <f t="shared" si="0"/>
      </c>
      <c r="H35" s="164">
        <f t="shared" si="1"/>
      </c>
      <c r="I35" s="164">
        <f t="shared" si="2"/>
      </c>
      <c r="J35" s="164">
        <f t="shared" si="3"/>
      </c>
      <c r="K35" s="407"/>
    </row>
    <row r="36" spans="1:11" s="7" customFormat="1" ht="24.75" customHeight="1">
      <c r="A36" s="406"/>
      <c r="B36" s="291"/>
      <c r="C36" s="353"/>
      <c r="D36" s="353"/>
      <c r="E36" s="353"/>
      <c r="F36" s="353"/>
      <c r="G36" s="164">
        <f t="shared" si="0"/>
      </c>
      <c r="H36" s="164">
        <f t="shared" si="1"/>
      </c>
      <c r="I36" s="164">
        <f t="shared" si="2"/>
      </c>
      <c r="J36" s="164">
        <f t="shared" si="3"/>
      </c>
      <c r="K36" s="407"/>
    </row>
    <row r="37" spans="1:11" s="7" customFormat="1" ht="24.75" customHeight="1">
      <c r="A37" s="406"/>
      <c r="B37" s="291"/>
      <c r="C37" s="353"/>
      <c r="D37" s="353"/>
      <c r="E37" s="353"/>
      <c r="F37" s="353"/>
      <c r="G37" s="164">
        <f t="shared" si="0"/>
      </c>
      <c r="H37" s="164">
        <f t="shared" si="1"/>
      </c>
      <c r="I37" s="164">
        <f t="shared" si="2"/>
      </c>
      <c r="J37" s="164">
        <f t="shared" si="3"/>
      </c>
      <c r="K37" s="407"/>
    </row>
    <row r="38" spans="1:11" s="7" customFormat="1" ht="24.75" customHeight="1">
      <c r="A38" s="406"/>
      <c r="B38" s="291"/>
      <c r="C38" s="353"/>
      <c r="D38" s="353"/>
      <c r="E38" s="353"/>
      <c r="F38" s="353"/>
      <c r="G38" s="164">
        <f t="shared" si="0"/>
      </c>
      <c r="H38" s="164">
        <f t="shared" si="1"/>
      </c>
      <c r="I38" s="164">
        <f t="shared" si="2"/>
      </c>
      <c r="J38" s="164">
        <f t="shared" si="3"/>
      </c>
      <c r="K38" s="407"/>
    </row>
    <row r="39" spans="1:11" s="7" customFormat="1" ht="24.75" customHeight="1">
      <c r="A39" s="406"/>
      <c r="B39" s="291"/>
      <c r="C39" s="353"/>
      <c r="D39" s="353"/>
      <c r="E39" s="353"/>
      <c r="F39" s="353"/>
      <c r="G39" s="164">
        <f t="shared" si="0"/>
      </c>
      <c r="H39" s="164">
        <f t="shared" si="1"/>
      </c>
      <c r="I39" s="164">
        <f t="shared" si="2"/>
      </c>
      <c r="J39" s="164">
        <f t="shared" si="3"/>
      </c>
      <c r="K39" s="407"/>
    </row>
    <row r="40" spans="1:11" s="7" customFormat="1" ht="24.75" customHeight="1">
      <c r="A40" s="406"/>
      <c r="B40" s="291"/>
      <c r="C40" s="353"/>
      <c r="D40" s="353"/>
      <c r="E40" s="353"/>
      <c r="F40" s="353"/>
      <c r="G40" s="164">
        <f t="shared" si="0"/>
      </c>
      <c r="H40" s="164">
        <f t="shared" si="1"/>
      </c>
      <c r="I40" s="164">
        <f t="shared" si="2"/>
      </c>
      <c r="J40" s="164">
        <f t="shared" si="3"/>
      </c>
      <c r="K40" s="407"/>
    </row>
    <row r="41" spans="1:11" s="7" customFormat="1" ht="24.75" customHeight="1">
      <c r="A41" s="406"/>
      <c r="B41" s="291"/>
      <c r="C41" s="353"/>
      <c r="D41" s="353"/>
      <c r="E41" s="353"/>
      <c r="F41" s="353"/>
      <c r="G41" s="164">
        <f t="shared" si="0"/>
      </c>
      <c r="H41" s="164">
        <f t="shared" si="1"/>
      </c>
      <c r="I41" s="164">
        <f t="shared" si="2"/>
      </c>
      <c r="J41" s="164">
        <f t="shared" si="3"/>
      </c>
      <c r="K41" s="407"/>
    </row>
    <row r="42" spans="1:11" s="7" customFormat="1" ht="24.75" customHeight="1">
      <c r="A42" s="406"/>
      <c r="B42" s="291"/>
      <c r="C42" s="353"/>
      <c r="D42" s="353"/>
      <c r="E42" s="353"/>
      <c r="F42" s="353"/>
      <c r="G42" s="164">
        <f t="shared" si="0"/>
      </c>
      <c r="H42" s="164">
        <f t="shared" si="1"/>
      </c>
      <c r="I42" s="164">
        <f t="shared" si="2"/>
      </c>
      <c r="J42" s="164">
        <f t="shared" si="3"/>
      </c>
      <c r="K42" s="407"/>
    </row>
    <row r="43" spans="1:11" s="7" customFormat="1" ht="24.75" customHeight="1">
      <c r="A43" s="406"/>
      <c r="B43" s="291"/>
      <c r="C43" s="353"/>
      <c r="D43" s="353"/>
      <c r="E43" s="353"/>
      <c r="F43" s="353"/>
      <c r="G43" s="164">
        <f t="shared" si="0"/>
      </c>
      <c r="H43" s="164">
        <f t="shared" si="1"/>
      </c>
      <c r="I43" s="164">
        <f t="shared" si="2"/>
      </c>
      <c r="J43" s="164">
        <f t="shared" si="3"/>
      </c>
      <c r="K43" s="407"/>
    </row>
    <row r="44" spans="1:11" s="7" customFormat="1" ht="24.75" customHeight="1">
      <c r="A44" s="406"/>
      <c r="B44" s="291"/>
      <c r="C44" s="353"/>
      <c r="D44" s="353"/>
      <c r="E44" s="353"/>
      <c r="F44" s="353"/>
      <c r="G44" s="164">
        <f t="shared" si="0"/>
      </c>
      <c r="H44" s="164">
        <f t="shared" si="1"/>
      </c>
      <c r="I44" s="164">
        <f t="shared" si="2"/>
      </c>
      <c r="J44" s="164">
        <f t="shared" si="3"/>
      </c>
      <c r="K44" s="407"/>
    </row>
    <row r="45" spans="1:11" s="7" customFormat="1" ht="24.75" customHeight="1">
      <c r="A45" s="406"/>
      <c r="B45" s="291"/>
      <c r="C45" s="353"/>
      <c r="D45" s="353"/>
      <c r="E45" s="353"/>
      <c r="F45" s="353"/>
      <c r="G45" s="164">
        <f t="shared" si="0"/>
      </c>
      <c r="H45" s="164">
        <f t="shared" si="1"/>
      </c>
      <c r="I45" s="164">
        <f t="shared" si="2"/>
      </c>
      <c r="J45" s="164">
        <f t="shared" si="3"/>
      </c>
      <c r="K45" s="407"/>
    </row>
    <row r="46" spans="1:11" s="7" customFormat="1" ht="24.75" customHeight="1">
      <c r="A46" s="406"/>
      <c r="B46" s="291"/>
      <c r="C46" s="353"/>
      <c r="D46" s="353"/>
      <c r="E46" s="353"/>
      <c r="F46" s="353"/>
      <c r="G46" s="164">
        <f t="shared" si="0"/>
      </c>
      <c r="H46" s="164">
        <f t="shared" si="1"/>
      </c>
      <c r="I46" s="164">
        <f t="shared" si="2"/>
      </c>
      <c r="J46" s="164">
        <f t="shared" si="3"/>
      </c>
      <c r="K46" s="407"/>
    </row>
    <row r="47" spans="1:11" s="7" customFormat="1" ht="18" customHeight="1">
      <c r="A47" s="406"/>
      <c r="B47" s="408"/>
      <c r="C47" s="408"/>
      <c r="D47" s="408"/>
      <c r="E47" s="408"/>
      <c r="F47" s="408"/>
      <c r="G47" s="409"/>
      <c r="H47" s="409"/>
      <c r="I47" s="409"/>
      <c r="J47" s="409"/>
      <c r="K47" s="407"/>
    </row>
    <row r="48" spans="1:11" s="7" customFormat="1" ht="18" customHeight="1">
      <c r="A48" s="406"/>
      <c r="B48" s="408"/>
      <c r="C48" s="408"/>
      <c r="D48" s="408"/>
      <c r="E48" s="408"/>
      <c r="F48" s="408"/>
      <c r="G48" s="409"/>
      <c r="H48" s="409"/>
      <c r="I48" s="409"/>
      <c r="J48" s="409"/>
      <c r="K48" s="407"/>
    </row>
    <row r="49" spans="1:11" ht="45" customHeight="1" thickBot="1">
      <c r="A49" s="410" t="s">
        <v>82</v>
      </c>
      <c r="B49" s="411"/>
      <c r="C49" s="412"/>
      <c r="D49" s="412"/>
      <c r="E49" s="412"/>
      <c r="F49" s="412"/>
      <c r="G49" s="412"/>
      <c r="H49" s="412"/>
      <c r="I49" s="412"/>
      <c r="J49" s="412"/>
      <c r="K49" s="413"/>
    </row>
    <row r="50" spans="1:11" ht="93.75" customHeight="1" hidden="1" thickBot="1">
      <c r="A50" s="17"/>
      <c r="B50" s="11"/>
      <c r="C50" s="15"/>
      <c r="D50" s="16"/>
      <c r="E50" s="15"/>
      <c r="F50" s="15"/>
      <c r="G50" s="15"/>
      <c r="H50" s="15"/>
      <c r="I50" s="15"/>
      <c r="J50" s="15"/>
      <c r="K50" s="13"/>
    </row>
  </sheetData>
  <sheetProtection password="CCAC" sheet="1" objects="1" scenarios="1" formatCells="0"/>
  <mergeCells count="6">
    <mergeCell ref="E1:H1"/>
    <mergeCell ref="A2:J2"/>
    <mergeCell ref="B10:J10"/>
    <mergeCell ref="G11:J11"/>
    <mergeCell ref="B11:F11"/>
    <mergeCell ref="B5:F7"/>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colBreaks count="1" manualBreakCount="1">
    <brk id="11" max="65535" man="1"/>
  </colBreaks>
  <drawing r:id="rId2"/>
  <legacyDrawing r:id="rId1"/>
</worksheet>
</file>

<file path=xl/worksheets/sheet21.xml><?xml version="1.0" encoding="utf-8"?>
<worksheet xmlns="http://schemas.openxmlformats.org/spreadsheetml/2006/main" xmlns:r="http://schemas.openxmlformats.org/officeDocument/2006/relationships">
  <sheetPr codeName="Sheet12">
    <pageSetUpPr fitToPage="1"/>
  </sheetPr>
  <dimension ref="A1:AC61"/>
  <sheetViews>
    <sheetView showGridLines="0" zoomScale="75" zoomScaleNormal="75" workbookViewId="0" topLeftCell="A1">
      <selection activeCell="G12" sqref="G12"/>
    </sheetView>
  </sheetViews>
  <sheetFormatPr defaultColWidth="10.875" defaultRowHeight="12"/>
  <cols>
    <col min="1" max="1" width="5.125" style="27" customWidth="1"/>
    <col min="2" max="2" width="20.75390625" style="27" customWidth="1"/>
    <col min="3" max="3" width="33.125" style="27" customWidth="1"/>
    <col min="4" max="4" width="15.00390625" style="27" customWidth="1"/>
    <col min="5" max="5" width="24.25390625" style="27" customWidth="1"/>
    <col min="6" max="6" width="18.875" style="27" customWidth="1"/>
    <col min="7" max="7" width="19.00390625" style="27" customWidth="1"/>
    <col min="8" max="8" width="22.00390625" style="27" customWidth="1"/>
    <col min="9" max="9" width="5.25390625" style="32" customWidth="1"/>
    <col min="10" max="10" width="10.875" style="27" hidden="1" customWidth="1"/>
    <col min="11" max="11" width="14.25390625" style="27" hidden="1" customWidth="1"/>
    <col min="12" max="18" width="10.875" style="27" hidden="1" customWidth="1"/>
    <col min="19" max="21" width="10.875" style="27" customWidth="1"/>
    <col min="22" max="28" width="10.625" style="27" customWidth="1"/>
    <col min="29" max="16384" width="10.875" style="27" customWidth="1"/>
  </cols>
  <sheetData>
    <row r="1" spans="1:9" s="435" customFormat="1" ht="30" customHeight="1">
      <c r="A1" s="928" t="s">
        <v>371</v>
      </c>
      <c r="B1" s="929"/>
      <c r="C1" s="85" t="s">
        <v>331</v>
      </c>
      <c r="D1" s="682">
        <f>IF('Form4a-1'!$G$1="","",'Form4a-1'!$G$1)</f>
      </c>
      <c r="E1" s="882"/>
      <c r="F1" s="883"/>
      <c r="G1" s="86" t="s">
        <v>330</v>
      </c>
      <c r="H1" s="414">
        <v>10</v>
      </c>
      <c r="I1" s="415"/>
    </row>
    <row r="2" spans="1:9" s="28" customFormat="1" ht="30" customHeight="1">
      <c r="A2" s="657" t="s">
        <v>96</v>
      </c>
      <c r="B2" s="685"/>
      <c r="C2" s="685"/>
      <c r="D2" s="685"/>
      <c r="E2" s="685"/>
      <c r="F2" s="685"/>
      <c r="G2" s="685"/>
      <c r="H2" s="685"/>
      <c r="I2" s="257"/>
    </row>
    <row r="3" spans="1:9" s="29" customFormat="1" ht="26.25" customHeight="1">
      <c r="A3" s="135"/>
      <c r="B3" s="930" t="s">
        <v>87</v>
      </c>
      <c r="C3" s="930"/>
      <c r="D3" s="930"/>
      <c r="E3" s="930"/>
      <c r="F3" s="930"/>
      <c r="G3" s="930"/>
      <c r="H3" s="930"/>
      <c r="I3" s="257"/>
    </row>
    <row r="4" spans="1:9" s="29" customFormat="1" ht="43.5" customHeight="1">
      <c r="A4" s="135"/>
      <c r="B4" s="930"/>
      <c r="C4" s="930"/>
      <c r="D4" s="930"/>
      <c r="E4" s="930"/>
      <c r="F4" s="930"/>
      <c r="G4" s="930"/>
      <c r="H4" s="930"/>
      <c r="I4" s="257"/>
    </row>
    <row r="5" spans="1:9" s="29" customFormat="1" ht="9.75" customHeight="1">
      <c r="A5" s="135"/>
      <c r="B5" s="285"/>
      <c r="C5" s="285"/>
      <c r="D5" s="285"/>
      <c r="E5" s="285"/>
      <c r="F5" s="285"/>
      <c r="G5" s="285"/>
      <c r="H5" s="285"/>
      <c r="I5" s="257"/>
    </row>
    <row r="6" spans="1:9" s="29" customFormat="1" ht="24.75" customHeight="1">
      <c r="A6" s="135"/>
      <c r="B6" s="283" t="s">
        <v>104</v>
      </c>
      <c r="C6" s="644"/>
      <c r="D6" s="637"/>
      <c r="E6" s="436" t="s">
        <v>102</v>
      </c>
      <c r="F6" s="905"/>
      <c r="G6" s="906"/>
      <c r="H6" s="907"/>
      <c r="I6" s="257"/>
    </row>
    <row r="7" spans="1:11" s="29" customFormat="1" ht="25.5" customHeight="1">
      <c r="A7" s="135"/>
      <c r="B7" s="89" t="s">
        <v>130</v>
      </c>
      <c r="C7" s="416"/>
      <c r="D7" s="416"/>
      <c r="E7" s="285"/>
      <c r="F7" s="416"/>
      <c r="G7" s="416"/>
      <c r="H7" s="416"/>
      <c r="I7" s="257"/>
      <c r="K7" s="50" t="b">
        <v>0</v>
      </c>
    </row>
    <row r="8" spans="1:9" s="29" customFormat="1" ht="10.5" customHeight="1" thickBot="1">
      <c r="A8" s="135"/>
      <c r="B8" s="89"/>
      <c r="C8" s="282"/>
      <c r="D8" s="89"/>
      <c r="E8" s="89"/>
      <c r="F8" s="89"/>
      <c r="G8" s="89"/>
      <c r="H8" s="89"/>
      <c r="I8" s="257"/>
    </row>
    <row r="9" spans="1:9" s="29" customFormat="1" ht="22.5" customHeight="1">
      <c r="A9" s="135"/>
      <c r="B9" s="890" t="s">
        <v>103</v>
      </c>
      <c r="C9" s="896" t="s">
        <v>97</v>
      </c>
      <c r="D9" s="896" t="s">
        <v>98</v>
      </c>
      <c r="E9" s="896" t="s">
        <v>99</v>
      </c>
      <c r="F9" s="896" t="s">
        <v>131</v>
      </c>
      <c r="G9" s="893" t="s">
        <v>100</v>
      </c>
      <c r="H9" s="937" t="s">
        <v>132</v>
      </c>
      <c r="I9" s="257"/>
    </row>
    <row r="10" spans="1:9" s="29" customFormat="1" ht="22.5" customHeight="1">
      <c r="A10" s="135"/>
      <c r="B10" s="891"/>
      <c r="C10" s="897"/>
      <c r="D10" s="897"/>
      <c r="E10" s="899"/>
      <c r="F10" s="897"/>
      <c r="G10" s="894"/>
      <c r="H10" s="938"/>
      <c r="I10" s="257"/>
    </row>
    <row r="11" spans="1:9" s="29" customFormat="1" ht="33.75" customHeight="1" thickBot="1">
      <c r="A11" s="135"/>
      <c r="B11" s="892"/>
      <c r="C11" s="898"/>
      <c r="D11" s="898"/>
      <c r="E11" s="900"/>
      <c r="F11" s="898"/>
      <c r="G11" s="895"/>
      <c r="H11" s="939"/>
      <c r="I11" s="257"/>
    </row>
    <row r="12" spans="1:18" s="29" customFormat="1" ht="22.5" customHeight="1">
      <c r="A12" s="135"/>
      <c r="B12" s="502"/>
      <c r="C12" s="503"/>
      <c r="D12" s="504"/>
      <c r="E12" s="503"/>
      <c r="F12" s="503"/>
      <c r="G12" s="505"/>
      <c r="H12" s="506">
        <f aca="true" t="shared" si="0" ref="H12:H31">IF(OR(F12="",E12=""),"",IF(E12="Constant Volume",INDEX(MotorLook,MATCH(F12*1.22,MotorLook,-1),1),INDEX(MotorLook,MATCH(F12*1.5,MotorLook,-1),1)))</f>
      </c>
      <c r="I12" s="257"/>
      <c r="K12" s="29" t="s">
        <v>375</v>
      </c>
      <c r="L12" s="29" t="s">
        <v>376</v>
      </c>
      <c r="N12" s="50">
        <f aca="true" t="shared" si="1" ref="N12:N31">IF(E12="VAV",1000,IF(E12="Constant Volume",1,0))</f>
        <v>0</v>
      </c>
      <c r="R12" s="50">
        <f aca="true" t="shared" si="2" ref="R12:R31">IF(G12&gt;H12,1,0)</f>
        <v>0</v>
      </c>
    </row>
    <row r="13" spans="1:18" s="29" customFormat="1" ht="22.5" customHeight="1">
      <c r="A13" s="135"/>
      <c r="B13" s="452"/>
      <c r="C13" s="453"/>
      <c r="D13" s="507"/>
      <c r="E13" s="453"/>
      <c r="F13" s="453"/>
      <c r="G13" s="508"/>
      <c r="H13" s="509">
        <f t="shared" si="0"/>
      </c>
      <c r="I13" s="257"/>
      <c r="K13" s="29" t="s">
        <v>373</v>
      </c>
      <c r="L13" s="29" t="s">
        <v>377</v>
      </c>
      <c r="N13" s="50">
        <f t="shared" si="1"/>
        <v>0</v>
      </c>
      <c r="R13" s="50">
        <f t="shared" si="2"/>
        <v>0</v>
      </c>
    </row>
    <row r="14" spans="1:18" s="29" customFormat="1" ht="22.5" customHeight="1">
      <c r="A14" s="135"/>
      <c r="B14" s="452"/>
      <c r="C14" s="453"/>
      <c r="D14" s="507"/>
      <c r="E14" s="453"/>
      <c r="F14" s="453"/>
      <c r="G14" s="508"/>
      <c r="H14" s="509">
        <f t="shared" si="0"/>
      </c>
      <c r="I14" s="257"/>
      <c r="K14" s="29" t="s">
        <v>372</v>
      </c>
      <c r="N14" s="50">
        <f t="shared" si="1"/>
        <v>0</v>
      </c>
      <c r="R14" s="50">
        <f t="shared" si="2"/>
        <v>0</v>
      </c>
    </row>
    <row r="15" spans="1:18" s="29" customFormat="1" ht="22.5" customHeight="1">
      <c r="A15" s="135"/>
      <c r="B15" s="452"/>
      <c r="C15" s="453"/>
      <c r="D15" s="507"/>
      <c r="E15" s="453"/>
      <c r="F15" s="453"/>
      <c r="G15" s="508"/>
      <c r="H15" s="509">
        <f t="shared" si="0"/>
      </c>
      <c r="I15" s="257"/>
      <c r="K15" s="29" t="s">
        <v>374</v>
      </c>
      <c r="N15" s="50">
        <f t="shared" si="1"/>
        <v>0</v>
      </c>
      <c r="R15" s="50">
        <f t="shared" si="2"/>
        <v>0</v>
      </c>
    </row>
    <row r="16" spans="1:18" s="29" customFormat="1" ht="22.5" customHeight="1">
      <c r="A16" s="135"/>
      <c r="B16" s="452"/>
      <c r="C16" s="453"/>
      <c r="D16" s="507"/>
      <c r="E16" s="453"/>
      <c r="F16" s="453"/>
      <c r="G16" s="508"/>
      <c r="H16" s="509">
        <f t="shared" si="0"/>
      </c>
      <c r="I16" s="257"/>
      <c r="N16" s="50">
        <f t="shared" si="1"/>
        <v>0</v>
      </c>
      <c r="R16" s="50">
        <f t="shared" si="2"/>
        <v>0</v>
      </c>
    </row>
    <row r="17" spans="1:18" s="29" customFormat="1" ht="22.5" customHeight="1">
      <c r="A17" s="135"/>
      <c r="B17" s="452"/>
      <c r="C17" s="453"/>
      <c r="D17" s="507"/>
      <c r="E17" s="453"/>
      <c r="F17" s="453"/>
      <c r="G17" s="508"/>
      <c r="H17" s="509">
        <f t="shared" si="0"/>
      </c>
      <c r="I17" s="257"/>
      <c r="N17" s="50">
        <f t="shared" si="1"/>
        <v>0</v>
      </c>
      <c r="R17" s="50">
        <f t="shared" si="2"/>
        <v>0</v>
      </c>
    </row>
    <row r="18" spans="1:18" s="29" customFormat="1" ht="22.5" customHeight="1">
      <c r="A18" s="135"/>
      <c r="B18" s="452"/>
      <c r="C18" s="453"/>
      <c r="D18" s="507"/>
      <c r="E18" s="453"/>
      <c r="F18" s="453"/>
      <c r="G18" s="508"/>
      <c r="H18" s="509">
        <f t="shared" si="0"/>
      </c>
      <c r="I18" s="257"/>
      <c r="N18" s="50">
        <f t="shared" si="1"/>
        <v>0</v>
      </c>
      <c r="R18" s="50">
        <f t="shared" si="2"/>
        <v>0</v>
      </c>
    </row>
    <row r="19" spans="1:18" s="29" customFormat="1" ht="22.5" customHeight="1">
      <c r="A19" s="135"/>
      <c r="B19" s="452"/>
      <c r="C19" s="453"/>
      <c r="D19" s="507"/>
      <c r="E19" s="453"/>
      <c r="F19" s="453"/>
      <c r="G19" s="508"/>
      <c r="H19" s="509">
        <f t="shared" si="0"/>
      </c>
      <c r="I19" s="257"/>
      <c r="N19" s="50">
        <f t="shared" si="1"/>
        <v>0</v>
      </c>
      <c r="R19" s="50">
        <f t="shared" si="2"/>
        <v>0</v>
      </c>
    </row>
    <row r="20" spans="1:18" s="29" customFormat="1" ht="22.5" customHeight="1">
      <c r="A20" s="135"/>
      <c r="B20" s="452"/>
      <c r="C20" s="453"/>
      <c r="D20" s="507"/>
      <c r="E20" s="453"/>
      <c r="F20" s="453"/>
      <c r="G20" s="508"/>
      <c r="H20" s="509">
        <f t="shared" si="0"/>
      </c>
      <c r="I20" s="257"/>
      <c r="N20" s="50">
        <f t="shared" si="1"/>
        <v>0</v>
      </c>
      <c r="R20" s="50">
        <f t="shared" si="2"/>
        <v>0</v>
      </c>
    </row>
    <row r="21" spans="1:18" s="29" customFormat="1" ht="22.5" customHeight="1">
      <c r="A21" s="135"/>
      <c r="B21" s="452"/>
      <c r="C21" s="453"/>
      <c r="D21" s="507"/>
      <c r="E21" s="453"/>
      <c r="F21" s="453"/>
      <c r="G21" s="508"/>
      <c r="H21" s="509">
        <f t="shared" si="0"/>
      </c>
      <c r="I21" s="257"/>
      <c r="N21" s="50">
        <f t="shared" si="1"/>
        <v>0</v>
      </c>
      <c r="R21" s="50">
        <f t="shared" si="2"/>
        <v>0</v>
      </c>
    </row>
    <row r="22" spans="1:18" s="29" customFormat="1" ht="22.5" customHeight="1">
      <c r="A22" s="135"/>
      <c r="B22" s="496"/>
      <c r="C22" s="353"/>
      <c r="D22" s="392"/>
      <c r="E22" s="353"/>
      <c r="F22" s="453"/>
      <c r="G22" s="497"/>
      <c r="H22" s="509">
        <f t="shared" si="0"/>
      </c>
      <c r="I22" s="257"/>
      <c r="N22" s="50">
        <f t="shared" si="1"/>
        <v>0</v>
      </c>
      <c r="R22" s="50">
        <f t="shared" si="2"/>
        <v>0</v>
      </c>
    </row>
    <row r="23" spans="1:18" s="29" customFormat="1" ht="22.5" customHeight="1">
      <c r="A23" s="135"/>
      <c r="B23" s="496"/>
      <c r="C23" s="353"/>
      <c r="D23" s="392"/>
      <c r="E23" s="353"/>
      <c r="F23" s="453"/>
      <c r="G23" s="497"/>
      <c r="H23" s="509">
        <f t="shared" si="0"/>
      </c>
      <c r="I23" s="257"/>
      <c r="M23" s="41"/>
      <c r="N23" s="50">
        <f t="shared" si="1"/>
        <v>0</v>
      </c>
      <c r="R23" s="50">
        <f t="shared" si="2"/>
        <v>0</v>
      </c>
    </row>
    <row r="24" spans="1:18" s="29" customFormat="1" ht="22.5" customHeight="1">
      <c r="A24" s="135"/>
      <c r="B24" s="496"/>
      <c r="C24" s="353"/>
      <c r="D24" s="392"/>
      <c r="E24" s="353"/>
      <c r="F24" s="453"/>
      <c r="G24" s="497"/>
      <c r="H24" s="509">
        <f t="shared" si="0"/>
      </c>
      <c r="I24" s="257"/>
      <c r="N24" s="50">
        <f t="shared" si="1"/>
        <v>0</v>
      </c>
      <c r="R24" s="50">
        <f t="shared" si="2"/>
        <v>0</v>
      </c>
    </row>
    <row r="25" spans="1:18" s="29" customFormat="1" ht="22.5" customHeight="1">
      <c r="A25" s="135"/>
      <c r="B25" s="496"/>
      <c r="C25" s="353"/>
      <c r="D25" s="392"/>
      <c r="E25" s="353"/>
      <c r="F25" s="453"/>
      <c r="G25" s="497"/>
      <c r="H25" s="509">
        <f t="shared" si="0"/>
      </c>
      <c r="I25" s="257"/>
      <c r="N25" s="50">
        <f t="shared" si="1"/>
        <v>0</v>
      </c>
      <c r="Q25" s="47"/>
      <c r="R25" s="50">
        <f t="shared" si="2"/>
        <v>0</v>
      </c>
    </row>
    <row r="26" spans="1:18" s="29" customFormat="1" ht="22.5" customHeight="1">
      <c r="A26" s="135"/>
      <c r="B26" s="496"/>
      <c r="C26" s="353"/>
      <c r="D26" s="392"/>
      <c r="E26" s="353"/>
      <c r="F26" s="453"/>
      <c r="G26" s="497"/>
      <c r="H26" s="509">
        <f t="shared" si="0"/>
      </c>
      <c r="I26" s="257"/>
      <c r="N26" s="50">
        <f t="shared" si="1"/>
        <v>0</v>
      </c>
      <c r="R26" s="50">
        <f t="shared" si="2"/>
        <v>0</v>
      </c>
    </row>
    <row r="27" spans="1:18" s="29" customFormat="1" ht="22.5" customHeight="1">
      <c r="A27" s="135"/>
      <c r="B27" s="496"/>
      <c r="C27" s="353"/>
      <c r="D27" s="392"/>
      <c r="E27" s="353"/>
      <c r="F27" s="453"/>
      <c r="G27" s="497"/>
      <c r="H27" s="509">
        <f t="shared" si="0"/>
      </c>
      <c r="I27" s="257"/>
      <c r="N27" s="50">
        <f t="shared" si="1"/>
        <v>0</v>
      </c>
      <c r="R27" s="50">
        <f t="shared" si="2"/>
        <v>0</v>
      </c>
    </row>
    <row r="28" spans="1:18" s="29" customFormat="1" ht="22.5" customHeight="1">
      <c r="A28" s="135"/>
      <c r="B28" s="496"/>
      <c r="C28" s="353"/>
      <c r="D28" s="392"/>
      <c r="E28" s="353"/>
      <c r="F28" s="453"/>
      <c r="G28" s="497"/>
      <c r="H28" s="509">
        <f t="shared" si="0"/>
      </c>
      <c r="I28" s="257"/>
      <c r="N28" s="50">
        <f t="shared" si="1"/>
        <v>0</v>
      </c>
      <c r="R28" s="50">
        <f t="shared" si="2"/>
        <v>0</v>
      </c>
    </row>
    <row r="29" spans="1:18" s="29" customFormat="1" ht="22.5" customHeight="1">
      <c r="A29" s="135"/>
      <c r="B29" s="496"/>
      <c r="C29" s="353"/>
      <c r="D29" s="392"/>
      <c r="E29" s="353"/>
      <c r="F29" s="453"/>
      <c r="G29" s="497"/>
      <c r="H29" s="509">
        <f t="shared" si="0"/>
      </c>
      <c r="I29" s="257"/>
      <c r="N29" s="50">
        <f t="shared" si="1"/>
        <v>0</v>
      </c>
      <c r="R29" s="50">
        <f t="shared" si="2"/>
        <v>0</v>
      </c>
    </row>
    <row r="30" spans="1:18" s="29" customFormat="1" ht="22.5" customHeight="1">
      <c r="A30" s="135"/>
      <c r="B30" s="496"/>
      <c r="C30" s="353"/>
      <c r="D30" s="392"/>
      <c r="E30" s="353"/>
      <c r="F30" s="453"/>
      <c r="G30" s="497"/>
      <c r="H30" s="509">
        <f t="shared" si="0"/>
      </c>
      <c r="I30" s="257"/>
      <c r="N30" s="50">
        <f t="shared" si="1"/>
        <v>0</v>
      </c>
      <c r="R30" s="50">
        <f t="shared" si="2"/>
        <v>0</v>
      </c>
    </row>
    <row r="31" spans="1:18" s="29" customFormat="1" ht="22.5" customHeight="1" thickBot="1">
      <c r="A31" s="135"/>
      <c r="B31" s="498"/>
      <c r="C31" s="499"/>
      <c r="D31" s="500"/>
      <c r="E31" s="499"/>
      <c r="F31" s="510"/>
      <c r="G31" s="501"/>
      <c r="H31" s="511">
        <f t="shared" si="0"/>
      </c>
      <c r="I31" s="257"/>
      <c r="N31" s="50">
        <f t="shared" si="1"/>
        <v>0</v>
      </c>
      <c r="R31" s="50">
        <f t="shared" si="2"/>
        <v>0</v>
      </c>
    </row>
    <row r="32" spans="1:18" s="29" customFormat="1" ht="8.25" customHeight="1">
      <c r="A32" s="135"/>
      <c r="B32" s="417"/>
      <c r="C32" s="417"/>
      <c r="D32" s="418"/>
      <c r="E32" s="419"/>
      <c r="F32" s="420"/>
      <c r="G32" s="417"/>
      <c r="H32" s="421"/>
      <c r="I32" s="257"/>
      <c r="N32" s="50">
        <f>SUM(N12:N31)</f>
        <v>0</v>
      </c>
      <c r="P32" s="50" t="b">
        <v>0</v>
      </c>
      <c r="R32" s="50">
        <f>SUM(R12:R31)</f>
        <v>0</v>
      </c>
    </row>
    <row r="33" spans="1:9" s="29" customFormat="1" ht="22.5" customHeight="1">
      <c r="A33" s="135"/>
      <c r="B33" s="422" t="s">
        <v>211</v>
      </c>
      <c r="C33" s="417"/>
      <c r="D33" s="418"/>
      <c r="E33" s="419"/>
      <c r="F33" s="420"/>
      <c r="G33" s="417"/>
      <c r="H33" s="421"/>
      <c r="I33" s="257"/>
    </row>
    <row r="34" spans="1:9" s="29" customFormat="1" ht="24.75" customHeight="1">
      <c r="A34" s="135"/>
      <c r="B34" s="905"/>
      <c r="C34" s="906"/>
      <c r="D34" s="906"/>
      <c r="E34" s="906"/>
      <c r="F34" s="906"/>
      <c r="G34" s="906"/>
      <c r="H34" s="907"/>
      <c r="I34" s="257"/>
    </row>
    <row r="35" spans="1:9" s="29" customFormat="1" ht="6.75" customHeight="1" thickBot="1">
      <c r="A35" s="135"/>
      <c r="B35" s="423"/>
      <c r="C35" s="89"/>
      <c r="D35" s="424"/>
      <c r="E35" s="423"/>
      <c r="F35" s="425"/>
      <c r="G35" s="425"/>
      <c r="H35" s="426"/>
      <c r="I35" s="257"/>
    </row>
    <row r="36" spans="1:9" s="29" customFormat="1" ht="32.25" customHeight="1">
      <c r="A36" s="135"/>
      <c r="B36" s="958" t="s">
        <v>88</v>
      </c>
      <c r="C36" s="884" t="s">
        <v>474</v>
      </c>
      <c r="D36" s="886" t="s">
        <v>89</v>
      </c>
      <c r="E36" s="888" t="s">
        <v>90</v>
      </c>
      <c r="F36" s="908" t="s">
        <v>91</v>
      </c>
      <c r="G36" s="888" t="s">
        <v>92</v>
      </c>
      <c r="H36" s="911"/>
      <c r="I36" s="257"/>
    </row>
    <row r="37" spans="1:9" s="29" customFormat="1" ht="22.5" customHeight="1" thickBot="1">
      <c r="A37" s="135"/>
      <c r="B37" s="959"/>
      <c r="C37" s="885"/>
      <c r="D37" s="887"/>
      <c r="E37" s="889"/>
      <c r="F37" s="909"/>
      <c r="G37" s="910"/>
      <c r="H37" s="911"/>
      <c r="I37" s="257"/>
    </row>
    <row r="38" spans="1:9" s="29" customFormat="1" ht="24.75" customHeight="1" thickBot="1">
      <c r="A38" s="135"/>
      <c r="B38" s="512">
        <f>IF(SUM(D12:D31)=0,"",SUMIF(C12:C35,"Supply",D12:D31))</f>
      </c>
      <c r="C38" s="470">
        <f>IF(K7=TRUE,"Hospital/Lab",IF(AND(N32&gt;0,N32&lt;999),"Constant Volume",IF(N32&gt;999,"VAV","")))</f>
      </c>
      <c r="D38" s="471">
        <f>IF(SUM(F12:F35)=0,"",SUM(F12:F35))</f>
      </c>
      <c r="E38" s="471">
        <f>IF(OR(B38="",C38=""),"",IF(OR(C38="VAV",K7=TRUE),B38*6/4131,B38*4.3/4131))</f>
      </c>
      <c r="F38" s="523">
        <f>IF(D38="","",IF(D38&lt;=E38,"Yes","No"))</f>
      </c>
      <c r="G38" s="524">
        <f>IF(SUM(G12:G31)=0,"",IF(R32&gt;0,"No","Yes"))</f>
      </c>
      <c r="H38" s="427"/>
      <c r="I38" s="257"/>
    </row>
    <row r="39" spans="1:9" s="29" customFormat="1" ht="7.5" customHeight="1">
      <c r="A39" s="135"/>
      <c r="B39" s="136"/>
      <c r="C39" s="136"/>
      <c r="D39" s="136"/>
      <c r="E39" s="136"/>
      <c r="F39" s="136"/>
      <c r="G39" s="136"/>
      <c r="H39" s="136"/>
      <c r="I39" s="257"/>
    </row>
    <row r="40" spans="1:9" s="29" customFormat="1" ht="18.75" customHeight="1">
      <c r="A40" s="135"/>
      <c r="B40" s="912" t="s">
        <v>134</v>
      </c>
      <c r="C40" s="913"/>
      <c r="D40" s="913"/>
      <c r="E40" s="913"/>
      <c r="F40" s="913"/>
      <c r="G40" s="913"/>
      <c r="H40" s="913"/>
      <c r="I40" s="257"/>
    </row>
    <row r="41" spans="1:9" s="29" customFormat="1" ht="25.5" customHeight="1">
      <c r="A41" s="135"/>
      <c r="B41" s="913"/>
      <c r="C41" s="913"/>
      <c r="D41" s="913"/>
      <c r="E41" s="913"/>
      <c r="F41" s="913"/>
      <c r="G41" s="913"/>
      <c r="H41" s="913"/>
      <c r="I41" s="257"/>
    </row>
    <row r="42" spans="1:9" s="29" customFormat="1" ht="30" customHeight="1">
      <c r="A42" s="135"/>
      <c r="B42" s="912" t="s">
        <v>470</v>
      </c>
      <c r="C42" s="913"/>
      <c r="D42" s="913"/>
      <c r="E42" s="913"/>
      <c r="F42" s="913"/>
      <c r="G42" s="913"/>
      <c r="H42" s="913"/>
      <c r="I42" s="257"/>
    </row>
    <row r="43" spans="1:9" s="29" customFormat="1" ht="30" customHeight="1">
      <c r="A43" s="135"/>
      <c r="B43" s="913"/>
      <c r="C43" s="913"/>
      <c r="D43" s="913"/>
      <c r="E43" s="913"/>
      <c r="F43" s="913"/>
      <c r="G43" s="913"/>
      <c r="H43" s="913"/>
      <c r="I43" s="257"/>
    </row>
    <row r="44" spans="1:9" s="29" customFormat="1" ht="7.5" customHeight="1" thickBot="1">
      <c r="A44" s="135"/>
      <c r="B44" s="428"/>
      <c r="C44" s="428"/>
      <c r="D44" s="428"/>
      <c r="E44" s="428"/>
      <c r="F44" s="428"/>
      <c r="G44" s="428"/>
      <c r="H44" s="428"/>
      <c r="I44" s="257"/>
    </row>
    <row r="45" spans="1:9" s="29" customFormat="1" ht="19.5" customHeight="1" thickBot="1">
      <c r="A45" s="135"/>
      <c r="B45" s="943" t="s">
        <v>138</v>
      </c>
      <c r="C45" s="934" t="s">
        <v>135</v>
      </c>
      <c r="D45" s="946"/>
      <c r="E45" s="947"/>
      <c r="F45" s="934" t="s">
        <v>137</v>
      </c>
      <c r="G45" s="935"/>
      <c r="H45" s="936"/>
      <c r="I45" s="257"/>
    </row>
    <row r="46" spans="1:29" s="29" customFormat="1" ht="24.75" customHeight="1">
      <c r="A46" s="135"/>
      <c r="B46" s="950"/>
      <c r="C46" s="948" t="s">
        <v>83</v>
      </c>
      <c r="D46" s="949"/>
      <c r="E46" s="513"/>
      <c r="F46" s="952"/>
      <c r="G46" s="953"/>
      <c r="H46" s="954"/>
      <c r="I46" s="257"/>
      <c r="J46" s="50" t="b">
        <v>0</v>
      </c>
      <c r="T46" s="14"/>
      <c r="U46" s="14"/>
      <c r="V46" s="14"/>
      <c r="W46" s="14"/>
      <c r="X46" s="14"/>
      <c r="Y46" s="14"/>
      <c r="Z46" s="14"/>
      <c r="AA46" s="14"/>
      <c r="AB46" s="14"/>
      <c r="AC46" s="14"/>
    </row>
    <row r="47" spans="1:29" s="29" customFormat="1" ht="24.75" customHeight="1">
      <c r="A47" s="135"/>
      <c r="B47" s="950"/>
      <c r="C47" s="437" t="s">
        <v>139</v>
      </c>
      <c r="D47" s="54"/>
      <c r="E47" s="438"/>
      <c r="F47" s="955"/>
      <c r="G47" s="956"/>
      <c r="H47" s="957"/>
      <c r="I47" s="257"/>
      <c r="J47" s="50" t="b">
        <v>0</v>
      </c>
      <c r="T47" s="14"/>
      <c r="U47" s="14"/>
      <c r="V47" s="14"/>
      <c r="W47" s="14"/>
      <c r="X47" s="14"/>
      <c r="Y47" s="14"/>
      <c r="Z47" s="14"/>
      <c r="AA47" s="14"/>
      <c r="AB47" s="14"/>
      <c r="AC47" s="14"/>
    </row>
    <row r="48" spans="1:29" s="29" customFormat="1" ht="24.75" customHeight="1" thickBot="1">
      <c r="A48" s="135"/>
      <c r="B48" s="951"/>
      <c r="C48" s="439" t="s">
        <v>140</v>
      </c>
      <c r="D48" s="440"/>
      <c r="E48" s="441"/>
      <c r="F48" s="931"/>
      <c r="G48" s="932"/>
      <c r="H48" s="933"/>
      <c r="I48" s="257"/>
      <c r="J48" s="50" t="b">
        <v>0</v>
      </c>
      <c r="T48" s="14"/>
      <c r="U48" s="14"/>
      <c r="V48" s="14"/>
      <c r="W48" s="14"/>
      <c r="X48" s="14"/>
      <c r="Y48" s="14"/>
      <c r="Z48" s="14"/>
      <c r="AA48" s="14"/>
      <c r="AB48" s="14"/>
      <c r="AC48" s="14"/>
    </row>
    <row r="49" spans="1:29" s="29" customFormat="1" ht="24.75" customHeight="1">
      <c r="A49" s="135"/>
      <c r="B49" s="943" t="s">
        <v>136</v>
      </c>
      <c r="C49" s="442" t="s">
        <v>23</v>
      </c>
      <c r="D49" s="442"/>
      <c r="E49" s="514"/>
      <c r="F49" s="917" t="str">
        <f>IF(J49=TRUE,0.5," ")</f>
        <v> </v>
      </c>
      <c r="G49" s="918"/>
      <c r="H49" s="919"/>
      <c r="I49" s="257"/>
      <c r="J49" s="50" t="b">
        <v>0</v>
      </c>
      <c r="T49" s="14"/>
      <c r="U49" s="14"/>
      <c r="V49" s="14"/>
      <c r="W49" s="14"/>
      <c r="X49" s="14"/>
      <c r="Y49" s="14"/>
      <c r="Z49" s="14"/>
      <c r="AA49" s="14"/>
      <c r="AB49" s="14"/>
      <c r="AC49" s="14"/>
    </row>
    <row r="50" spans="1:29" s="29" customFormat="1" ht="24.75" customHeight="1">
      <c r="A50" s="135"/>
      <c r="B50" s="944"/>
      <c r="C50" s="443" t="s">
        <v>24</v>
      </c>
      <c r="D50" s="443"/>
      <c r="E50" s="515"/>
      <c r="F50" s="920" t="str">
        <f>IF(J50=TRUE,0.5," ")</f>
        <v> </v>
      </c>
      <c r="G50" s="921"/>
      <c r="H50" s="922"/>
      <c r="I50" s="257"/>
      <c r="J50" s="50" t="b">
        <v>0</v>
      </c>
      <c r="N50" s="30"/>
      <c r="T50" s="14"/>
      <c r="U50" s="14"/>
      <c r="V50" s="14"/>
      <c r="W50" s="14"/>
      <c r="X50" s="14"/>
      <c r="Y50" s="14"/>
      <c r="Z50" s="14"/>
      <c r="AA50" s="14"/>
      <c r="AB50" s="14"/>
      <c r="AC50" s="14"/>
    </row>
    <row r="51" spans="1:29" s="29" customFormat="1" ht="24.75" customHeight="1" thickBot="1">
      <c r="A51" s="135"/>
      <c r="B51" s="945"/>
      <c r="C51" s="444" t="s">
        <v>25</v>
      </c>
      <c r="D51" s="445"/>
      <c r="E51" s="516"/>
      <c r="F51" s="923" t="str">
        <f>IF(J51=TRUE,0.5," ")</f>
        <v> </v>
      </c>
      <c r="G51" s="924"/>
      <c r="H51" s="925"/>
      <c r="I51" s="257"/>
      <c r="J51" s="50" t="b">
        <v>0</v>
      </c>
      <c r="N51" s="30"/>
      <c r="T51" s="14"/>
      <c r="U51" s="14"/>
      <c r="V51" s="14"/>
      <c r="W51" s="14"/>
      <c r="X51" s="14"/>
      <c r="Y51" s="14"/>
      <c r="Z51" s="14"/>
      <c r="AA51" s="14"/>
      <c r="AB51" s="14"/>
      <c r="AC51" s="14"/>
    </row>
    <row r="52" spans="1:29" s="29" customFormat="1" ht="24.75" customHeight="1" thickBot="1">
      <c r="A52" s="135"/>
      <c r="B52" s="940" t="s">
        <v>141</v>
      </c>
      <c r="C52" s="941"/>
      <c r="D52" s="941"/>
      <c r="E52" s="942"/>
      <c r="F52" s="914">
        <f>IF(OR(ISNUMBER(F46),ISNUMBER(F47),ISNUMBER(F48),ISNUMBER(F49),ISNUMBER(F50),ISNUMBER(F51)),SUM(F46:H51),"")</f>
      </c>
      <c r="G52" s="915"/>
      <c r="H52" s="916"/>
      <c r="I52" s="257"/>
      <c r="J52" s="50"/>
      <c r="N52" s="30"/>
      <c r="O52" s="30"/>
      <c r="P52" s="30"/>
      <c r="Q52" s="30"/>
      <c r="R52" s="30"/>
      <c r="T52" s="14"/>
      <c r="U52" s="14"/>
      <c r="V52" s="14"/>
      <c r="W52" s="14"/>
      <c r="X52" s="14"/>
      <c r="Y52" s="14"/>
      <c r="Z52" s="14"/>
      <c r="AA52" s="14"/>
      <c r="AB52" s="14"/>
      <c r="AC52" s="14"/>
    </row>
    <row r="53" spans="1:29" s="29" customFormat="1" ht="24.75" customHeight="1">
      <c r="A53" s="135"/>
      <c r="B53" s="284" t="s">
        <v>84</v>
      </c>
      <c r="C53" s="428"/>
      <c r="D53" s="428"/>
      <c r="E53" s="428"/>
      <c r="F53" s="428"/>
      <c r="G53" s="428"/>
      <c r="H53" s="428"/>
      <c r="I53" s="257"/>
      <c r="N53" s="30"/>
      <c r="O53" s="30"/>
      <c r="P53" s="30"/>
      <c r="Q53" s="30"/>
      <c r="R53" s="30"/>
      <c r="T53" s="14"/>
      <c r="U53" s="14"/>
      <c r="V53" s="14"/>
      <c r="W53" s="14"/>
      <c r="X53" s="14"/>
      <c r="Y53" s="14"/>
      <c r="Z53" s="14"/>
      <c r="AA53" s="14"/>
      <c r="AB53" s="14"/>
      <c r="AC53" s="14"/>
    </row>
    <row r="54" spans="1:29" s="29" customFormat="1" ht="24.75" customHeight="1">
      <c r="A54" s="135"/>
      <c r="B54" s="905"/>
      <c r="C54" s="906"/>
      <c r="D54" s="906"/>
      <c r="E54" s="906"/>
      <c r="F54" s="906"/>
      <c r="G54" s="906"/>
      <c r="H54" s="907"/>
      <c r="I54" s="257"/>
      <c r="N54" s="27"/>
      <c r="O54" s="30"/>
      <c r="P54" s="30"/>
      <c r="Q54" s="30"/>
      <c r="R54" s="30"/>
      <c r="T54" s="14"/>
      <c r="U54" s="14"/>
      <c r="V54" s="14"/>
      <c r="W54" s="14"/>
      <c r="X54" s="14"/>
      <c r="Y54" s="14"/>
      <c r="Z54" s="14"/>
      <c r="AA54" s="14"/>
      <c r="AB54" s="14"/>
      <c r="AC54" s="14"/>
    </row>
    <row r="55" spans="1:29" s="30" customFormat="1" ht="9.75" customHeight="1" thickBot="1">
      <c r="A55" s="112"/>
      <c r="B55" s="71"/>
      <c r="C55" s="71"/>
      <c r="D55" s="71"/>
      <c r="E55" s="71"/>
      <c r="F55" s="71"/>
      <c r="G55" s="71"/>
      <c r="H55" s="71"/>
      <c r="I55" s="111"/>
      <c r="N55" s="27"/>
      <c r="T55" s="14"/>
      <c r="U55" s="14"/>
      <c r="V55" s="14"/>
      <c r="W55" s="14"/>
      <c r="X55" s="14"/>
      <c r="Y55" s="14"/>
      <c r="Z55" s="14"/>
      <c r="AA55" s="14"/>
      <c r="AB55" s="14"/>
      <c r="AC55" s="14"/>
    </row>
    <row r="56" spans="1:29" s="30" customFormat="1" ht="59.25" customHeight="1" thickBot="1">
      <c r="A56" s="112"/>
      <c r="B56" s="477" t="s">
        <v>101</v>
      </c>
      <c r="C56" s="903" t="s">
        <v>143</v>
      </c>
      <c r="D56" s="904"/>
      <c r="E56" s="517" t="s">
        <v>142</v>
      </c>
      <c r="F56" s="517" t="s">
        <v>93</v>
      </c>
      <c r="G56" s="476" t="s">
        <v>133</v>
      </c>
      <c r="H56" s="476" t="s">
        <v>94</v>
      </c>
      <c r="I56" s="111"/>
      <c r="N56" s="27"/>
      <c r="O56" s="27"/>
      <c r="P56" s="27"/>
      <c r="Q56" s="27"/>
      <c r="R56" s="27"/>
      <c r="T56" s="14"/>
      <c r="U56" s="14"/>
      <c r="V56" s="14"/>
      <c r="W56" s="14"/>
      <c r="X56" s="14"/>
      <c r="Y56" s="14"/>
      <c r="Z56" s="14"/>
      <c r="AA56" s="14"/>
      <c r="AB56" s="14"/>
      <c r="AC56" s="14"/>
    </row>
    <row r="57" spans="1:29" s="30" customFormat="1" ht="24.75" customHeight="1" thickBot="1">
      <c r="A57" s="429"/>
      <c r="B57" s="518">
        <f>IF(E57="","",B38)</f>
      </c>
      <c r="C57" s="901">
        <f>IF(E57="","",C38)</f>
      </c>
      <c r="D57" s="902"/>
      <c r="E57" s="519">
        <f>F52</f>
      </c>
      <c r="F57" s="520">
        <f>IF(OR(B57="",E57=""),"",IF(C57="Constant Volume",B57*(E57+4.3)/4131,IF(OR(C57="VAV",K7=TRUE),B57*(E57+6)/4131," ")))</f>
      </c>
      <c r="G57" s="521">
        <f>IF(E57="","",D38)</f>
      </c>
      <c r="H57" s="522">
        <f>IF(E57="","",IF(G57="","",IF(G57&lt;=F57,"Yes","No")))</f>
      </c>
      <c r="I57" s="111"/>
      <c r="K57" s="31"/>
      <c r="L57" s="31"/>
      <c r="N57" s="27"/>
      <c r="O57" s="27"/>
      <c r="P57" s="27"/>
      <c r="Q57" s="27"/>
      <c r="R57" s="27"/>
      <c r="T57" s="14"/>
      <c r="U57" s="14"/>
      <c r="V57" s="14"/>
      <c r="W57" s="14"/>
      <c r="X57" s="14"/>
      <c r="Y57" s="14"/>
      <c r="Z57" s="14"/>
      <c r="AA57" s="14"/>
      <c r="AB57" s="14"/>
      <c r="AC57" s="14"/>
    </row>
    <row r="58" spans="1:29" s="30" customFormat="1" ht="9" customHeight="1">
      <c r="A58" s="429"/>
      <c r="B58" s="430"/>
      <c r="C58" s="430"/>
      <c r="D58" s="430"/>
      <c r="E58" s="430"/>
      <c r="F58" s="430"/>
      <c r="G58" s="430"/>
      <c r="H58" s="430"/>
      <c r="I58" s="111"/>
      <c r="N58" s="27"/>
      <c r="O58" s="27"/>
      <c r="P58" s="27"/>
      <c r="Q58" s="27"/>
      <c r="R58" s="27"/>
      <c r="T58" s="14"/>
      <c r="U58" s="14"/>
      <c r="V58" s="14"/>
      <c r="W58" s="14"/>
      <c r="X58" s="14"/>
      <c r="Y58" s="14"/>
      <c r="Z58" s="14"/>
      <c r="AA58" s="14"/>
      <c r="AB58" s="14"/>
      <c r="AC58" s="14"/>
    </row>
    <row r="59" spans="1:29" ht="18.75" customHeight="1">
      <c r="A59" s="135"/>
      <c r="B59" s="926" t="s">
        <v>86</v>
      </c>
      <c r="C59" s="927"/>
      <c r="D59" s="286"/>
      <c r="E59" s="277"/>
      <c r="F59" s="277"/>
      <c r="G59" s="277"/>
      <c r="H59" s="277"/>
      <c r="I59" s="431"/>
      <c r="T59" s="14"/>
      <c r="U59" s="14"/>
      <c r="V59" s="14"/>
      <c r="W59" s="14"/>
      <c r="X59" s="14"/>
      <c r="Y59" s="14"/>
      <c r="Z59" s="14"/>
      <c r="AA59" s="14"/>
      <c r="AB59" s="14"/>
      <c r="AC59" s="14"/>
    </row>
    <row r="60" spans="1:29" ht="15.75" customHeight="1">
      <c r="A60" s="135"/>
      <c r="B60" s="136"/>
      <c r="C60" s="240"/>
      <c r="D60" s="240"/>
      <c r="E60" s="240"/>
      <c r="F60" s="240"/>
      <c r="G60" s="240"/>
      <c r="H60" s="240"/>
      <c r="I60" s="431"/>
      <c r="T60" s="14"/>
      <c r="U60" s="14"/>
      <c r="V60" s="14"/>
      <c r="W60" s="14"/>
      <c r="X60" s="14"/>
      <c r="Y60" s="14"/>
      <c r="Z60" s="14"/>
      <c r="AA60" s="14"/>
      <c r="AB60" s="14"/>
      <c r="AC60" s="14"/>
    </row>
    <row r="61" spans="1:29" ht="21" customHeight="1" thickBot="1">
      <c r="A61" s="432" t="s">
        <v>401</v>
      </c>
      <c r="B61" s="433">
        <v>0.1</v>
      </c>
      <c r="C61" s="143"/>
      <c r="D61" s="143"/>
      <c r="E61" s="143"/>
      <c r="F61" s="143"/>
      <c r="G61" s="143"/>
      <c r="H61" s="143"/>
      <c r="I61" s="434"/>
      <c r="T61" s="14"/>
      <c r="U61" s="14"/>
      <c r="V61" s="14"/>
      <c r="W61" s="14"/>
      <c r="X61" s="14"/>
      <c r="Y61" s="14"/>
      <c r="Z61" s="14"/>
      <c r="AA61" s="14"/>
      <c r="AB61" s="14"/>
      <c r="AC61" s="14"/>
    </row>
  </sheetData>
  <sheetProtection password="CCAC" sheet="1" objects="1" scenarios="1" formatCells="0"/>
  <mergeCells count="40">
    <mergeCell ref="B42:H43"/>
    <mergeCell ref="B34:H34"/>
    <mergeCell ref="F46:H46"/>
    <mergeCell ref="F47:H47"/>
    <mergeCell ref="B36:B37"/>
    <mergeCell ref="B52:E52"/>
    <mergeCell ref="B49:B51"/>
    <mergeCell ref="C45:E45"/>
    <mergeCell ref="C46:D46"/>
    <mergeCell ref="B45:B48"/>
    <mergeCell ref="F51:H51"/>
    <mergeCell ref="B59:C59"/>
    <mergeCell ref="A1:B1"/>
    <mergeCell ref="B3:H4"/>
    <mergeCell ref="F6:H6"/>
    <mergeCell ref="C6:D6"/>
    <mergeCell ref="F48:H48"/>
    <mergeCell ref="F45:H45"/>
    <mergeCell ref="F9:F11"/>
    <mergeCell ref="H9:H11"/>
    <mergeCell ref="C57:D57"/>
    <mergeCell ref="C56:D56"/>
    <mergeCell ref="B54:H54"/>
    <mergeCell ref="F36:F37"/>
    <mergeCell ref="G36:G37"/>
    <mergeCell ref="H36:H37"/>
    <mergeCell ref="B40:H41"/>
    <mergeCell ref="F52:H52"/>
    <mergeCell ref="F49:H49"/>
    <mergeCell ref="F50:H50"/>
    <mergeCell ref="D1:F1"/>
    <mergeCell ref="A2:H2"/>
    <mergeCell ref="C36:C37"/>
    <mergeCell ref="D36:D37"/>
    <mergeCell ref="E36:E37"/>
    <mergeCell ref="B9:B11"/>
    <mergeCell ref="G9:G11"/>
    <mergeCell ref="C9:C11"/>
    <mergeCell ref="D9:D11"/>
    <mergeCell ref="E9:E11"/>
  </mergeCells>
  <conditionalFormatting sqref="D38:G38 H57">
    <cfRule type="cellIs" priority="1" dxfId="2" operator="equal" stopIfTrue="1">
      <formula>"Yes"</formula>
    </cfRule>
    <cfRule type="cellIs" priority="2" dxfId="1" operator="equal" stopIfTrue="1">
      <formula>"No"</formula>
    </cfRule>
  </conditionalFormatting>
  <dataValidations count="3">
    <dataValidation type="list" showInputMessage="1" showErrorMessage="1" sqref="C12:C31">
      <formula1>$K$11:$K$15</formula1>
    </dataValidation>
    <dataValidation type="list" showInputMessage="1" showErrorMessage="1" sqref="E12:E31">
      <formula1>$L$11:$L$13</formula1>
    </dataValidation>
    <dataValidation allowBlank="1" showInputMessage="1" showErrorMessage="1" sqref="E32:E33 C35 C32:C33 E35"/>
  </dataValidations>
  <printOptions horizontalCentered="1" verticalCentered="1"/>
  <pageMargins left="0.35" right="0.35" top="0.35" bottom="0.35" header="0.25" footer="0.25"/>
  <pageSetup fitToHeight="1" fitToWidth="1" horizontalDpi="600" verticalDpi="600" orientation="portrait" r:id="rId3"/>
  <headerFooter alignWithMargins="0">
    <oddFooter>&amp;L&amp;P&amp;R&amp;"Arial,Regular"&amp;10Compliance with OSSC, effective 04/01/07</oddFooter>
  </headerFooter>
  <drawing r:id="rId2"/>
  <legacyDrawing r:id="rId1"/>
</worksheet>
</file>

<file path=xl/worksheets/sheet22.xml><?xml version="1.0" encoding="utf-8"?>
<worksheet xmlns="http://schemas.openxmlformats.org/spreadsheetml/2006/main" xmlns:r="http://schemas.openxmlformats.org/officeDocument/2006/relationships">
  <sheetPr codeName="Sheet18">
    <pageSetUpPr fitToPage="1"/>
  </sheetPr>
  <dimension ref="A1:P37"/>
  <sheetViews>
    <sheetView showGridLines="0" zoomScale="75" zoomScaleNormal="75" workbookViewId="0" topLeftCell="A1">
      <selection activeCell="A8" sqref="A8"/>
    </sheetView>
  </sheetViews>
  <sheetFormatPr defaultColWidth="10.875" defaultRowHeight="12"/>
  <cols>
    <col min="1" max="2" width="13.00390625" style="2" customWidth="1"/>
    <col min="3" max="3" width="22.625" style="2" customWidth="1"/>
    <col min="4" max="4" width="11.625" style="2" customWidth="1"/>
    <col min="5" max="5" width="22.25390625" style="2" customWidth="1"/>
    <col min="6" max="6" width="16.875" style="2" customWidth="1"/>
    <col min="7" max="7" width="12.875" style="2" customWidth="1"/>
    <col min="8" max="8" width="14.875" style="2" customWidth="1"/>
    <col min="9" max="9" width="15.125" style="2" customWidth="1"/>
    <col min="10" max="10" width="14.375" style="12" customWidth="1"/>
    <col min="11" max="11" width="27.625" style="12" customWidth="1"/>
    <col min="12" max="15" width="10.875" style="2" customWidth="1"/>
    <col min="16" max="16" width="0" style="2" hidden="1" customWidth="1"/>
    <col min="17" max="16384" width="10.875" style="2" customWidth="1"/>
  </cols>
  <sheetData>
    <row r="1" spans="1:11" s="1" customFormat="1" ht="30" customHeight="1">
      <c r="A1" s="196" t="s">
        <v>392</v>
      </c>
      <c r="B1" s="197"/>
      <c r="C1" s="197"/>
      <c r="D1" s="197"/>
      <c r="E1" s="390" t="s">
        <v>331</v>
      </c>
      <c r="F1" s="737">
        <f>IF('Form4a-1'!$G$1="","",'Form4a-1'!$G$1)</f>
      </c>
      <c r="G1" s="969"/>
      <c r="H1" s="969"/>
      <c r="I1" s="684"/>
      <c r="J1" s="199" t="s">
        <v>330</v>
      </c>
      <c r="K1" s="525"/>
    </row>
    <row r="2" spans="1:11" s="3" customFormat="1" ht="30" customHeight="1">
      <c r="A2" s="738" t="s">
        <v>393</v>
      </c>
      <c r="B2" s="697"/>
      <c r="C2" s="697"/>
      <c r="D2" s="697"/>
      <c r="E2" s="697"/>
      <c r="F2" s="698"/>
      <c r="G2" s="698"/>
      <c r="H2" s="698"/>
      <c r="I2" s="698"/>
      <c r="J2" s="697"/>
      <c r="K2" s="171"/>
    </row>
    <row r="3" spans="1:11" ht="12" customHeight="1">
      <c r="A3" s="172"/>
      <c r="B3" s="146"/>
      <c r="C3" s="146"/>
      <c r="D3" s="146"/>
      <c r="E3" s="146"/>
      <c r="F3" s="146"/>
      <c r="G3" s="146"/>
      <c r="H3" s="146"/>
      <c r="I3" s="146"/>
      <c r="J3" s="178"/>
      <c r="K3" s="307"/>
    </row>
    <row r="4" spans="1:11" ht="18" customHeight="1">
      <c r="A4" s="446" t="s">
        <v>402</v>
      </c>
      <c r="B4" s="146"/>
      <c r="C4" s="146"/>
      <c r="D4" s="146"/>
      <c r="E4" s="146"/>
      <c r="F4" s="146"/>
      <c r="G4" s="146"/>
      <c r="H4" s="146"/>
      <c r="I4" s="146"/>
      <c r="J4" s="178"/>
      <c r="K4" s="307"/>
    </row>
    <row r="5" spans="1:11" ht="6" customHeight="1">
      <c r="A5" s="447"/>
      <c r="B5" s="176"/>
      <c r="C5" s="176"/>
      <c r="D5" s="176"/>
      <c r="E5" s="176"/>
      <c r="F5" s="176"/>
      <c r="G5" s="176"/>
      <c r="H5" s="176"/>
      <c r="I5" s="176"/>
      <c r="J5" s="176"/>
      <c r="K5" s="312"/>
    </row>
    <row r="6" spans="1:11" ht="21.75" customHeight="1">
      <c r="A6" s="467" t="s">
        <v>385</v>
      </c>
      <c r="B6" s="323" t="s">
        <v>227</v>
      </c>
      <c r="C6" s="323" t="s">
        <v>387</v>
      </c>
      <c r="D6" s="323" t="s">
        <v>49</v>
      </c>
      <c r="E6" s="323" t="s">
        <v>228</v>
      </c>
      <c r="F6" s="468" t="s">
        <v>229</v>
      </c>
      <c r="G6" s="323" t="s">
        <v>230</v>
      </c>
      <c r="H6" s="468" t="s">
        <v>55</v>
      </c>
      <c r="I6" s="323" t="s">
        <v>388</v>
      </c>
      <c r="J6" s="468" t="s">
        <v>389</v>
      </c>
      <c r="K6" s="469" t="s">
        <v>390</v>
      </c>
    </row>
    <row r="7" spans="1:11" ht="83.25" customHeight="1">
      <c r="A7" s="472" t="s">
        <v>394</v>
      </c>
      <c r="B7" s="473" t="s">
        <v>395</v>
      </c>
      <c r="C7" s="473" t="s">
        <v>563</v>
      </c>
      <c r="D7" s="473" t="s">
        <v>396</v>
      </c>
      <c r="E7" s="473" t="s">
        <v>532</v>
      </c>
      <c r="F7" s="473" t="s">
        <v>565</v>
      </c>
      <c r="G7" s="473" t="s">
        <v>566</v>
      </c>
      <c r="H7" s="473" t="s">
        <v>397</v>
      </c>
      <c r="I7" s="473" t="s">
        <v>398</v>
      </c>
      <c r="J7" s="473" t="s">
        <v>399</v>
      </c>
      <c r="K7" s="474" t="s">
        <v>595</v>
      </c>
    </row>
    <row r="8" spans="1:11" ht="24.75" customHeight="1">
      <c r="A8" s="450"/>
      <c r="B8" s="451"/>
      <c r="C8" s="451"/>
      <c r="D8" s="453"/>
      <c r="E8" s="451"/>
      <c r="F8" s="451"/>
      <c r="G8" s="451"/>
      <c r="H8" s="464">
        <f>IF(G8*B8&gt;0,G8*B8,IF(AND(B8&gt;0,E8&gt;0,F8&gt;0),E8/1000*B8*F8,""))</f>
      </c>
      <c r="I8" s="451"/>
      <c r="J8" s="456">
        <f>IF(OR(B8="",I8=""),"",I8/B8)</f>
      </c>
      <c r="K8" s="457"/>
    </row>
    <row r="9" spans="1:11" ht="24.75" customHeight="1">
      <c r="A9" s="452"/>
      <c r="B9" s="453"/>
      <c r="C9" s="453"/>
      <c r="D9" s="526"/>
      <c r="E9" s="453"/>
      <c r="F9" s="453"/>
      <c r="G9" s="453"/>
      <c r="H9" s="464">
        <f aca="true" t="shared" si="0" ref="H9:H14">IF(G9*B9&gt;0,G9*B9,IF(AND(B9&gt;0,E9&gt;0,F9&gt;0),E9/1000*B9*F9,""))</f>
      </c>
      <c r="I9" s="453"/>
      <c r="J9" s="458">
        <f aca="true" t="shared" si="1" ref="J9:J14">IF(OR(B9="",I9=""),"",I9/B9)</f>
      </c>
      <c r="K9" s="459"/>
    </row>
    <row r="10" spans="1:11" ht="24.75" customHeight="1">
      <c r="A10" s="452"/>
      <c r="B10" s="453"/>
      <c r="C10" s="453"/>
      <c r="D10" s="526"/>
      <c r="E10" s="453"/>
      <c r="F10" s="453"/>
      <c r="G10" s="453"/>
      <c r="H10" s="465">
        <f t="shared" si="0"/>
      </c>
      <c r="I10" s="453"/>
      <c r="J10" s="458">
        <f t="shared" si="1"/>
      </c>
      <c r="K10" s="459"/>
    </row>
    <row r="11" spans="1:11" ht="24.75" customHeight="1">
      <c r="A11" s="452"/>
      <c r="B11" s="453"/>
      <c r="C11" s="453"/>
      <c r="D11" s="526"/>
      <c r="E11" s="453"/>
      <c r="F11" s="453"/>
      <c r="G11" s="453"/>
      <c r="H11" s="464">
        <f t="shared" si="0"/>
      </c>
      <c r="I11" s="453"/>
      <c r="J11" s="458">
        <f t="shared" si="1"/>
      </c>
      <c r="K11" s="459"/>
    </row>
    <row r="12" spans="1:11" ht="24.75" customHeight="1">
      <c r="A12" s="452"/>
      <c r="B12" s="453"/>
      <c r="C12" s="453"/>
      <c r="D12" s="526"/>
      <c r="E12" s="453"/>
      <c r="F12" s="453"/>
      <c r="G12" s="453"/>
      <c r="H12" s="464">
        <f t="shared" si="0"/>
      </c>
      <c r="I12" s="453"/>
      <c r="J12" s="458">
        <f t="shared" si="1"/>
      </c>
      <c r="K12" s="459"/>
    </row>
    <row r="13" spans="1:11" ht="24.75" customHeight="1">
      <c r="A13" s="452"/>
      <c r="B13" s="453"/>
      <c r="C13" s="453"/>
      <c r="D13" s="451"/>
      <c r="E13" s="453"/>
      <c r="F13" s="453"/>
      <c r="G13" s="453"/>
      <c r="H13" s="464">
        <f t="shared" si="0"/>
      </c>
      <c r="I13" s="453"/>
      <c r="J13" s="458">
        <f t="shared" si="1"/>
      </c>
      <c r="K13" s="459"/>
    </row>
    <row r="14" spans="1:11" ht="24.75" customHeight="1" thickBot="1">
      <c r="A14" s="454"/>
      <c r="B14" s="455"/>
      <c r="C14" s="455"/>
      <c r="D14" s="510"/>
      <c r="E14" s="455"/>
      <c r="F14" s="455"/>
      <c r="G14" s="455"/>
      <c r="H14" s="466">
        <f t="shared" si="0"/>
      </c>
      <c r="I14" s="455"/>
      <c r="J14" s="460">
        <f t="shared" si="1"/>
      </c>
      <c r="K14" s="461"/>
    </row>
    <row r="15" spans="1:11" ht="15">
      <c r="A15" s="172" t="s">
        <v>567</v>
      </c>
      <c r="B15" s="146"/>
      <c r="C15" s="146"/>
      <c r="D15" s="178"/>
      <c r="E15" s="178"/>
      <c r="F15" s="146"/>
      <c r="G15" s="146"/>
      <c r="H15" s="146"/>
      <c r="I15" s="146"/>
      <c r="J15" s="176"/>
      <c r="K15" s="312"/>
    </row>
    <row r="16" spans="1:11" ht="15">
      <c r="A16" s="172" t="s">
        <v>391</v>
      </c>
      <c r="B16" s="146"/>
      <c r="C16" s="146"/>
      <c r="D16" s="178"/>
      <c r="E16" s="178"/>
      <c r="F16" s="146"/>
      <c r="G16" s="146"/>
      <c r="H16" s="146"/>
      <c r="I16" s="146"/>
      <c r="J16" s="176"/>
      <c r="K16" s="312"/>
    </row>
    <row r="17" spans="1:11" ht="9" customHeight="1">
      <c r="A17" s="172"/>
      <c r="B17" s="146"/>
      <c r="C17" s="146"/>
      <c r="D17" s="178"/>
      <c r="E17" s="178"/>
      <c r="F17" s="146"/>
      <c r="G17" s="146"/>
      <c r="H17" s="146"/>
      <c r="I17" s="146"/>
      <c r="J17" s="176"/>
      <c r="K17" s="312"/>
    </row>
    <row r="18" spans="1:16" ht="25.5" customHeight="1">
      <c r="A18" s="172"/>
      <c r="B18" s="347" t="s">
        <v>45</v>
      </c>
      <c r="C18" s="146"/>
      <c r="D18" s="178"/>
      <c r="E18" s="178"/>
      <c r="F18" s="146"/>
      <c r="G18" s="146"/>
      <c r="H18" s="146"/>
      <c r="I18" s="146"/>
      <c r="J18" s="176"/>
      <c r="K18" s="312"/>
      <c r="P18" s="2">
        <v>0</v>
      </c>
    </row>
    <row r="19" spans="1:16" ht="9.75" customHeight="1">
      <c r="A19" s="172"/>
      <c r="B19" s="146"/>
      <c r="C19" s="146"/>
      <c r="D19" s="178"/>
      <c r="E19" s="178"/>
      <c r="F19" s="146"/>
      <c r="G19" s="146"/>
      <c r="H19" s="146"/>
      <c r="I19" s="146"/>
      <c r="J19" s="176"/>
      <c r="K19" s="312"/>
      <c r="P19" s="2">
        <v>1</v>
      </c>
    </row>
    <row r="20" spans="1:16" ht="18">
      <c r="A20" s="446" t="s">
        <v>403</v>
      </c>
      <c r="B20" s="146"/>
      <c r="C20" s="146"/>
      <c r="D20" s="178"/>
      <c r="E20" s="178"/>
      <c r="F20" s="146"/>
      <c r="G20" s="146"/>
      <c r="H20" s="146"/>
      <c r="I20" s="146"/>
      <c r="J20" s="176"/>
      <c r="K20" s="312"/>
      <c r="P20" s="2">
        <v>2</v>
      </c>
    </row>
    <row r="21" spans="1:16" ht="18" customHeight="1">
      <c r="A21" s="960"/>
      <c r="B21" s="961"/>
      <c r="C21" s="961"/>
      <c r="D21" s="961"/>
      <c r="E21" s="961"/>
      <c r="F21" s="961"/>
      <c r="G21" s="961"/>
      <c r="H21" s="961"/>
      <c r="I21" s="961"/>
      <c r="J21" s="961"/>
      <c r="K21" s="962"/>
      <c r="P21" s="2">
        <v>3</v>
      </c>
    </row>
    <row r="22" spans="1:16" ht="18" customHeight="1">
      <c r="A22" s="963"/>
      <c r="B22" s="964"/>
      <c r="C22" s="964"/>
      <c r="D22" s="964"/>
      <c r="E22" s="964"/>
      <c r="F22" s="964"/>
      <c r="G22" s="964"/>
      <c r="H22" s="964"/>
      <c r="I22" s="964"/>
      <c r="J22" s="964"/>
      <c r="K22" s="965"/>
      <c r="P22" s="2">
        <v>4</v>
      </c>
    </row>
    <row r="23" spans="1:11" ht="18" customHeight="1">
      <c r="A23" s="963"/>
      <c r="B23" s="964"/>
      <c r="C23" s="964"/>
      <c r="D23" s="964"/>
      <c r="E23" s="964"/>
      <c r="F23" s="964"/>
      <c r="G23" s="964"/>
      <c r="H23" s="964"/>
      <c r="I23" s="964"/>
      <c r="J23" s="964"/>
      <c r="K23" s="965"/>
    </row>
    <row r="24" spans="1:11" ht="18" customHeight="1">
      <c r="A24" s="963"/>
      <c r="B24" s="964"/>
      <c r="C24" s="964"/>
      <c r="D24" s="964"/>
      <c r="E24" s="964"/>
      <c r="F24" s="964"/>
      <c r="G24" s="964"/>
      <c r="H24" s="964"/>
      <c r="I24" s="964"/>
      <c r="J24" s="964"/>
      <c r="K24" s="965"/>
    </row>
    <row r="25" spans="1:11" ht="18" customHeight="1">
      <c r="A25" s="963"/>
      <c r="B25" s="964"/>
      <c r="C25" s="964"/>
      <c r="D25" s="964"/>
      <c r="E25" s="964"/>
      <c r="F25" s="964"/>
      <c r="G25" s="964"/>
      <c r="H25" s="964"/>
      <c r="I25" s="964"/>
      <c r="J25" s="964"/>
      <c r="K25" s="965"/>
    </row>
    <row r="26" spans="1:11" ht="18" customHeight="1">
      <c r="A26" s="963"/>
      <c r="B26" s="964"/>
      <c r="C26" s="964"/>
      <c r="D26" s="964"/>
      <c r="E26" s="964"/>
      <c r="F26" s="964"/>
      <c r="G26" s="964"/>
      <c r="H26" s="964"/>
      <c r="I26" s="964"/>
      <c r="J26" s="964"/>
      <c r="K26" s="965"/>
    </row>
    <row r="27" spans="1:11" ht="18" customHeight="1">
      <c r="A27" s="966"/>
      <c r="B27" s="967"/>
      <c r="C27" s="967"/>
      <c r="D27" s="967"/>
      <c r="E27" s="967"/>
      <c r="F27" s="967"/>
      <c r="G27" s="967"/>
      <c r="H27" s="967"/>
      <c r="I27" s="967"/>
      <c r="J27" s="967"/>
      <c r="K27" s="968"/>
    </row>
    <row r="28" spans="1:11" ht="9" customHeight="1">
      <c r="A28" s="172"/>
      <c r="B28" s="146"/>
      <c r="C28" s="146"/>
      <c r="D28" s="178"/>
      <c r="E28" s="178"/>
      <c r="F28" s="146"/>
      <c r="G28" s="146"/>
      <c r="H28" s="146"/>
      <c r="I28" s="146"/>
      <c r="J28" s="176"/>
      <c r="K28" s="312"/>
    </row>
    <row r="29" spans="1:11" ht="18" customHeight="1">
      <c r="A29" s="446" t="s">
        <v>405</v>
      </c>
      <c r="B29" s="146"/>
      <c r="C29" s="146"/>
      <c r="D29" s="178"/>
      <c r="E29" s="178"/>
      <c r="F29" s="146"/>
      <c r="G29" s="146"/>
      <c r="H29" s="146"/>
      <c r="I29" s="146"/>
      <c r="J29" s="176"/>
      <c r="K29" s="312"/>
    </row>
    <row r="30" spans="1:11" ht="18" customHeight="1">
      <c r="A30" s="448" t="s">
        <v>148</v>
      </c>
      <c r="B30" s="146"/>
      <c r="C30" s="146"/>
      <c r="D30" s="178"/>
      <c r="E30" s="178"/>
      <c r="F30" s="146"/>
      <c r="G30" s="146"/>
      <c r="H30" s="146"/>
      <c r="I30" s="146"/>
      <c r="J30" s="176"/>
      <c r="K30" s="312"/>
    </row>
    <row r="31" spans="1:11" ht="9" customHeight="1">
      <c r="A31" s="172"/>
      <c r="B31" s="146"/>
      <c r="C31" s="146"/>
      <c r="D31" s="178"/>
      <c r="E31" s="178"/>
      <c r="F31" s="146"/>
      <c r="G31" s="146"/>
      <c r="H31" s="146"/>
      <c r="I31" s="146"/>
      <c r="J31" s="176"/>
      <c r="K31" s="312"/>
    </row>
    <row r="32" spans="1:11" ht="18" customHeight="1">
      <c r="A32" s="446" t="s">
        <v>406</v>
      </c>
      <c r="B32" s="146"/>
      <c r="C32" s="146"/>
      <c r="D32" s="178"/>
      <c r="E32" s="178"/>
      <c r="F32" s="146"/>
      <c r="G32" s="146"/>
      <c r="H32" s="146"/>
      <c r="I32" s="146"/>
      <c r="J32" s="176"/>
      <c r="K32" s="312"/>
    </row>
    <row r="33" spans="1:11" ht="15" customHeight="1">
      <c r="A33" s="172"/>
      <c r="B33" s="146"/>
      <c r="C33" s="146"/>
      <c r="D33" s="178"/>
      <c r="E33" s="178"/>
      <c r="F33" s="146"/>
      <c r="G33" s="146"/>
      <c r="H33" s="146"/>
      <c r="I33" s="146"/>
      <c r="J33" s="176"/>
      <c r="K33" s="312"/>
    </row>
    <row r="34" spans="1:11" ht="16.5" customHeight="1" thickBot="1">
      <c r="A34" s="449"/>
      <c r="B34" s="182"/>
      <c r="C34" s="182"/>
      <c r="D34" s="187"/>
      <c r="E34" s="187"/>
      <c r="F34" s="182"/>
      <c r="G34" s="182"/>
      <c r="H34" s="182"/>
      <c r="I34" s="182"/>
      <c r="J34" s="182"/>
      <c r="K34" s="188"/>
    </row>
    <row r="35" spans="1:11" ht="15">
      <c r="A35" s="172" t="s">
        <v>400</v>
      </c>
      <c r="B35" s="146"/>
      <c r="C35" s="146"/>
      <c r="D35" s="178"/>
      <c r="E35" s="178"/>
      <c r="F35" s="146"/>
      <c r="G35" s="146"/>
      <c r="H35" s="146"/>
      <c r="I35" s="146"/>
      <c r="J35" s="176"/>
      <c r="K35" s="312"/>
    </row>
    <row r="36" spans="1:11" ht="15">
      <c r="A36" s="172"/>
      <c r="B36" s="146"/>
      <c r="C36" s="146"/>
      <c r="D36" s="178"/>
      <c r="E36" s="178"/>
      <c r="F36" s="146"/>
      <c r="G36" s="146"/>
      <c r="H36" s="146"/>
      <c r="I36" s="146"/>
      <c r="J36" s="176"/>
      <c r="K36" s="312"/>
    </row>
    <row r="37" spans="1:11" ht="20.25" customHeight="1" thickBot="1">
      <c r="A37" s="181" t="s">
        <v>437</v>
      </c>
      <c r="B37" s="182"/>
      <c r="C37" s="182"/>
      <c r="D37" s="182"/>
      <c r="E37" s="182"/>
      <c r="F37" s="182"/>
      <c r="G37" s="182"/>
      <c r="H37" s="182"/>
      <c r="I37" s="182"/>
      <c r="J37" s="187"/>
      <c r="K37" s="317"/>
    </row>
  </sheetData>
  <sheetProtection password="CCAC" sheet="1" objects="1" scenarios="1" formatCells="0"/>
  <mergeCells count="3">
    <mergeCell ref="A21:K27"/>
    <mergeCell ref="F1:I1"/>
    <mergeCell ref="A2:J2"/>
  </mergeCells>
  <printOptions horizontalCentered="1" verticalCentered="1"/>
  <pageMargins left="0.35" right="0.35" top="0.35" bottom="0.35" header="0.25" footer="0.25"/>
  <pageSetup fitToHeight="1" fitToWidth="1" horizontalDpi="600" verticalDpi="600" orientation="landscape" scale="80" r:id="rId3"/>
  <headerFooter alignWithMargins="0">
    <oddFooter>&amp;R&amp;"Arial,Regular"&amp;10Compliance with OSSC, effective 04/01/07</oddFooter>
  </headerFooter>
  <drawing r:id="rId2"/>
  <legacyDrawing r:id="rId1"/>
</worksheet>
</file>

<file path=xl/worksheets/sheet23.xml><?xml version="1.0" encoding="utf-8"?>
<worksheet xmlns="http://schemas.openxmlformats.org/spreadsheetml/2006/main" xmlns:r="http://schemas.openxmlformats.org/officeDocument/2006/relationships">
  <sheetPr codeName="Sheet19">
    <pageSetUpPr fitToPage="1"/>
  </sheetPr>
  <dimension ref="A1:K33"/>
  <sheetViews>
    <sheetView showGridLines="0" zoomScale="75" zoomScaleNormal="75" workbookViewId="0" topLeftCell="A1">
      <selection activeCell="A8" sqref="A8"/>
    </sheetView>
  </sheetViews>
  <sheetFormatPr defaultColWidth="10.875" defaultRowHeight="12"/>
  <cols>
    <col min="1" max="2" width="13.00390625" style="2" customWidth="1"/>
    <col min="3" max="3" width="22.375" style="2" customWidth="1"/>
    <col min="4" max="4" width="11.625" style="2" customWidth="1"/>
    <col min="5" max="5" width="22.25390625" style="2" customWidth="1"/>
    <col min="6" max="6" width="16.875" style="2" customWidth="1"/>
    <col min="7" max="7" width="12.875" style="2" customWidth="1"/>
    <col min="8" max="8" width="14.875" style="2" customWidth="1"/>
    <col min="9" max="9" width="15.125" style="2" customWidth="1"/>
    <col min="10" max="10" width="14.375" style="12" customWidth="1"/>
    <col min="11" max="11" width="27.625" style="12" customWidth="1"/>
    <col min="12" max="16384" width="10.875" style="2" customWidth="1"/>
  </cols>
  <sheetData>
    <row r="1" spans="1:11" s="1" customFormat="1" ht="30" customHeight="1">
      <c r="A1" s="196" t="s">
        <v>313</v>
      </c>
      <c r="B1" s="197"/>
      <c r="C1" s="197"/>
      <c r="D1" s="197"/>
      <c r="E1" s="390" t="s">
        <v>331</v>
      </c>
      <c r="F1" s="766">
        <f>IF('Form4a-1'!$G$1="","",'Form4a-1'!$G$1)</f>
      </c>
      <c r="G1" s="766"/>
      <c r="H1" s="766"/>
      <c r="I1" s="199" t="s">
        <v>330</v>
      </c>
      <c r="J1" s="414"/>
      <c r="K1" s="489"/>
    </row>
    <row r="2" spans="1:11" s="486" customFormat="1" ht="30" customHeight="1">
      <c r="A2" s="475" t="s">
        <v>393</v>
      </c>
      <c r="B2" s="487"/>
      <c r="C2" s="487"/>
      <c r="D2" s="487"/>
      <c r="E2" s="487"/>
      <c r="F2" s="485"/>
      <c r="G2" s="485"/>
      <c r="H2" s="485"/>
      <c r="I2" s="487"/>
      <c r="J2" s="485"/>
      <c r="K2" s="488"/>
    </row>
    <row r="3" spans="1:11" ht="18" customHeight="1">
      <c r="A3" s="172"/>
      <c r="B3" s="146"/>
      <c r="C3" s="146"/>
      <c r="D3" s="146"/>
      <c r="E3" s="146"/>
      <c r="F3" s="146"/>
      <c r="G3" s="146"/>
      <c r="H3" s="146"/>
      <c r="I3" s="146"/>
      <c r="J3" s="178"/>
      <c r="K3" s="307"/>
    </row>
    <row r="4" spans="1:11" ht="18" customHeight="1">
      <c r="A4" s="446" t="s">
        <v>402</v>
      </c>
      <c r="B4" s="146"/>
      <c r="C4" s="146"/>
      <c r="D4" s="146"/>
      <c r="E4" s="146"/>
      <c r="F4" s="146"/>
      <c r="G4" s="146"/>
      <c r="H4" s="146"/>
      <c r="I4" s="146"/>
      <c r="J4" s="178"/>
      <c r="K4" s="307"/>
    </row>
    <row r="5" spans="1:11" ht="9" customHeight="1">
      <c r="A5" s="447"/>
      <c r="B5" s="176"/>
      <c r="C5" s="176"/>
      <c r="D5" s="176"/>
      <c r="E5" s="176"/>
      <c r="F5" s="176"/>
      <c r="G5" s="176"/>
      <c r="H5" s="176"/>
      <c r="I5" s="176"/>
      <c r="J5" s="176"/>
      <c r="K5" s="312"/>
    </row>
    <row r="6" spans="1:11" ht="21.75" customHeight="1">
      <c r="A6" s="467" t="s">
        <v>385</v>
      </c>
      <c r="B6" s="323" t="s">
        <v>227</v>
      </c>
      <c r="C6" s="323" t="s">
        <v>387</v>
      </c>
      <c r="D6" s="323" t="s">
        <v>49</v>
      </c>
      <c r="E6" s="323" t="s">
        <v>228</v>
      </c>
      <c r="F6" s="468" t="s">
        <v>229</v>
      </c>
      <c r="G6" s="323" t="s">
        <v>230</v>
      </c>
      <c r="H6" s="468" t="s">
        <v>55</v>
      </c>
      <c r="I6" s="323" t="s">
        <v>388</v>
      </c>
      <c r="J6" s="468" t="s">
        <v>389</v>
      </c>
      <c r="K6" s="469" t="s">
        <v>390</v>
      </c>
    </row>
    <row r="7" spans="1:11" ht="83.25" customHeight="1">
      <c r="A7" s="472" t="s">
        <v>394</v>
      </c>
      <c r="B7" s="473" t="s">
        <v>395</v>
      </c>
      <c r="C7" s="473" t="s">
        <v>563</v>
      </c>
      <c r="D7" s="473" t="s">
        <v>396</v>
      </c>
      <c r="E7" s="473" t="s">
        <v>564</v>
      </c>
      <c r="F7" s="473" t="s">
        <v>565</v>
      </c>
      <c r="G7" s="473" t="s">
        <v>566</v>
      </c>
      <c r="H7" s="473" t="s">
        <v>397</v>
      </c>
      <c r="I7" s="473" t="s">
        <v>398</v>
      </c>
      <c r="J7" s="473" t="s">
        <v>399</v>
      </c>
      <c r="K7" s="474" t="s">
        <v>386</v>
      </c>
    </row>
    <row r="8" spans="1:11" ht="24.75" customHeight="1">
      <c r="A8" s="527"/>
      <c r="B8" s="528"/>
      <c r="C8" s="528"/>
      <c r="D8" s="529"/>
      <c r="E8" s="528"/>
      <c r="F8" s="528"/>
      <c r="G8" s="528"/>
      <c r="H8" s="464">
        <f aca="true" t="shared" si="0" ref="H8:H26">IF(G8*B8&gt;0,G8*B8,IF(AND(B8&gt;0,E8&gt;0,F8&gt;0),B8/E8*F8,""))</f>
      </c>
      <c r="I8" s="528"/>
      <c r="J8" s="456">
        <f aca="true" t="shared" si="1" ref="J8:J14">IF(OR(B8="",I8=""),"",I8/B8)</f>
      </c>
      <c r="K8" s="530"/>
    </row>
    <row r="9" spans="1:11" ht="24.75" customHeight="1">
      <c r="A9" s="531"/>
      <c r="B9" s="529"/>
      <c r="C9" s="529"/>
      <c r="D9" s="532"/>
      <c r="E9" s="529"/>
      <c r="F9" s="529"/>
      <c r="G9" s="529"/>
      <c r="H9" s="464">
        <f t="shared" si="0"/>
      </c>
      <c r="I9" s="529"/>
      <c r="J9" s="458">
        <f t="shared" si="1"/>
      </c>
      <c r="K9" s="533"/>
    </row>
    <row r="10" spans="1:11" ht="24.75" customHeight="1">
      <c r="A10" s="531"/>
      <c r="B10" s="529"/>
      <c r="C10" s="529"/>
      <c r="D10" s="532"/>
      <c r="E10" s="529"/>
      <c r="F10" s="529"/>
      <c r="G10" s="529"/>
      <c r="H10" s="465">
        <f t="shared" si="0"/>
      </c>
      <c r="I10" s="529"/>
      <c r="J10" s="458">
        <f t="shared" si="1"/>
      </c>
      <c r="K10" s="533"/>
    </row>
    <row r="11" spans="1:11" ht="24.75" customHeight="1">
      <c r="A11" s="531"/>
      <c r="B11" s="529"/>
      <c r="C11" s="529"/>
      <c r="D11" s="532"/>
      <c r="E11" s="529"/>
      <c r="F11" s="529"/>
      <c r="G11" s="529"/>
      <c r="H11" s="464">
        <f t="shared" si="0"/>
      </c>
      <c r="I11" s="529"/>
      <c r="J11" s="458">
        <f t="shared" si="1"/>
      </c>
      <c r="K11" s="533"/>
    </row>
    <row r="12" spans="1:11" ht="24.75" customHeight="1">
      <c r="A12" s="531"/>
      <c r="B12" s="529"/>
      <c r="C12" s="529"/>
      <c r="D12" s="532"/>
      <c r="E12" s="529"/>
      <c r="F12" s="529"/>
      <c r="G12" s="529"/>
      <c r="H12" s="464">
        <f t="shared" si="0"/>
      </c>
      <c r="I12" s="529"/>
      <c r="J12" s="458">
        <f t="shared" si="1"/>
      </c>
      <c r="K12" s="533"/>
    </row>
    <row r="13" spans="1:11" ht="24.75" customHeight="1">
      <c r="A13" s="531"/>
      <c r="B13" s="529"/>
      <c r="C13" s="529"/>
      <c r="D13" s="528"/>
      <c r="E13" s="529"/>
      <c r="F13" s="529"/>
      <c r="G13" s="529"/>
      <c r="H13" s="464">
        <f t="shared" si="0"/>
      </c>
      <c r="I13" s="529"/>
      <c r="J13" s="458">
        <f t="shared" si="1"/>
      </c>
      <c r="K13" s="533"/>
    </row>
    <row r="14" spans="1:11" ht="24.75" customHeight="1">
      <c r="A14" s="531"/>
      <c r="B14" s="529"/>
      <c r="C14" s="529"/>
      <c r="D14" s="529"/>
      <c r="E14" s="529"/>
      <c r="F14" s="529"/>
      <c r="G14" s="529"/>
      <c r="H14" s="464">
        <f t="shared" si="0"/>
      </c>
      <c r="I14" s="529"/>
      <c r="J14" s="458">
        <f t="shared" si="1"/>
      </c>
      <c r="K14" s="533"/>
    </row>
    <row r="15" spans="1:11" ht="24.75" customHeight="1">
      <c r="A15" s="527"/>
      <c r="B15" s="528"/>
      <c r="C15" s="528"/>
      <c r="D15" s="532"/>
      <c r="E15" s="528"/>
      <c r="F15" s="528"/>
      <c r="G15" s="528"/>
      <c r="H15" s="465">
        <f t="shared" si="0"/>
      </c>
      <c r="I15" s="528"/>
      <c r="J15" s="456">
        <f aca="true" t="shared" si="2" ref="J15:J21">IF(OR(B15="",I15=""),"",I15/B15)</f>
      </c>
      <c r="K15" s="530"/>
    </row>
    <row r="16" spans="1:11" ht="24.75" customHeight="1">
      <c r="A16" s="531"/>
      <c r="B16" s="529"/>
      <c r="C16" s="529"/>
      <c r="D16" s="532"/>
      <c r="E16" s="529"/>
      <c r="F16" s="529"/>
      <c r="G16" s="529"/>
      <c r="H16" s="464">
        <f t="shared" si="0"/>
      </c>
      <c r="I16" s="529"/>
      <c r="J16" s="458">
        <f t="shared" si="2"/>
      </c>
      <c r="K16" s="533"/>
    </row>
    <row r="17" spans="1:11" ht="24.75" customHeight="1">
      <c r="A17" s="531"/>
      <c r="B17" s="529"/>
      <c r="C17" s="529"/>
      <c r="D17" s="532"/>
      <c r="E17" s="529"/>
      <c r="F17" s="529"/>
      <c r="G17" s="529"/>
      <c r="H17" s="465">
        <f t="shared" si="0"/>
      </c>
      <c r="I17" s="529"/>
      <c r="J17" s="458">
        <f t="shared" si="2"/>
      </c>
      <c r="K17" s="533"/>
    </row>
    <row r="18" spans="1:11" ht="24.75" customHeight="1">
      <c r="A18" s="531"/>
      <c r="B18" s="529"/>
      <c r="C18" s="529"/>
      <c r="D18" s="532"/>
      <c r="E18" s="529"/>
      <c r="F18" s="529"/>
      <c r="G18" s="529"/>
      <c r="H18" s="464">
        <f t="shared" si="0"/>
      </c>
      <c r="I18" s="529"/>
      <c r="J18" s="458">
        <f t="shared" si="2"/>
      </c>
      <c r="K18" s="533"/>
    </row>
    <row r="19" spans="1:11" ht="24.75" customHeight="1">
      <c r="A19" s="531"/>
      <c r="B19" s="529"/>
      <c r="C19" s="529"/>
      <c r="D19" s="532"/>
      <c r="E19" s="529"/>
      <c r="F19" s="529"/>
      <c r="G19" s="529"/>
      <c r="H19" s="464">
        <f t="shared" si="0"/>
      </c>
      <c r="I19" s="529"/>
      <c r="J19" s="458">
        <f t="shared" si="2"/>
      </c>
      <c r="K19" s="533"/>
    </row>
    <row r="20" spans="1:11" ht="24.75" customHeight="1">
      <c r="A20" s="531"/>
      <c r="B20" s="529"/>
      <c r="C20" s="529"/>
      <c r="D20" s="528"/>
      <c r="E20" s="529"/>
      <c r="F20" s="529"/>
      <c r="G20" s="529"/>
      <c r="H20" s="464">
        <f t="shared" si="0"/>
      </c>
      <c r="I20" s="529"/>
      <c r="J20" s="458">
        <f t="shared" si="2"/>
      </c>
      <c r="K20" s="533"/>
    </row>
    <row r="21" spans="1:11" ht="24.75" customHeight="1">
      <c r="A21" s="531"/>
      <c r="B21" s="529"/>
      <c r="C21" s="529"/>
      <c r="D21" s="529"/>
      <c r="E21" s="529"/>
      <c r="F21" s="529"/>
      <c r="G21" s="529"/>
      <c r="H21" s="464">
        <f t="shared" si="0"/>
      </c>
      <c r="I21" s="529"/>
      <c r="J21" s="458">
        <f t="shared" si="2"/>
      </c>
      <c r="K21" s="533"/>
    </row>
    <row r="22" spans="1:11" ht="24.75" customHeight="1">
      <c r="A22" s="527"/>
      <c r="B22" s="528"/>
      <c r="C22" s="528"/>
      <c r="D22" s="532"/>
      <c r="E22" s="528"/>
      <c r="F22" s="528"/>
      <c r="G22" s="528"/>
      <c r="H22" s="465">
        <f t="shared" si="0"/>
      </c>
      <c r="I22" s="528"/>
      <c r="J22" s="456">
        <f>IF(OR(B22="",I22=""),"",I22/B22)</f>
      </c>
      <c r="K22" s="530"/>
    </row>
    <row r="23" spans="1:11" ht="24.75" customHeight="1">
      <c r="A23" s="531"/>
      <c r="B23" s="529"/>
      <c r="C23" s="529"/>
      <c r="D23" s="532"/>
      <c r="E23" s="529"/>
      <c r="F23" s="529"/>
      <c r="G23" s="529"/>
      <c r="H23" s="464">
        <f t="shared" si="0"/>
      </c>
      <c r="I23" s="529"/>
      <c r="J23" s="458">
        <f>IF(OR(B23="",I23=""),"",I23/B23)</f>
      </c>
      <c r="K23" s="533"/>
    </row>
    <row r="24" spans="1:11" ht="24.75" customHeight="1">
      <c r="A24" s="531"/>
      <c r="B24" s="529"/>
      <c r="C24" s="529"/>
      <c r="D24" s="532"/>
      <c r="E24" s="529"/>
      <c r="F24" s="529"/>
      <c r="G24" s="529"/>
      <c r="H24" s="465">
        <f t="shared" si="0"/>
      </c>
      <c r="I24" s="529"/>
      <c r="J24" s="458">
        <f>IF(OR(B24="",I24=""),"",I24/B24)</f>
      </c>
      <c r="K24" s="533"/>
    </row>
    <row r="25" spans="1:11" ht="24.75" customHeight="1">
      <c r="A25" s="531"/>
      <c r="B25" s="529"/>
      <c r="C25" s="529"/>
      <c r="D25" s="532"/>
      <c r="E25" s="529"/>
      <c r="F25" s="529"/>
      <c r="G25" s="529"/>
      <c r="H25" s="464">
        <f t="shared" si="0"/>
      </c>
      <c r="I25" s="529"/>
      <c r="J25" s="458">
        <f>IF(OR(B25="",I25=""),"",I25/B25)</f>
      </c>
      <c r="K25" s="533"/>
    </row>
    <row r="26" spans="1:11" ht="24.75" customHeight="1">
      <c r="A26" s="531"/>
      <c r="B26" s="529"/>
      <c r="C26" s="529"/>
      <c r="D26" s="532"/>
      <c r="E26" s="529"/>
      <c r="F26" s="529"/>
      <c r="G26" s="529"/>
      <c r="H26" s="464">
        <f t="shared" si="0"/>
      </c>
      <c r="I26" s="529"/>
      <c r="J26" s="458">
        <f>IF(OR(B26="",I26=""),"",I26/B26)</f>
      </c>
      <c r="K26" s="533"/>
    </row>
    <row r="27" spans="1:11" ht="15">
      <c r="A27" s="172" t="s">
        <v>567</v>
      </c>
      <c r="B27" s="146"/>
      <c r="C27" s="146"/>
      <c r="D27" s="178"/>
      <c r="E27" s="178"/>
      <c r="F27" s="146"/>
      <c r="G27" s="146"/>
      <c r="H27" s="146"/>
      <c r="I27" s="146"/>
      <c r="J27" s="176"/>
      <c r="K27" s="312"/>
    </row>
    <row r="28" spans="1:11" ht="15">
      <c r="A28" s="172" t="s">
        <v>189</v>
      </c>
      <c r="B28" s="146"/>
      <c r="C28" s="146"/>
      <c r="D28" s="178"/>
      <c r="E28" s="178"/>
      <c r="F28" s="146"/>
      <c r="G28" s="146"/>
      <c r="H28" s="146"/>
      <c r="I28" s="146"/>
      <c r="J28" s="176"/>
      <c r="K28" s="312"/>
    </row>
    <row r="29" spans="1:11" ht="6" customHeight="1">
      <c r="A29" s="172"/>
      <c r="B29" s="146"/>
      <c r="C29" s="146"/>
      <c r="D29" s="178"/>
      <c r="E29" s="178"/>
      <c r="F29" s="146"/>
      <c r="G29" s="146"/>
      <c r="H29" s="146"/>
      <c r="I29" s="146"/>
      <c r="J29" s="176"/>
      <c r="K29" s="312"/>
    </row>
    <row r="30" spans="1:11" ht="2.25" customHeight="1">
      <c r="A30" s="172"/>
      <c r="B30" s="146"/>
      <c r="C30" s="146"/>
      <c r="D30" s="178"/>
      <c r="E30" s="178"/>
      <c r="F30" s="146"/>
      <c r="G30" s="146"/>
      <c r="H30" s="146"/>
      <c r="I30" s="146"/>
      <c r="J30" s="176"/>
      <c r="K30" s="312"/>
    </row>
    <row r="31" spans="1:11" ht="2.25" customHeight="1">
      <c r="A31" s="172"/>
      <c r="B31" s="146"/>
      <c r="C31" s="146"/>
      <c r="D31" s="178"/>
      <c r="E31" s="178"/>
      <c r="F31" s="146"/>
      <c r="G31" s="146"/>
      <c r="H31" s="146"/>
      <c r="I31" s="146"/>
      <c r="J31" s="176"/>
      <c r="K31" s="312"/>
    </row>
    <row r="32" spans="1:11" ht="15" hidden="1">
      <c r="A32" s="172"/>
      <c r="B32" s="146"/>
      <c r="C32" s="146"/>
      <c r="D32" s="178"/>
      <c r="E32" s="178"/>
      <c r="F32" s="146"/>
      <c r="G32" s="146"/>
      <c r="H32" s="146"/>
      <c r="I32" s="146"/>
      <c r="J32" s="176"/>
      <c r="K32" s="312"/>
    </row>
    <row r="33" spans="1:11" ht="20.25" customHeight="1" thickBot="1">
      <c r="A33" s="181" t="s">
        <v>437</v>
      </c>
      <c r="B33" s="182"/>
      <c r="C33" s="182"/>
      <c r="D33" s="182"/>
      <c r="E33" s="182"/>
      <c r="F33" s="182"/>
      <c r="G33" s="182"/>
      <c r="H33" s="182"/>
      <c r="I33" s="182"/>
      <c r="J33" s="187"/>
      <c r="K33" s="317"/>
    </row>
  </sheetData>
  <sheetProtection password="CCAC" sheet="1" objects="1" scenarios="1"/>
  <mergeCells count="1">
    <mergeCell ref="F1:H1"/>
  </mergeCells>
  <printOptions horizontalCentered="1" verticalCentered="1"/>
  <pageMargins left="0.35" right="0.35" top="0.35" bottom="0.35" header="0.25" footer="0.25"/>
  <pageSetup fitToHeight="1" fitToWidth="1" horizontalDpi="600" verticalDpi="600" orientation="landscape" scale="79" r:id="rId3"/>
  <headerFooter alignWithMargins="0">
    <oddFooter>&amp;R&amp;"Arial,Regular"&amp;10Compliance with OSSC, effective 01/01/05</oddFooter>
  </headerFooter>
  <drawing r:id="rId2"/>
  <legacyDrawing r:id="rId1"/>
</worksheet>
</file>

<file path=xl/worksheets/sheet24.xml><?xml version="1.0" encoding="utf-8"?>
<worksheet xmlns="http://schemas.openxmlformats.org/spreadsheetml/2006/main" xmlns:r="http://schemas.openxmlformats.org/officeDocument/2006/relationships">
  <sheetPr codeName="Sheet20">
    <pageSetUpPr fitToPage="1"/>
  </sheetPr>
  <dimension ref="A1:K33"/>
  <sheetViews>
    <sheetView showGridLines="0" zoomScale="75" zoomScaleNormal="75" workbookViewId="0" topLeftCell="A1">
      <selection activeCell="A8" sqref="A8"/>
    </sheetView>
  </sheetViews>
  <sheetFormatPr defaultColWidth="10.875" defaultRowHeight="12"/>
  <cols>
    <col min="1" max="2" width="13.00390625" style="2" customWidth="1"/>
    <col min="3" max="3" width="24.00390625" style="2" customWidth="1"/>
    <col min="4" max="4" width="11.625" style="2" customWidth="1"/>
    <col min="5" max="5" width="22.25390625" style="2" customWidth="1"/>
    <col min="6" max="6" width="16.875" style="2" customWidth="1"/>
    <col min="7" max="7" width="12.875" style="2" customWidth="1"/>
    <col min="8" max="8" width="14.875" style="2" customWidth="1"/>
    <col min="9" max="9" width="15.125" style="2" customWidth="1"/>
    <col min="10" max="10" width="14.375" style="12" customWidth="1"/>
    <col min="11" max="11" width="27.625" style="12" customWidth="1"/>
    <col min="12" max="16384" width="10.875" style="2" customWidth="1"/>
  </cols>
  <sheetData>
    <row r="1" spans="1:11" s="1" customFormat="1" ht="30" customHeight="1">
      <c r="A1" s="196" t="s">
        <v>471</v>
      </c>
      <c r="B1" s="197"/>
      <c r="C1" s="197"/>
      <c r="D1" s="197"/>
      <c r="E1" s="367" t="s">
        <v>331</v>
      </c>
      <c r="F1" s="970">
        <f>IF('Form4a-1'!$G$1="","",'Form4a-1'!$G$1)</f>
      </c>
      <c r="G1" s="970"/>
      <c r="H1" s="970"/>
      <c r="I1" s="199" t="s">
        <v>330</v>
      </c>
      <c r="J1" s="256"/>
      <c r="K1" s="489"/>
    </row>
    <row r="2" spans="1:11" s="486" customFormat="1" ht="30" customHeight="1">
      <c r="A2" s="475" t="s">
        <v>393</v>
      </c>
      <c r="B2" s="487"/>
      <c r="C2" s="487"/>
      <c r="D2" s="487"/>
      <c r="E2" s="487"/>
      <c r="F2" s="485"/>
      <c r="G2" s="485"/>
      <c r="H2" s="485"/>
      <c r="I2" s="487"/>
      <c r="J2" s="487"/>
      <c r="K2" s="488"/>
    </row>
    <row r="3" spans="1:11" ht="18" customHeight="1">
      <c r="A3" s="172"/>
      <c r="B3" s="146"/>
      <c r="C3" s="146"/>
      <c r="D3" s="146"/>
      <c r="E3" s="146"/>
      <c r="F3" s="146"/>
      <c r="G3" s="146"/>
      <c r="H3" s="146"/>
      <c r="I3" s="146"/>
      <c r="J3" s="178"/>
      <c r="K3" s="307"/>
    </row>
    <row r="4" spans="1:11" ht="18" customHeight="1">
      <c r="A4" s="446" t="s">
        <v>402</v>
      </c>
      <c r="B4" s="146"/>
      <c r="C4" s="146"/>
      <c r="D4" s="146"/>
      <c r="E4" s="146"/>
      <c r="F4" s="146"/>
      <c r="G4" s="146"/>
      <c r="H4" s="146"/>
      <c r="I4" s="146"/>
      <c r="J4" s="178"/>
      <c r="K4" s="307"/>
    </row>
    <row r="5" spans="1:11" ht="9" customHeight="1">
      <c r="A5" s="447"/>
      <c r="B5" s="176"/>
      <c r="C5" s="176"/>
      <c r="D5" s="176"/>
      <c r="E5" s="176"/>
      <c r="F5" s="176"/>
      <c r="G5" s="176"/>
      <c r="H5" s="176"/>
      <c r="I5" s="176"/>
      <c r="J5" s="176"/>
      <c r="K5" s="312"/>
    </row>
    <row r="6" spans="1:11" ht="21.75" customHeight="1">
      <c r="A6" s="467" t="s">
        <v>385</v>
      </c>
      <c r="B6" s="323" t="s">
        <v>227</v>
      </c>
      <c r="C6" s="323" t="s">
        <v>387</v>
      </c>
      <c r="D6" s="323" t="s">
        <v>49</v>
      </c>
      <c r="E6" s="323" t="s">
        <v>228</v>
      </c>
      <c r="F6" s="468" t="s">
        <v>229</v>
      </c>
      <c r="G6" s="323" t="s">
        <v>230</v>
      </c>
      <c r="H6" s="468" t="s">
        <v>55</v>
      </c>
      <c r="I6" s="323" t="s">
        <v>388</v>
      </c>
      <c r="J6" s="468" t="s">
        <v>389</v>
      </c>
      <c r="K6" s="469" t="s">
        <v>390</v>
      </c>
    </row>
    <row r="7" spans="1:11" ht="83.25" customHeight="1">
      <c r="A7" s="472" t="s">
        <v>394</v>
      </c>
      <c r="B7" s="473" t="s">
        <v>395</v>
      </c>
      <c r="C7" s="473" t="s">
        <v>563</v>
      </c>
      <c r="D7" s="473" t="s">
        <v>396</v>
      </c>
      <c r="E7" s="473" t="s">
        <v>564</v>
      </c>
      <c r="F7" s="473" t="s">
        <v>565</v>
      </c>
      <c r="G7" s="473" t="s">
        <v>566</v>
      </c>
      <c r="H7" s="473" t="s">
        <v>397</v>
      </c>
      <c r="I7" s="473" t="s">
        <v>398</v>
      </c>
      <c r="J7" s="473" t="s">
        <v>399</v>
      </c>
      <c r="K7" s="474" t="s">
        <v>386</v>
      </c>
    </row>
    <row r="8" spans="1:11" ht="24.75" customHeight="1">
      <c r="A8" s="527"/>
      <c r="B8" s="528"/>
      <c r="C8" s="528"/>
      <c r="D8" s="529"/>
      <c r="E8" s="528"/>
      <c r="F8" s="528"/>
      <c r="G8" s="528"/>
      <c r="H8" s="465">
        <f aca="true" t="shared" si="0" ref="H8:H26">IF(G8*B8&gt;0,G8*B8,IF(AND(B8&gt;0,E8&gt;0,F8&gt;0),B8/E8*F8,""))</f>
      </c>
      <c r="I8" s="528"/>
      <c r="J8" s="456">
        <f aca="true" t="shared" si="1" ref="J8:J26">IF(OR(B8="",I8=""),"",I8/B8)</f>
      </c>
      <c r="K8" s="530"/>
    </row>
    <row r="9" spans="1:11" ht="24.75" customHeight="1">
      <c r="A9" s="531"/>
      <c r="B9" s="529"/>
      <c r="C9" s="529"/>
      <c r="D9" s="532"/>
      <c r="E9" s="529"/>
      <c r="F9" s="529"/>
      <c r="G9" s="529"/>
      <c r="H9" s="464">
        <f t="shared" si="0"/>
      </c>
      <c r="I9" s="529"/>
      <c r="J9" s="458">
        <f t="shared" si="1"/>
      </c>
      <c r="K9" s="533"/>
    </row>
    <row r="10" spans="1:11" ht="24.75" customHeight="1">
      <c r="A10" s="531"/>
      <c r="B10" s="529"/>
      <c r="C10" s="529"/>
      <c r="D10" s="532"/>
      <c r="E10" s="529"/>
      <c r="F10" s="529"/>
      <c r="G10" s="529"/>
      <c r="H10" s="465">
        <f t="shared" si="0"/>
      </c>
      <c r="I10" s="529"/>
      <c r="J10" s="458">
        <f t="shared" si="1"/>
      </c>
      <c r="K10" s="533"/>
    </row>
    <row r="11" spans="1:11" ht="24.75" customHeight="1">
      <c r="A11" s="531"/>
      <c r="B11" s="529"/>
      <c r="C11" s="529"/>
      <c r="D11" s="532"/>
      <c r="E11" s="529"/>
      <c r="F11" s="529"/>
      <c r="G11" s="529"/>
      <c r="H11" s="464">
        <f t="shared" si="0"/>
      </c>
      <c r="I11" s="529"/>
      <c r="J11" s="458">
        <f t="shared" si="1"/>
      </c>
      <c r="K11" s="533"/>
    </row>
    <row r="12" spans="1:11" ht="24.75" customHeight="1">
      <c r="A12" s="531"/>
      <c r="B12" s="529"/>
      <c r="C12" s="529"/>
      <c r="D12" s="532"/>
      <c r="E12" s="529"/>
      <c r="F12" s="529"/>
      <c r="G12" s="529"/>
      <c r="H12" s="464">
        <f t="shared" si="0"/>
      </c>
      <c r="I12" s="529"/>
      <c r="J12" s="458">
        <f t="shared" si="1"/>
      </c>
      <c r="K12" s="533"/>
    </row>
    <row r="13" spans="1:11" ht="24.75" customHeight="1">
      <c r="A13" s="531"/>
      <c r="B13" s="529"/>
      <c r="C13" s="529"/>
      <c r="D13" s="528"/>
      <c r="E13" s="529"/>
      <c r="F13" s="529"/>
      <c r="G13" s="529"/>
      <c r="H13" s="464">
        <f t="shared" si="0"/>
      </c>
      <c r="I13" s="529"/>
      <c r="J13" s="458">
        <f t="shared" si="1"/>
      </c>
      <c r="K13" s="533"/>
    </row>
    <row r="14" spans="1:11" ht="24.75" customHeight="1">
      <c r="A14" s="531"/>
      <c r="B14" s="529"/>
      <c r="C14" s="529"/>
      <c r="D14" s="529"/>
      <c r="E14" s="529"/>
      <c r="F14" s="529"/>
      <c r="G14" s="529"/>
      <c r="H14" s="464">
        <f t="shared" si="0"/>
      </c>
      <c r="I14" s="529"/>
      <c r="J14" s="458">
        <f t="shared" si="1"/>
      </c>
      <c r="K14" s="533"/>
    </row>
    <row r="15" spans="1:11" ht="24.75" customHeight="1">
      <c r="A15" s="527"/>
      <c r="B15" s="528"/>
      <c r="C15" s="528"/>
      <c r="D15" s="532"/>
      <c r="E15" s="528"/>
      <c r="F15" s="528"/>
      <c r="G15" s="528"/>
      <c r="H15" s="465">
        <f t="shared" si="0"/>
      </c>
      <c r="I15" s="528"/>
      <c r="J15" s="456">
        <f t="shared" si="1"/>
      </c>
      <c r="K15" s="530"/>
    </row>
    <row r="16" spans="1:11" ht="24.75" customHeight="1">
      <c r="A16" s="531"/>
      <c r="B16" s="529"/>
      <c r="C16" s="529"/>
      <c r="D16" s="532"/>
      <c r="E16" s="529"/>
      <c r="F16" s="529"/>
      <c r="G16" s="529"/>
      <c r="H16" s="464">
        <f t="shared" si="0"/>
      </c>
      <c r="I16" s="529"/>
      <c r="J16" s="458">
        <f t="shared" si="1"/>
      </c>
      <c r="K16" s="533"/>
    </row>
    <row r="17" spans="1:11" ht="24.75" customHeight="1">
      <c r="A17" s="531"/>
      <c r="B17" s="529"/>
      <c r="C17" s="529"/>
      <c r="D17" s="532"/>
      <c r="E17" s="529"/>
      <c r="F17" s="529"/>
      <c r="G17" s="529"/>
      <c r="H17" s="465">
        <f t="shared" si="0"/>
      </c>
      <c r="I17" s="529"/>
      <c r="J17" s="458">
        <f t="shared" si="1"/>
      </c>
      <c r="K17" s="533"/>
    </row>
    <row r="18" spans="1:11" ht="24.75" customHeight="1">
      <c r="A18" s="531"/>
      <c r="B18" s="529"/>
      <c r="C18" s="529"/>
      <c r="D18" s="532"/>
      <c r="E18" s="529"/>
      <c r="F18" s="529"/>
      <c r="G18" s="529"/>
      <c r="H18" s="464">
        <f t="shared" si="0"/>
      </c>
      <c r="I18" s="529"/>
      <c r="J18" s="458">
        <f t="shared" si="1"/>
      </c>
      <c r="K18" s="533"/>
    </row>
    <row r="19" spans="1:11" ht="24.75" customHeight="1">
      <c r="A19" s="531"/>
      <c r="B19" s="529"/>
      <c r="C19" s="529"/>
      <c r="D19" s="532"/>
      <c r="E19" s="529"/>
      <c r="F19" s="529"/>
      <c r="G19" s="529"/>
      <c r="H19" s="464">
        <f t="shared" si="0"/>
      </c>
      <c r="I19" s="529"/>
      <c r="J19" s="458">
        <f t="shared" si="1"/>
      </c>
      <c r="K19" s="533"/>
    </row>
    <row r="20" spans="1:11" ht="24.75" customHeight="1">
      <c r="A20" s="531"/>
      <c r="B20" s="529"/>
      <c r="C20" s="529"/>
      <c r="D20" s="528"/>
      <c r="E20" s="529"/>
      <c r="F20" s="529"/>
      <c r="G20" s="529"/>
      <c r="H20" s="464">
        <f t="shared" si="0"/>
      </c>
      <c r="I20" s="529"/>
      <c r="J20" s="458">
        <f t="shared" si="1"/>
      </c>
      <c r="K20" s="533"/>
    </row>
    <row r="21" spans="1:11" ht="24.75" customHeight="1">
      <c r="A21" s="531"/>
      <c r="B21" s="529"/>
      <c r="C21" s="529"/>
      <c r="D21" s="529"/>
      <c r="E21" s="529"/>
      <c r="F21" s="529"/>
      <c r="G21" s="529"/>
      <c r="H21" s="464">
        <f t="shared" si="0"/>
      </c>
      <c r="I21" s="529"/>
      <c r="J21" s="458">
        <f t="shared" si="1"/>
      </c>
      <c r="K21" s="533"/>
    </row>
    <row r="22" spans="1:11" ht="24.75" customHeight="1">
      <c r="A22" s="527"/>
      <c r="B22" s="528"/>
      <c r="C22" s="528"/>
      <c r="D22" s="532"/>
      <c r="E22" s="528"/>
      <c r="F22" s="528"/>
      <c r="G22" s="528"/>
      <c r="H22" s="465">
        <f t="shared" si="0"/>
      </c>
      <c r="I22" s="528"/>
      <c r="J22" s="456">
        <f t="shared" si="1"/>
      </c>
      <c r="K22" s="530"/>
    </row>
    <row r="23" spans="1:11" ht="24.75" customHeight="1">
      <c r="A23" s="531"/>
      <c r="B23" s="529"/>
      <c r="C23" s="529"/>
      <c r="D23" s="532"/>
      <c r="E23" s="529"/>
      <c r="F23" s="529"/>
      <c r="G23" s="529"/>
      <c r="H23" s="464">
        <f t="shared" si="0"/>
      </c>
      <c r="I23" s="529"/>
      <c r="J23" s="458">
        <f t="shared" si="1"/>
      </c>
      <c r="K23" s="533"/>
    </row>
    <row r="24" spans="1:11" ht="24.75" customHeight="1">
      <c r="A24" s="531"/>
      <c r="B24" s="529"/>
      <c r="C24" s="529"/>
      <c r="D24" s="532"/>
      <c r="E24" s="529"/>
      <c r="F24" s="529"/>
      <c r="G24" s="529"/>
      <c r="H24" s="465">
        <f t="shared" si="0"/>
      </c>
      <c r="I24" s="529"/>
      <c r="J24" s="458">
        <f t="shared" si="1"/>
      </c>
      <c r="K24" s="533"/>
    </row>
    <row r="25" spans="1:11" ht="24.75" customHeight="1">
      <c r="A25" s="531"/>
      <c r="B25" s="529"/>
      <c r="C25" s="529"/>
      <c r="D25" s="532"/>
      <c r="E25" s="529"/>
      <c r="F25" s="529"/>
      <c r="G25" s="529"/>
      <c r="H25" s="464">
        <f t="shared" si="0"/>
      </c>
      <c r="I25" s="529"/>
      <c r="J25" s="458">
        <f t="shared" si="1"/>
      </c>
      <c r="K25" s="533"/>
    </row>
    <row r="26" spans="1:11" ht="24.75" customHeight="1">
      <c r="A26" s="531"/>
      <c r="B26" s="529"/>
      <c r="C26" s="529"/>
      <c r="D26" s="532"/>
      <c r="E26" s="529"/>
      <c r="F26" s="529"/>
      <c r="G26" s="529"/>
      <c r="H26" s="464">
        <f t="shared" si="0"/>
      </c>
      <c r="I26" s="529"/>
      <c r="J26" s="458">
        <f t="shared" si="1"/>
      </c>
      <c r="K26" s="533"/>
    </row>
    <row r="27" spans="1:11" ht="15">
      <c r="A27" s="172" t="s">
        <v>567</v>
      </c>
      <c r="B27" s="146"/>
      <c r="C27" s="146"/>
      <c r="D27" s="178"/>
      <c r="E27" s="178"/>
      <c r="F27" s="146"/>
      <c r="G27" s="146"/>
      <c r="H27" s="146"/>
      <c r="I27" s="146"/>
      <c r="J27" s="176"/>
      <c r="K27" s="312"/>
    </row>
    <row r="28" spans="1:11" ht="15">
      <c r="A28" s="172" t="s">
        <v>189</v>
      </c>
      <c r="B28" s="146"/>
      <c r="C28" s="146"/>
      <c r="D28" s="178"/>
      <c r="E28" s="178"/>
      <c r="F28" s="146"/>
      <c r="G28" s="146"/>
      <c r="H28" s="146"/>
      <c r="I28" s="146"/>
      <c r="J28" s="176"/>
      <c r="K28" s="312"/>
    </row>
    <row r="29" spans="1:11" ht="3.75" customHeight="1">
      <c r="A29" s="172"/>
      <c r="B29" s="146"/>
      <c r="C29" s="146"/>
      <c r="D29" s="178"/>
      <c r="E29" s="178"/>
      <c r="F29" s="146"/>
      <c r="G29" s="146"/>
      <c r="H29" s="146"/>
      <c r="I29" s="146"/>
      <c r="J29" s="176"/>
      <c r="K29" s="312"/>
    </row>
    <row r="30" spans="1:11" ht="3.75" customHeight="1">
      <c r="A30" s="172"/>
      <c r="B30" s="146"/>
      <c r="C30" s="146"/>
      <c r="D30" s="178"/>
      <c r="E30" s="178"/>
      <c r="F30" s="146"/>
      <c r="G30" s="146"/>
      <c r="H30" s="146"/>
      <c r="I30" s="146"/>
      <c r="J30" s="176"/>
      <c r="K30" s="312"/>
    </row>
    <row r="31" spans="1:11" ht="3.75" customHeight="1">
      <c r="A31" s="172"/>
      <c r="B31" s="146"/>
      <c r="C31" s="146"/>
      <c r="D31" s="178"/>
      <c r="E31" s="178"/>
      <c r="F31" s="146"/>
      <c r="G31" s="146"/>
      <c r="H31" s="146"/>
      <c r="I31" s="146"/>
      <c r="J31" s="176"/>
      <c r="K31" s="312"/>
    </row>
    <row r="32" spans="1:11" ht="3.75" customHeight="1">
      <c r="A32" s="172"/>
      <c r="B32" s="146"/>
      <c r="C32" s="146"/>
      <c r="D32" s="178"/>
      <c r="E32" s="178"/>
      <c r="F32" s="146"/>
      <c r="G32" s="146"/>
      <c r="H32" s="146"/>
      <c r="I32" s="146"/>
      <c r="J32" s="176"/>
      <c r="K32" s="312"/>
    </row>
    <row r="33" spans="1:11" ht="20.25" customHeight="1" thickBot="1">
      <c r="A33" s="181" t="s">
        <v>437</v>
      </c>
      <c r="B33" s="182"/>
      <c r="C33" s="182"/>
      <c r="D33" s="182"/>
      <c r="E33" s="182"/>
      <c r="F33" s="182"/>
      <c r="G33" s="182"/>
      <c r="H33" s="182"/>
      <c r="I33" s="182"/>
      <c r="J33" s="187"/>
      <c r="K33" s="317"/>
    </row>
  </sheetData>
  <sheetProtection password="CCAC" sheet="1" objects="1" scenarios="1"/>
  <mergeCells count="1">
    <mergeCell ref="F1:H1"/>
  </mergeCells>
  <printOptions horizontalCentered="1" verticalCentered="1"/>
  <pageMargins left="0.35" right="0.35" top="0.35" bottom="0.35" header="0.25" footer="0.25"/>
  <pageSetup fitToHeight="1" fitToWidth="1" horizontalDpi="600" verticalDpi="600" orientation="landscape" scale="79" r:id="rId3"/>
  <headerFooter alignWithMargins="0">
    <oddFooter>&amp;R&amp;"Arial,Regular"&amp;10Compliance with OSSC, effective 01/01/05</oddFooter>
  </headerFooter>
  <drawing r:id="rId2"/>
  <legacyDrawing r:id="rId1"/>
</worksheet>
</file>

<file path=xl/worksheets/sheet25.xml><?xml version="1.0" encoding="utf-8"?>
<worksheet xmlns="http://schemas.openxmlformats.org/spreadsheetml/2006/main" xmlns:r="http://schemas.openxmlformats.org/officeDocument/2006/relationships">
  <sheetPr codeName="Sheet21">
    <pageSetUpPr fitToPage="1"/>
  </sheetPr>
  <dimension ref="A1:K33"/>
  <sheetViews>
    <sheetView showGridLines="0" zoomScale="75" zoomScaleNormal="75" workbookViewId="0" topLeftCell="A1">
      <selection activeCell="A8" sqref="A8"/>
    </sheetView>
  </sheetViews>
  <sheetFormatPr defaultColWidth="10.875" defaultRowHeight="12"/>
  <cols>
    <col min="1" max="2" width="13.00390625" style="2" customWidth="1"/>
    <col min="3" max="3" width="23.875" style="2" customWidth="1"/>
    <col min="4" max="4" width="11.625" style="2" customWidth="1"/>
    <col min="5" max="5" width="22.25390625" style="2" customWidth="1"/>
    <col min="6" max="6" width="16.875" style="2" customWidth="1"/>
    <col min="7" max="7" width="12.875" style="2" customWidth="1"/>
    <col min="8" max="8" width="14.875" style="2" customWidth="1"/>
    <col min="9" max="9" width="15.125" style="2" customWidth="1"/>
    <col min="10" max="10" width="14.375" style="12" customWidth="1"/>
    <col min="11" max="11" width="27.625" style="12" customWidth="1"/>
    <col min="12" max="16384" width="10.875" style="2" customWidth="1"/>
  </cols>
  <sheetData>
    <row r="1" spans="1:11" s="1" customFormat="1" ht="30" customHeight="1">
      <c r="A1" s="196" t="s">
        <v>471</v>
      </c>
      <c r="B1" s="197"/>
      <c r="C1" s="197"/>
      <c r="D1" s="197"/>
      <c r="E1" s="367" t="s">
        <v>331</v>
      </c>
      <c r="F1" s="970">
        <f>IF('Form4a-1'!$G$1="","",'Form4a-1'!$G$1)</f>
      </c>
      <c r="G1" s="970"/>
      <c r="H1" s="970"/>
      <c r="I1" s="199" t="s">
        <v>330</v>
      </c>
      <c r="J1" s="256"/>
      <c r="K1" s="489"/>
    </row>
    <row r="2" spans="1:11" s="486" customFormat="1" ht="30" customHeight="1">
      <c r="A2" s="475" t="s">
        <v>393</v>
      </c>
      <c r="B2" s="487"/>
      <c r="C2" s="487"/>
      <c r="D2" s="487"/>
      <c r="E2" s="487"/>
      <c r="F2" s="485"/>
      <c r="G2" s="485"/>
      <c r="H2" s="485"/>
      <c r="I2" s="487"/>
      <c r="J2" s="485"/>
      <c r="K2" s="488"/>
    </row>
    <row r="3" spans="1:11" ht="18" customHeight="1">
      <c r="A3" s="172"/>
      <c r="B3" s="146"/>
      <c r="C3" s="146"/>
      <c r="D3" s="146"/>
      <c r="E3" s="146"/>
      <c r="F3" s="146"/>
      <c r="G3" s="146"/>
      <c r="H3" s="146"/>
      <c r="I3" s="146"/>
      <c r="J3" s="178"/>
      <c r="K3" s="307"/>
    </row>
    <row r="4" spans="1:11" ht="18" customHeight="1">
      <c r="A4" s="446" t="s">
        <v>402</v>
      </c>
      <c r="B4" s="146"/>
      <c r="C4" s="146"/>
      <c r="D4" s="146"/>
      <c r="E4" s="146"/>
      <c r="F4" s="146"/>
      <c r="G4" s="146"/>
      <c r="H4" s="146"/>
      <c r="I4" s="146"/>
      <c r="J4" s="178"/>
      <c r="K4" s="307"/>
    </row>
    <row r="5" spans="1:11" ht="9" customHeight="1">
      <c r="A5" s="447"/>
      <c r="B5" s="176"/>
      <c r="C5" s="176"/>
      <c r="D5" s="176"/>
      <c r="E5" s="176"/>
      <c r="F5" s="176"/>
      <c r="G5" s="176"/>
      <c r="H5" s="176"/>
      <c r="I5" s="176"/>
      <c r="J5" s="176"/>
      <c r="K5" s="312"/>
    </row>
    <row r="6" spans="1:11" ht="21.75" customHeight="1">
      <c r="A6" s="467" t="s">
        <v>385</v>
      </c>
      <c r="B6" s="323" t="s">
        <v>227</v>
      </c>
      <c r="C6" s="323" t="s">
        <v>387</v>
      </c>
      <c r="D6" s="323" t="s">
        <v>49</v>
      </c>
      <c r="E6" s="323" t="s">
        <v>228</v>
      </c>
      <c r="F6" s="468" t="s">
        <v>229</v>
      </c>
      <c r="G6" s="323" t="s">
        <v>230</v>
      </c>
      <c r="H6" s="468" t="s">
        <v>55</v>
      </c>
      <c r="I6" s="323" t="s">
        <v>388</v>
      </c>
      <c r="J6" s="468" t="s">
        <v>389</v>
      </c>
      <c r="K6" s="469" t="s">
        <v>390</v>
      </c>
    </row>
    <row r="7" spans="1:11" ht="83.25" customHeight="1">
      <c r="A7" s="472" t="s">
        <v>394</v>
      </c>
      <c r="B7" s="473" t="s">
        <v>395</v>
      </c>
      <c r="C7" s="473" t="s">
        <v>563</v>
      </c>
      <c r="D7" s="473" t="s">
        <v>396</v>
      </c>
      <c r="E7" s="473" t="s">
        <v>564</v>
      </c>
      <c r="F7" s="473" t="s">
        <v>565</v>
      </c>
      <c r="G7" s="473" t="s">
        <v>566</v>
      </c>
      <c r="H7" s="473" t="s">
        <v>397</v>
      </c>
      <c r="I7" s="473" t="s">
        <v>398</v>
      </c>
      <c r="J7" s="473" t="s">
        <v>399</v>
      </c>
      <c r="K7" s="474" t="s">
        <v>386</v>
      </c>
    </row>
    <row r="8" spans="1:11" ht="24.75" customHeight="1">
      <c r="A8" s="527"/>
      <c r="B8" s="528"/>
      <c r="C8" s="528"/>
      <c r="D8" s="529"/>
      <c r="E8" s="528"/>
      <c r="F8" s="528"/>
      <c r="G8" s="528"/>
      <c r="H8" s="465">
        <f aca="true" t="shared" si="0" ref="H8:H26">IF(G8*B8&gt;0,G8*B8,IF(AND(B8&gt;0,E8&gt;0,F8&gt;0),B8/E8*F8,""))</f>
      </c>
      <c r="I8" s="528"/>
      <c r="J8" s="456">
        <f aca="true" t="shared" si="1" ref="J8:J26">IF(OR(B8="",I8=""),"",I8/B8)</f>
      </c>
      <c r="K8" s="530"/>
    </row>
    <row r="9" spans="1:11" ht="24.75" customHeight="1">
      <c r="A9" s="531"/>
      <c r="B9" s="529"/>
      <c r="C9" s="529"/>
      <c r="D9" s="532"/>
      <c r="E9" s="529"/>
      <c r="F9" s="529"/>
      <c r="G9" s="529"/>
      <c r="H9" s="464">
        <f t="shared" si="0"/>
      </c>
      <c r="I9" s="529"/>
      <c r="J9" s="458">
        <f t="shared" si="1"/>
      </c>
      <c r="K9" s="533"/>
    </row>
    <row r="10" spans="1:11" ht="24.75" customHeight="1">
      <c r="A10" s="531"/>
      <c r="B10" s="529"/>
      <c r="C10" s="529"/>
      <c r="D10" s="532"/>
      <c r="E10" s="529"/>
      <c r="F10" s="529"/>
      <c r="G10" s="529"/>
      <c r="H10" s="465">
        <f t="shared" si="0"/>
      </c>
      <c r="I10" s="529"/>
      <c r="J10" s="458">
        <f t="shared" si="1"/>
      </c>
      <c r="K10" s="533"/>
    </row>
    <row r="11" spans="1:11" ht="24.75" customHeight="1">
      <c r="A11" s="531"/>
      <c r="B11" s="529"/>
      <c r="C11" s="529"/>
      <c r="D11" s="532"/>
      <c r="E11" s="529"/>
      <c r="F11" s="529"/>
      <c r="G11" s="529"/>
      <c r="H11" s="464">
        <f t="shared" si="0"/>
      </c>
      <c r="I11" s="529"/>
      <c r="J11" s="458">
        <f t="shared" si="1"/>
      </c>
      <c r="K11" s="533"/>
    </row>
    <row r="12" spans="1:11" ht="24.75" customHeight="1">
      <c r="A12" s="531"/>
      <c r="B12" s="529"/>
      <c r="C12" s="529"/>
      <c r="D12" s="532"/>
      <c r="E12" s="529"/>
      <c r="F12" s="529"/>
      <c r="G12" s="529"/>
      <c r="H12" s="464">
        <f t="shared" si="0"/>
      </c>
      <c r="I12" s="529"/>
      <c r="J12" s="458">
        <f t="shared" si="1"/>
      </c>
      <c r="K12" s="533"/>
    </row>
    <row r="13" spans="1:11" ht="24.75" customHeight="1">
      <c r="A13" s="531"/>
      <c r="B13" s="529"/>
      <c r="C13" s="529"/>
      <c r="D13" s="528"/>
      <c r="E13" s="529"/>
      <c r="F13" s="529"/>
      <c r="G13" s="529"/>
      <c r="H13" s="464">
        <f t="shared" si="0"/>
      </c>
      <c r="I13" s="529"/>
      <c r="J13" s="458">
        <f t="shared" si="1"/>
      </c>
      <c r="K13" s="533"/>
    </row>
    <row r="14" spans="1:11" ht="24.75" customHeight="1">
      <c r="A14" s="531"/>
      <c r="B14" s="529"/>
      <c r="C14" s="529"/>
      <c r="D14" s="529"/>
      <c r="E14" s="529"/>
      <c r="F14" s="529"/>
      <c r="G14" s="529"/>
      <c r="H14" s="464">
        <f t="shared" si="0"/>
      </c>
      <c r="I14" s="529"/>
      <c r="J14" s="458">
        <f t="shared" si="1"/>
      </c>
      <c r="K14" s="533"/>
    </row>
    <row r="15" spans="1:11" ht="24.75" customHeight="1">
      <c r="A15" s="527"/>
      <c r="B15" s="528"/>
      <c r="C15" s="528"/>
      <c r="D15" s="532"/>
      <c r="E15" s="528"/>
      <c r="F15" s="528"/>
      <c r="G15" s="528"/>
      <c r="H15" s="465">
        <f t="shared" si="0"/>
      </c>
      <c r="I15" s="528"/>
      <c r="J15" s="456">
        <f t="shared" si="1"/>
      </c>
      <c r="K15" s="530"/>
    </row>
    <row r="16" spans="1:11" ht="24.75" customHeight="1">
      <c r="A16" s="531"/>
      <c r="B16" s="529"/>
      <c r="C16" s="529"/>
      <c r="D16" s="532"/>
      <c r="E16" s="529"/>
      <c r="F16" s="529"/>
      <c r="G16" s="529"/>
      <c r="H16" s="464">
        <f t="shared" si="0"/>
      </c>
      <c r="I16" s="529"/>
      <c r="J16" s="458">
        <f t="shared" si="1"/>
      </c>
      <c r="K16" s="533"/>
    </row>
    <row r="17" spans="1:11" ht="24.75" customHeight="1">
      <c r="A17" s="531"/>
      <c r="B17" s="529"/>
      <c r="C17" s="529"/>
      <c r="D17" s="532"/>
      <c r="E17" s="529"/>
      <c r="F17" s="529"/>
      <c r="G17" s="529"/>
      <c r="H17" s="465">
        <f t="shared" si="0"/>
      </c>
      <c r="I17" s="529"/>
      <c r="J17" s="458">
        <f t="shared" si="1"/>
      </c>
      <c r="K17" s="533"/>
    </row>
    <row r="18" spans="1:11" ht="24.75" customHeight="1">
      <c r="A18" s="531"/>
      <c r="B18" s="529"/>
      <c r="C18" s="529"/>
      <c r="D18" s="532"/>
      <c r="E18" s="529"/>
      <c r="F18" s="529"/>
      <c r="G18" s="529"/>
      <c r="H18" s="464">
        <f t="shared" si="0"/>
      </c>
      <c r="I18" s="529"/>
      <c r="J18" s="458">
        <f t="shared" si="1"/>
      </c>
      <c r="K18" s="533"/>
    </row>
    <row r="19" spans="1:11" ht="24.75" customHeight="1">
      <c r="A19" s="531"/>
      <c r="B19" s="529"/>
      <c r="C19" s="529"/>
      <c r="D19" s="532"/>
      <c r="E19" s="529"/>
      <c r="F19" s="529"/>
      <c r="G19" s="529"/>
      <c r="H19" s="464">
        <f t="shared" si="0"/>
      </c>
      <c r="I19" s="529"/>
      <c r="J19" s="458">
        <f t="shared" si="1"/>
      </c>
      <c r="K19" s="533"/>
    </row>
    <row r="20" spans="1:11" ht="24.75" customHeight="1">
      <c r="A20" s="531"/>
      <c r="B20" s="529"/>
      <c r="C20" s="529"/>
      <c r="D20" s="528"/>
      <c r="E20" s="529"/>
      <c r="F20" s="529"/>
      <c r="G20" s="529"/>
      <c r="H20" s="464">
        <f t="shared" si="0"/>
      </c>
      <c r="I20" s="529"/>
      <c r="J20" s="458">
        <f t="shared" si="1"/>
      </c>
      <c r="K20" s="533"/>
    </row>
    <row r="21" spans="1:11" ht="24.75" customHeight="1">
      <c r="A21" s="531"/>
      <c r="B21" s="529"/>
      <c r="C21" s="529"/>
      <c r="D21" s="529"/>
      <c r="E21" s="529"/>
      <c r="F21" s="529"/>
      <c r="G21" s="529"/>
      <c r="H21" s="464">
        <f t="shared" si="0"/>
      </c>
      <c r="I21" s="529"/>
      <c r="J21" s="458">
        <f t="shared" si="1"/>
      </c>
      <c r="K21" s="533"/>
    </row>
    <row r="22" spans="1:11" ht="24.75" customHeight="1">
      <c r="A22" s="527"/>
      <c r="B22" s="528"/>
      <c r="C22" s="528"/>
      <c r="D22" s="532"/>
      <c r="E22" s="528"/>
      <c r="F22" s="528"/>
      <c r="G22" s="528"/>
      <c r="H22" s="465">
        <f t="shared" si="0"/>
      </c>
      <c r="I22" s="528"/>
      <c r="J22" s="456">
        <f t="shared" si="1"/>
      </c>
      <c r="K22" s="530"/>
    </row>
    <row r="23" spans="1:11" ht="24.75" customHeight="1">
      <c r="A23" s="531"/>
      <c r="B23" s="529"/>
      <c r="C23" s="529"/>
      <c r="D23" s="532"/>
      <c r="E23" s="529"/>
      <c r="F23" s="529"/>
      <c r="G23" s="529"/>
      <c r="H23" s="464">
        <f t="shared" si="0"/>
      </c>
      <c r="I23" s="529"/>
      <c r="J23" s="458">
        <f t="shared" si="1"/>
      </c>
      <c r="K23" s="533"/>
    </row>
    <row r="24" spans="1:11" ht="24.75" customHeight="1">
      <c r="A24" s="531"/>
      <c r="B24" s="529"/>
      <c r="C24" s="529"/>
      <c r="D24" s="532"/>
      <c r="E24" s="529"/>
      <c r="F24" s="529"/>
      <c r="G24" s="529"/>
      <c r="H24" s="465">
        <f t="shared" si="0"/>
      </c>
      <c r="I24" s="529"/>
      <c r="J24" s="458">
        <f t="shared" si="1"/>
      </c>
      <c r="K24" s="533"/>
    </row>
    <row r="25" spans="1:11" ht="24.75" customHeight="1">
      <c r="A25" s="531"/>
      <c r="B25" s="529"/>
      <c r="C25" s="529"/>
      <c r="D25" s="532"/>
      <c r="E25" s="529"/>
      <c r="F25" s="529"/>
      <c r="G25" s="529"/>
      <c r="H25" s="464">
        <f t="shared" si="0"/>
      </c>
      <c r="I25" s="529"/>
      <c r="J25" s="458">
        <f t="shared" si="1"/>
      </c>
      <c r="K25" s="533"/>
    </row>
    <row r="26" spans="1:11" ht="24.75" customHeight="1">
      <c r="A26" s="531"/>
      <c r="B26" s="529"/>
      <c r="C26" s="529"/>
      <c r="D26" s="532"/>
      <c r="E26" s="529"/>
      <c r="F26" s="529"/>
      <c r="G26" s="529"/>
      <c r="H26" s="464">
        <f t="shared" si="0"/>
      </c>
      <c r="I26" s="529"/>
      <c r="J26" s="458">
        <f t="shared" si="1"/>
      </c>
      <c r="K26" s="533"/>
    </row>
    <row r="27" spans="1:11" ht="15">
      <c r="A27" s="172" t="s">
        <v>567</v>
      </c>
      <c r="B27" s="146"/>
      <c r="C27" s="146"/>
      <c r="D27" s="178"/>
      <c r="E27" s="178"/>
      <c r="F27" s="146"/>
      <c r="G27" s="146"/>
      <c r="H27" s="146"/>
      <c r="I27" s="146"/>
      <c r="J27" s="176"/>
      <c r="K27" s="312"/>
    </row>
    <row r="28" spans="1:11" ht="15">
      <c r="A28" s="172" t="s">
        <v>189</v>
      </c>
      <c r="B28" s="146"/>
      <c r="C28" s="146"/>
      <c r="D28" s="178"/>
      <c r="E28" s="178"/>
      <c r="F28" s="146"/>
      <c r="G28" s="146"/>
      <c r="H28" s="146"/>
      <c r="I28" s="146"/>
      <c r="J28" s="176"/>
      <c r="K28" s="312"/>
    </row>
    <row r="29" spans="1:11" ht="3.75" customHeight="1">
      <c r="A29" s="172"/>
      <c r="B29" s="146"/>
      <c r="C29" s="146"/>
      <c r="D29" s="178"/>
      <c r="E29" s="178"/>
      <c r="F29" s="146"/>
      <c r="G29" s="146"/>
      <c r="H29" s="146"/>
      <c r="I29" s="146"/>
      <c r="J29" s="176"/>
      <c r="K29" s="312"/>
    </row>
    <row r="30" spans="1:11" ht="3.75" customHeight="1">
      <c r="A30" s="172"/>
      <c r="B30" s="146"/>
      <c r="C30" s="146"/>
      <c r="D30" s="178"/>
      <c r="E30" s="178"/>
      <c r="F30" s="146"/>
      <c r="G30" s="146"/>
      <c r="H30" s="146"/>
      <c r="I30" s="146"/>
      <c r="J30" s="176"/>
      <c r="K30" s="312"/>
    </row>
    <row r="31" spans="1:11" ht="3.75" customHeight="1">
      <c r="A31" s="172"/>
      <c r="B31" s="146"/>
      <c r="C31" s="146"/>
      <c r="D31" s="178"/>
      <c r="E31" s="178"/>
      <c r="F31" s="146"/>
      <c r="G31" s="146"/>
      <c r="H31" s="146"/>
      <c r="I31" s="146"/>
      <c r="J31" s="176"/>
      <c r="K31" s="312"/>
    </row>
    <row r="32" spans="1:11" ht="3.75" customHeight="1">
      <c r="A32" s="172"/>
      <c r="B32" s="146"/>
      <c r="C32" s="146"/>
      <c r="D32" s="178"/>
      <c r="E32" s="178"/>
      <c r="F32" s="146"/>
      <c r="G32" s="146"/>
      <c r="H32" s="146"/>
      <c r="I32" s="146"/>
      <c r="J32" s="176"/>
      <c r="K32" s="312"/>
    </row>
    <row r="33" spans="1:11" ht="20.25" customHeight="1" thickBot="1">
      <c r="A33" s="181" t="s">
        <v>437</v>
      </c>
      <c r="B33" s="182"/>
      <c r="C33" s="182"/>
      <c r="D33" s="182"/>
      <c r="E33" s="182"/>
      <c r="F33" s="182"/>
      <c r="G33" s="182"/>
      <c r="H33" s="182"/>
      <c r="I33" s="182"/>
      <c r="J33" s="187"/>
      <c r="K33" s="317"/>
    </row>
  </sheetData>
  <sheetProtection password="CCAC" sheet="1" objects="1" scenarios="1"/>
  <mergeCells count="1">
    <mergeCell ref="F1:H1"/>
  </mergeCells>
  <printOptions horizontalCentered="1" verticalCentered="1"/>
  <pageMargins left="0.35" right="0.35" top="0.35" bottom="0.35" header="0.25" footer="0.25"/>
  <pageSetup fitToHeight="1" fitToWidth="1" horizontalDpi="600" verticalDpi="600" orientation="landscape" scale="79" r:id="rId3"/>
  <headerFooter alignWithMargins="0">
    <oddFooter>&amp;R&amp;"Arial,Regular"&amp;10Compliance with OSSC, effective 01/01/05</oddFooter>
  </headerFooter>
  <drawing r:id="rId2"/>
  <legacyDrawing r:id="rId1"/>
</worksheet>
</file>

<file path=xl/worksheets/sheet26.xml><?xml version="1.0" encoding="utf-8"?>
<worksheet xmlns="http://schemas.openxmlformats.org/spreadsheetml/2006/main" xmlns:r="http://schemas.openxmlformats.org/officeDocument/2006/relationships">
  <sheetPr codeName="Sheet22">
    <pageSetUpPr fitToPage="1"/>
  </sheetPr>
  <dimension ref="A1:K33"/>
  <sheetViews>
    <sheetView showGridLines="0" zoomScale="75" zoomScaleNormal="75" workbookViewId="0" topLeftCell="A1">
      <selection activeCell="A8" sqref="A8"/>
    </sheetView>
  </sheetViews>
  <sheetFormatPr defaultColWidth="10.875" defaultRowHeight="12"/>
  <cols>
    <col min="1" max="2" width="13.00390625" style="2" customWidth="1"/>
    <col min="3" max="3" width="23.75390625" style="2" customWidth="1"/>
    <col min="4" max="4" width="11.625" style="2" customWidth="1"/>
    <col min="5" max="5" width="22.25390625" style="2" customWidth="1"/>
    <col min="6" max="6" width="16.875" style="2" customWidth="1"/>
    <col min="7" max="7" width="12.875" style="2" customWidth="1"/>
    <col min="8" max="8" width="14.875" style="2" customWidth="1"/>
    <col min="9" max="9" width="15.125" style="2" customWidth="1"/>
    <col min="10" max="10" width="14.375" style="12" customWidth="1"/>
    <col min="11" max="11" width="27.625" style="12" customWidth="1"/>
    <col min="12" max="16384" width="10.875" style="2" customWidth="1"/>
  </cols>
  <sheetData>
    <row r="1" spans="1:11" s="1" customFormat="1" ht="30" customHeight="1">
      <c r="A1" s="196" t="s">
        <v>471</v>
      </c>
      <c r="B1" s="197"/>
      <c r="C1" s="197"/>
      <c r="D1" s="197"/>
      <c r="E1" s="367" t="s">
        <v>331</v>
      </c>
      <c r="F1" s="970">
        <f>IF('Form4a-1'!$G$1="","",'Form4a-1'!$G$1)</f>
      </c>
      <c r="G1" s="970"/>
      <c r="H1" s="970"/>
      <c r="I1" s="199" t="s">
        <v>330</v>
      </c>
      <c r="J1" s="256"/>
      <c r="K1" s="489"/>
    </row>
    <row r="2" spans="1:11" s="486" customFormat="1" ht="30" customHeight="1">
      <c r="A2" s="475" t="s">
        <v>393</v>
      </c>
      <c r="B2" s="487"/>
      <c r="C2" s="487"/>
      <c r="D2" s="487"/>
      <c r="E2" s="487"/>
      <c r="F2" s="485"/>
      <c r="G2" s="485"/>
      <c r="H2" s="485"/>
      <c r="I2" s="487"/>
      <c r="J2" s="485"/>
      <c r="K2" s="488"/>
    </row>
    <row r="3" spans="1:11" ht="15" customHeight="1">
      <c r="A3" s="172"/>
      <c r="B3" s="146"/>
      <c r="C3" s="146"/>
      <c r="D3" s="146"/>
      <c r="E3" s="146"/>
      <c r="F3" s="146"/>
      <c r="G3" s="146"/>
      <c r="H3" s="146"/>
      <c r="I3" s="146"/>
      <c r="J3" s="178"/>
      <c r="K3" s="307"/>
    </row>
    <row r="4" spans="1:11" ht="18" customHeight="1">
      <c r="A4" s="446" t="s">
        <v>402</v>
      </c>
      <c r="B4" s="146"/>
      <c r="C4" s="146"/>
      <c r="D4" s="146"/>
      <c r="E4" s="146"/>
      <c r="F4" s="146"/>
      <c r="G4" s="146"/>
      <c r="H4" s="146"/>
      <c r="I4" s="146"/>
      <c r="J4" s="178"/>
      <c r="K4" s="307"/>
    </row>
    <row r="5" spans="1:11" ht="9" customHeight="1">
      <c r="A5" s="447"/>
      <c r="B5" s="176"/>
      <c r="C5" s="176"/>
      <c r="D5" s="176"/>
      <c r="E5" s="176"/>
      <c r="F5" s="176"/>
      <c r="G5" s="176"/>
      <c r="H5" s="176"/>
      <c r="I5" s="176"/>
      <c r="J5" s="176"/>
      <c r="K5" s="312"/>
    </row>
    <row r="6" spans="1:11" ht="21.75" customHeight="1">
      <c r="A6" s="467" t="s">
        <v>385</v>
      </c>
      <c r="B6" s="323" t="s">
        <v>227</v>
      </c>
      <c r="C6" s="323" t="s">
        <v>387</v>
      </c>
      <c r="D6" s="323" t="s">
        <v>49</v>
      </c>
      <c r="E6" s="323" t="s">
        <v>228</v>
      </c>
      <c r="F6" s="468" t="s">
        <v>229</v>
      </c>
      <c r="G6" s="323" t="s">
        <v>230</v>
      </c>
      <c r="H6" s="468" t="s">
        <v>55</v>
      </c>
      <c r="I6" s="323" t="s">
        <v>388</v>
      </c>
      <c r="J6" s="468" t="s">
        <v>389</v>
      </c>
      <c r="K6" s="469" t="s">
        <v>390</v>
      </c>
    </row>
    <row r="7" spans="1:11" ht="80.25" customHeight="1">
      <c r="A7" s="472" t="s">
        <v>394</v>
      </c>
      <c r="B7" s="473" t="s">
        <v>395</v>
      </c>
      <c r="C7" s="473" t="s">
        <v>563</v>
      </c>
      <c r="D7" s="473" t="s">
        <v>396</v>
      </c>
      <c r="E7" s="473" t="s">
        <v>564</v>
      </c>
      <c r="F7" s="473" t="s">
        <v>565</v>
      </c>
      <c r="G7" s="473" t="s">
        <v>566</v>
      </c>
      <c r="H7" s="473" t="s">
        <v>397</v>
      </c>
      <c r="I7" s="473" t="s">
        <v>398</v>
      </c>
      <c r="J7" s="473" t="s">
        <v>399</v>
      </c>
      <c r="K7" s="474" t="s">
        <v>386</v>
      </c>
    </row>
    <row r="8" spans="1:11" ht="24.75" customHeight="1">
      <c r="A8" s="527"/>
      <c r="B8" s="528"/>
      <c r="C8" s="528"/>
      <c r="D8" s="529"/>
      <c r="E8" s="528"/>
      <c r="F8" s="528"/>
      <c r="G8" s="528"/>
      <c r="H8" s="465">
        <f aca="true" t="shared" si="0" ref="H8:H26">IF(G8*B8&gt;0,G8*B8,IF(AND(B8&gt;0,E8&gt;0,F8&gt;0),B8/E8*F8,""))</f>
      </c>
      <c r="I8" s="528"/>
      <c r="J8" s="456">
        <f aca="true" t="shared" si="1" ref="J8:J26">IF(OR(B8="",I8=""),"",I8/B8)</f>
      </c>
      <c r="K8" s="530"/>
    </row>
    <row r="9" spans="1:11" ht="24.75" customHeight="1">
      <c r="A9" s="531"/>
      <c r="B9" s="529"/>
      <c r="C9" s="529"/>
      <c r="D9" s="532"/>
      <c r="E9" s="529"/>
      <c r="F9" s="529"/>
      <c r="G9" s="529"/>
      <c r="H9" s="464">
        <f t="shared" si="0"/>
      </c>
      <c r="I9" s="529"/>
      <c r="J9" s="458">
        <f t="shared" si="1"/>
      </c>
      <c r="K9" s="533"/>
    </row>
    <row r="10" spans="1:11" ht="24.75" customHeight="1">
      <c r="A10" s="531"/>
      <c r="B10" s="529"/>
      <c r="C10" s="529"/>
      <c r="D10" s="532"/>
      <c r="E10" s="529"/>
      <c r="F10" s="529"/>
      <c r="G10" s="529"/>
      <c r="H10" s="465">
        <f t="shared" si="0"/>
      </c>
      <c r="I10" s="529"/>
      <c r="J10" s="458">
        <f t="shared" si="1"/>
      </c>
      <c r="K10" s="533"/>
    </row>
    <row r="11" spans="1:11" ht="24.75" customHeight="1">
      <c r="A11" s="531"/>
      <c r="B11" s="529"/>
      <c r="C11" s="529"/>
      <c r="D11" s="532"/>
      <c r="E11" s="529"/>
      <c r="F11" s="529"/>
      <c r="G11" s="529"/>
      <c r="H11" s="464">
        <f t="shared" si="0"/>
      </c>
      <c r="I11" s="529"/>
      <c r="J11" s="458">
        <f t="shared" si="1"/>
      </c>
      <c r="K11" s="533"/>
    </row>
    <row r="12" spans="1:11" ht="24.75" customHeight="1">
      <c r="A12" s="531"/>
      <c r="B12" s="529"/>
      <c r="C12" s="529"/>
      <c r="D12" s="532"/>
      <c r="E12" s="529"/>
      <c r="F12" s="529"/>
      <c r="G12" s="529"/>
      <c r="H12" s="464">
        <f t="shared" si="0"/>
      </c>
      <c r="I12" s="529"/>
      <c r="J12" s="458">
        <f t="shared" si="1"/>
      </c>
      <c r="K12" s="533"/>
    </row>
    <row r="13" spans="1:11" ht="24.75" customHeight="1">
      <c r="A13" s="531"/>
      <c r="B13" s="529"/>
      <c r="C13" s="529"/>
      <c r="D13" s="528"/>
      <c r="E13" s="529"/>
      <c r="F13" s="529"/>
      <c r="G13" s="529"/>
      <c r="H13" s="464">
        <f t="shared" si="0"/>
      </c>
      <c r="I13" s="529"/>
      <c r="J13" s="458">
        <f t="shared" si="1"/>
      </c>
      <c r="K13" s="533"/>
    </row>
    <row r="14" spans="1:11" ht="24.75" customHeight="1">
      <c r="A14" s="531"/>
      <c r="B14" s="529"/>
      <c r="C14" s="529"/>
      <c r="D14" s="529"/>
      <c r="E14" s="529"/>
      <c r="F14" s="529"/>
      <c r="G14" s="529"/>
      <c r="H14" s="464">
        <f t="shared" si="0"/>
      </c>
      <c r="I14" s="529"/>
      <c r="J14" s="458">
        <f t="shared" si="1"/>
      </c>
      <c r="K14" s="533"/>
    </row>
    <row r="15" spans="1:11" ht="24.75" customHeight="1">
      <c r="A15" s="527"/>
      <c r="B15" s="528"/>
      <c r="C15" s="528"/>
      <c r="D15" s="532"/>
      <c r="E15" s="528"/>
      <c r="F15" s="528"/>
      <c r="G15" s="528"/>
      <c r="H15" s="465">
        <f t="shared" si="0"/>
      </c>
      <c r="I15" s="528"/>
      <c r="J15" s="456">
        <f t="shared" si="1"/>
      </c>
      <c r="K15" s="530"/>
    </row>
    <row r="16" spans="1:11" ht="24.75" customHeight="1">
      <c r="A16" s="531"/>
      <c r="B16" s="529"/>
      <c r="C16" s="529"/>
      <c r="D16" s="532"/>
      <c r="E16" s="529"/>
      <c r="F16" s="529"/>
      <c r="G16" s="529"/>
      <c r="H16" s="464">
        <f t="shared" si="0"/>
      </c>
      <c r="I16" s="529"/>
      <c r="J16" s="458">
        <f t="shared" si="1"/>
      </c>
      <c r="K16" s="533"/>
    </row>
    <row r="17" spans="1:11" ht="24.75" customHeight="1">
      <c r="A17" s="531"/>
      <c r="B17" s="529"/>
      <c r="C17" s="529"/>
      <c r="D17" s="532"/>
      <c r="E17" s="529"/>
      <c r="F17" s="529"/>
      <c r="G17" s="529"/>
      <c r="H17" s="465">
        <f t="shared" si="0"/>
      </c>
      <c r="I17" s="529"/>
      <c r="J17" s="458">
        <f t="shared" si="1"/>
      </c>
      <c r="K17" s="533"/>
    </row>
    <row r="18" spans="1:11" ht="24.75" customHeight="1">
      <c r="A18" s="531"/>
      <c r="B18" s="529"/>
      <c r="C18" s="529"/>
      <c r="D18" s="532"/>
      <c r="E18" s="529"/>
      <c r="F18" s="529"/>
      <c r="G18" s="529"/>
      <c r="H18" s="464">
        <f t="shared" si="0"/>
      </c>
      <c r="I18" s="529"/>
      <c r="J18" s="458">
        <f t="shared" si="1"/>
      </c>
      <c r="K18" s="533"/>
    </row>
    <row r="19" spans="1:11" ht="24.75" customHeight="1">
      <c r="A19" s="531"/>
      <c r="B19" s="529"/>
      <c r="C19" s="529"/>
      <c r="D19" s="532"/>
      <c r="E19" s="529"/>
      <c r="F19" s="529"/>
      <c r="G19" s="529"/>
      <c r="H19" s="464">
        <f t="shared" si="0"/>
      </c>
      <c r="I19" s="529"/>
      <c r="J19" s="458">
        <f t="shared" si="1"/>
      </c>
      <c r="K19" s="533"/>
    </row>
    <row r="20" spans="1:11" ht="24.75" customHeight="1">
      <c r="A20" s="531"/>
      <c r="B20" s="529"/>
      <c r="C20" s="529"/>
      <c r="D20" s="528"/>
      <c r="E20" s="529"/>
      <c r="F20" s="529"/>
      <c r="G20" s="529"/>
      <c r="H20" s="464">
        <f t="shared" si="0"/>
      </c>
      <c r="I20" s="529"/>
      <c r="J20" s="458">
        <f t="shared" si="1"/>
      </c>
      <c r="K20" s="533"/>
    </row>
    <row r="21" spans="1:11" ht="24.75" customHeight="1">
      <c r="A21" s="531"/>
      <c r="B21" s="529"/>
      <c r="C21" s="529"/>
      <c r="D21" s="529"/>
      <c r="E21" s="529"/>
      <c r="F21" s="529"/>
      <c r="G21" s="529"/>
      <c r="H21" s="464">
        <f t="shared" si="0"/>
      </c>
      <c r="I21" s="529"/>
      <c r="J21" s="458">
        <f t="shared" si="1"/>
      </c>
      <c r="K21" s="533"/>
    </row>
    <row r="22" spans="1:11" ht="24.75" customHeight="1">
      <c r="A22" s="527"/>
      <c r="B22" s="528"/>
      <c r="C22" s="528"/>
      <c r="D22" s="532"/>
      <c r="E22" s="528"/>
      <c r="F22" s="528"/>
      <c r="G22" s="528"/>
      <c r="H22" s="465">
        <f t="shared" si="0"/>
      </c>
      <c r="I22" s="528"/>
      <c r="J22" s="456">
        <f t="shared" si="1"/>
      </c>
      <c r="K22" s="530"/>
    </row>
    <row r="23" spans="1:11" ht="24.75" customHeight="1">
      <c r="A23" s="531"/>
      <c r="B23" s="529"/>
      <c r="C23" s="529"/>
      <c r="D23" s="532"/>
      <c r="E23" s="529"/>
      <c r="F23" s="529"/>
      <c r="G23" s="529"/>
      <c r="H23" s="464">
        <f t="shared" si="0"/>
      </c>
      <c r="I23" s="529"/>
      <c r="J23" s="458">
        <f t="shared" si="1"/>
      </c>
      <c r="K23" s="533"/>
    </row>
    <row r="24" spans="1:11" ht="24.75" customHeight="1">
      <c r="A24" s="531"/>
      <c r="B24" s="529"/>
      <c r="C24" s="529"/>
      <c r="D24" s="532"/>
      <c r="E24" s="529"/>
      <c r="F24" s="529"/>
      <c r="G24" s="529"/>
      <c r="H24" s="465">
        <f t="shared" si="0"/>
      </c>
      <c r="I24" s="529"/>
      <c r="J24" s="458">
        <f t="shared" si="1"/>
      </c>
      <c r="K24" s="533"/>
    </row>
    <row r="25" spans="1:11" ht="24.75" customHeight="1">
      <c r="A25" s="531"/>
      <c r="B25" s="529"/>
      <c r="C25" s="529"/>
      <c r="D25" s="532"/>
      <c r="E25" s="529"/>
      <c r="F25" s="529"/>
      <c r="G25" s="529"/>
      <c r="H25" s="464">
        <f t="shared" si="0"/>
      </c>
      <c r="I25" s="529"/>
      <c r="J25" s="458">
        <f t="shared" si="1"/>
      </c>
      <c r="K25" s="533"/>
    </row>
    <row r="26" spans="1:11" ht="24.75" customHeight="1">
      <c r="A26" s="531"/>
      <c r="B26" s="529"/>
      <c r="C26" s="529"/>
      <c r="D26" s="532"/>
      <c r="E26" s="529"/>
      <c r="F26" s="529"/>
      <c r="G26" s="529"/>
      <c r="H26" s="464">
        <f t="shared" si="0"/>
      </c>
      <c r="I26" s="529"/>
      <c r="J26" s="458">
        <f t="shared" si="1"/>
      </c>
      <c r="K26" s="533"/>
    </row>
    <row r="27" spans="1:11" ht="15">
      <c r="A27" s="172" t="s">
        <v>567</v>
      </c>
      <c r="B27" s="146"/>
      <c r="C27" s="146"/>
      <c r="D27" s="178"/>
      <c r="E27" s="178"/>
      <c r="F27" s="146"/>
      <c r="G27" s="146"/>
      <c r="H27" s="146"/>
      <c r="I27" s="146"/>
      <c r="J27" s="176"/>
      <c r="K27" s="312"/>
    </row>
    <row r="28" spans="1:11" ht="15">
      <c r="A28" s="172" t="s">
        <v>189</v>
      </c>
      <c r="B28" s="146"/>
      <c r="C28" s="146"/>
      <c r="D28" s="178"/>
      <c r="E28" s="178"/>
      <c r="F28" s="146"/>
      <c r="G28" s="146"/>
      <c r="H28" s="146"/>
      <c r="I28" s="146"/>
      <c r="J28" s="176"/>
      <c r="K28" s="312"/>
    </row>
    <row r="29" spans="1:11" ht="3.75" customHeight="1">
      <c r="A29" s="172"/>
      <c r="B29" s="146"/>
      <c r="C29" s="146"/>
      <c r="D29" s="178"/>
      <c r="E29" s="178"/>
      <c r="F29" s="146"/>
      <c r="G29" s="146"/>
      <c r="H29" s="146"/>
      <c r="I29" s="146"/>
      <c r="J29" s="176"/>
      <c r="K29" s="312"/>
    </row>
    <row r="30" spans="1:11" ht="3.75" customHeight="1">
      <c r="A30" s="172"/>
      <c r="B30" s="146"/>
      <c r="C30" s="146"/>
      <c r="D30" s="178"/>
      <c r="E30" s="178"/>
      <c r="F30" s="146"/>
      <c r="G30" s="146"/>
      <c r="H30" s="146"/>
      <c r="I30" s="146"/>
      <c r="J30" s="176"/>
      <c r="K30" s="312"/>
    </row>
    <row r="31" spans="1:11" ht="3.75" customHeight="1">
      <c r="A31" s="172"/>
      <c r="B31" s="146"/>
      <c r="C31" s="146"/>
      <c r="D31" s="178"/>
      <c r="E31" s="178"/>
      <c r="F31" s="146"/>
      <c r="G31" s="146"/>
      <c r="H31" s="146"/>
      <c r="I31" s="146"/>
      <c r="J31" s="176"/>
      <c r="K31" s="312"/>
    </row>
    <row r="32" spans="1:11" ht="3.75" customHeight="1">
      <c r="A32" s="172"/>
      <c r="B32" s="146"/>
      <c r="C32" s="146"/>
      <c r="D32" s="178"/>
      <c r="E32" s="178"/>
      <c r="F32" s="146"/>
      <c r="G32" s="146"/>
      <c r="H32" s="146"/>
      <c r="I32" s="146"/>
      <c r="J32" s="176"/>
      <c r="K32" s="312"/>
    </row>
    <row r="33" spans="1:11" ht="20.25" customHeight="1" thickBot="1">
      <c r="A33" s="181" t="s">
        <v>437</v>
      </c>
      <c r="B33" s="182"/>
      <c r="C33" s="182"/>
      <c r="D33" s="182"/>
      <c r="E33" s="182"/>
      <c r="F33" s="182"/>
      <c r="G33" s="182"/>
      <c r="H33" s="182"/>
      <c r="I33" s="182"/>
      <c r="J33" s="187"/>
      <c r="K33" s="317"/>
    </row>
  </sheetData>
  <sheetProtection password="CCAC" sheet="1" objects="1" scenarios="1"/>
  <mergeCells count="1">
    <mergeCell ref="F1:H1"/>
  </mergeCells>
  <printOptions horizontalCentered="1" verticalCentered="1"/>
  <pageMargins left="0.35" right="0.35" top="0.35" bottom="0.35" header="0.25" footer="0.25"/>
  <pageSetup fitToHeight="1" fitToWidth="1" horizontalDpi="600" verticalDpi="600" orientation="landscape" scale="79" r:id="rId3"/>
  <headerFooter alignWithMargins="0">
    <oddFooter>&amp;R&amp;"Arial,Regular"&amp;10Compliance with OSSC, effective 01/01/05</oddFooter>
  </headerFooter>
  <drawing r:id="rId2"/>
  <legacyDrawing r:id="rId1"/>
</worksheet>
</file>

<file path=xl/worksheets/sheet27.xml><?xml version="1.0" encoding="utf-8"?>
<worksheet xmlns="http://schemas.openxmlformats.org/spreadsheetml/2006/main" xmlns:r="http://schemas.openxmlformats.org/officeDocument/2006/relationships">
  <sheetPr codeName="Sheet11"/>
  <dimension ref="B4:J54"/>
  <sheetViews>
    <sheetView workbookViewId="0" topLeftCell="A34">
      <selection activeCell="B36" sqref="B36:B54"/>
    </sheetView>
  </sheetViews>
  <sheetFormatPr defaultColWidth="9.00390625" defaultRowHeight="12"/>
  <cols>
    <col min="1" max="1" width="9.125" style="33" customWidth="1"/>
    <col min="2" max="2" width="22.375" style="33" customWidth="1"/>
    <col min="3" max="3" width="21.75390625" style="33" customWidth="1"/>
    <col min="4" max="4" width="19.25390625" style="33" customWidth="1"/>
    <col min="5" max="7" width="9.125" style="33" customWidth="1"/>
    <col min="8" max="9" width="22.375" style="33" bestFit="1" customWidth="1"/>
    <col min="10" max="10" width="19.625" style="33" bestFit="1" customWidth="1"/>
    <col min="11" max="16384" width="9.125" style="33" customWidth="1"/>
  </cols>
  <sheetData>
    <row r="4" spans="2:10" ht="12">
      <c r="B4" s="971" t="s">
        <v>192</v>
      </c>
      <c r="C4" s="971"/>
      <c r="D4" s="971"/>
      <c r="H4" s="971" t="s">
        <v>378</v>
      </c>
      <c r="I4" s="971"/>
      <c r="J4" s="971"/>
    </row>
    <row r="5" spans="2:10" ht="41.25" customHeight="1">
      <c r="B5" s="42" t="s">
        <v>379</v>
      </c>
      <c r="C5" s="43" t="s">
        <v>380</v>
      </c>
      <c r="D5" s="46" t="s">
        <v>381</v>
      </c>
      <c r="H5" s="42" t="s">
        <v>379</v>
      </c>
      <c r="I5" s="43" t="s">
        <v>380</v>
      </c>
      <c r="J5" s="46" t="s">
        <v>381</v>
      </c>
    </row>
    <row r="6" spans="2:10" ht="33.75" customHeight="1">
      <c r="B6" s="44" t="s">
        <v>190</v>
      </c>
      <c r="C6" s="45" t="s">
        <v>191</v>
      </c>
      <c r="D6" s="34"/>
      <c r="H6" s="44" t="s">
        <v>382</v>
      </c>
      <c r="I6" s="45" t="s">
        <v>383</v>
      </c>
      <c r="J6" s="34"/>
    </row>
    <row r="7" spans="2:10" ht="33.75" customHeight="1">
      <c r="B7" s="49">
        <v>0</v>
      </c>
      <c r="C7" s="48">
        <v>0</v>
      </c>
      <c r="D7" s="37">
        <v>8.5</v>
      </c>
      <c r="H7" s="49"/>
      <c r="I7" s="48"/>
      <c r="J7" s="37"/>
    </row>
    <row r="8" spans="2:10" ht="12">
      <c r="B8" s="35">
        <v>5001</v>
      </c>
      <c r="C8" s="36">
        <v>7001</v>
      </c>
      <c r="D8" s="37">
        <v>13</v>
      </c>
      <c r="H8" s="35">
        <v>5000</v>
      </c>
      <c r="I8" s="36">
        <v>7000</v>
      </c>
      <c r="J8" s="37">
        <v>8.5</v>
      </c>
    </row>
    <row r="9" spans="2:10" ht="12">
      <c r="B9" s="35">
        <v>7501</v>
      </c>
      <c r="C9" s="36">
        <v>10501</v>
      </c>
      <c r="D9" s="37">
        <v>17</v>
      </c>
      <c r="H9" s="35">
        <v>7500</v>
      </c>
      <c r="I9" s="36">
        <v>10500</v>
      </c>
      <c r="J9" s="37">
        <v>13</v>
      </c>
    </row>
    <row r="10" spans="2:10" ht="12">
      <c r="B10" s="35">
        <v>10001</v>
      </c>
      <c r="C10" s="36">
        <v>14001</v>
      </c>
      <c r="D10" s="37">
        <v>21</v>
      </c>
      <c r="H10" s="35">
        <v>10000</v>
      </c>
      <c r="I10" s="36">
        <v>14000</v>
      </c>
      <c r="J10" s="37">
        <v>17</v>
      </c>
    </row>
    <row r="11" spans="2:10" ht="12">
      <c r="B11" s="35">
        <v>12501</v>
      </c>
      <c r="C11" s="36">
        <v>17501</v>
      </c>
      <c r="D11" s="37">
        <v>25.5</v>
      </c>
      <c r="H11" s="35">
        <v>12500</v>
      </c>
      <c r="I11" s="36">
        <v>17500</v>
      </c>
      <c r="J11" s="37">
        <v>21</v>
      </c>
    </row>
    <row r="12" spans="2:10" ht="12">
      <c r="B12" s="35">
        <v>15001</v>
      </c>
      <c r="C12" s="36">
        <v>21251</v>
      </c>
      <c r="D12" s="37">
        <v>30</v>
      </c>
      <c r="H12" s="35">
        <v>15000</v>
      </c>
      <c r="I12" s="36">
        <v>21250</v>
      </c>
      <c r="J12" s="37">
        <v>25.5</v>
      </c>
    </row>
    <row r="13" spans="2:10" ht="12">
      <c r="B13" s="35">
        <v>17501</v>
      </c>
      <c r="C13" s="36">
        <v>27001</v>
      </c>
      <c r="D13" s="37">
        <v>34</v>
      </c>
      <c r="H13" s="35">
        <v>17500</v>
      </c>
      <c r="I13" s="36">
        <v>27000</v>
      </c>
      <c r="J13" s="37">
        <v>30</v>
      </c>
    </row>
    <row r="14" spans="2:10" ht="12">
      <c r="B14" s="35">
        <v>20001</v>
      </c>
      <c r="C14" s="36">
        <v>31001</v>
      </c>
      <c r="D14" s="37">
        <v>37.5</v>
      </c>
      <c r="H14" s="35">
        <v>20000</v>
      </c>
      <c r="I14" s="36">
        <v>31000</v>
      </c>
      <c r="J14" s="37">
        <v>34</v>
      </c>
    </row>
    <row r="15" spans="2:10" ht="12">
      <c r="B15" s="35">
        <v>25001</v>
      </c>
      <c r="C15" s="36">
        <v>34001</v>
      </c>
      <c r="D15" s="37">
        <v>49</v>
      </c>
      <c r="H15" s="35">
        <v>25000</v>
      </c>
      <c r="I15" s="36">
        <v>34000</v>
      </c>
      <c r="J15" s="37">
        <v>37.5</v>
      </c>
    </row>
    <row r="16" spans="2:10" ht="12">
      <c r="B16" s="35">
        <v>32501</v>
      </c>
      <c r="C16" s="36">
        <v>44301</v>
      </c>
      <c r="D16" s="37">
        <v>60</v>
      </c>
      <c r="H16" s="35">
        <v>32500</v>
      </c>
      <c r="I16" s="36">
        <v>44300</v>
      </c>
      <c r="J16" s="37">
        <v>49</v>
      </c>
    </row>
    <row r="17" spans="2:10" ht="12">
      <c r="B17" s="35">
        <v>40001</v>
      </c>
      <c r="C17" s="36">
        <v>54501</v>
      </c>
      <c r="D17" s="37">
        <v>75</v>
      </c>
      <c r="H17" s="35">
        <v>40000</v>
      </c>
      <c r="I17" s="36">
        <v>54500</v>
      </c>
      <c r="J17" s="37">
        <v>60</v>
      </c>
    </row>
    <row r="18" spans="2:10" ht="12">
      <c r="B18" s="35">
        <v>50001</v>
      </c>
      <c r="C18" s="36">
        <v>68001</v>
      </c>
      <c r="D18" s="37">
        <v>94</v>
      </c>
      <c r="H18" s="35">
        <v>50000</v>
      </c>
      <c r="I18" s="36">
        <v>68000</v>
      </c>
      <c r="J18" s="37">
        <v>75</v>
      </c>
    </row>
    <row r="19" spans="2:10" ht="12">
      <c r="B19" s="35">
        <v>62501</v>
      </c>
      <c r="C19" s="36">
        <v>85201</v>
      </c>
      <c r="D19" s="37">
        <v>113</v>
      </c>
      <c r="H19" s="35">
        <v>62500</v>
      </c>
      <c r="I19" s="36">
        <v>85200</v>
      </c>
      <c r="J19" s="37">
        <v>94</v>
      </c>
    </row>
    <row r="20" spans="2:10" ht="12">
      <c r="B20" s="35">
        <v>75001</v>
      </c>
      <c r="C20" s="36">
        <v>102201</v>
      </c>
      <c r="D20" s="37">
        <v>150</v>
      </c>
      <c r="H20" s="35">
        <v>75000</v>
      </c>
      <c r="I20" s="36">
        <v>102200</v>
      </c>
      <c r="J20" s="37">
        <v>113</v>
      </c>
    </row>
    <row r="21" spans="2:10" ht="12">
      <c r="B21" s="38"/>
      <c r="C21" s="39"/>
      <c r="D21" s="40"/>
      <c r="H21" s="38">
        <v>100000</v>
      </c>
      <c r="I21" s="39">
        <v>135500</v>
      </c>
      <c r="J21" s="40">
        <v>150</v>
      </c>
    </row>
    <row r="23" spans="2:6" ht="14.25" customHeight="1">
      <c r="B23" s="972" t="s">
        <v>361</v>
      </c>
      <c r="C23" s="972"/>
      <c r="D23" s="972"/>
      <c r="E23" s="972"/>
      <c r="F23" s="972"/>
    </row>
    <row r="25" spans="2:6" ht="12.75" customHeight="1">
      <c r="B25" s="973" t="s">
        <v>360</v>
      </c>
      <c r="C25" s="973"/>
      <c r="D25" s="973"/>
      <c r="E25" s="973"/>
      <c r="F25" s="973"/>
    </row>
    <row r="27" spans="2:6" ht="14.25" customHeight="1">
      <c r="B27" s="972" t="s">
        <v>384</v>
      </c>
      <c r="C27" s="972"/>
      <c r="D27" s="972"/>
      <c r="E27" s="972"/>
      <c r="F27" s="972"/>
    </row>
    <row r="29" spans="2:6" ht="12.75" customHeight="1">
      <c r="B29" s="973" t="s">
        <v>363</v>
      </c>
      <c r="C29" s="973"/>
      <c r="D29" s="973"/>
      <c r="E29" s="973"/>
      <c r="F29" s="973"/>
    </row>
    <row r="35" spans="2:3" ht="12">
      <c r="B35" t="s">
        <v>85</v>
      </c>
      <c r="C35"/>
    </row>
    <row r="36" spans="2:3" ht="12">
      <c r="B36" s="51">
        <v>200</v>
      </c>
      <c r="C36"/>
    </row>
    <row r="37" spans="2:3" ht="12">
      <c r="B37" s="52">
        <v>150</v>
      </c>
      <c r="C37"/>
    </row>
    <row r="38" spans="2:3" ht="12">
      <c r="B38" s="52">
        <v>125</v>
      </c>
      <c r="C38"/>
    </row>
    <row r="39" spans="2:3" ht="12">
      <c r="B39" s="52">
        <v>100</v>
      </c>
      <c r="C39"/>
    </row>
    <row r="40" spans="2:3" ht="12">
      <c r="B40" s="52">
        <v>75</v>
      </c>
      <c r="C40"/>
    </row>
    <row r="41" spans="2:3" ht="12">
      <c r="B41" s="52">
        <v>60</v>
      </c>
      <c r="C41"/>
    </row>
    <row r="42" spans="2:3" ht="12">
      <c r="B42" s="52">
        <v>50</v>
      </c>
      <c r="C42"/>
    </row>
    <row r="43" spans="2:3" ht="12">
      <c r="B43" s="52">
        <v>40</v>
      </c>
      <c r="C43"/>
    </row>
    <row r="44" spans="2:3" ht="12">
      <c r="B44" s="52">
        <v>30</v>
      </c>
      <c r="C44"/>
    </row>
    <row r="45" spans="2:3" ht="12">
      <c r="B45" s="52">
        <v>25</v>
      </c>
      <c r="C45"/>
    </row>
    <row r="46" spans="2:3" ht="12">
      <c r="B46" s="52">
        <v>20</v>
      </c>
      <c r="C46"/>
    </row>
    <row r="47" spans="2:3" ht="12">
      <c r="B47" s="52">
        <v>15</v>
      </c>
      <c r="C47"/>
    </row>
    <row r="48" spans="2:3" ht="12">
      <c r="B48" s="52">
        <v>10</v>
      </c>
      <c r="C48"/>
    </row>
    <row r="49" spans="2:3" ht="12">
      <c r="B49" s="52">
        <v>7.5</v>
      </c>
      <c r="C49"/>
    </row>
    <row r="50" spans="2:3" ht="12">
      <c r="B50" s="52">
        <v>5</v>
      </c>
      <c r="C50"/>
    </row>
    <row r="51" spans="2:3" ht="12">
      <c r="B51" s="52">
        <v>3</v>
      </c>
      <c r="C51"/>
    </row>
    <row r="52" spans="2:3" ht="12">
      <c r="B52" s="52">
        <v>2</v>
      </c>
      <c r="C52"/>
    </row>
    <row r="53" spans="2:3" ht="12">
      <c r="B53" s="52">
        <v>1.5</v>
      </c>
      <c r="C53"/>
    </row>
    <row r="54" spans="2:3" ht="12">
      <c r="B54" s="53">
        <v>1</v>
      </c>
      <c r="C54"/>
    </row>
  </sheetData>
  <sheetProtection sheet="1" objects="1" scenarios="1" formatCells="0"/>
  <mergeCells count="6">
    <mergeCell ref="H4:J4"/>
    <mergeCell ref="B27:F27"/>
    <mergeCell ref="B29:F29"/>
    <mergeCell ref="B4:D4"/>
    <mergeCell ref="B23:F23"/>
    <mergeCell ref="B25:F25"/>
  </mergeCells>
  <printOptions/>
  <pageMargins left="0.75" right="0.75" top="1" bottom="1" header="0.5" footer="0.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codeName="Sheet25">
    <pageSetUpPr fitToPage="1"/>
  </sheetPr>
  <dimension ref="A1:O41"/>
  <sheetViews>
    <sheetView showGridLines="0" zoomScale="75" zoomScaleNormal="75" zoomScaleSheetLayoutView="75" workbookViewId="0" topLeftCell="A1">
      <selection activeCell="I9" sqref="I9:J9"/>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9.00390625" style="14" customWidth="1"/>
    <col min="14" max="14" width="9.00390625" style="19" customWidth="1"/>
    <col min="15" max="15" width="9.25390625" style="19" bestFit="1" customWidth="1"/>
    <col min="16" max="16384" width="9.00390625" style="14" customWidth="1"/>
  </cols>
  <sheetData>
    <row r="1" spans="1:12" ht="30" customHeight="1">
      <c r="A1" s="639" t="s">
        <v>218</v>
      </c>
      <c r="B1" s="634"/>
      <c r="C1" s="634"/>
      <c r="D1" s="634"/>
      <c r="E1" s="84"/>
      <c r="F1" s="85" t="s">
        <v>331</v>
      </c>
      <c r="G1" s="631">
        <f>IF('Form4a-1'!$G$1="","",'Form4a-1'!$G$1)</f>
      </c>
      <c r="H1" s="632"/>
      <c r="I1" s="633"/>
      <c r="J1" s="86" t="s">
        <v>330</v>
      </c>
      <c r="K1" s="92">
        <f>IF('Form4a-1'!$K$1="","",'Form4a-1'!$K$1+2)</f>
      </c>
      <c r="L1" s="91"/>
    </row>
    <row r="2" spans="1:12" ht="30" customHeight="1">
      <c r="A2" s="657" t="s">
        <v>219</v>
      </c>
      <c r="B2" s="648"/>
      <c r="C2" s="648"/>
      <c r="D2" s="648"/>
      <c r="E2" s="648"/>
      <c r="F2" s="648"/>
      <c r="G2" s="648"/>
      <c r="H2" s="648"/>
      <c r="I2" s="648"/>
      <c r="J2" s="648"/>
      <c r="K2" s="648"/>
      <c r="L2" s="63"/>
    </row>
    <row r="3" spans="1:12" ht="12" customHeight="1">
      <c r="A3" s="64"/>
      <c r="B3" s="65"/>
      <c r="C3" s="66"/>
      <c r="D3" s="65"/>
      <c r="E3" s="65"/>
      <c r="F3" s="65"/>
      <c r="G3" s="65"/>
      <c r="H3" s="65"/>
      <c r="I3" s="65"/>
      <c r="J3" s="65"/>
      <c r="K3" s="65"/>
      <c r="L3" s="67"/>
    </row>
    <row r="4" spans="1:12" ht="20.25">
      <c r="A4" s="68"/>
      <c r="B4" s="69"/>
      <c r="C4" s="647" t="s">
        <v>556</v>
      </c>
      <c r="D4" s="648"/>
      <c r="E4" s="648"/>
      <c r="F4" s="648"/>
      <c r="G4" s="648"/>
      <c r="H4" s="648"/>
      <c r="I4" s="648"/>
      <c r="J4" s="648"/>
      <c r="K4" s="648"/>
      <c r="L4" s="87"/>
    </row>
    <row r="5" spans="1:12" ht="17.25" customHeight="1">
      <c r="A5" s="68"/>
      <c r="B5" s="69"/>
      <c r="C5" s="69"/>
      <c r="D5" s="662" t="s">
        <v>22</v>
      </c>
      <c r="E5" s="648"/>
      <c r="F5" s="648"/>
      <c r="G5" s="648"/>
      <c r="H5" s="648"/>
      <c r="I5" s="648"/>
      <c r="J5" s="648"/>
      <c r="K5" s="648"/>
      <c r="L5" s="87"/>
    </row>
    <row r="6" spans="1:12" ht="36" customHeight="1">
      <c r="A6" s="64"/>
      <c r="B6" s="65"/>
      <c r="C6" s="66"/>
      <c r="D6" s="650" t="s">
        <v>557</v>
      </c>
      <c r="E6" s="651"/>
      <c r="F6" s="651"/>
      <c r="G6" s="651"/>
      <c r="H6" s="651"/>
      <c r="I6" s="651"/>
      <c r="J6" s="651"/>
      <c r="K6" s="651"/>
      <c r="L6" s="67"/>
    </row>
    <row r="7" spans="1:12" ht="36" customHeight="1">
      <c r="A7" s="64"/>
      <c r="B7" s="65"/>
      <c r="C7" s="66"/>
      <c r="D7" s="665" t="s">
        <v>558</v>
      </c>
      <c r="E7" s="651"/>
      <c r="F7" s="651"/>
      <c r="G7" s="651"/>
      <c r="H7" s="651"/>
      <c r="I7" s="651"/>
      <c r="J7" s="651"/>
      <c r="K7" s="651"/>
      <c r="L7" s="67"/>
    </row>
    <row r="8" spans="1:12" ht="21.75" customHeight="1">
      <c r="A8" s="64"/>
      <c r="B8" s="65"/>
      <c r="C8" s="66"/>
      <c r="D8" s="65"/>
      <c r="E8" s="598" t="s">
        <v>577</v>
      </c>
      <c r="F8" s="598"/>
      <c r="G8" s="598"/>
      <c r="H8" s="598"/>
      <c r="I8" s="598"/>
      <c r="J8" s="598"/>
      <c r="K8" s="598"/>
      <c r="L8" s="67"/>
    </row>
    <row r="9" spans="1:12" ht="30" customHeight="1">
      <c r="A9" s="64"/>
      <c r="B9" s="65"/>
      <c r="C9" s="66"/>
      <c r="D9" s="65"/>
      <c r="E9" s="649" t="s">
        <v>184</v>
      </c>
      <c r="F9" s="649"/>
      <c r="G9" s="649"/>
      <c r="H9" s="601"/>
      <c r="I9" s="644"/>
      <c r="J9" s="637"/>
      <c r="K9" s="65"/>
      <c r="L9" s="67"/>
    </row>
    <row r="10" spans="1:12" ht="7.5" customHeight="1">
      <c r="A10" s="64"/>
      <c r="B10" s="65"/>
      <c r="C10" s="66"/>
      <c r="D10" s="57"/>
      <c r="E10" s="65"/>
      <c r="F10" s="65"/>
      <c r="G10" s="65"/>
      <c r="H10" s="65"/>
      <c r="I10" s="65"/>
      <c r="J10" s="65"/>
      <c r="K10" s="65"/>
      <c r="L10" s="67"/>
    </row>
    <row r="11" spans="1:12" ht="30" customHeight="1">
      <c r="A11" s="64"/>
      <c r="B11" s="65"/>
      <c r="C11" s="66"/>
      <c r="D11" s="59"/>
      <c r="E11" s="649" t="s">
        <v>185</v>
      </c>
      <c r="F11" s="649"/>
      <c r="G11" s="649"/>
      <c r="H11" s="601"/>
      <c r="I11" s="599"/>
      <c r="J11" s="600"/>
      <c r="K11" s="65"/>
      <c r="L11" s="67"/>
    </row>
    <row r="12" spans="1:12" ht="36" customHeight="1">
      <c r="A12" s="64"/>
      <c r="B12" s="65"/>
      <c r="C12" s="66"/>
      <c r="D12" s="59"/>
      <c r="E12" s="650" t="s">
        <v>149</v>
      </c>
      <c r="F12" s="613"/>
      <c r="G12" s="613"/>
      <c r="H12" s="613"/>
      <c r="I12" s="613"/>
      <c r="J12" s="613"/>
      <c r="K12" s="613"/>
      <c r="L12" s="67"/>
    </row>
    <row r="13" spans="1:12" ht="30" customHeight="1">
      <c r="A13" s="64"/>
      <c r="B13" s="65"/>
      <c r="C13" s="66"/>
      <c r="D13" s="614" t="s">
        <v>591</v>
      </c>
      <c r="E13" s="614"/>
      <c r="F13" s="597"/>
      <c r="G13" s="644"/>
      <c r="H13" s="645"/>
      <c r="I13" s="645"/>
      <c r="J13" s="645"/>
      <c r="K13" s="637"/>
      <c r="L13" s="67"/>
    </row>
    <row r="14" spans="1:12" ht="27" customHeight="1">
      <c r="A14" s="64"/>
      <c r="B14" s="65"/>
      <c r="C14" s="66"/>
      <c r="D14" s="638" t="s">
        <v>21</v>
      </c>
      <c r="E14" s="638"/>
      <c r="F14" s="638"/>
      <c r="G14" s="638"/>
      <c r="H14" s="638"/>
      <c r="I14" s="638"/>
      <c r="J14" s="638"/>
      <c r="K14" s="638"/>
      <c r="L14" s="67"/>
    </row>
    <row r="15" spans="1:15" s="100" customFormat="1" ht="30" customHeight="1">
      <c r="A15" s="98"/>
      <c r="B15" s="62"/>
      <c r="C15" s="95"/>
      <c r="D15" s="670"/>
      <c r="E15" s="629"/>
      <c r="F15" s="629"/>
      <c r="G15" s="629"/>
      <c r="H15" s="629"/>
      <c r="I15" s="629"/>
      <c r="J15" s="629"/>
      <c r="K15" s="659"/>
      <c r="L15" s="99"/>
      <c r="N15" s="101"/>
      <c r="O15" s="101"/>
    </row>
    <row r="16" spans="1:12" ht="18">
      <c r="A16" s="64"/>
      <c r="B16" s="65"/>
      <c r="C16" s="66"/>
      <c r="D16" s="57"/>
      <c r="E16" s="65"/>
      <c r="F16" s="65"/>
      <c r="G16" s="65"/>
      <c r="H16" s="65"/>
      <c r="I16" s="65"/>
      <c r="J16" s="65"/>
      <c r="K16" s="65"/>
      <c r="L16" s="67"/>
    </row>
    <row r="17" spans="1:12" ht="21" customHeight="1">
      <c r="A17" s="64"/>
      <c r="B17" s="65"/>
      <c r="C17" s="610" t="s">
        <v>559</v>
      </c>
      <c r="D17" s="661"/>
      <c r="E17" s="661"/>
      <c r="F17" s="661"/>
      <c r="G17" s="661"/>
      <c r="H17" s="661"/>
      <c r="I17" s="661"/>
      <c r="J17" s="661"/>
      <c r="K17" s="661"/>
      <c r="L17" s="67"/>
    </row>
    <row r="18" spans="1:12" ht="19.5" customHeight="1">
      <c r="A18" s="64"/>
      <c r="B18" s="65"/>
      <c r="C18" s="66"/>
      <c r="D18" s="611" t="s">
        <v>570</v>
      </c>
      <c r="E18" s="612"/>
      <c r="F18" s="612"/>
      <c r="G18" s="612"/>
      <c r="H18" s="612"/>
      <c r="I18" s="612"/>
      <c r="J18" s="612"/>
      <c r="K18" s="612"/>
      <c r="L18" s="67"/>
    </row>
    <row r="19" spans="1:12" ht="36" customHeight="1">
      <c r="A19" s="64"/>
      <c r="B19" s="65"/>
      <c r="C19" s="66"/>
      <c r="D19" s="650" t="s">
        <v>560</v>
      </c>
      <c r="E19" s="651"/>
      <c r="F19" s="651"/>
      <c r="G19" s="651"/>
      <c r="H19" s="651"/>
      <c r="I19" s="651"/>
      <c r="J19" s="651"/>
      <c r="K19" s="651"/>
      <c r="L19" s="67"/>
    </row>
    <row r="20" spans="1:12" ht="36" customHeight="1">
      <c r="A20" s="64"/>
      <c r="B20" s="65"/>
      <c r="C20" s="66"/>
      <c r="D20" s="650" t="s">
        <v>561</v>
      </c>
      <c r="E20" s="651"/>
      <c r="F20" s="651"/>
      <c r="G20" s="651"/>
      <c r="H20" s="651"/>
      <c r="I20" s="651"/>
      <c r="J20" s="651"/>
      <c r="K20" s="651"/>
      <c r="L20" s="67"/>
    </row>
    <row r="21" spans="1:12" ht="18">
      <c r="A21" s="64"/>
      <c r="B21" s="65"/>
      <c r="C21" s="66"/>
      <c r="D21" s="642" t="s">
        <v>562</v>
      </c>
      <c r="E21" s="648"/>
      <c r="F21" s="648"/>
      <c r="G21" s="648"/>
      <c r="H21" s="648"/>
      <c r="I21" s="648"/>
      <c r="J21" s="648"/>
      <c r="K21" s="648"/>
      <c r="L21" s="67"/>
    </row>
    <row r="22" spans="1:12" ht="27" customHeight="1">
      <c r="A22" s="64"/>
      <c r="B22" s="65"/>
      <c r="C22" s="65"/>
      <c r="D22" s="638" t="s">
        <v>21</v>
      </c>
      <c r="E22" s="638"/>
      <c r="F22" s="638"/>
      <c r="G22" s="638"/>
      <c r="H22" s="638"/>
      <c r="I22" s="638"/>
      <c r="J22" s="638"/>
      <c r="K22" s="638"/>
      <c r="L22" s="76"/>
    </row>
    <row r="23" spans="1:15" s="100" customFormat="1" ht="31.5" customHeight="1">
      <c r="A23" s="98"/>
      <c r="B23" s="62"/>
      <c r="C23" s="62"/>
      <c r="D23" s="644"/>
      <c r="E23" s="645"/>
      <c r="F23" s="645"/>
      <c r="G23" s="645"/>
      <c r="H23" s="645"/>
      <c r="I23" s="645"/>
      <c r="J23" s="645"/>
      <c r="K23" s="637"/>
      <c r="L23" s="103"/>
      <c r="N23" s="101"/>
      <c r="O23" s="101"/>
    </row>
    <row r="24" spans="1:12" ht="20.25">
      <c r="A24" s="64"/>
      <c r="B24" s="65"/>
      <c r="C24" s="65"/>
      <c r="D24" s="78"/>
      <c r="E24" s="78"/>
      <c r="F24" s="78"/>
      <c r="G24" s="79"/>
      <c r="H24" s="79"/>
      <c r="I24" s="78"/>
      <c r="J24" s="78"/>
      <c r="K24" s="78"/>
      <c r="L24" s="76"/>
    </row>
    <row r="25" spans="1:12" ht="20.25">
      <c r="A25" s="68"/>
      <c r="B25" s="69"/>
      <c r="C25" s="668" t="s">
        <v>568</v>
      </c>
      <c r="D25" s="648"/>
      <c r="E25" s="648"/>
      <c r="F25" s="648"/>
      <c r="G25" s="648"/>
      <c r="H25" s="648"/>
      <c r="I25" s="648"/>
      <c r="J25" s="648"/>
      <c r="K25" s="648"/>
      <c r="L25" s="87"/>
    </row>
    <row r="26" spans="1:12" ht="18">
      <c r="A26" s="64"/>
      <c r="B26" s="65"/>
      <c r="C26" s="75"/>
      <c r="D26" s="662" t="s">
        <v>433</v>
      </c>
      <c r="E26" s="648"/>
      <c r="F26" s="648"/>
      <c r="G26" s="648"/>
      <c r="H26" s="648"/>
      <c r="I26" s="648"/>
      <c r="J26" s="648"/>
      <c r="K26" s="648"/>
      <c r="L26" s="67"/>
    </row>
    <row r="27" spans="1:12" ht="36.75" customHeight="1">
      <c r="A27" s="64"/>
      <c r="B27" s="65"/>
      <c r="C27" s="75"/>
      <c r="D27" s="665" t="s">
        <v>569</v>
      </c>
      <c r="E27" s="651"/>
      <c r="F27" s="651"/>
      <c r="G27" s="651"/>
      <c r="H27" s="651"/>
      <c r="I27" s="651"/>
      <c r="J27" s="651"/>
      <c r="K27" s="651"/>
      <c r="L27" s="67"/>
    </row>
    <row r="28" spans="1:12" ht="6" customHeight="1">
      <c r="A28" s="64"/>
      <c r="B28" s="65"/>
      <c r="C28" s="75"/>
      <c r="D28" s="59"/>
      <c r="E28" s="65"/>
      <c r="F28" s="65"/>
      <c r="G28" s="65"/>
      <c r="H28" s="65"/>
      <c r="I28" s="65"/>
      <c r="J28" s="65"/>
      <c r="K28" s="65"/>
      <c r="L28" s="67"/>
    </row>
    <row r="29" spans="1:12" ht="16.5" customHeight="1">
      <c r="A29" s="64"/>
      <c r="B29" s="65"/>
      <c r="C29" s="75"/>
      <c r="D29" s="25" t="s">
        <v>215</v>
      </c>
      <c r="E29" s="602" t="s">
        <v>216</v>
      </c>
      <c r="F29" s="603"/>
      <c r="G29" s="602" t="s">
        <v>352</v>
      </c>
      <c r="H29" s="603"/>
      <c r="I29" s="65"/>
      <c r="J29" s="65"/>
      <c r="K29" s="65"/>
      <c r="L29" s="67"/>
    </row>
    <row r="30" spans="1:12" ht="30" customHeight="1">
      <c r="A30" s="64"/>
      <c r="B30" s="65"/>
      <c r="C30" s="75"/>
      <c r="D30" s="478"/>
      <c r="E30" s="608"/>
      <c r="F30" s="609"/>
      <c r="G30" s="608"/>
      <c r="H30" s="609"/>
      <c r="I30" s="65"/>
      <c r="J30" s="65"/>
      <c r="K30" s="65"/>
      <c r="L30" s="67"/>
    </row>
    <row r="31" spans="1:12" ht="30" customHeight="1">
      <c r="A31" s="64"/>
      <c r="B31" s="65"/>
      <c r="C31" s="75"/>
      <c r="D31" s="478"/>
      <c r="E31" s="608"/>
      <c r="F31" s="609"/>
      <c r="G31" s="608"/>
      <c r="H31" s="609"/>
      <c r="I31" s="65"/>
      <c r="J31" s="65"/>
      <c r="K31" s="65"/>
      <c r="L31" s="67"/>
    </row>
    <row r="32" spans="1:12" ht="30" customHeight="1">
      <c r="A32" s="64"/>
      <c r="B32" s="65"/>
      <c r="C32" s="75"/>
      <c r="D32" s="479"/>
      <c r="E32" s="608"/>
      <c r="F32" s="609"/>
      <c r="G32" s="608"/>
      <c r="H32" s="609"/>
      <c r="I32" s="65"/>
      <c r="J32" s="65"/>
      <c r="K32" s="65"/>
      <c r="L32" s="67"/>
    </row>
    <row r="33" spans="1:12" ht="30" customHeight="1">
      <c r="A33" s="64"/>
      <c r="B33" s="65"/>
      <c r="C33" s="75"/>
      <c r="D33" s="479"/>
      <c r="E33" s="608"/>
      <c r="F33" s="609"/>
      <c r="G33" s="608"/>
      <c r="H33" s="609"/>
      <c r="I33" s="65"/>
      <c r="J33" s="65"/>
      <c r="K33" s="65"/>
      <c r="L33" s="67"/>
    </row>
    <row r="34" spans="1:12" ht="6" customHeight="1">
      <c r="A34" s="64"/>
      <c r="B34" s="65"/>
      <c r="C34" s="75"/>
      <c r="D34" s="57"/>
      <c r="E34" s="65"/>
      <c r="F34" s="65"/>
      <c r="G34" s="65"/>
      <c r="H34" s="65"/>
      <c r="I34" s="65"/>
      <c r="J34" s="65"/>
      <c r="K34" s="65"/>
      <c r="L34" s="67"/>
    </row>
    <row r="35" spans="1:12" ht="18">
      <c r="A35" s="64"/>
      <c r="B35" s="65"/>
      <c r="C35" s="75"/>
      <c r="D35" s="57"/>
      <c r="E35" s="605" t="s">
        <v>212</v>
      </c>
      <c r="F35" s="606"/>
      <c r="G35" s="606"/>
      <c r="H35" s="606"/>
      <c r="I35" s="65"/>
      <c r="J35" s="65"/>
      <c r="K35" s="65"/>
      <c r="L35" s="67"/>
    </row>
    <row r="36" spans="1:12" ht="18">
      <c r="A36" s="64"/>
      <c r="B36" s="65"/>
      <c r="C36" s="66"/>
      <c r="D36" s="57"/>
      <c r="E36" s="605" t="s">
        <v>213</v>
      </c>
      <c r="F36" s="606"/>
      <c r="G36" s="605" t="s">
        <v>214</v>
      </c>
      <c r="H36" s="606"/>
      <c r="I36" s="65"/>
      <c r="J36" s="65"/>
      <c r="K36" s="65"/>
      <c r="L36" s="67"/>
    </row>
    <row r="37" spans="1:12" ht="18">
      <c r="A37" s="64"/>
      <c r="B37" s="65"/>
      <c r="C37" s="66"/>
      <c r="D37" s="57"/>
      <c r="E37" s="607" t="s">
        <v>182</v>
      </c>
      <c r="F37" s="622"/>
      <c r="G37" s="623">
        <v>0.5</v>
      </c>
      <c r="H37" s="622"/>
      <c r="I37" s="65"/>
      <c r="J37" s="65"/>
      <c r="K37" s="65"/>
      <c r="L37" s="67"/>
    </row>
    <row r="38" spans="1:12" ht="18">
      <c r="A38" s="64"/>
      <c r="B38" s="65"/>
      <c r="C38" s="66"/>
      <c r="D38" s="57"/>
      <c r="E38" s="621" t="s">
        <v>183</v>
      </c>
      <c r="F38" s="622"/>
      <c r="G38" s="623">
        <v>0.25</v>
      </c>
      <c r="H38" s="622"/>
      <c r="I38" s="65"/>
      <c r="J38" s="65"/>
      <c r="K38" s="65"/>
      <c r="L38" s="67"/>
    </row>
    <row r="39" spans="1:12" ht="27" customHeight="1">
      <c r="A39" s="64"/>
      <c r="B39" s="65"/>
      <c r="C39" s="65"/>
      <c r="D39" s="604" t="s">
        <v>576</v>
      </c>
      <c r="E39" s="664"/>
      <c r="F39" s="664"/>
      <c r="G39" s="664"/>
      <c r="H39" s="664"/>
      <c r="I39" s="664"/>
      <c r="J39" s="664"/>
      <c r="K39" s="664"/>
      <c r="L39" s="76"/>
    </row>
    <row r="40" spans="1:12" ht="18">
      <c r="A40" s="64"/>
      <c r="B40" s="65"/>
      <c r="C40" s="57"/>
      <c r="D40" s="59"/>
      <c r="E40" s="65"/>
      <c r="F40" s="65"/>
      <c r="G40" s="65"/>
      <c r="H40" s="65"/>
      <c r="I40" s="65"/>
      <c r="J40" s="65"/>
      <c r="K40" s="65"/>
      <c r="L40" s="67"/>
    </row>
    <row r="41" spans="1:12" ht="20.25" customHeight="1" thickBot="1">
      <c r="A41" s="90" t="s">
        <v>368</v>
      </c>
      <c r="B41" s="80"/>
      <c r="C41" s="81"/>
      <c r="D41" s="80"/>
      <c r="E41" s="80"/>
      <c r="F41" s="80"/>
      <c r="G41" s="80"/>
      <c r="H41" s="80"/>
      <c r="I41" s="80"/>
      <c r="J41" s="80"/>
      <c r="K41" s="558"/>
      <c r="L41" s="82"/>
    </row>
  </sheetData>
  <sheetProtection password="CCAC" sheet="1" objects="1" scenarios="1" formatCells="0"/>
  <mergeCells count="45">
    <mergeCell ref="E31:F31"/>
    <mergeCell ref="G31:H31"/>
    <mergeCell ref="E32:F32"/>
    <mergeCell ref="A1:D1"/>
    <mergeCell ref="A2:K2"/>
    <mergeCell ref="C4:K4"/>
    <mergeCell ref="G1:I1"/>
    <mergeCell ref="D27:K27"/>
    <mergeCell ref="E29:F29"/>
    <mergeCell ref="G29:H29"/>
    <mergeCell ref="E30:F30"/>
    <mergeCell ref="G30:H30"/>
    <mergeCell ref="D5:K5"/>
    <mergeCell ref="D6:K6"/>
    <mergeCell ref="D7:K7"/>
    <mergeCell ref="E8:K8"/>
    <mergeCell ref="I9:J9"/>
    <mergeCell ref="I11:J11"/>
    <mergeCell ref="E9:H9"/>
    <mergeCell ref="E11:H11"/>
    <mergeCell ref="D26:K26"/>
    <mergeCell ref="E12:K12"/>
    <mergeCell ref="D13:F13"/>
    <mergeCell ref="G13:K13"/>
    <mergeCell ref="D14:K14"/>
    <mergeCell ref="D23:K23"/>
    <mergeCell ref="D20:K20"/>
    <mergeCell ref="D21:K21"/>
    <mergeCell ref="D22:K22"/>
    <mergeCell ref="C25:K25"/>
    <mergeCell ref="D15:K15"/>
    <mergeCell ref="C17:K17"/>
    <mergeCell ref="D18:K18"/>
    <mergeCell ref="D19:K19"/>
    <mergeCell ref="G32:H32"/>
    <mergeCell ref="E33:F33"/>
    <mergeCell ref="G33:H33"/>
    <mergeCell ref="E35:H35"/>
    <mergeCell ref="E38:F38"/>
    <mergeCell ref="G38:H38"/>
    <mergeCell ref="D39:K39"/>
    <mergeCell ref="E36:F36"/>
    <mergeCell ref="G36:H36"/>
    <mergeCell ref="E37:F37"/>
    <mergeCell ref="G37:H37"/>
  </mergeCells>
  <printOptions horizontalCentered="1" verticalCentered="1"/>
  <pageMargins left="0.35" right="0.35" top="0.35" bottom="0.35" header="0.25" footer="0.25"/>
  <pageSetup fitToHeight="1" fitToWidth="1" horizontalDpi="600" verticalDpi="600" orientation="portrait" scale="77" r:id="rId3"/>
  <headerFooter alignWithMargins="0">
    <oddFooter>&amp;R&amp;"Arial,Regular"&amp;10Compliance with OSSC, effective 04/01/07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6">
    <pageSetUpPr fitToPage="1"/>
  </sheetPr>
  <dimension ref="A1:O36"/>
  <sheetViews>
    <sheetView showGridLines="0" zoomScale="75" zoomScaleNormal="75" zoomScaleSheetLayoutView="75" workbookViewId="0" topLeftCell="A1">
      <selection activeCell="D9" sqref="D9:K9"/>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9.00390625" style="14" customWidth="1"/>
    <col min="14" max="14" width="9.00390625" style="19" customWidth="1"/>
    <col min="15" max="15" width="9.25390625" style="19" bestFit="1" customWidth="1"/>
    <col min="16" max="16384" width="9.00390625" style="14" customWidth="1"/>
  </cols>
  <sheetData>
    <row r="1" spans="1:12" ht="30" customHeight="1">
      <c r="A1" s="639" t="s">
        <v>218</v>
      </c>
      <c r="B1" s="634"/>
      <c r="C1" s="634"/>
      <c r="D1" s="634"/>
      <c r="E1" s="84"/>
      <c r="F1" s="85" t="s">
        <v>331</v>
      </c>
      <c r="G1" s="631">
        <f>IF('Form4a-1'!$G$1="","",'Form4a-1'!$G$1)</f>
      </c>
      <c r="H1" s="632"/>
      <c r="I1" s="633"/>
      <c r="J1" s="86" t="s">
        <v>330</v>
      </c>
      <c r="K1" s="92">
        <f>IF('Form4a-1'!$K$1="","",'Form4a-1'!$K$1+3)</f>
      </c>
      <c r="L1" s="91"/>
    </row>
    <row r="2" spans="1:12" ht="30" customHeight="1">
      <c r="A2" s="657" t="s">
        <v>219</v>
      </c>
      <c r="B2" s="648"/>
      <c r="C2" s="648"/>
      <c r="D2" s="648"/>
      <c r="E2" s="648"/>
      <c r="F2" s="648"/>
      <c r="G2" s="648"/>
      <c r="H2" s="648"/>
      <c r="I2" s="648"/>
      <c r="J2" s="648"/>
      <c r="K2" s="648"/>
      <c r="L2" s="63"/>
    </row>
    <row r="3" spans="1:12" ht="15" customHeight="1">
      <c r="A3" s="64"/>
      <c r="B3" s="65"/>
      <c r="C3" s="66"/>
      <c r="D3" s="65"/>
      <c r="E3" s="65"/>
      <c r="F3" s="65"/>
      <c r="G3" s="65"/>
      <c r="H3" s="65"/>
      <c r="I3" s="65"/>
      <c r="J3" s="65"/>
      <c r="K3" s="65"/>
      <c r="L3" s="67"/>
    </row>
    <row r="4" spans="1:12" ht="29.25" customHeight="1">
      <c r="A4" s="68"/>
      <c r="B4" s="69"/>
      <c r="C4" s="594" t="s">
        <v>571</v>
      </c>
      <c r="D4" s="664"/>
      <c r="E4" s="664"/>
      <c r="F4" s="664"/>
      <c r="G4" s="664"/>
      <c r="H4" s="664"/>
      <c r="I4" s="664"/>
      <c r="J4" s="664"/>
      <c r="K4" s="664"/>
      <c r="L4" s="87"/>
    </row>
    <row r="5" spans="1:12" ht="17.25" customHeight="1">
      <c r="A5" s="68"/>
      <c r="B5" s="69"/>
      <c r="C5" s="66"/>
      <c r="D5" s="642" t="s">
        <v>500</v>
      </c>
      <c r="E5" s="648"/>
      <c r="F5" s="648"/>
      <c r="G5" s="648"/>
      <c r="H5" s="648"/>
      <c r="I5" s="648"/>
      <c r="J5" s="648"/>
      <c r="K5" s="648"/>
      <c r="L5" s="87"/>
    </row>
    <row r="6" spans="1:12" ht="17.25" customHeight="1">
      <c r="A6" s="68"/>
      <c r="B6" s="69"/>
      <c r="C6" s="69"/>
      <c r="D6" s="665" t="s">
        <v>572</v>
      </c>
      <c r="E6" s="651"/>
      <c r="F6" s="651"/>
      <c r="G6" s="651"/>
      <c r="H6" s="651"/>
      <c r="I6" s="651"/>
      <c r="J6" s="651"/>
      <c r="K6" s="651"/>
      <c r="L6" s="87"/>
    </row>
    <row r="7" spans="1:12" ht="39" customHeight="1">
      <c r="A7" s="68"/>
      <c r="B7" s="69"/>
      <c r="C7" s="69"/>
      <c r="D7" s="665" t="s">
        <v>573</v>
      </c>
      <c r="E7" s="651"/>
      <c r="F7" s="651"/>
      <c r="G7" s="651"/>
      <c r="H7" s="651"/>
      <c r="I7" s="651"/>
      <c r="J7" s="651"/>
      <c r="K7" s="651"/>
      <c r="L7" s="87"/>
    </row>
    <row r="8" spans="1:12" ht="24" customHeight="1">
      <c r="A8" s="64"/>
      <c r="B8" s="65"/>
      <c r="C8" s="66"/>
      <c r="D8" s="638" t="s">
        <v>21</v>
      </c>
      <c r="E8" s="638"/>
      <c r="F8" s="638"/>
      <c r="G8" s="638"/>
      <c r="H8" s="638"/>
      <c r="I8" s="638"/>
      <c r="J8" s="638"/>
      <c r="K8" s="638"/>
      <c r="L8" s="67"/>
    </row>
    <row r="9" spans="1:15" s="100" customFormat="1" ht="30" customHeight="1">
      <c r="A9" s="98"/>
      <c r="B9" s="62"/>
      <c r="C9" s="95"/>
      <c r="D9" s="670"/>
      <c r="E9" s="629"/>
      <c r="F9" s="629"/>
      <c r="G9" s="629"/>
      <c r="H9" s="629"/>
      <c r="I9" s="629"/>
      <c r="J9" s="629"/>
      <c r="K9" s="659"/>
      <c r="L9" s="99"/>
      <c r="N9" s="101"/>
      <c r="O9" s="101"/>
    </row>
    <row r="10" spans="1:12" ht="34.5" customHeight="1">
      <c r="A10" s="64"/>
      <c r="B10" s="65"/>
      <c r="C10" s="102"/>
      <c r="D10" s="595" t="s">
        <v>499</v>
      </c>
      <c r="E10" s="619"/>
      <c r="F10" s="619"/>
      <c r="G10" s="619"/>
      <c r="H10" s="619"/>
      <c r="I10" s="619"/>
      <c r="J10" s="619"/>
      <c r="K10" s="619"/>
      <c r="L10" s="67"/>
    </row>
    <row r="11" spans="1:12" ht="53.25" customHeight="1">
      <c r="A11" s="64"/>
      <c r="B11" s="65"/>
      <c r="C11" s="66"/>
      <c r="D11" s="665" t="s">
        <v>501</v>
      </c>
      <c r="E11" s="651"/>
      <c r="F11" s="651"/>
      <c r="G11" s="651"/>
      <c r="H11" s="651"/>
      <c r="I11" s="651"/>
      <c r="J11" s="651"/>
      <c r="K11" s="651"/>
      <c r="L11" s="67"/>
    </row>
    <row r="12" spans="1:12" ht="36" customHeight="1">
      <c r="A12" s="64"/>
      <c r="B12" s="65"/>
      <c r="C12" s="66"/>
      <c r="D12" s="665" t="s">
        <v>502</v>
      </c>
      <c r="E12" s="651"/>
      <c r="F12" s="651"/>
      <c r="G12" s="651"/>
      <c r="H12" s="651"/>
      <c r="I12" s="651"/>
      <c r="J12" s="651"/>
      <c r="K12" s="651"/>
      <c r="L12" s="67"/>
    </row>
    <row r="13" spans="1:12" ht="24" customHeight="1">
      <c r="A13" s="64"/>
      <c r="B13" s="65"/>
      <c r="C13" s="65"/>
      <c r="D13" s="638" t="s">
        <v>21</v>
      </c>
      <c r="E13" s="638"/>
      <c r="F13" s="638"/>
      <c r="G13" s="638"/>
      <c r="H13" s="638"/>
      <c r="I13" s="638"/>
      <c r="J13" s="638"/>
      <c r="K13" s="638"/>
      <c r="L13" s="76"/>
    </row>
    <row r="14" spans="1:15" s="100" customFormat="1" ht="31.5" customHeight="1">
      <c r="A14" s="98"/>
      <c r="B14" s="62"/>
      <c r="C14" s="62"/>
      <c r="D14" s="644"/>
      <c r="E14" s="645"/>
      <c r="F14" s="645"/>
      <c r="G14" s="645"/>
      <c r="H14" s="645"/>
      <c r="I14" s="645"/>
      <c r="J14" s="645"/>
      <c r="K14" s="637"/>
      <c r="L14" s="103"/>
      <c r="N14" s="101"/>
      <c r="O14" s="101"/>
    </row>
    <row r="15" spans="1:12" ht="5.25" customHeight="1">
      <c r="A15" s="64"/>
      <c r="B15" s="65"/>
      <c r="C15" s="65"/>
      <c r="D15" s="78"/>
      <c r="E15" s="78"/>
      <c r="F15" s="78"/>
      <c r="G15" s="79"/>
      <c r="H15" s="79"/>
      <c r="I15" s="78"/>
      <c r="J15" s="78"/>
      <c r="K15" s="78"/>
      <c r="L15" s="76"/>
    </row>
    <row r="16" spans="1:12" ht="35.25" customHeight="1">
      <c r="A16" s="68"/>
      <c r="B16" s="69"/>
      <c r="C16" s="56"/>
      <c r="D16" s="630" t="s">
        <v>503</v>
      </c>
      <c r="E16" s="664"/>
      <c r="F16" s="664"/>
      <c r="G16" s="664"/>
      <c r="H16" s="664"/>
      <c r="I16" s="664"/>
      <c r="J16" s="664"/>
      <c r="K16" s="664"/>
      <c r="L16" s="87"/>
    </row>
    <row r="17" spans="1:12" ht="36.75" customHeight="1">
      <c r="A17" s="64"/>
      <c r="B17" s="65"/>
      <c r="C17" s="75"/>
      <c r="D17" s="650" t="s">
        <v>504</v>
      </c>
      <c r="E17" s="651"/>
      <c r="F17" s="651"/>
      <c r="G17" s="651"/>
      <c r="H17" s="651"/>
      <c r="I17" s="651"/>
      <c r="J17" s="651"/>
      <c r="K17" s="651"/>
      <c r="L17" s="67"/>
    </row>
    <row r="18" spans="1:12" ht="39" customHeight="1">
      <c r="A18" s="64"/>
      <c r="B18" s="65"/>
      <c r="C18" s="75"/>
      <c r="D18" s="588" t="s">
        <v>505</v>
      </c>
      <c r="E18" s="651"/>
      <c r="F18" s="651"/>
      <c r="G18" s="651"/>
      <c r="H18" s="651"/>
      <c r="I18" s="651"/>
      <c r="J18" s="651"/>
      <c r="K18" s="651"/>
      <c r="L18" s="67"/>
    </row>
    <row r="19" spans="1:12" ht="24" customHeight="1">
      <c r="A19" s="64"/>
      <c r="B19" s="65"/>
      <c r="C19" s="65"/>
      <c r="D19" s="638" t="s">
        <v>21</v>
      </c>
      <c r="E19" s="638"/>
      <c r="F19" s="638"/>
      <c r="G19" s="638"/>
      <c r="H19" s="638"/>
      <c r="I19" s="638"/>
      <c r="J19" s="638"/>
      <c r="K19" s="638"/>
      <c r="L19" s="76"/>
    </row>
    <row r="20" spans="1:15" s="100" customFormat="1" ht="31.5" customHeight="1">
      <c r="A20" s="98"/>
      <c r="B20" s="62"/>
      <c r="C20" s="62"/>
      <c r="D20" s="644"/>
      <c r="E20" s="645"/>
      <c r="F20" s="645"/>
      <c r="G20" s="645"/>
      <c r="H20" s="645"/>
      <c r="I20" s="645"/>
      <c r="J20" s="645"/>
      <c r="K20" s="637"/>
      <c r="L20" s="103"/>
      <c r="N20" s="101"/>
      <c r="O20" s="101"/>
    </row>
    <row r="21" spans="1:12" ht="18">
      <c r="A21" s="64"/>
      <c r="B21" s="65"/>
      <c r="C21" s="75"/>
      <c r="D21" s="59"/>
      <c r="E21" s="65"/>
      <c r="F21" s="65"/>
      <c r="G21" s="65"/>
      <c r="H21" s="65"/>
      <c r="I21" s="65"/>
      <c r="J21" s="65"/>
      <c r="K21" s="65"/>
      <c r="L21" s="67"/>
    </row>
    <row r="22" spans="1:12" ht="32.25" customHeight="1">
      <c r="A22" s="64"/>
      <c r="B22" s="65"/>
      <c r="C22" s="668" t="s">
        <v>256</v>
      </c>
      <c r="D22" s="648"/>
      <c r="E22" s="648"/>
      <c r="F22" s="648"/>
      <c r="G22" s="648"/>
      <c r="H22" s="648"/>
      <c r="I22" s="648"/>
      <c r="J22" s="648"/>
      <c r="K22" s="648"/>
      <c r="L22" s="67"/>
    </row>
    <row r="23" spans="1:12" ht="36" customHeight="1">
      <c r="A23" s="64"/>
      <c r="B23" s="65"/>
      <c r="C23" s="66"/>
      <c r="D23" s="650" t="s">
        <v>521</v>
      </c>
      <c r="E23" s="651"/>
      <c r="F23" s="651"/>
      <c r="G23" s="651"/>
      <c r="H23" s="651"/>
      <c r="I23" s="651"/>
      <c r="J23" s="651"/>
      <c r="K23" s="651"/>
      <c r="L23" s="67"/>
    </row>
    <row r="24" spans="1:12" ht="36" customHeight="1">
      <c r="A24" s="64"/>
      <c r="B24" s="65"/>
      <c r="C24" s="66"/>
      <c r="D24" s="650" t="s">
        <v>522</v>
      </c>
      <c r="E24" s="651"/>
      <c r="F24" s="651"/>
      <c r="G24" s="651"/>
      <c r="H24" s="651"/>
      <c r="I24" s="651"/>
      <c r="J24" s="651"/>
      <c r="K24" s="651"/>
      <c r="L24" s="67"/>
    </row>
    <row r="25" spans="1:12" ht="18">
      <c r="A25" s="64"/>
      <c r="B25" s="65"/>
      <c r="C25" s="66"/>
      <c r="D25" s="642" t="s">
        <v>523</v>
      </c>
      <c r="E25" s="593"/>
      <c r="F25" s="593"/>
      <c r="G25" s="593"/>
      <c r="H25" s="593"/>
      <c r="I25" s="593"/>
      <c r="J25" s="593"/>
      <c r="K25" s="593"/>
      <c r="L25" s="67"/>
    </row>
    <row r="26" spans="1:12" ht="18">
      <c r="A26" s="64"/>
      <c r="B26" s="65"/>
      <c r="C26" s="66"/>
      <c r="D26" s="65"/>
      <c r="E26" s="65"/>
      <c r="F26" s="65"/>
      <c r="G26" s="65"/>
      <c r="H26" s="65"/>
      <c r="I26" s="65"/>
      <c r="J26" s="65"/>
      <c r="K26" s="65"/>
      <c r="L26" s="67"/>
    </row>
    <row r="27" spans="1:12" ht="32.25" customHeight="1">
      <c r="A27" s="64"/>
      <c r="B27" s="65"/>
      <c r="C27" s="668" t="s">
        <v>257</v>
      </c>
      <c r="D27" s="648"/>
      <c r="E27" s="648"/>
      <c r="F27" s="648"/>
      <c r="G27" s="648"/>
      <c r="H27" s="648"/>
      <c r="I27" s="648"/>
      <c r="J27" s="648"/>
      <c r="K27" s="648"/>
      <c r="L27" s="67"/>
    </row>
    <row r="28" spans="1:12" ht="36" customHeight="1">
      <c r="A28" s="64"/>
      <c r="B28" s="65"/>
      <c r="C28" s="66"/>
      <c r="D28" s="650" t="s">
        <v>362</v>
      </c>
      <c r="E28" s="651"/>
      <c r="F28" s="651"/>
      <c r="G28" s="651"/>
      <c r="H28" s="651"/>
      <c r="I28" s="651"/>
      <c r="J28" s="651"/>
      <c r="K28" s="651"/>
      <c r="L28" s="67"/>
    </row>
    <row r="29" spans="1:12" ht="39" customHeight="1">
      <c r="A29" s="64"/>
      <c r="B29" s="65"/>
      <c r="C29" s="66"/>
      <c r="D29" s="665" t="s">
        <v>526</v>
      </c>
      <c r="E29" s="592"/>
      <c r="F29" s="592"/>
      <c r="G29" s="592"/>
      <c r="H29" s="592"/>
      <c r="I29" s="592"/>
      <c r="J29" s="592"/>
      <c r="K29" s="592"/>
      <c r="L29" s="67"/>
    </row>
    <row r="30" spans="1:12" ht="5.25" customHeight="1">
      <c r="A30" s="64"/>
      <c r="B30" s="65"/>
      <c r="C30" s="66"/>
      <c r="D30" s="89"/>
      <c r="E30" s="65"/>
      <c r="F30" s="65"/>
      <c r="G30" s="65"/>
      <c r="H30" s="65"/>
      <c r="I30" s="65"/>
      <c r="J30" s="65"/>
      <c r="K30" s="65"/>
      <c r="L30" s="67"/>
    </row>
    <row r="31" spans="1:12" ht="36" customHeight="1">
      <c r="A31" s="64"/>
      <c r="B31" s="65"/>
      <c r="C31" s="65"/>
      <c r="D31" s="589" t="s">
        <v>21</v>
      </c>
      <c r="E31" s="589"/>
      <c r="F31" s="589"/>
      <c r="G31" s="644"/>
      <c r="H31" s="645"/>
      <c r="I31" s="645"/>
      <c r="J31" s="645"/>
      <c r="K31" s="637"/>
      <c r="L31" s="76"/>
    </row>
    <row r="32" spans="1:12" ht="6.75" customHeight="1">
      <c r="A32" s="64"/>
      <c r="B32" s="65"/>
      <c r="C32" s="65"/>
      <c r="D32" s="462"/>
      <c r="E32" s="462"/>
      <c r="F32" s="462"/>
      <c r="G32" s="344"/>
      <c r="H32" s="344"/>
      <c r="I32" s="344"/>
      <c r="J32" s="344"/>
      <c r="K32" s="344"/>
      <c r="L32" s="76"/>
    </row>
    <row r="33" spans="1:12" ht="36" customHeight="1">
      <c r="A33" s="64"/>
      <c r="B33" s="65"/>
      <c r="C33" s="66"/>
      <c r="D33" s="613" t="s">
        <v>590</v>
      </c>
      <c r="E33" s="613"/>
      <c r="F33" s="613"/>
      <c r="G33" s="644"/>
      <c r="H33" s="590"/>
      <c r="I33" s="590"/>
      <c r="J33" s="590"/>
      <c r="K33" s="591"/>
      <c r="L33" s="67"/>
    </row>
    <row r="34" spans="1:12" ht="36" customHeight="1">
      <c r="A34" s="64"/>
      <c r="B34" s="65"/>
      <c r="C34" s="66"/>
      <c r="D34" s="556"/>
      <c r="E34" s="556"/>
      <c r="F34" s="556"/>
      <c r="G34" s="552"/>
      <c r="H34" s="553"/>
      <c r="I34" s="553"/>
      <c r="J34" s="553"/>
      <c r="K34" s="553"/>
      <c r="L34" s="67"/>
    </row>
    <row r="35" spans="1:12" ht="18">
      <c r="A35" s="64"/>
      <c r="B35" s="65"/>
      <c r="C35" s="57"/>
      <c r="D35" s="59"/>
      <c r="E35" s="65"/>
      <c r="F35" s="65"/>
      <c r="G35" s="65"/>
      <c r="H35" s="65"/>
      <c r="I35" s="65"/>
      <c r="J35" s="65"/>
      <c r="K35" s="65"/>
      <c r="L35" s="67"/>
    </row>
    <row r="36" spans="1:12" ht="20.25" customHeight="1" thickBot="1">
      <c r="A36" s="90" t="s">
        <v>408</v>
      </c>
      <c r="B36" s="80"/>
      <c r="C36" s="81"/>
      <c r="D36" s="80"/>
      <c r="E36" s="80"/>
      <c r="F36" s="80"/>
      <c r="G36" s="80"/>
      <c r="H36" s="80"/>
      <c r="I36" s="80"/>
      <c r="J36" s="80"/>
      <c r="K36" s="558"/>
      <c r="L36" s="82"/>
    </row>
  </sheetData>
  <sheetProtection password="CCAC" sheet="1" objects="1" scenarios="1" formatCells="0"/>
  <mergeCells count="30">
    <mergeCell ref="D20:K20"/>
    <mergeCell ref="D28:K28"/>
    <mergeCell ref="D24:K24"/>
    <mergeCell ref="C22:K22"/>
    <mergeCell ref="D23:K23"/>
    <mergeCell ref="D7:K7"/>
    <mergeCell ref="D10:K10"/>
    <mergeCell ref="D6:K6"/>
    <mergeCell ref="D17:K17"/>
    <mergeCell ref="D8:K8"/>
    <mergeCell ref="D9:K9"/>
    <mergeCell ref="D11:K11"/>
    <mergeCell ref="D14:K14"/>
    <mergeCell ref="D12:K12"/>
    <mergeCell ref="D13:K13"/>
    <mergeCell ref="D5:K5"/>
    <mergeCell ref="A1:D1"/>
    <mergeCell ref="A2:K2"/>
    <mergeCell ref="C4:K4"/>
    <mergeCell ref="G1:I1"/>
    <mergeCell ref="D18:K18"/>
    <mergeCell ref="D16:K16"/>
    <mergeCell ref="D19:K19"/>
    <mergeCell ref="D33:F33"/>
    <mergeCell ref="D31:F31"/>
    <mergeCell ref="G31:K31"/>
    <mergeCell ref="G33:K33"/>
    <mergeCell ref="D29:K29"/>
    <mergeCell ref="D25:K25"/>
    <mergeCell ref="C27:K27"/>
  </mergeCells>
  <printOptions horizontalCentered="1" verticalCentered="1"/>
  <pageMargins left="0.35" right="0.35" top="0.35" bottom="0.35" header="0.25" footer="0.25"/>
  <pageSetup fitToHeight="1" fitToWidth="1" horizontalDpi="600" verticalDpi="600" orientation="portrait" scale="76" r:id="rId3"/>
  <headerFooter alignWithMargins="0">
    <oddFooter>&amp;R&amp;"Arial,Regular"&amp;10Compliance with OSSC, effective 04/01/07</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7">
    <pageSetUpPr fitToPage="1"/>
  </sheetPr>
  <dimension ref="A1:O38"/>
  <sheetViews>
    <sheetView showGridLines="0" zoomScale="75" zoomScaleNormal="75" zoomScaleSheetLayoutView="75" workbookViewId="0" topLeftCell="A1">
      <selection activeCell="G6" sqref="G6:K6"/>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9.00390625" style="14" customWidth="1"/>
    <col min="14" max="14" width="9.00390625" style="19" customWidth="1"/>
    <col min="15" max="15" width="9.25390625" style="19" bestFit="1" customWidth="1"/>
    <col min="16" max="16384" width="9.00390625" style="14" customWidth="1"/>
  </cols>
  <sheetData>
    <row r="1" spans="1:12" ht="30" customHeight="1">
      <c r="A1" s="639" t="s">
        <v>218</v>
      </c>
      <c r="B1" s="634"/>
      <c r="C1" s="634"/>
      <c r="D1" s="634"/>
      <c r="E1" s="84"/>
      <c r="F1" s="85" t="s">
        <v>331</v>
      </c>
      <c r="G1" s="631">
        <f>IF('Form4a-1'!$G$1="","",'Form4a-1'!$G$1)</f>
      </c>
      <c r="H1" s="632"/>
      <c r="I1" s="633"/>
      <c r="J1" s="86" t="s">
        <v>330</v>
      </c>
      <c r="K1" s="92">
        <f>IF('Form4a-1'!$K$1="","",'Form4a-1'!$K$1+4)</f>
      </c>
      <c r="L1" s="91"/>
    </row>
    <row r="2" spans="1:12" ht="30" customHeight="1">
      <c r="A2" s="657" t="s">
        <v>219</v>
      </c>
      <c r="B2" s="648"/>
      <c r="C2" s="648"/>
      <c r="D2" s="648"/>
      <c r="E2" s="648"/>
      <c r="F2" s="648"/>
      <c r="G2" s="648"/>
      <c r="H2" s="648"/>
      <c r="I2" s="648"/>
      <c r="J2" s="648"/>
      <c r="K2" s="648"/>
      <c r="L2" s="63"/>
    </row>
    <row r="3" spans="1:12" ht="15" customHeight="1">
      <c r="A3" s="64"/>
      <c r="B3" s="65"/>
      <c r="C3" s="66"/>
      <c r="D3" s="65"/>
      <c r="E3" s="65"/>
      <c r="F3" s="65"/>
      <c r="G3" s="65"/>
      <c r="H3" s="65"/>
      <c r="I3" s="65"/>
      <c r="J3" s="65"/>
      <c r="K3" s="65"/>
      <c r="L3" s="67"/>
    </row>
    <row r="4" spans="1:12" ht="20.25">
      <c r="A4" s="68"/>
      <c r="B4" s="69"/>
      <c r="C4" s="641" t="s">
        <v>258</v>
      </c>
      <c r="D4" s="648"/>
      <c r="E4" s="648"/>
      <c r="F4" s="648"/>
      <c r="G4" s="648"/>
      <c r="H4" s="648"/>
      <c r="I4" s="648"/>
      <c r="J4" s="648"/>
      <c r="K4" s="648"/>
      <c r="L4" s="87"/>
    </row>
    <row r="5" spans="1:12" ht="55.5" customHeight="1">
      <c r="A5" s="68"/>
      <c r="B5" s="69"/>
      <c r="C5" s="69"/>
      <c r="D5" s="650" t="s">
        <v>527</v>
      </c>
      <c r="E5" s="651"/>
      <c r="F5" s="651"/>
      <c r="G5" s="651"/>
      <c r="H5" s="651"/>
      <c r="I5" s="651"/>
      <c r="J5" s="651"/>
      <c r="K5" s="651"/>
      <c r="L5" s="87"/>
    </row>
    <row r="6" spans="1:12" ht="30" customHeight="1">
      <c r="A6" s="64"/>
      <c r="B6" s="65"/>
      <c r="C6" s="66"/>
      <c r="D6" s="598" t="s">
        <v>67</v>
      </c>
      <c r="E6" s="664"/>
      <c r="F6" s="587"/>
      <c r="G6" s="615"/>
      <c r="H6" s="616"/>
      <c r="I6" s="616"/>
      <c r="J6" s="616"/>
      <c r="K6" s="617"/>
      <c r="L6" s="67"/>
    </row>
    <row r="7" spans="1:12" ht="27" customHeight="1">
      <c r="A7" s="64"/>
      <c r="B7" s="65"/>
      <c r="C7" s="66"/>
      <c r="D7" s="586" t="s">
        <v>528</v>
      </c>
      <c r="E7" s="586"/>
      <c r="F7" s="586"/>
      <c r="G7" s="586"/>
      <c r="H7" s="586"/>
      <c r="I7" s="586"/>
      <c r="J7" s="586"/>
      <c r="K7" s="586"/>
      <c r="L7" s="67"/>
    </row>
    <row r="8" spans="1:15" s="100" customFormat="1" ht="30" customHeight="1">
      <c r="A8" s="98"/>
      <c r="B8" s="62"/>
      <c r="C8" s="95"/>
      <c r="D8" s="670"/>
      <c r="E8" s="629"/>
      <c r="F8" s="629"/>
      <c r="G8" s="629"/>
      <c r="H8" s="629"/>
      <c r="I8" s="629"/>
      <c r="J8" s="629"/>
      <c r="K8" s="659"/>
      <c r="L8" s="99"/>
      <c r="N8" s="101"/>
      <c r="O8" s="101"/>
    </row>
    <row r="9" spans="1:12" ht="36" customHeight="1">
      <c r="A9" s="64"/>
      <c r="B9" s="65"/>
      <c r="C9" s="66"/>
      <c r="D9" s="584" t="s">
        <v>529</v>
      </c>
      <c r="E9" s="585"/>
      <c r="F9" s="585"/>
      <c r="G9" s="585"/>
      <c r="H9" s="585"/>
      <c r="I9" s="585"/>
      <c r="J9" s="585"/>
      <c r="K9" s="585"/>
      <c r="L9" s="67"/>
    </row>
    <row r="10" spans="1:12" ht="18">
      <c r="A10" s="64"/>
      <c r="B10" s="65"/>
      <c r="C10" s="66"/>
      <c r="D10" s="662" t="s">
        <v>530</v>
      </c>
      <c r="E10" s="648"/>
      <c r="F10" s="648"/>
      <c r="G10" s="648"/>
      <c r="H10" s="648"/>
      <c r="I10" s="648"/>
      <c r="J10" s="648"/>
      <c r="K10" s="648"/>
      <c r="L10" s="67"/>
    </row>
    <row r="11" spans="1:12" ht="27.75" customHeight="1">
      <c r="A11" s="64"/>
      <c r="B11" s="65"/>
      <c r="C11" s="630" t="s">
        <v>113</v>
      </c>
      <c r="D11" s="664"/>
      <c r="E11" s="664"/>
      <c r="F11" s="664"/>
      <c r="G11" s="664"/>
      <c r="H11" s="664"/>
      <c r="I11" s="664"/>
      <c r="J11" s="664"/>
      <c r="K11" s="542"/>
      <c r="L11" s="67"/>
    </row>
    <row r="12" spans="1:12" ht="38.25" customHeight="1">
      <c r="A12" s="64"/>
      <c r="B12" s="65"/>
      <c r="C12" s="66"/>
      <c r="D12" s="596" t="s">
        <v>120</v>
      </c>
      <c r="E12" s="651"/>
      <c r="F12" s="651"/>
      <c r="G12" s="651"/>
      <c r="H12" s="651"/>
      <c r="I12" s="651"/>
      <c r="J12" s="651"/>
      <c r="K12" s="581"/>
      <c r="L12" s="67"/>
    </row>
    <row r="13" spans="1:12" ht="36" customHeight="1">
      <c r="A13" s="64"/>
      <c r="B13" s="65"/>
      <c r="C13" s="66"/>
      <c r="D13" s="582" t="s">
        <v>121</v>
      </c>
      <c r="E13" s="651"/>
      <c r="F13" s="651"/>
      <c r="G13" s="651"/>
      <c r="H13" s="651"/>
      <c r="I13" s="651"/>
      <c r="J13" s="651"/>
      <c r="K13" s="581"/>
      <c r="L13" s="67"/>
    </row>
    <row r="14" spans="1:12" ht="36" customHeight="1">
      <c r="A14" s="64"/>
      <c r="B14" s="65"/>
      <c r="C14" s="66"/>
      <c r="D14" s="665" t="s">
        <v>122</v>
      </c>
      <c r="E14" s="651"/>
      <c r="F14" s="651"/>
      <c r="G14" s="651"/>
      <c r="H14" s="651"/>
      <c r="I14" s="651"/>
      <c r="J14" s="651"/>
      <c r="K14" s="651"/>
      <c r="L14" s="67"/>
    </row>
    <row r="15" spans="1:12" ht="36" customHeight="1">
      <c r="A15" s="64"/>
      <c r="B15" s="65"/>
      <c r="C15" s="66"/>
      <c r="D15" s="589" t="s">
        <v>21</v>
      </c>
      <c r="E15" s="589"/>
      <c r="F15" s="589"/>
      <c r="G15" s="589"/>
      <c r="H15" s="644"/>
      <c r="I15" s="590"/>
      <c r="J15" s="590"/>
      <c r="K15" s="583"/>
      <c r="L15" s="67"/>
    </row>
    <row r="16" spans="1:12" s="7" customFormat="1" ht="30.75" customHeight="1">
      <c r="A16" s="116"/>
      <c r="B16" s="117"/>
      <c r="C16" s="630" t="s">
        <v>111</v>
      </c>
      <c r="D16" s="664"/>
      <c r="E16" s="664"/>
      <c r="F16" s="664"/>
      <c r="G16" s="664"/>
      <c r="H16" s="664"/>
      <c r="I16" s="664"/>
      <c r="J16" s="664"/>
      <c r="K16" s="117"/>
      <c r="L16" s="539"/>
    </row>
    <row r="17" spans="1:12" s="7" customFormat="1" ht="38.25" customHeight="1">
      <c r="A17" s="116"/>
      <c r="B17" s="117"/>
      <c r="C17" s="114"/>
      <c r="D17" s="596" t="s">
        <v>481</v>
      </c>
      <c r="E17" s="651"/>
      <c r="F17" s="651"/>
      <c r="G17" s="651"/>
      <c r="H17" s="651"/>
      <c r="I17" s="651"/>
      <c r="J17" s="651"/>
      <c r="K17" s="581"/>
      <c r="L17" s="539"/>
    </row>
    <row r="18" spans="1:12" s="7" customFormat="1" ht="37.5" customHeight="1">
      <c r="A18" s="116"/>
      <c r="B18" s="117"/>
      <c r="C18" s="114"/>
      <c r="D18" s="582" t="s">
        <v>482</v>
      </c>
      <c r="E18" s="651"/>
      <c r="F18" s="651"/>
      <c r="G18" s="651"/>
      <c r="H18" s="651"/>
      <c r="I18" s="651"/>
      <c r="J18" s="651"/>
      <c r="K18" s="581"/>
      <c r="L18" s="539"/>
    </row>
    <row r="19" spans="1:13" s="1" customFormat="1" ht="30" customHeight="1">
      <c r="A19" s="64"/>
      <c r="B19" s="65"/>
      <c r="C19" s="65"/>
      <c r="D19" s="589" t="s">
        <v>21</v>
      </c>
      <c r="E19" s="589"/>
      <c r="F19" s="589"/>
      <c r="G19" s="589"/>
      <c r="H19" s="644"/>
      <c r="I19" s="590"/>
      <c r="J19" s="590"/>
      <c r="K19" s="583"/>
      <c r="L19" s="540"/>
      <c r="M19" s="18"/>
    </row>
    <row r="20" spans="1:12" s="10" customFormat="1" ht="12" customHeight="1">
      <c r="A20" s="112"/>
      <c r="B20" s="113"/>
      <c r="C20" s="114"/>
      <c r="D20" s="114"/>
      <c r="E20" s="114"/>
      <c r="F20" s="114"/>
      <c r="G20" s="114"/>
      <c r="H20" s="114"/>
      <c r="I20" s="114"/>
      <c r="J20" s="114"/>
      <c r="K20" s="110"/>
      <c r="L20" s="548"/>
    </row>
    <row r="21" spans="1:12" s="7" customFormat="1" ht="18" customHeight="1">
      <c r="A21" s="116"/>
      <c r="B21" s="117"/>
      <c r="C21" s="575" t="s">
        <v>112</v>
      </c>
      <c r="D21" s="648"/>
      <c r="E21" s="648"/>
      <c r="F21" s="648"/>
      <c r="G21" s="648"/>
      <c r="H21" s="648"/>
      <c r="I21" s="648"/>
      <c r="J21" s="648"/>
      <c r="K21" s="117"/>
      <c r="L21" s="549"/>
    </row>
    <row r="22" spans="1:12" s="7" customFormat="1" ht="36.75" customHeight="1">
      <c r="A22" s="116"/>
      <c r="B22" s="117"/>
      <c r="C22" s="114"/>
      <c r="D22" s="596" t="s">
        <v>461</v>
      </c>
      <c r="E22" s="576"/>
      <c r="F22" s="576"/>
      <c r="G22" s="576"/>
      <c r="H22" s="576"/>
      <c r="I22" s="576"/>
      <c r="J22" s="576"/>
      <c r="K22" s="577"/>
      <c r="L22" s="549"/>
    </row>
    <row r="23" spans="1:12" s="7" customFormat="1" ht="36.75" customHeight="1">
      <c r="A23" s="116"/>
      <c r="B23" s="117"/>
      <c r="C23" s="114"/>
      <c r="D23" s="596" t="s">
        <v>462</v>
      </c>
      <c r="E23" s="576"/>
      <c r="F23" s="576"/>
      <c r="G23" s="576"/>
      <c r="H23" s="576"/>
      <c r="I23" s="576"/>
      <c r="J23" s="576"/>
      <c r="K23" s="576"/>
      <c r="L23" s="549"/>
    </row>
    <row r="24" spans="1:12" s="1" customFormat="1" ht="21" customHeight="1">
      <c r="A24" s="64"/>
      <c r="B24" s="65"/>
      <c r="C24" s="66"/>
      <c r="D24" s="611" t="s">
        <v>463</v>
      </c>
      <c r="E24" s="578"/>
      <c r="F24" s="578"/>
      <c r="G24" s="578"/>
      <c r="H24" s="578"/>
      <c r="I24" s="578"/>
      <c r="J24" s="578"/>
      <c r="K24" s="579"/>
      <c r="L24" s="550"/>
    </row>
    <row r="25" spans="1:12" ht="30" customHeight="1">
      <c r="A25" s="64"/>
      <c r="B25" s="65"/>
      <c r="C25" s="66"/>
      <c r="D25" s="635" t="s">
        <v>348</v>
      </c>
      <c r="E25" s="635"/>
      <c r="F25" s="636"/>
      <c r="G25" s="658"/>
      <c r="H25" s="629"/>
      <c r="I25" s="629"/>
      <c r="J25" s="629"/>
      <c r="K25" s="659"/>
      <c r="L25" s="67"/>
    </row>
    <row r="26" spans="1:12" s="1" customFormat="1" ht="18" customHeight="1">
      <c r="A26" s="64"/>
      <c r="B26" s="65"/>
      <c r="C26" s="66"/>
      <c r="D26" s="580" t="s">
        <v>472</v>
      </c>
      <c r="E26" s="648"/>
      <c r="F26" s="648"/>
      <c r="G26" s="648"/>
      <c r="H26" s="648"/>
      <c r="I26" s="648"/>
      <c r="J26" s="648"/>
      <c r="K26" s="65"/>
      <c r="L26" s="550"/>
    </row>
    <row r="27" spans="1:15" s="1" customFormat="1" ht="30" customHeight="1">
      <c r="A27" s="64"/>
      <c r="B27" s="65"/>
      <c r="C27" s="65"/>
      <c r="D27" s="589" t="s">
        <v>21</v>
      </c>
      <c r="E27" s="589"/>
      <c r="F27" s="589"/>
      <c r="G27" s="589"/>
      <c r="H27" s="644"/>
      <c r="I27" s="590"/>
      <c r="J27" s="590"/>
      <c r="K27" s="583"/>
      <c r="L27" s="551"/>
      <c r="M27" s="18"/>
      <c r="N27" s="18"/>
      <c r="O27" s="18"/>
    </row>
    <row r="28" spans="1:12" ht="18" customHeight="1">
      <c r="A28" s="64"/>
      <c r="B28" s="65"/>
      <c r="C28" s="66"/>
      <c r="D28" s="57"/>
      <c r="E28" s="65"/>
      <c r="F28" s="65"/>
      <c r="G28" s="65"/>
      <c r="H28" s="65"/>
      <c r="I28" s="65"/>
      <c r="J28" s="65"/>
      <c r="K28" s="65"/>
      <c r="L28" s="67"/>
    </row>
    <row r="29" spans="1:12" ht="21" customHeight="1">
      <c r="A29" s="64"/>
      <c r="B29" s="65"/>
      <c r="C29" s="668" t="s">
        <v>114</v>
      </c>
      <c r="D29" s="648"/>
      <c r="E29" s="648"/>
      <c r="F29" s="648"/>
      <c r="G29" s="648"/>
      <c r="H29" s="648"/>
      <c r="I29" s="648"/>
      <c r="J29" s="648"/>
      <c r="K29" s="648"/>
      <c r="L29" s="67"/>
    </row>
    <row r="30" spans="1:12" ht="36" customHeight="1">
      <c r="A30" s="64"/>
      <c r="B30" s="65"/>
      <c r="C30" s="66"/>
      <c r="D30" s="650" t="s">
        <v>531</v>
      </c>
      <c r="E30" s="651"/>
      <c r="F30" s="651"/>
      <c r="G30" s="651"/>
      <c r="H30" s="651"/>
      <c r="I30" s="651"/>
      <c r="J30" s="651"/>
      <c r="K30" s="651"/>
      <c r="L30" s="67"/>
    </row>
    <row r="31" spans="1:12" ht="36" customHeight="1">
      <c r="A31" s="64"/>
      <c r="B31" s="65"/>
      <c r="C31" s="66"/>
      <c r="D31" s="650" t="s">
        <v>533</v>
      </c>
      <c r="E31" s="651"/>
      <c r="F31" s="651"/>
      <c r="G31" s="651"/>
      <c r="H31" s="651"/>
      <c r="I31" s="651"/>
      <c r="J31" s="651"/>
      <c r="K31" s="651"/>
      <c r="L31" s="67"/>
    </row>
    <row r="32" spans="1:12" ht="30" customHeight="1">
      <c r="A32" s="64"/>
      <c r="B32" s="65"/>
      <c r="C32" s="66"/>
      <c r="D32" s="669" t="s">
        <v>370</v>
      </c>
      <c r="E32" s="661"/>
      <c r="F32" s="661"/>
      <c r="G32" s="574"/>
      <c r="H32" s="644"/>
      <c r="I32" s="591"/>
      <c r="J32" s="96" t="s">
        <v>369</v>
      </c>
      <c r="K32" s="480"/>
      <c r="L32" s="67"/>
    </row>
    <row r="33" spans="1:12" ht="6.75" customHeight="1">
      <c r="A33" s="64"/>
      <c r="B33" s="65"/>
      <c r="C33" s="66"/>
      <c r="D33" s="544"/>
      <c r="E33" s="545"/>
      <c r="F33" s="545"/>
      <c r="G33" s="555"/>
      <c r="H33" s="541"/>
      <c r="I33" s="546"/>
      <c r="J33" s="96"/>
      <c r="K33" s="547"/>
      <c r="L33" s="67"/>
    </row>
    <row r="34" spans="1:12" ht="30" customHeight="1">
      <c r="A34" s="64"/>
      <c r="B34" s="65"/>
      <c r="C34" s="66"/>
      <c r="D34" s="635" t="s">
        <v>348</v>
      </c>
      <c r="E34" s="635"/>
      <c r="F34" s="636"/>
      <c r="G34" s="658"/>
      <c r="H34" s="629"/>
      <c r="I34" s="629"/>
      <c r="J34" s="629"/>
      <c r="K34" s="659"/>
      <c r="L34" s="67"/>
    </row>
    <row r="35" spans="1:12" ht="24" customHeight="1">
      <c r="A35" s="64"/>
      <c r="B35" s="65"/>
      <c r="C35" s="65"/>
      <c r="D35" s="638" t="s">
        <v>21</v>
      </c>
      <c r="E35" s="638"/>
      <c r="F35" s="638"/>
      <c r="G35" s="638"/>
      <c r="H35" s="638"/>
      <c r="I35" s="638"/>
      <c r="J35" s="638"/>
      <c r="K35" s="638"/>
      <c r="L35" s="76"/>
    </row>
    <row r="36" spans="1:15" s="100" customFormat="1" ht="30" customHeight="1">
      <c r="A36" s="98"/>
      <c r="B36" s="62"/>
      <c r="C36" s="62"/>
      <c r="D36" s="644"/>
      <c r="E36" s="645"/>
      <c r="F36" s="645"/>
      <c r="G36" s="645"/>
      <c r="H36" s="645"/>
      <c r="I36" s="645"/>
      <c r="J36" s="645"/>
      <c r="K36" s="637"/>
      <c r="L36" s="103"/>
      <c r="N36" s="101"/>
      <c r="O36" s="101"/>
    </row>
    <row r="37" spans="1:12" ht="18">
      <c r="A37" s="64"/>
      <c r="B37" s="65"/>
      <c r="C37" s="57"/>
      <c r="D37" s="59"/>
      <c r="E37" s="65"/>
      <c r="F37" s="65"/>
      <c r="G37" s="65"/>
      <c r="H37" s="65"/>
      <c r="I37" s="65"/>
      <c r="J37" s="65"/>
      <c r="K37" s="65"/>
      <c r="L37" s="67"/>
    </row>
    <row r="38" spans="1:12" ht="20.25" customHeight="1" thickBot="1">
      <c r="A38" s="90" t="s">
        <v>476</v>
      </c>
      <c r="B38" s="80"/>
      <c r="C38" s="81"/>
      <c r="D38" s="80"/>
      <c r="E38" s="80"/>
      <c r="F38" s="80"/>
      <c r="G38" s="80"/>
      <c r="H38" s="80"/>
      <c r="I38" s="80"/>
      <c r="J38" s="80"/>
      <c r="K38" s="558"/>
      <c r="L38" s="82"/>
    </row>
  </sheetData>
  <sheetProtection password="CCAC" sheet="1" objects="1" scenarios="1" formatCells="0"/>
  <mergeCells count="40">
    <mergeCell ref="D27:G27"/>
    <mergeCell ref="H27:K27"/>
    <mergeCell ref="D24:K24"/>
    <mergeCell ref="D25:F25"/>
    <mergeCell ref="G25:K25"/>
    <mergeCell ref="D26:J26"/>
    <mergeCell ref="H19:K19"/>
    <mergeCell ref="C21:J21"/>
    <mergeCell ref="D22:K22"/>
    <mergeCell ref="D23:K23"/>
    <mergeCell ref="D5:K5"/>
    <mergeCell ref="D34:F34"/>
    <mergeCell ref="D36:K36"/>
    <mergeCell ref="C29:K29"/>
    <mergeCell ref="D6:F6"/>
    <mergeCell ref="D30:K30"/>
    <mergeCell ref="D31:K31"/>
    <mergeCell ref="D35:K35"/>
    <mergeCell ref="D32:G32"/>
    <mergeCell ref="H32:I32"/>
    <mergeCell ref="A1:D1"/>
    <mergeCell ref="A2:K2"/>
    <mergeCell ref="C4:K4"/>
    <mergeCell ref="G1:I1"/>
    <mergeCell ref="G34:K34"/>
    <mergeCell ref="G6:K6"/>
    <mergeCell ref="D9:K9"/>
    <mergeCell ref="D10:K10"/>
    <mergeCell ref="D8:K8"/>
    <mergeCell ref="D7:K7"/>
    <mergeCell ref="C16:J16"/>
    <mergeCell ref="D17:K17"/>
    <mergeCell ref="D18:K18"/>
    <mergeCell ref="D19:G19"/>
    <mergeCell ref="C11:J11"/>
    <mergeCell ref="D12:K12"/>
    <mergeCell ref="D13:K13"/>
    <mergeCell ref="D15:G15"/>
    <mergeCell ref="H15:K15"/>
    <mergeCell ref="D14:K14"/>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8">
    <pageSetUpPr fitToPage="1"/>
  </sheetPr>
  <dimension ref="A1:O36"/>
  <sheetViews>
    <sheetView showGridLines="0" zoomScale="75" zoomScaleNormal="75" zoomScaleSheetLayoutView="75" workbookViewId="0" topLeftCell="A1">
      <selection activeCell="D19" sqref="D19:K19"/>
    </sheetView>
  </sheetViews>
  <sheetFormatPr defaultColWidth="9.00390625" defaultRowHeight="12"/>
  <cols>
    <col min="1" max="1" width="5.375" style="14" customWidth="1"/>
    <col min="2" max="2" width="2.00390625" style="14" customWidth="1"/>
    <col min="3" max="3" width="3.625" style="14" customWidth="1"/>
    <col min="4" max="4" width="9.375" style="14" customWidth="1"/>
    <col min="5" max="5" width="7.875" style="14" customWidth="1"/>
    <col min="6" max="6" width="29.75390625" style="14" customWidth="1"/>
    <col min="7" max="7" width="20.625" style="14" customWidth="1"/>
    <col min="8" max="8" width="13.375" style="14" customWidth="1"/>
    <col min="9" max="9" width="12.625" style="14" customWidth="1"/>
    <col min="10" max="10" width="14.25390625" style="14" customWidth="1"/>
    <col min="11" max="11" width="13.75390625" style="14" customWidth="1"/>
    <col min="12" max="12" width="11.375" style="14" customWidth="1"/>
    <col min="13" max="13" width="9.00390625" style="14" customWidth="1"/>
    <col min="14" max="14" width="9.00390625" style="19" customWidth="1"/>
    <col min="15" max="15" width="9.25390625" style="19" bestFit="1" customWidth="1"/>
    <col min="16" max="16384" width="9.00390625" style="14" customWidth="1"/>
  </cols>
  <sheetData>
    <row r="1" spans="1:12" ht="30" customHeight="1">
      <c r="A1" s="639" t="s">
        <v>218</v>
      </c>
      <c r="B1" s="634"/>
      <c r="C1" s="634"/>
      <c r="D1" s="634"/>
      <c r="E1" s="84"/>
      <c r="F1" s="85" t="s">
        <v>331</v>
      </c>
      <c r="G1" s="631">
        <f>IF('Form4a-1'!$G$1="","",'Form4a-1'!$G$1)</f>
      </c>
      <c r="H1" s="632"/>
      <c r="I1" s="633"/>
      <c r="J1" s="86" t="s">
        <v>330</v>
      </c>
      <c r="K1" s="92">
        <f>IF('Form4a-1'!$K$1="","",'Form4a-1'!$K$1+5)</f>
      </c>
      <c r="L1" s="91"/>
    </row>
    <row r="2" spans="1:12" ht="30" customHeight="1">
      <c r="A2" s="657" t="s">
        <v>219</v>
      </c>
      <c r="B2" s="648"/>
      <c r="C2" s="648"/>
      <c r="D2" s="648"/>
      <c r="E2" s="648"/>
      <c r="F2" s="648"/>
      <c r="G2" s="648"/>
      <c r="H2" s="648"/>
      <c r="I2" s="648"/>
      <c r="J2" s="648"/>
      <c r="K2" s="648"/>
      <c r="L2" s="63"/>
    </row>
    <row r="3" spans="1:12" ht="9.75" customHeight="1">
      <c r="A3" s="64"/>
      <c r="B3" s="65"/>
      <c r="C3" s="66"/>
      <c r="D3" s="65"/>
      <c r="E3" s="65"/>
      <c r="F3" s="65"/>
      <c r="G3" s="65"/>
      <c r="H3" s="65"/>
      <c r="I3" s="65"/>
      <c r="J3" s="65"/>
      <c r="K3" s="65"/>
      <c r="L3" s="67"/>
    </row>
    <row r="4" spans="1:12" ht="20.25">
      <c r="A4" s="68"/>
      <c r="B4" s="69"/>
      <c r="C4" s="668" t="s">
        <v>115</v>
      </c>
      <c r="D4" s="648"/>
      <c r="E4" s="648"/>
      <c r="F4" s="648"/>
      <c r="G4" s="648"/>
      <c r="H4" s="648"/>
      <c r="I4" s="648"/>
      <c r="J4" s="648"/>
      <c r="K4" s="648"/>
      <c r="L4" s="87"/>
    </row>
    <row r="5" spans="1:12" ht="36.75" customHeight="1">
      <c r="A5" s="64"/>
      <c r="B5" s="65"/>
      <c r="C5" s="75"/>
      <c r="D5" s="650" t="s">
        <v>439</v>
      </c>
      <c r="E5" s="651"/>
      <c r="F5" s="651"/>
      <c r="G5" s="651"/>
      <c r="H5" s="651"/>
      <c r="I5" s="651"/>
      <c r="J5" s="651"/>
      <c r="K5" s="651"/>
      <c r="L5" s="67"/>
    </row>
    <row r="6" spans="1:12" ht="36.75" customHeight="1">
      <c r="A6" s="64"/>
      <c r="B6" s="65"/>
      <c r="C6" s="75"/>
      <c r="D6" s="674" t="s">
        <v>186</v>
      </c>
      <c r="E6" s="651"/>
      <c r="F6" s="651"/>
      <c r="G6" s="651"/>
      <c r="H6" s="651"/>
      <c r="I6" s="651"/>
      <c r="J6" s="651"/>
      <c r="K6" s="651"/>
      <c r="L6" s="67"/>
    </row>
    <row r="7" spans="1:12" ht="18">
      <c r="A7" s="64"/>
      <c r="B7" s="65"/>
      <c r="C7" s="75"/>
      <c r="D7" s="677" t="s">
        <v>187</v>
      </c>
      <c r="E7" s="678"/>
      <c r="F7" s="678"/>
      <c r="G7" s="678"/>
      <c r="H7" s="678"/>
      <c r="I7" s="678"/>
      <c r="J7" s="678"/>
      <c r="K7" s="678"/>
      <c r="L7" s="67"/>
    </row>
    <row r="8" spans="1:12" ht="18">
      <c r="A8" s="64"/>
      <c r="B8" s="65"/>
      <c r="C8" s="75"/>
      <c r="D8" s="620" t="s">
        <v>440</v>
      </c>
      <c r="E8" s="679"/>
      <c r="F8" s="679"/>
      <c r="G8" s="679"/>
      <c r="H8" s="679"/>
      <c r="I8" s="679"/>
      <c r="J8" s="679"/>
      <c r="K8" s="679"/>
      <c r="L8" s="67"/>
    </row>
    <row r="9" spans="1:12" ht="39.75" customHeight="1">
      <c r="A9" s="64"/>
      <c r="B9" s="65"/>
      <c r="C9" s="75"/>
      <c r="D9" s="674" t="s">
        <v>188</v>
      </c>
      <c r="E9" s="651"/>
      <c r="F9" s="651"/>
      <c r="G9" s="651"/>
      <c r="H9" s="651"/>
      <c r="I9" s="651"/>
      <c r="J9" s="651"/>
      <c r="K9" s="651"/>
      <c r="L9" s="67"/>
    </row>
    <row r="10" spans="1:12" ht="54.75" customHeight="1">
      <c r="A10" s="64"/>
      <c r="B10" s="65"/>
      <c r="C10" s="75"/>
      <c r="D10" s="534"/>
      <c r="E10" s="675" t="s">
        <v>52</v>
      </c>
      <c r="F10" s="676"/>
      <c r="G10" s="676"/>
      <c r="H10" s="676"/>
      <c r="I10" s="676"/>
      <c r="J10" s="676"/>
      <c r="K10" s="676"/>
      <c r="L10" s="67"/>
    </row>
    <row r="11" spans="1:12" ht="9" customHeight="1">
      <c r="A11" s="64"/>
      <c r="B11" s="65"/>
      <c r="C11" s="66"/>
      <c r="D11" s="65"/>
      <c r="E11" s="65"/>
      <c r="F11" s="65"/>
      <c r="G11" s="65"/>
      <c r="H11" s="65"/>
      <c r="I11" s="65"/>
      <c r="J11" s="65"/>
      <c r="K11" s="65"/>
      <c r="L11" s="67"/>
    </row>
    <row r="12" spans="1:12" ht="20.25">
      <c r="A12" s="64"/>
      <c r="B12" s="65"/>
      <c r="C12" s="575" t="s">
        <v>116</v>
      </c>
      <c r="D12" s="648"/>
      <c r="E12" s="648"/>
      <c r="F12" s="648"/>
      <c r="G12" s="648"/>
      <c r="H12" s="648"/>
      <c r="I12" s="648"/>
      <c r="J12" s="648"/>
      <c r="K12" s="648"/>
      <c r="L12" s="67"/>
    </row>
    <row r="13" spans="1:12" ht="36.75" customHeight="1">
      <c r="A13" s="64"/>
      <c r="B13" s="65"/>
      <c r="C13" s="75"/>
      <c r="D13" s="665" t="s">
        <v>441</v>
      </c>
      <c r="E13" s="651"/>
      <c r="F13" s="651"/>
      <c r="G13" s="651"/>
      <c r="H13" s="651"/>
      <c r="I13" s="651"/>
      <c r="J13" s="651"/>
      <c r="K13" s="651"/>
      <c r="L13" s="67"/>
    </row>
    <row r="14" spans="1:12" ht="18">
      <c r="A14" s="64"/>
      <c r="B14" s="65"/>
      <c r="C14" s="75"/>
      <c r="D14" s="642" t="s">
        <v>365</v>
      </c>
      <c r="E14" s="642"/>
      <c r="F14" s="642"/>
      <c r="G14" s="642"/>
      <c r="H14" s="642"/>
      <c r="I14" s="642"/>
      <c r="J14" s="642"/>
      <c r="K14" s="642"/>
      <c r="L14" s="67"/>
    </row>
    <row r="15" spans="1:12" ht="37.5" customHeight="1">
      <c r="A15" s="64"/>
      <c r="B15" s="65"/>
      <c r="C15" s="66"/>
      <c r="D15" s="77"/>
      <c r="E15" s="573" t="s">
        <v>442</v>
      </c>
      <c r="F15" s="651"/>
      <c r="G15" s="651"/>
      <c r="H15" s="651"/>
      <c r="I15" s="651"/>
      <c r="J15" s="651"/>
      <c r="K15" s="651"/>
      <c r="L15" s="67"/>
    </row>
    <row r="16" spans="1:12" ht="75" customHeight="1">
      <c r="A16" s="64"/>
      <c r="B16" s="65"/>
      <c r="C16" s="66"/>
      <c r="D16" s="65"/>
      <c r="E16" s="573" t="s">
        <v>464</v>
      </c>
      <c r="F16" s="673"/>
      <c r="G16" s="673"/>
      <c r="H16" s="673"/>
      <c r="I16" s="673"/>
      <c r="J16" s="673"/>
      <c r="K16" s="673"/>
      <c r="L16" s="67"/>
    </row>
    <row r="17" spans="1:12" ht="37.5" customHeight="1">
      <c r="A17" s="64"/>
      <c r="B17" s="65"/>
      <c r="C17" s="66"/>
      <c r="D17" s="65"/>
      <c r="E17" s="573" t="s">
        <v>443</v>
      </c>
      <c r="F17" s="592"/>
      <c r="G17" s="592"/>
      <c r="H17" s="592"/>
      <c r="I17" s="592"/>
      <c r="J17" s="592"/>
      <c r="K17" s="592"/>
      <c r="L17" s="67"/>
    </row>
    <row r="18" spans="1:12" ht="20.25">
      <c r="A18" s="64"/>
      <c r="B18" s="65"/>
      <c r="C18" s="65"/>
      <c r="D18" s="65" t="s">
        <v>21</v>
      </c>
      <c r="E18" s="65"/>
      <c r="F18" s="65"/>
      <c r="G18" s="65"/>
      <c r="H18" s="65"/>
      <c r="I18" s="65"/>
      <c r="J18" s="65"/>
      <c r="K18" s="65"/>
      <c r="L18" s="76"/>
    </row>
    <row r="19" spans="1:12" ht="30" customHeight="1">
      <c r="A19" s="64"/>
      <c r="B19" s="65"/>
      <c r="C19" s="65"/>
      <c r="D19" s="644"/>
      <c r="E19" s="645"/>
      <c r="F19" s="645"/>
      <c r="G19" s="645"/>
      <c r="H19" s="645"/>
      <c r="I19" s="645"/>
      <c r="J19" s="645"/>
      <c r="K19" s="637"/>
      <c r="L19" s="76"/>
    </row>
    <row r="20" spans="1:12" ht="9" customHeight="1">
      <c r="A20" s="64"/>
      <c r="B20" s="65"/>
      <c r="C20" s="57"/>
      <c r="D20" s="59"/>
      <c r="E20" s="65"/>
      <c r="F20" s="65"/>
      <c r="G20" s="65"/>
      <c r="H20" s="65"/>
      <c r="I20" s="65"/>
      <c r="J20" s="65"/>
      <c r="K20" s="65"/>
      <c r="L20" s="67"/>
    </row>
    <row r="21" spans="1:12" ht="20.25">
      <c r="A21" s="68"/>
      <c r="B21" s="69"/>
      <c r="C21" s="668" t="s">
        <v>117</v>
      </c>
      <c r="D21" s="668"/>
      <c r="E21" s="668"/>
      <c r="F21" s="668"/>
      <c r="G21" s="668"/>
      <c r="H21" s="668"/>
      <c r="I21" s="668"/>
      <c r="J21" s="668"/>
      <c r="K21" s="668"/>
      <c r="L21" s="87"/>
    </row>
    <row r="22" spans="1:12" ht="37.5" customHeight="1">
      <c r="A22" s="68"/>
      <c r="B22" s="69"/>
      <c r="C22" s="69"/>
      <c r="D22" s="650" t="s">
        <v>454</v>
      </c>
      <c r="E22" s="650"/>
      <c r="F22" s="650"/>
      <c r="G22" s="650"/>
      <c r="H22" s="650"/>
      <c r="I22" s="650"/>
      <c r="J22" s="650"/>
      <c r="K22" s="650"/>
      <c r="L22" s="87"/>
    </row>
    <row r="23" spans="1:12" ht="36" customHeight="1">
      <c r="A23" s="64"/>
      <c r="B23" s="65"/>
      <c r="C23" s="66"/>
      <c r="D23" s="665" t="s">
        <v>585</v>
      </c>
      <c r="E23" s="665"/>
      <c r="F23" s="665"/>
      <c r="G23" s="665"/>
      <c r="H23" s="665"/>
      <c r="I23" s="665"/>
      <c r="J23" s="665"/>
      <c r="K23" s="665"/>
      <c r="L23" s="67"/>
    </row>
    <row r="24" spans="1:12" ht="19.5" customHeight="1">
      <c r="A24" s="64"/>
      <c r="B24" s="65"/>
      <c r="C24" s="66"/>
      <c r="D24" s="642" t="s">
        <v>95</v>
      </c>
      <c r="E24" s="642"/>
      <c r="F24" s="642"/>
      <c r="G24" s="642"/>
      <c r="H24" s="642"/>
      <c r="I24" s="642"/>
      <c r="J24" s="642"/>
      <c r="K24" s="642"/>
      <c r="L24" s="67"/>
    </row>
    <row r="25" spans="1:12" ht="9" customHeight="1">
      <c r="A25" s="64"/>
      <c r="B25" s="65"/>
      <c r="C25" s="66"/>
      <c r="D25" s="57"/>
      <c r="E25" s="65"/>
      <c r="F25" s="65"/>
      <c r="G25" s="65"/>
      <c r="H25" s="65"/>
      <c r="I25" s="65"/>
      <c r="J25" s="65"/>
      <c r="K25" s="65"/>
      <c r="L25" s="67"/>
    </row>
    <row r="26" spans="1:12" ht="21" customHeight="1">
      <c r="A26" s="64"/>
      <c r="B26" s="65"/>
      <c r="C26" s="668" t="s">
        <v>118</v>
      </c>
      <c r="D26" s="668"/>
      <c r="E26" s="668"/>
      <c r="F26" s="668"/>
      <c r="G26" s="668"/>
      <c r="H26" s="668"/>
      <c r="I26" s="668"/>
      <c r="J26" s="668"/>
      <c r="K26" s="668"/>
      <c r="L26" s="67"/>
    </row>
    <row r="27" spans="1:12" ht="36" customHeight="1">
      <c r="A27" s="64"/>
      <c r="B27" s="65"/>
      <c r="C27" s="66"/>
      <c r="D27" s="674" t="s">
        <v>455</v>
      </c>
      <c r="E27" s="674"/>
      <c r="F27" s="674"/>
      <c r="G27" s="674"/>
      <c r="H27" s="674"/>
      <c r="I27" s="674"/>
      <c r="J27" s="674"/>
      <c r="K27" s="674"/>
      <c r="L27" s="67"/>
    </row>
    <row r="28" spans="1:12" ht="55.5" customHeight="1">
      <c r="A28" s="64"/>
      <c r="B28" s="65"/>
      <c r="C28" s="66"/>
      <c r="D28" s="665" t="s">
        <v>456</v>
      </c>
      <c r="E28" s="665"/>
      <c r="F28" s="665"/>
      <c r="G28" s="665"/>
      <c r="H28" s="665"/>
      <c r="I28" s="665"/>
      <c r="J28" s="665"/>
      <c r="K28" s="665"/>
      <c r="L28" s="67"/>
    </row>
    <row r="29" spans="1:12" ht="27" customHeight="1">
      <c r="A29" s="64"/>
      <c r="B29" s="65"/>
      <c r="C29" s="65"/>
      <c r="D29" s="638" t="s">
        <v>21</v>
      </c>
      <c r="E29" s="638"/>
      <c r="F29" s="638"/>
      <c r="G29" s="638"/>
      <c r="H29" s="638"/>
      <c r="I29" s="638"/>
      <c r="J29" s="638"/>
      <c r="K29" s="638"/>
      <c r="L29" s="76"/>
    </row>
    <row r="30" spans="1:15" s="100" customFormat="1" ht="31.5" customHeight="1">
      <c r="A30" s="98"/>
      <c r="B30" s="62"/>
      <c r="C30" s="62"/>
      <c r="D30" s="644"/>
      <c r="E30" s="645"/>
      <c r="F30" s="645"/>
      <c r="G30" s="645"/>
      <c r="H30" s="645"/>
      <c r="I30" s="645"/>
      <c r="J30" s="645"/>
      <c r="K30" s="637"/>
      <c r="L30" s="103"/>
      <c r="N30" s="101"/>
      <c r="O30" s="101"/>
    </row>
    <row r="31" spans="1:12" ht="9" customHeight="1">
      <c r="A31" s="64"/>
      <c r="B31" s="65"/>
      <c r="C31" s="65"/>
      <c r="D31" s="78"/>
      <c r="E31" s="78"/>
      <c r="F31" s="78"/>
      <c r="G31" s="79"/>
      <c r="H31" s="79"/>
      <c r="I31" s="78"/>
      <c r="J31" s="78"/>
      <c r="K31" s="78"/>
      <c r="L31" s="76"/>
    </row>
    <row r="32" spans="1:12" ht="20.25">
      <c r="A32" s="68"/>
      <c r="B32" s="69"/>
      <c r="C32" s="668" t="s">
        <v>119</v>
      </c>
      <c r="D32" s="648"/>
      <c r="E32" s="648"/>
      <c r="F32" s="648"/>
      <c r="G32" s="648"/>
      <c r="H32" s="648"/>
      <c r="I32" s="648"/>
      <c r="J32" s="648"/>
      <c r="K32" s="648"/>
      <c r="L32" s="87"/>
    </row>
    <row r="33" spans="1:12" ht="36.75" customHeight="1">
      <c r="A33" s="64"/>
      <c r="B33" s="65"/>
      <c r="C33" s="75"/>
      <c r="D33" s="665" t="s">
        <v>457</v>
      </c>
      <c r="E33" s="651"/>
      <c r="F33" s="651"/>
      <c r="G33" s="651"/>
      <c r="H33" s="651"/>
      <c r="I33" s="651"/>
      <c r="J33" s="651"/>
      <c r="K33" s="651"/>
      <c r="L33" s="67"/>
    </row>
    <row r="34" spans="1:12" ht="42" customHeight="1">
      <c r="A34" s="64"/>
      <c r="B34" s="65"/>
      <c r="C34" s="75"/>
      <c r="D34" s="665" t="s">
        <v>458</v>
      </c>
      <c r="E34" s="651"/>
      <c r="F34" s="651"/>
      <c r="G34" s="651"/>
      <c r="H34" s="651"/>
      <c r="I34" s="651"/>
      <c r="J34" s="651"/>
      <c r="K34" s="651"/>
      <c r="L34" s="67"/>
    </row>
    <row r="35" spans="1:12" ht="9" customHeight="1">
      <c r="A35" s="64"/>
      <c r="B35" s="65"/>
      <c r="C35" s="57"/>
      <c r="D35" s="59"/>
      <c r="E35" s="65"/>
      <c r="F35" s="65"/>
      <c r="G35" s="65"/>
      <c r="H35" s="65"/>
      <c r="I35" s="65"/>
      <c r="J35" s="65"/>
      <c r="K35" s="65"/>
      <c r="L35" s="67"/>
    </row>
    <row r="36" spans="1:12" ht="20.25" customHeight="1" thickBot="1">
      <c r="A36" s="90" t="s">
        <v>477</v>
      </c>
      <c r="B36" s="80"/>
      <c r="C36" s="81"/>
      <c r="D36" s="80"/>
      <c r="E36" s="80"/>
      <c r="F36" s="80"/>
      <c r="G36" s="80"/>
      <c r="H36" s="80"/>
      <c r="I36" s="80"/>
      <c r="J36" s="80"/>
      <c r="K36" s="558"/>
      <c r="L36" s="82"/>
    </row>
  </sheetData>
  <sheetProtection formatCells="0"/>
  <mergeCells count="29">
    <mergeCell ref="C4:K4"/>
    <mergeCell ref="D5:K5"/>
    <mergeCell ref="E10:K10"/>
    <mergeCell ref="D7:K7"/>
    <mergeCell ref="D8:K8"/>
    <mergeCell ref="D6:K6"/>
    <mergeCell ref="D9:K9"/>
    <mergeCell ref="E17:K17"/>
    <mergeCell ref="D27:K27"/>
    <mergeCell ref="D28:K28"/>
    <mergeCell ref="D29:K29"/>
    <mergeCell ref="C26:K26"/>
    <mergeCell ref="D22:K22"/>
    <mergeCell ref="D23:K23"/>
    <mergeCell ref="D24:K24"/>
    <mergeCell ref="D30:K30"/>
    <mergeCell ref="D34:K34"/>
    <mergeCell ref="C32:K32"/>
    <mergeCell ref="D33:K33"/>
    <mergeCell ref="A1:D1"/>
    <mergeCell ref="A2:K2"/>
    <mergeCell ref="C21:K21"/>
    <mergeCell ref="G1:I1"/>
    <mergeCell ref="E15:K15"/>
    <mergeCell ref="D19:K19"/>
    <mergeCell ref="C12:K12"/>
    <mergeCell ref="D13:K13"/>
    <mergeCell ref="D14:K14"/>
    <mergeCell ref="E16:K16"/>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29">
    <pageSetUpPr fitToPage="1"/>
  </sheetPr>
  <dimension ref="A1:O43"/>
  <sheetViews>
    <sheetView showGridLines="0" zoomScale="75" zoomScaleNormal="75" zoomScaleSheetLayoutView="75" workbookViewId="0" topLeftCell="A1">
      <selection activeCell="H12" sqref="H12:J12"/>
    </sheetView>
  </sheetViews>
  <sheetFormatPr defaultColWidth="7.75390625" defaultRowHeight="12"/>
  <cols>
    <col min="1" max="1" width="9.75390625" style="9" customWidth="1"/>
    <col min="2" max="2" width="10.125" style="9" customWidth="1"/>
    <col min="3" max="3" width="4.875" style="9" customWidth="1"/>
    <col min="4" max="4" width="11.75390625" style="9" customWidth="1"/>
    <col min="5" max="5" width="18.75390625" style="9" customWidth="1"/>
    <col min="6" max="6" width="12.00390625" style="9" customWidth="1"/>
    <col min="7" max="7" width="7.75390625" style="9" customWidth="1"/>
    <col min="8" max="8" width="13.125" style="9" customWidth="1"/>
    <col min="9" max="9" width="28.125" style="9" customWidth="1"/>
    <col min="10" max="10" width="26.75390625" style="9" customWidth="1"/>
    <col min="11" max="11" width="12.25390625" style="9" customWidth="1"/>
    <col min="12" max="16384" width="7.75390625" style="9" customWidth="1"/>
  </cols>
  <sheetData>
    <row r="1" spans="1:11" s="1" customFormat="1" ht="30" customHeight="1">
      <c r="A1" s="83" t="s">
        <v>225</v>
      </c>
      <c r="B1" s="84"/>
      <c r="C1" s="84"/>
      <c r="D1" s="84"/>
      <c r="E1" s="85" t="s">
        <v>331</v>
      </c>
      <c r="F1" s="682">
        <f>IF('Form4a-1'!$G$1="","",'Form4a-1'!$G$1)</f>
      </c>
      <c r="G1" s="683"/>
      <c r="H1" s="683"/>
      <c r="I1" s="684"/>
      <c r="J1" s="85" t="s">
        <v>330</v>
      </c>
      <c r="K1" s="127">
        <f>IF('Form4a-1'!$K$1="","",'Form4a-1'!$K$1+6)</f>
      </c>
    </row>
    <row r="2" spans="1:11" s="8" customFormat="1" ht="30" customHeight="1">
      <c r="A2" s="657" t="s">
        <v>226</v>
      </c>
      <c r="B2" s="685"/>
      <c r="C2" s="685"/>
      <c r="D2" s="685"/>
      <c r="E2" s="685"/>
      <c r="F2" s="685"/>
      <c r="G2" s="685"/>
      <c r="H2" s="685"/>
      <c r="I2" s="685"/>
      <c r="J2" s="685"/>
      <c r="K2" s="108"/>
    </row>
    <row r="3" spans="1:11" ht="12.75" customHeight="1">
      <c r="A3" s="109"/>
      <c r="B3" s="110"/>
      <c r="C3" s="110"/>
      <c r="D3" s="110"/>
      <c r="E3" s="110"/>
      <c r="F3" s="110"/>
      <c r="G3" s="110"/>
      <c r="H3" s="110"/>
      <c r="I3" s="110"/>
      <c r="J3" s="110"/>
      <c r="K3" s="111"/>
    </row>
    <row r="4" spans="1:11" s="10" customFormat="1" ht="21">
      <c r="A4" s="112"/>
      <c r="B4" s="113"/>
      <c r="C4" s="668" t="s">
        <v>581</v>
      </c>
      <c r="D4" s="648"/>
      <c r="E4" s="648"/>
      <c r="F4" s="648"/>
      <c r="G4" s="648"/>
      <c r="H4" s="648"/>
      <c r="I4" s="648"/>
      <c r="J4" s="648"/>
      <c r="K4" s="115"/>
    </row>
    <row r="5" spans="1:11" s="7" customFormat="1" ht="36.75" customHeight="1">
      <c r="A5" s="116"/>
      <c r="B5" s="117"/>
      <c r="C5" s="114"/>
      <c r="D5" s="681" t="s">
        <v>459</v>
      </c>
      <c r="E5" s="651"/>
      <c r="F5" s="651"/>
      <c r="G5" s="651"/>
      <c r="H5" s="651"/>
      <c r="I5" s="651"/>
      <c r="J5" s="651"/>
      <c r="K5" s="119"/>
    </row>
    <row r="6" spans="1:11" s="7" customFormat="1" ht="15" customHeight="1">
      <c r="A6" s="120"/>
      <c r="B6" s="117"/>
      <c r="C6" s="114"/>
      <c r="D6" s="114"/>
      <c r="E6" s="114"/>
      <c r="F6" s="114"/>
      <c r="G6" s="114"/>
      <c r="H6" s="114"/>
      <c r="I6" s="114"/>
      <c r="J6" s="114"/>
      <c r="K6" s="119"/>
    </row>
    <row r="7" spans="1:11" s="7" customFormat="1" ht="18" customHeight="1">
      <c r="A7" s="121"/>
      <c r="B7" s="117"/>
      <c r="C7" s="668" t="s">
        <v>525</v>
      </c>
      <c r="D7" s="648"/>
      <c r="E7" s="648"/>
      <c r="F7" s="648"/>
      <c r="G7" s="648"/>
      <c r="H7" s="648"/>
      <c r="I7" s="648"/>
      <c r="J7" s="648"/>
      <c r="K7" s="119"/>
    </row>
    <row r="8" spans="1:11" s="7" customFormat="1" ht="36.75" customHeight="1">
      <c r="A8" s="116"/>
      <c r="B8" s="117"/>
      <c r="C8" s="118"/>
      <c r="D8" s="681" t="s">
        <v>465</v>
      </c>
      <c r="E8" s="651"/>
      <c r="F8" s="651"/>
      <c r="G8" s="651"/>
      <c r="H8" s="651"/>
      <c r="I8" s="651"/>
      <c r="J8" s="651"/>
      <c r="K8" s="111"/>
    </row>
    <row r="9" spans="1:11" ht="36.75" customHeight="1">
      <c r="A9" s="121"/>
      <c r="B9" s="110"/>
      <c r="C9" s="114"/>
      <c r="D9" s="681" t="s">
        <v>475</v>
      </c>
      <c r="E9" s="651"/>
      <c r="F9" s="651"/>
      <c r="G9" s="651"/>
      <c r="H9" s="651"/>
      <c r="I9" s="651"/>
      <c r="J9" s="651"/>
      <c r="K9" s="119"/>
    </row>
    <row r="10" spans="1:11" ht="36.75" customHeight="1">
      <c r="A10" s="121"/>
      <c r="B10" s="110"/>
      <c r="C10" s="114"/>
      <c r="D10" s="681" t="s">
        <v>524</v>
      </c>
      <c r="E10" s="651"/>
      <c r="F10" s="651"/>
      <c r="G10" s="651"/>
      <c r="H10" s="651"/>
      <c r="I10" s="651"/>
      <c r="J10" s="651"/>
      <c r="K10" s="119"/>
    </row>
    <row r="11" spans="1:11" s="10" customFormat="1" ht="21" customHeight="1">
      <c r="A11" s="112"/>
      <c r="B11" s="113"/>
      <c r="C11" s="113"/>
      <c r="D11" s="680" t="s">
        <v>460</v>
      </c>
      <c r="E11" s="648"/>
      <c r="F11" s="648"/>
      <c r="G11" s="648"/>
      <c r="H11" s="648"/>
      <c r="I11" s="648"/>
      <c r="J11" s="648"/>
      <c r="K11" s="111"/>
    </row>
    <row r="12" spans="1:11" s="7" customFormat="1" ht="32.25" customHeight="1">
      <c r="A12" s="116"/>
      <c r="B12" s="117"/>
      <c r="C12" s="114"/>
      <c r="D12" s="686" t="s">
        <v>348</v>
      </c>
      <c r="E12" s="686"/>
      <c r="F12" s="686"/>
      <c r="G12" s="688"/>
      <c r="H12" s="644"/>
      <c r="I12" s="645"/>
      <c r="J12" s="637"/>
      <c r="K12" s="119"/>
    </row>
    <row r="13" spans="1:11" s="10" customFormat="1" ht="27.75" customHeight="1">
      <c r="A13" s="112"/>
      <c r="B13" s="113"/>
      <c r="C13" s="114"/>
      <c r="D13" s="686" t="s">
        <v>21</v>
      </c>
      <c r="E13" s="664"/>
      <c r="F13" s="664"/>
      <c r="G13" s="664"/>
      <c r="H13" s="664"/>
      <c r="I13" s="664"/>
      <c r="J13" s="664"/>
      <c r="K13" s="111"/>
    </row>
    <row r="14" spans="1:11" s="10" customFormat="1" ht="30" customHeight="1">
      <c r="A14" s="112"/>
      <c r="B14" s="113"/>
      <c r="C14" s="114"/>
      <c r="D14" s="687"/>
      <c r="E14" s="590"/>
      <c r="F14" s="590"/>
      <c r="G14" s="590"/>
      <c r="H14" s="590"/>
      <c r="I14" s="590"/>
      <c r="J14" s="591"/>
      <c r="K14" s="111"/>
    </row>
    <row r="15" spans="1:11" s="7" customFormat="1" ht="15" customHeight="1">
      <c r="A15" s="120"/>
      <c r="B15" s="117"/>
      <c r="C15" s="114"/>
      <c r="D15" s="114"/>
      <c r="E15" s="114"/>
      <c r="F15" s="114"/>
      <c r="G15" s="114"/>
      <c r="H15" s="114"/>
      <c r="I15" s="114"/>
      <c r="J15" s="114"/>
      <c r="K15" s="119"/>
    </row>
    <row r="16" spans="1:11" s="7" customFormat="1" ht="18" customHeight="1">
      <c r="A16" s="121"/>
      <c r="B16" s="117"/>
      <c r="C16" s="668" t="s">
        <v>506</v>
      </c>
      <c r="D16" s="648"/>
      <c r="E16" s="648"/>
      <c r="F16" s="648"/>
      <c r="G16" s="648"/>
      <c r="H16" s="648"/>
      <c r="I16" s="648"/>
      <c r="J16" s="648"/>
      <c r="K16" s="119"/>
    </row>
    <row r="17" spans="1:11" s="7" customFormat="1" ht="18" customHeight="1">
      <c r="A17" s="116"/>
      <c r="B17" s="117"/>
      <c r="C17" s="118"/>
      <c r="D17" s="689" t="s">
        <v>583</v>
      </c>
      <c r="E17" s="648"/>
      <c r="F17" s="648"/>
      <c r="G17" s="648"/>
      <c r="H17" s="648"/>
      <c r="I17" s="648"/>
      <c r="J17" s="648"/>
      <c r="K17" s="111"/>
    </row>
    <row r="18" spans="1:11" ht="38.25" customHeight="1">
      <c r="A18" s="121"/>
      <c r="B18" s="110"/>
      <c r="C18" s="114"/>
      <c r="D18" s="681" t="s">
        <v>478</v>
      </c>
      <c r="E18" s="651"/>
      <c r="F18" s="651"/>
      <c r="G18" s="651"/>
      <c r="H18" s="651"/>
      <c r="I18" s="651"/>
      <c r="J18" s="651"/>
      <c r="K18" s="119"/>
    </row>
    <row r="19" spans="1:15" s="1" customFormat="1" ht="36" customHeight="1">
      <c r="A19" s="64"/>
      <c r="B19" s="65"/>
      <c r="C19" s="65"/>
      <c r="D19" s="589" t="s">
        <v>21</v>
      </c>
      <c r="E19" s="589"/>
      <c r="F19" s="589"/>
      <c r="G19" s="589"/>
      <c r="H19" s="658"/>
      <c r="I19" s="629"/>
      <c r="J19" s="659"/>
      <c r="K19" s="67"/>
      <c r="L19" s="24"/>
      <c r="M19" s="18"/>
      <c r="N19" s="18"/>
      <c r="O19" s="18"/>
    </row>
    <row r="20" spans="1:11" s="7" customFormat="1" ht="37.5" customHeight="1">
      <c r="A20" s="120"/>
      <c r="B20" s="117"/>
      <c r="C20" s="690" t="s">
        <v>507</v>
      </c>
      <c r="D20" s="664"/>
      <c r="E20" s="664"/>
      <c r="F20" s="664"/>
      <c r="G20" s="664"/>
      <c r="H20" s="664"/>
      <c r="I20" s="664"/>
      <c r="J20" s="664"/>
      <c r="K20" s="119"/>
    </row>
    <row r="21" spans="1:11" s="7" customFormat="1" ht="18" customHeight="1">
      <c r="A21" s="116"/>
      <c r="B21" s="117"/>
      <c r="C21" s="118"/>
      <c r="D21" s="689" t="s">
        <v>473</v>
      </c>
      <c r="E21" s="648"/>
      <c r="F21" s="648"/>
      <c r="G21" s="648"/>
      <c r="H21" s="648"/>
      <c r="I21" s="648"/>
      <c r="J21" s="648"/>
      <c r="K21" s="111"/>
    </row>
    <row r="22" spans="1:11" s="7" customFormat="1" ht="36.75" customHeight="1">
      <c r="A22" s="116"/>
      <c r="B22" s="117"/>
      <c r="C22" s="114"/>
      <c r="D22" s="681" t="s">
        <v>479</v>
      </c>
      <c r="E22" s="651"/>
      <c r="F22" s="651"/>
      <c r="G22" s="651"/>
      <c r="H22" s="651"/>
      <c r="I22" s="651"/>
      <c r="J22" s="651"/>
      <c r="K22" s="115"/>
    </row>
    <row r="23" spans="1:15" s="1" customFormat="1" ht="18.75" customHeight="1">
      <c r="A23" s="64"/>
      <c r="B23" s="65"/>
      <c r="C23" s="66"/>
      <c r="D23" s="662" t="s">
        <v>480</v>
      </c>
      <c r="E23" s="648"/>
      <c r="F23" s="648"/>
      <c r="G23" s="648"/>
      <c r="H23" s="648"/>
      <c r="I23" s="648"/>
      <c r="J23" s="648"/>
      <c r="K23" s="119"/>
      <c r="L23" s="18"/>
      <c r="M23" s="18"/>
      <c r="N23" s="20"/>
      <c r="O23" s="18"/>
    </row>
    <row r="24" spans="1:15" s="1" customFormat="1" ht="18.75" customHeight="1">
      <c r="A24" s="64"/>
      <c r="B24" s="65"/>
      <c r="C24" s="66"/>
      <c r="D24" s="649" t="s">
        <v>16</v>
      </c>
      <c r="E24" s="649"/>
      <c r="F24" s="649"/>
      <c r="G24" s="649"/>
      <c r="H24" s="649"/>
      <c r="I24" s="649"/>
      <c r="J24" s="649"/>
      <c r="K24" s="119"/>
      <c r="L24" s="18"/>
      <c r="M24" s="18"/>
      <c r="N24" s="20"/>
      <c r="O24" s="18"/>
    </row>
    <row r="25" spans="1:11" s="7" customFormat="1" ht="32.25" customHeight="1">
      <c r="A25" s="116"/>
      <c r="B25" s="117"/>
      <c r="C25" s="114"/>
      <c r="D25" s="686" t="s">
        <v>348</v>
      </c>
      <c r="E25" s="686"/>
      <c r="F25" s="686"/>
      <c r="G25" s="688"/>
      <c r="H25" s="644"/>
      <c r="I25" s="645"/>
      <c r="J25" s="637"/>
      <c r="K25" s="119"/>
    </row>
    <row r="26" spans="1:11" s="7" customFormat="1" ht="6.75" customHeight="1">
      <c r="A26" s="116"/>
      <c r="B26" s="117"/>
      <c r="C26" s="114"/>
      <c r="D26" s="543"/>
      <c r="E26" s="543"/>
      <c r="F26" s="543"/>
      <c r="G26" s="543"/>
      <c r="H26" s="541"/>
      <c r="I26" s="541"/>
      <c r="J26" s="541"/>
      <c r="K26" s="119"/>
    </row>
    <row r="27" spans="1:11" s="1" customFormat="1" ht="36" customHeight="1">
      <c r="A27" s="116"/>
      <c r="B27" s="65"/>
      <c r="C27" s="65"/>
      <c r="D27" s="613" t="s">
        <v>21</v>
      </c>
      <c r="E27" s="613"/>
      <c r="F27" s="613"/>
      <c r="G27" s="613"/>
      <c r="H27" s="658"/>
      <c r="I27" s="629"/>
      <c r="J27" s="659"/>
      <c r="K27" s="119"/>
    </row>
    <row r="28" spans="1:11" s="7" customFormat="1" ht="15" customHeight="1">
      <c r="A28" s="121"/>
      <c r="B28" s="117"/>
      <c r="C28" s="114"/>
      <c r="D28" s="118"/>
      <c r="E28" s="114"/>
      <c r="F28" s="114"/>
      <c r="G28" s="114"/>
      <c r="H28" s="114"/>
      <c r="I28" s="114"/>
      <c r="J28" s="114"/>
      <c r="K28" s="119"/>
    </row>
    <row r="29" spans="1:11" s="10" customFormat="1" ht="21">
      <c r="A29" s="112"/>
      <c r="B29" s="113"/>
      <c r="C29" s="575" t="s">
        <v>508</v>
      </c>
      <c r="D29" s="648"/>
      <c r="E29" s="648"/>
      <c r="F29" s="648"/>
      <c r="G29" s="648"/>
      <c r="H29" s="648"/>
      <c r="I29" s="648"/>
      <c r="J29" s="648"/>
      <c r="K29" s="111"/>
    </row>
    <row r="30" spans="1:11" s="10" customFormat="1" ht="37.5" customHeight="1">
      <c r="A30" s="112"/>
      <c r="B30" s="113"/>
      <c r="C30" s="114"/>
      <c r="D30" s="681" t="s">
        <v>483</v>
      </c>
      <c r="E30" s="651"/>
      <c r="F30" s="651"/>
      <c r="G30" s="651"/>
      <c r="H30" s="651"/>
      <c r="I30" s="651"/>
      <c r="J30" s="651"/>
      <c r="K30" s="111"/>
    </row>
    <row r="31" spans="1:11" s="7" customFormat="1" ht="18" customHeight="1">
      <c r="A31" s="116"/>
      <c r="B31" s="117"/>
      <c r="C31" s="114"/>
      <c r="D31" s="689" t="s">
        <v>426</v>
      </c>
      <c r="E31" s="648"/>
      <c r="F31" s="648"/>
      <c r="G31" s="648"/>
      <c r="H31" s="648"/>
      <c r="I31" s="648"/>
      <c r="J31" s="648"/>
      <c r="K31" s="119"/>
    </row>
    <row r="32" spans="1:11" s="7" customFormat="1" ht="20.25" customHeight="1">
      <c r="A32" s="116"/>
      <c r="B32" s="117"/>
      <c r="C32" s="114"/>
      <c r="D32" s="680" t="s">
        <v>235</v>
      </c>
      <c r="E32" s="648"/>
      <c r="F32" s="648"/>
      <c r="G32" s="648"/>
      <c r="H32" s="648"/>
      <c r="I32" s="648"/>
      <c r="J32" s="648"/>
      <c r="K32" s="119"/>
    </row>
    <row r="33" spans="1:11" s="7" customFormat="1" ht="32.25" customHeight="1">
      <c r="A33" s="116"/>
      <c r="B33" s="117"/>
      <c r="C33" s="114"/>
      <c r="D33" s="686" t="s">
        <v>348</v>
      </c>
      <c r="E33" s="686"/>
      <c r="F33" s="686"/>
      <c r="G33" s="688"/>
      <c r="H33" s="644"/>
      <c r="I33" s="645"/>
      <c r="J33" s="637"/>
      <c r="K33" s="119"/>
    </row>
    <row r="34" spans="1:11" s="7" customFormat="1" ht="6.75" customHeight="1">
      <c r="A34" s="116"/>
      <c r="B34" s="117"/>
      <c r="C34" s="114"/>
      <c r="D34" s="114"/>
      <c r="E34" s="114"/>
      <c r="F34" s="114"/>
      <c r="G34" s="114"/>
      <c r="H34" s="73"/>
      <c r="I34" s="73"/>
      <c r="J34" s="554"/>
      <c r="K34" s="119"/>
    </row>
    <row r="35" spans="1:11" s="7" customFormat="1" ht="36" customHeight="1">
      <c r="A35" s="116"/>
      <c r="B35" s="117"/>
      <c r="C35" s="114"/>
      <c r="D35" s="589" t="s">
        <v>21</v>
      </c>
      <c r="E35" s="589"/>
      <c r="F35" s="589"/>
      <c r="G35" s="589"/>
      <c r="H35" s="658"/>
      <c r="I35" s="629"/>
      <c r="J35" s="659"/>
      <c r="K35" s="119"/>
    </row>
    <row r="36" spans="1:11" ht="15" customHeight="1">
      <c r="A36" s="109"/>
      <c r="B36" s="110"/>
      <c r="C36" s="110"/>
      <c r="D36" s="110"/>
      <c r="E36" s="110"/>
      <c r="F36" s="110"/>
      <c r="G36" s="110"/>
      <c r="H36" s="110"/>
      <c r="I36" s="110"/>
      <c r="J36" s="110"/>
      <c r="K36" s="111"/>
    </row>
    <row r="37" spans="1:11" s="10" customFormat="1" ht="20.25">
      <c r="A37" s="116"/>
      <c r="B37" s="117"/>
      <c r="C37" s="668" t="s">
        <v>509</v>
      </c>
      <c r="D37" s="648"/>
      <c r="E37" s="648"/>
      <c r="F37" s="648"/>
      <c r="G37" s="648"/>
      <c r="H37" s="648"/>
      <c r="I37" s="648"/>
      <c r="J37" s="648"/>
      <c r="K37" s="119"/>
    </row>
    <row r="38" spans="1:11" s="7" customFormat="1" ht="36.75" customHeight="1">
      <c r="A38" s="116"/>
      <c r="B38" s="117"/>
      <c r="C38" s="114"/>
      <c r="D38" s="596" t="s">
        <v>484</v>
      </c>
      <c r="E38" s="651"/>
      <c r="F38" s="651"/>
      <c r="G38" s="651"/>
      <c r="H38" s="651"/>
      <c r="I38" s="651"/>
      <c r="J38" s="651"/>
      <c r="K38" s="119"/>
    </row>
    <row r="39" spans="1:11" s="7" customFormat="1" ht="36.75" customHeight="1">
      <c r="A39" s="116"/>
      <c r="B39" s="117"/>
      <c r="C39" s="114"/>
      <c r="D39" s="596" t="s">
        <v>485</v>
      </c>
      <c r="E39" s="651"/>
      <c r="F39" s="651"/>
      <c r="G39" s="651"/>
      <c r="H39" s="651"/>
      <c r="I39" s="651"/>
      <c r="J39" s="651"/>
      <c r="K39" s="111"/>
    </row>
    <row r="40" spans="1:11" s="7" customFormat="1" ht="18" customHeight="1">
      <c r="A40" s="116"/>
      <c r="B40" s="117"/>
      <c r="C40" s="114"/>
      <c r="D40" s="680" t="s">
        <v>486</v>
      </c>
      <c r="E40" s="648"/>
      <c r="F40" s="648"/>
      <c r="G40" s="648"/>
      <c r="H40" s="648"/>
      <c r="I40" s="648"/>
      <c r="J40" s="648"/>
      <c r="K40" s="119"/>
    </row>
    <row r="41" spans="1:11" s="7" customFormat="1" ht="35.25" customHeight="1">
      <c r="A41" s="64"/>
      <c r="B41" s="65"/>
      <c r="C41" s="65"/>
      <c r="D41" s="589" t="s">
        <v>21</v>
      </c>
      <c r="E41" s="589"/>
      <c r="F41" s="589"/>
      <c r="G41" s="648"/>
      <c r="H41" s="644"/>
      <c r="I41" s="590"/>
      <c r="J41" s="591"/>
      <c r="K41" s="76"/>
    </row>
    <row r="42" spans="1:11" s="7" customFormat="1" ht="14.25" customHeight="1">
      <c r="A42" s="64"/>
      <c r="B42" s="65"/>
      <c r="C42" s="65"/>
      <c r="D42" s="462"/>
      <c r="E42" s="462"/>
      <c r="F42" s="462"/>
      <c r="G42" s="542"/>
      <c r="H42" s="552"/>
      <c r="I42" s="553"/>
      <c r="J42" s="553"/>
      <c r="K42" s="76"/>
    </row>
    <row r="43" spans="1:12" s="14" customFormat="1" ht="33.75" customHeight="1" thickBot="1">
      <c r="A43" s="125" t="s">
        <v>68</v>
      </c>
      <c r="B43" s="80"/>
      <c r="C43" s="81"/>
      <c r="D43" s="80"/>
      <c r="E43" s="80"/>
      <c r="F43" s="80"/>
      <c r="G43" s="80"/>
      <c r="H43" s="80"/>
      <c r="I43" s="80"/>
      <c r="J43" s="559"/>
      <c r="K43" s="126"/>
      <c r="L43" s="1"/>
    </row>
  </sheetData>
  <sheetProtection password="CCAC" sheet="1" objects="1" scenarios="1" formatCells="0"/>
  <mergeCells count="41">
    <mergeCell ref="D35:G35"/>
    <mergeCell ref="H35:J35"/>
    <mergeCell ref="D30:J30"/>
    <mergeCell ref="D31:J31"/>
    <mergeCell ref="D32:J32"/>
    <mergeCell ref="D33:G33"/>
    <mergeCell ref="H33:J33"/>
    <mergeCell ref="D27:G27"/>
    <mergeCell ref="H27:J27"/>
    <mergeCell ref="D21:J21"/>
    <mergeCell ref="D22:J22"/>
    <mergeCell ref="D23:J23"/>
    <mergeCell ref="D24:J24"/>
    <mergeCell ref="C16:J16"/>
    <mergeCell ref="D25:G25"/>
    <mergeCell ref="H25:J25"/>
    <mergeCell ref="C37:J37"/>
    <mergeCell ref="D17:J17"/>
    <mergeCell ref="D18:J18"/>
    <mergeCell ref="C20:J20"/>
    <mergeCell ref="D19:G19"/>
    <mergeCell ref="H19:J19"/>
    <mergeCell ref="C29:J29"/>
    <mergeCell ref="D13:J13"/>
    <mergeCell ref="D14:J14"/>
    <mergeCell ref="D12:G12"/>
    <mergeCell ref="H12:J12"/>
    <mergeCell ref="F1:I1"/>
    <mergeCell ref="A2:J2"/>
    <mergeCell ref="C4:J4"/>
    <mergeCell ref="D5:J5"/>
    <mergeCell ref="C7:J7"/>
    <mergeCell ref="D8:J8"/>
    <mergeCell ref="D9:J9"/>
    <mergeCell ref="D11:J11"/>
    <mergeCell ref="D10:J10"/>
    <mergeCell ref="D38:J38"/>
    <mergeCell ref="D39:J39"/>
    <mergeCell ref="D40:J40"/>
    <mergeCell ref="D41:G41"/>
    <mergeCell ref="H41:J41"/>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30">
    <pageSetUpPr fitToPage="1"/>
  </sheetPr>
  <dimension ref="A1:O41"/>
  <sheetViews>
    <sheetView showGridLines="0" zoomScale="75" zoomScaleNormal="75" zoomScaleSheetLayoutView="75" workbookViewId="0" topLeftCell="A1">
      <selection activeCell="H8" sqref="H8:J8"/>
    </sheetView>
  </sheetViews>
  <sheetFormatPr defaultColWidth="7.75390625" defaultRowHeight="12"/>
  <cols>
    <col min="1" max="1" width="7.75390625" style="9" customWidth="1"/>
    <col min="2" max="2" width="5.125" style="9" customWidth="1"/>
    <col min="3" max="3" width="4.875" style="9" customWidth="1"/>
    <col min="4" max="5" width="18.75390625" style="9" customWidth="1"/>
    <col min="6" max="6" width="12.00390625" style="9" customWidth="1"/>
    <col min="7" max="7" width="7.75390625" style="9" customWidth="1"/>
    <col min="8" max="8" width="13.125" style="9" customWidth="1"/>
    <col min="9" max="9" width="28.125" style="9" customWidth="1"/>
    <col min="10" max="10" width="26.75390625" style="9" customWidth="1"/>
    <col min="11" max="11" width="12.25390625" style="9" customWidth="1"/>
    <col min="12" max="16384" width="7.75390625" style="9" customWidth="1"/>
  </cols>
  <sheetData>
    <row r="1" spans="1:11" s="1" customFormat="1" ht="30" customHeight="1">
      <c r="A1" s="83" t="s">
        <v>225</v>
      </c>
      <c r="B1" s="84"/>
      <c r="C1" s="84"/>
      <c r="D1" s="84"/>
      <c r="E1" s="129" t="s">
        <v>331</v>
      </c>
      <c r="F1" s="682">
        <f>IF('Form4a-1'!$G$1="","",'Form4a-1'!$G$1)</f>
      </c>
      <c r="G1" s="683"/>
      <c r="H1" s="683"/>
      <c r="I1" s="684"/>
      <c r="J1" s="86" t="s">
        <v>330</v>
      </c>
      <c r="K1" s="463">
        <f>IF('Form4a-1'!$K$1="","",'Form4a-1'!$K$1+7)</f>
      </c>
    </row>
    <row r="2" spans="1:11" s="8" customFormat="1" ht="30" customHeight="1">
      <c r="A2" s="657" t="s">
        <v>226</v>
      </c>
      <c r="B2" s="685"/>
      <c r="C2" s="685"/>
      <c r="D2" s="685"/>
      <c r="E2" s="685"/>
      <c r="F2" s="685"/>
      <c r="G2" s="685"/>
      <c r="H2" s="685"/>
      <c r="I2" s="685"/>
      <c r="J2" s="685"/>
      <c r="K2" s="108"/>
    </row>
    <row r="3" spans="1:11" ht="12" customHeight="1">
      <c r="A3" s="116"/>
      <c r="B3" s="117"/>
      <c r="C3" s="114"/>
      <c r="D3" s="114"/>
      <c r="E3" s="114"/>
      <c r="F3" s="114"/>
      <c r="G3" s="114"/>
      <c r="H3" s="114"/>
      <c r="I3" s="114"/>
      <c r="J3" s="114"/>
      <c r="K3" s="119"/>
    </row>
    <row r="4" spans="1:11" ht="18" customHeight="1">
      <c r="A4" s="116"/>
      <c r="B4" s="117"/>
      <c r="C4" s="668" t="s">
        <v>510</v>
      </c>
      <c r="D4" s="648"/>
      <c r="E4" s="648"/>
      <c r="F4" s="648"/>
      <c r="G4" s="648"/>
      <c r="H4" s="648"/>
      <c r="I4" s="648"/>
      <c r="J4" s="648"/>
      <c r="K4" s="119"/>
    </row>
    <row r="5" spans="1:11" s="10" customFormat="1" ht="21" customHeight="1">
      <c r="A5" s="116"/>
      <c r="B5" s="117"/>
      <c r="C5" s="114"/>
      <c r="D5" s="680" t="s">
        <v>207</v>
      </c>
      <c r="E5" s="648"/>
      <c r="F5" s="648"/>
      <c r="G5" s="648"/>
      <c r="H5" s="648"/>
      <c r="I5" s="648"/>
      <c r="J5" s="648"/>
      <c r="K5" s="119"/>
    </row>
    <row r="6" spans="1:11" s="10" customFormat="1" ht="37.5" customHeight="1">
      <c r="A6" s="116"/>
      <c r="B6" s="117"/>
      <c r="C6" s="114"/>
      <c r="D6" s="650" t="s">
        <v>150</v>
      </c>
      <c r="E6" s="691"/>
      <c r="F6" s="691"/>
      <c r="G6" s="691"/>
      <c r="H6" s="691"/>
      <c r="I6" s="691"/>
      <c r="J6" s="691"/>
      <c r="K6" s="115"/>
    </row>
    <row r="7" spans="1:11" s="10" customFormat="1" ht="15.75" customHeight="1">
      <c r="A7" s="116"/>
      <c r="B7" s="117"/>
      <c r="C7" s="114"/>
      <c r="D7" s="680" t="s">
        <v>487</v>
      </c>
      <c r="E7" s="648"/>
      <c r="F7" s="648"/>
      <c r="G7" s="648"/>
      <c r="H7" s="648"/>
      <c r="I7" s="648"/>
      <c r="J7" s="648"/>
      <c r="K7" s="119"/>
    </row>
    <row r="8" spans="1:11" s="7" customFormat="1" ht="36" customHeight="1">
      <c r="A8" s="64"/>
      <c r="B8" s="65"/>
      <c r="C8" s="65"/>
      <c r="D8" s="613" t="s">
        <v>21</v>
      </c>
      <c r="E8" s="613"/>
      <c r="F8" s="613"/>
      <c r="G8" s="613"/>
      <c r="H8" s="644"/>
      <c r="I8" s="590"/>
      <c r="J8" s="591"/>
      <c r="K8" s="76"/>
    </row>
    <row r="9" spans="1:11" s="7" customFormat="1" ht="18" customHeight="1">
      <c r="A9" s="116"/>
      <c r="B9" s="117"/>
      <c r="C9" s="114"/>
      <c r="D9" s="114"/>
      <c r="E9" s="114"/>
      <c r="F9" s="114"/>
      <c r="G9" s="114"/>
      <c r="H9" s="114"/>
      <c r="I9" s="114"/>
      <c r="J9" s="114"/>
      <c r="K9" s="119"/>
    </row>
    <row r="10" spans="1:11" s="7" customFormat="1" ht="18" customHeight="1">
      <c r="A10" s="116"/>
      <c r="B10" s="117"/>
      <c r="C10" s="668" t="s">
        <v>511</v>
      </c>
      <c r="D10" s="648"/>
      <c r="E10" s="648"/>
      <c r="F10" s="648"/>
      <c r="G10" s="648"/>
      <c r="H10" s="648"/>
      <c r="I10" s="648"/>
      <c r="J10" s="648"/>
      <c r="K10" s="119"/>
    </row>
    <row r="11" spans="1:11" s="7" customFormat="1" ht="18" customHeight="1">
      <c r="A11" s="116"/>
      <c r="B11" s="117"/>
      <c r="C11" s="114"/>
      <c r="D11" s="692" t="s">
        <v>407</v>
      </c>
      <c r="E11" s="592"/>
      <c r="F11" s="592"/>
      <c r="G11" s="592"/>
      <c r="H11" s="592"/>
      <c r="I11" s="592"/>
      <c r="J11" s="592"/>
      <c r="K11" s="119"/>
    </row>
    <row r="12" spans="1:11" s="7" customFormat="1" ht="36.75" customHeight="1">
      <c r="A12" s="116"/>
      <c r="B12" s="117"/>
      <c r="C12" s="114"/>
      <c r="D12" s="596" t="s">
        <v>488</v>
      </c>
      <c r="E12" s="651"/>
      <c r="F12" s="651"/>
      <c r="G12" s="651"/>
      <c r="H12" s="651"/>
      <c r="I12" s="651"/>
      <c r="J12" s="651"/>
      <c r="K12" s="111"/>
    </row>
    <row r="13" spans="1:11" s="1" customFormat="1" ht="18" customHeight="1">
      <c r="A13" s="64"/>
      <c r="B13" s="65"/>
      <c r="C13" s="66"/>
      <c r="D13" s="669" t="s">
        <v>217</v>
      </c>
      <c r="E13" s="661"/>
      <c r="F13" s="661"/>
      <c r="G13" s="661"/>
      <c r="H13" s="661"/>
      <c r="I13" s="661"/>
      <c r="J13" s="661"/>
      <c r="K13" s="67"/>
    </row>
    <row r="14" spans="1:11" s="1" customFormat="1" ht="18" customHeight="1">
      <c r="A14" s="116"/>
      <c r="B14" s="117"/>
      <c r="C14" s="114"/>
      <c r="D14" s="693" t="s">
        <v>489</v>
      </c>
      <c r="E14" s="648"/>
      <c r="F14" s="648"/>
      <c r="G14" s="648"/>
      <c r="H14" s="648"/>
      <c r="I14" s="648"/>
      <c r="J14" s="648"/>
      <c r="K14" s="119"/>
    </row>
    <row r="15" spans="1:11" s="7" customFormat="1" ht="32.25" customHeight="1">
      <c r="A15" s="116"/>
      <c r="B15" s="117"/>
      <c r="C15" s="114"/>
      <c r="D15" s="686" t="s">
        <v>348</v>
      </c>
      <c r="E15" s="686"/>
      <c r="F15" s="686"/>
      <c r="G15" s="688"/>
      <c r="H15" s="644"/>
      <c r="I15" s="645"/>
      <c r="J15" s="637"/>
      <c r="K15" s="119"/>
    </row>
    <row r="16" spans="1:11" s="7" customFormat="1" ht="6.75" customHeight="1">
      <c r="A16" s="116"/>
      <c r="B16" s="117"/>
      <c r="C16" s="114"/>
      <c r="D16" s="543"/>
      <c r="E16" s="543"/>
      <c r="F16" s="543"/>
      <c r="G16" s="543"/>
      <c r="H16" s="541"/>
      <c r="I16" s="541"/>
      <c r="J16" s="541"/>
      <c r="K16" s="119"/>
    </row>
    <row r="17" spans="1:11" s="7" customFormat="1" ht="35.25" customHeight="1">
      <c r="A17" s="64"/>
      <c r="B17" s="65"/>
      <c r="C17" s="65"/>
      <c r="D17" s="589" t="s">
        <v>21</v>
      </c>
      <c r="E17" s="589"/>
      <c r="F17" s="589"/>
      <c r="G17" s="589"/>
      <c r="H17" s="644"/>
      <c r="I17" s="590"/>
      <c r="J17" s="591"/>
      <c r="K17" s="76"/>
    </row>
    <row r="18" spans="1:11" s="7" customFormat="1" ht="18" customHeight="1">
      <c r="A18" s="116"/>
      <c r="B18" s="117"/>
      <c r="C18" s="114"/>
      <c r="D18" s="114"/>
      <c r="E18" s="114"/>
      <c r="F18" s="114"/>
      <c r="G18" s="114"/>
      <c r="H18" s="114"/>
      <c r="I18" s="114"/>
      <c r="J18" s="114"/>
      <c r="K18" s="119"/>
    </row>
    <row r="19" spans="1:11" s="7" customFormat="1" ht="18" customHeight="1">
      <c r="A19" s="116"/>
      <c r="B19" s="117"/>
      <c r="C19" s="694" t="s">
        <v>512</v>
      </c>
      <c r="D19" s="579"/>
      <c r="E19" s="579"/>
      <c r="F19" s="579"/>
      <c r="G19" s="579"/>
      <c r="H19" s="579"/>
      <c r="I19" s="579"/>
      <c r="J19" s="579"/>
      <c r="K19" s="119"/>
    </row>
    <row r="20" spans="1:11" ht="38.25" customHeight="1">
      <c r="A20" s="116"/>
      <c r="B20" s="117"/>
      <c r="C20" s="114"/>
      <c r="D20" s="582" t="s">
        <v>490</v>
      </c>
      <c r="E20" s="651"/>
      <c r="F20" s="651"/>
      <c r="G20" s="651"/>
      <c r="H20" s="651"/>
      <c r="I20" s="651"/>
      <c r="J20" s="651"/>
      <c r="K20" s="119"/>
    </row>
    <row r="21" spans="1:11" ht="37.5" customHeight="1">
      <c r="A21" s="116"/>
      <c r="B21" s="117"/>
      <c r="C21" s="114"/>
      <c r="D21" s="596" t="s">
        <v>491</v>
      </c>
      <c r="E21" s="651"/>
      <c r="F21" s="651"/>
      <c r="G21" s="651"/>
      <c r="H21" s="651"/>
      <c r="I21" s="651"/>
      <c r="J21" s="651"/>
      <c r="K21" s="111"/>
    </row>
    <row r="22" spans="1:11" s="7" customFormat="1" ht="18" customHeight="1">
      <c r="A22" s="64"/>
      <c r="B22" s="65"/>
      <c r="C22" s="66"/>
      <c r="D22" s="680" t="s">
        <v>492</v>
      </c>
      <c r="E22" s="648"/>
      <c r="F22" s="648"/>
      <c r="G22" s="648"/>
      <c r="H22" s="648"/>
      <c r="I22" s="648"/>
      <c r="J22" s="648"/>
      <c r="K22" s="67"/>
    </row>
    <row r="23" spans="1:11" s="7" customFormat="1" ht="32.25" customHeight="1">
      <c r="A23" s="116"/>
      <c r="B23" s="117"/>
      <c r="C23" s="114"/>
      <c r="D23" s="686" t="s">
        <v>348</v>
      </c>
      <c r="E23" s="686"/>
      <c r="F23" s="686"/>
      <c r="G23" s="688"/>
      <c r="H23" s="644"/>
      <c r="I23" s="645"/>
      <c r="J23" s="637"/>
      <c r="K23" s="119"/>
    </row>
    <row r="24" spans="1:11" s="7" customFormat="1" ht="6.75" customHeight="1">
      <c r="A24" s="116"/>
      <c r="B24" s="117"/>
      <c r="C24" s="114"/>
      <c r="D24" s="543"/>
      <c r="E24" s="543"/>
      <c r="F24" s="543"/>
      <c r="G24" s="543"/>
      <c r="H24" s="541"/>
      <c r="I24" s="541"/>
      <c r="J24" s="541"/>
      <c r="K24" s="119"/>
    </row>
    <row r="25" spans="1:15" s="1" customFormat="1" ht="36" customHeight="1">
      <c r="A25" s="64"/>
      <c r="B25" s="65"/>
      <c r="C25" s="65"/>
      <c r="D25" s="589" t="s">
        <v>21</v>
      </c>
      <c r="E25" s="589"/>
      <c r="F25" s="589"/>
      <c r="G25" s="589"/>
      <c r="H25" s="644"/>
      <c r="I25" s="590"/>
      <c r="J25" s="591"/>
      <c r="K25" s="76"/>
      <c r="L25" s="18"/>
      <c r="M25" s="18"/>
      <c r="N25" s="20"/>
      <c r="O25" s="18"/>
    </row>
    <row r="26" spans="1:15" s="1" customFormat="1" ht="18.75" customHeight="1">
      <c r="A26" s="116"/>
      <c r="B26" s="117"/>
      <c r="C26" s="114"/>
      <c r="D26" s="114"/>
      <c r="E26" s="114"/>
      <c r="F26" s="114"/>
      <c r="G26" s="114"/>
      <c r="H26" s="114"/>
      <c r="I26" s="114"/>
      <c r="J26" s="114"/>
      <c r="K26" s="119"/>
      <c r="L26" s="18"/>
      <c r="M26" s="18"/>
      <c r="N26" s="20"/>
      <c r="O26" s="18"/>
    </row>
    <row r="27" spans="1:11" s="1" customFormat="1" ht="18.75" customHeight="1">
      <c r="A27" s="116"/>
      <c r="B27" s="117"/>
      <c r="C27" s="668" t="s">
        <v>513</v>
      </c>
      <c r="D27" s="685"/>
      <c r="E27" s="685"/>
      <c r="F27" s="685"/>
      <c r="G27" s="685"/>
      <c r="H27" s="685"/>
      <c r="I27" s="685"/>
      <c r="J27" s="685"/>
      <c r="K27" s="119"/>
    </row>
    <row r="28" spans="1:11" s="7" customFormat="1" ht="36" customHeight="1">
      <c r="A28" s="116"/>
      <c r="B28" s="117"/>
      <c r="C28" s="114"/>
      <c r="D28" s="596" t="s">
        <v>493</v>
      </c>
      <c r="E28" s="651"/>
      <c r="F28" s="651"/>
      <c r="G28" s="651"/>
      <c r="H28" s="651"/>
      <c r="I28" s="651"/>
      <c r="J28" s="651"/>
      <c r="K28" s="119"/>
    </row>
    <row r="29" spans="1:11" s="7" customFormat="1" ht="54" customHeight="1">
      <c r="A29" s="116"/>
      <c r="B29" s="117"/>
      <c r="C29" s="114"/>
      <c r="D29" s="596" t="s">
        <v>496</v>
      </c>
      <c r="E29" s="651"/>
      <c r="F29" s="651"/>
      <c r="G29" s="651"/>
      <c r="H29" s="651"/>
      <c r="I29" s="651"/>
      <c r="J29" s="651"/>
      <c r="K29" s="111"/>
    </row>
    <row r="30" spans="1:11" s="10" customFormat="1" ht="20.25">
      <c r="A30" s="64"/>
      <c r="B30" s="65"/>
      <c r="C30" s="66"/>
      <c r="D30" s="680" t="s">
        <v>494</v>
      </c>
      <c r="E30" s="648"/>
      <c r="F30" s="648"/>
      <c r="G30" s="648"/>
      <c r="H30" s="648"/>
      <c r="I30" s="648"/>
      <c r="J30" s="648"/>
      <c r="K30" s="67"/>
    </row>
    <row r="31" spans="1:11" s="7" customFormat="1" ht="32.25" customHeight="1">
      <c r="A31" s="116"/>
      <c r="B31" s="65"/>
      <c r="C31" s="65"/>
      <c r="D31" s="589" t="s">
        <v>495</v>
      </c>
      <c r="E31" s="589"/>
      <c r="F31" s="589"/>
      <c r="G31" s="589"/>
      <c r="H31" s="644"/>
      <c r="I31" s="590"/>
      <c r="J31" s="591"/>
      <c r="K31" s="119"/>
    </row>
    <row r="32" spans="1:11" s="7" customFormat="1" ht="6" customHeight="1">
      <c r="A32" s="64"/>
      <c r="B32" s="65"/>
      <c r="C32" s="66"/>
      <c r="D32" s="65"/>
      <c r="E32" s="65"/>
      <c r="F32" s="65"/>
      <c r="G32" s="65"/>
      <c r="H32" s="65"/>
      <c r="I32" s="65"/>
      <c r="J32" s="65"/>
      <c r="K32" s="67"/>
    </row>
    <row r="33" spans="1:11" s="7" customFormat="1" ht="36" customHeight="1">
      <c r="A33" s="64"/>
      <c r="B33" s="65"/>
      <c r="C33" s="65"/>
      <c r="D33" s="589" t="s">
        <v>21</v>
      </c>
      <c r="E33" s="589"/>
      <c r="F33" s="589"/>
      <c r="G33" s="589"/>
      <c r="H33" s="644"/>
      <c r="I33" s="590"/>
      <c r="J33" s="591"/>
      <c r="K33" s="76"/>
    </row>
    <row r="34" spans="1:11" s="7" customFormat="1" ht="18" customHeight="1">
      <c r="A34" s="116"/>
      <c r="B34" s="117"/>
      <c r="C34" s="114"/>
      <c r="D34" s="114"/>
      <c r="E34" s="114"/>
      <c r="F34" s="114"/>
      <c r="G34" s="114"/>
      <c r="H34" s="114"/>
      <c r="I34" s="114"/>
      <c r="J34" s="114"/>
      <c r="K34" s="119"/>
    </row>
    <row r="35" spans="1:11" s="7" customFormat="1" ht="18" customHeight="1">
      <c r="A35" s="116"/>
      <c r="B35" s="117"/>
      <c r="C35" s="668" t="s">
        <v>514</v>
      </c>
      <c r="D35" s="648"/>
      <c r="E35" s="648"/>
      <c r="F35" s="648"/>
      <c r="G35" s="648"/>
      <c r="H35" s="648"/>
      <c r="I35" s="648"/>
      <c r="J35" s="648"/>
      <c r="K35" s="119"/>
    </row>
    <row r="36" spans="1:11" s="7" customFormat="1" ht="37.5" customHeight="1">
      <c r="A36" s="116"/>
      <c r="B36" s="117"/>
      <c r="C36" s="114"/>
      <c r="D36" s="596" t="s">
        <v>497</v>
      </c>
      <c r="E36" s="651"/>
      <c r="F36" s="651"/>
      <c r="G36" s="651"/>
      <c r="H36" s="651"/>
      <c r="I36" s="651"/>
      <c r="J36" s="651"/>
      <c r="K36" s="119"/>
    </row>
    <row r="37" spans="1:11" s="8" customFormat="1" ht="93" customHeight="1">
      <c r="A37" s="116"/>
      <c r="B37" s="117"/>
      <c r="C37" s="114"/>
      <c r="D37" s="596" t="s">
        <v>552</v>
      </c>
      <c r="E37" s="651"/>
      <c r="F37" s="651"/>
      <c r="G37" s="651"/>
      <c r="H37" s="651"/>
      <c r="I37" s="651"/>
      <c r="J37" s="651"/>
      <c r="K37" s="111"/>
    </row>
    <row r="38" spans="1:11" s="7" customFormat="1" ht="35.25" customHeight="1">
      <c r="A38" s="64"/>
      <c r="B38" s="65"/>
      <c r="C38" s="65"/>
      <c r="D38" s="589" t="s">
        <v>21</v>
      </c>
      <c r="E38" s="589"/>
      <c r="F38" s="589"/>
      <c r="G38" s="589"/>
      <c r="H38" s="644"/>
      <c r="I38" s="590"/>
      <c r="J38" s="591"/>
      <c r="K38" s="76"/>
    </row>
    <row r="39" spans="1:11" s="7" customFormat="1" ht="30" customHeight="1">
      <c r="A39" s="64"/>
      <c r="B39" s="65"/>
      <c r="C39" s="65"/>
      <c r="D39" s="462"/>
      <c r="E39" s="462"/>
      <c r="F39" s="462"/>
      <c r="G39" s="462"/>
      <c r="H39" s="552"/>
      <c r="I39" s="553"/>
      <c r="J39" s="553"/>
      <c r="K39" s="76"/>
    </row>
    <row r="40" spans="1:11" s="7" customFormat="1" ht="30" customHeight="1">
      <c r="A40" s="64"/>
      <c r="B40" s="65"/>
      <c r="C40" s="65"/>
      <c r="D40" s="462"/>
      <c r="E40" s="462"/>
      <c r="F40" s="462"/>
      <c r="G40" s="462"/>
      <c r="H40" s="552"/>
      <c r="I40" s="553"/>
      <c r="J40" s="553"/>
      <c r="K40" s="76"/>
    </row>
    <row r="41" spans="1:11" s="7" customFormat="1" ht="32.25" customHeight="1" thickBot="1">
      <c r="A41" s="125" t="s">
        <v>69</v>
      </c>
      <c r="B41" s="80"/>
      <c r="C41" s="81"/>
      <c r="D41" s="80"/>
      <c r="E41" s="80"/>
      <c r="F41" s="80"/>
      <c r="G41" s="80"/>
      <c r="H41" s="80"/>
      <c r="I41" s="80"/>
      <c r="J41" s="559"/>
      <c r="K41" s="126"/>
    </row>
  </sheetData>
  <sheetProtection password="CCAC" sheet="1" objects="1" scenarios="1" formatCells="0"/>
  <mergeCells count="38">
    <mergeCell ref="D37:J37"/>
    <mergeCell ref="D33:G33"/>
    <mergeCell ref="H33:J33"/>
    <mergeCell ref="C35:J35"/>
    <mergeCell ref="D36:J36"/>
    <mergeCell ref="D29:J29"/>
    <mergeCell ref="D30:J30"/>
    <mergeCell ref="D31:G31"/>
    <mergeCell ref="H31:J31"/>
    <mergeCell ref="D22:J22"/>
    <mergeCell ref="D25:G25"/>
    <mergeCell ref="H25:J25"/>
    <mergeCell ref="D28:J28"/>
    <mergeCell ref="D17:G17"/>
    <mergeCell ref="H17:J17"/>
    <mergeCell ref="D20:J20"/>
    <mergeCell ref="D21:J21"/>
    <mergeCell ref="C19:J19"/>
    <mergeCell ref="F1:I1"/>
    <mergeCell ref="A2:J2"/>
    <mergeCell ref="H23:J23"/>
    <mergeCell ref="D8:G8"/>
    <mergeCell ref="H8:J8"/>
    <mergeCell ref="C10:J10"/>
    <mergeCell ref="D11:J11"/>
    <mergeCell ref="D12:J12"/>
    <mergeCell ref="D13:J13"/>
    <mergeCell ref="D14:J14"/>
    <mergeCell ref="D38:G38"/>
    <mergeCell ref="H38:J38"/>
    <mergeCell ref="C4:J4"/>
    <mergeCell ref="D5:J5"/>
    <mergeCell ref="D6:J6"/>
    <mergeCell ref="D7:J7"/>
    <mergeCell ref="C27:J27"/>
    <mergeCell ref="D15:G15"/>
    <mergeCell ref="H15:J15"/>
    <mergeCell ref="D23:G23"/>
  </mergeCells>
  <printOptions horizontalCentered="1"/>
  <pageMargins left="0.35" right="0.35" top="0.35" bottom="0.35" header="0.25" footer="0"/>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31">
    <pageSetUpPr fitToPage="1"/>
  </sheetPr>
  <dimension ref="A1:O46"/>
  <sheetViews>
    <sheetView showGridLines="0" zoomScale="75" zoomScaleNormal="75" zoomScaleSheetLayoutView="75" workbookViewId="0" topLeftCell="A1">
      <selection activeCell="J46" sqref="J46"/>
    </sheetView>
  </sheetViews>
  <sheetFormatPr defaultColWidth="7.75390625" defaultRowHeight="12"/>
  <cols>
    <col min="1" max="1" width="7.75390625" style="9" customWidth="1"/>
    <col min="2" max="2" width="5.125" style="9" customWidth="1"/>
    <col min="3" max="3" width="4.875" style="9" customWidth="1"/>
    <col min="4" max="4" width="7.75390625" style="9" customWidth="1"/>
    <col min="5" max="5" width="8.75390625" style="9" customWidth="1"/>
    <col min="6" max="6" width="12.00390625" style="9" customWidth="1"/>
    <col min="7" max="7" width="7.75390625" style="9" customWidth="1"/>
    <col min="8" max="8" width="13.125" style="9" customWidth="1"/>
    <col min="9" max="9" width="45.125" style="9" customWidth="1"/>
    <col min="10" max="10" width="26.25390625" style="9" customWidth="1"/>
    <col min="11" max="11" width="12.25390625" style="9" customWidth="1"/>
    <col min="12" max="16384" width="7.75390625" style="9" customWidth="1"/>
  </cols>
  <sheetData>
    <row r="1" spans="1:11" s="1" customFormat="1" ht="30" customHeight="1">
      <c r="A1" s="83" t="s">
        <v>225</v>
      </c>
      <c r="B1" s="84"/>
      <c r="C1" s="84"/>
      <c r="D1" s="84"/>
      <c r="E1" s="129" t="s">
        <v>331</v>
      </c>
      <c r="F1" s="682">
        <f>IF('Form4a-1'!$G$1="","",'Form4a-1'!$G$1)</f>
      </c>
      <c r="G1" s="683"/>
      <c r="H1" s="683"/>
      <c r="I1" s="684"/>
      <c r="J1" s="85" t="s">
        <v>330</v>
      </c>
      <c r="K1" s="463">
        <f>IF('Form4a-1'!$K$1="","",'Form4a-1'!$K$1+8)</f>
      </c>
    </row>
    <row r="2" spans="1:11" s="8" customFormat="1" ht="30" customHeight="1">
      <c r="A2" s="657" t="s">
        <v>226</v>
      </c>
      <c r="B2" s="697"/>
      <c r="C2" s="697"/>
      <c r="D2" s="697"/>
      <c r="E2" s="697"/>
      <c r="F2" s="698"/>
      <c r="G2" s="698"/>
      <c r="H2" s="698"/>
      <c r="I2" s="698"/>
      <c r="J2" s="697"/>
      <c r="K2" s="108"/>
    </row>
    <row r="3" spans="1:11" ht="16.5" customHeight="1">
      <c r="A3" s="116"/>
      <c r="B3" s="117"/>
      <c r="C3" s="114"/>
      <c r="D3" s="114"/>
      <c r="E3" s="114"/>
      <c r="F3" s="114"/>
      <c r="G3" s="114"/>
      <c r="H3" s="114"/>
      <c r="I3" s="114"/>
      <c r="J3" s="114"/>
      <c r="K3" s="119"/>
    </row>
    <row r="4" spans="1:11" s="10" customFormat="1" ht="20.25">
      <c r="A4" s="121"/>
      <c r="B4" s="113"/>
      <c r="C4" s="668" t="s">
        <v>515</v>
      </c>
      <c r="D4" s="648"/>
      <c r="E4" s="648"/>
      <c r="F4" s="648"/>
      <c r="G4" s="648"/>
      <c r="H4" s="648"/>
      <c r="I4" s="648"/>
      <c r="J4" s="648"/>
      <c r="K4" s="119"/>
    </row>
    <row r="5" spans="1:11" s="7" customFormat="1" ht="36.75" customHeight="1">
      <c r="A5" s="121"/>
      <c r="B5" s="117"/>
      <c r="C5" s="114"/>
      <c r="D5" s="681" t="s">
        <v>498</v>
      </c>
      <c r="E5" s="651"/>
      <c r="F5" s="651"/>
      <c r="G5" s="651"/>
      <c r="H5" s="651"/>
      <c r="I5" s="651"/>
      <c r="J5" s="651"/>
      <c r="K5" s="119"/>
    </row>
    <row r="6" spans="1:11" s="7" customFormat="1" ht="42" customHeight="1">
      <c r="A6" s="121"/>
      <c r="B6" s="117"/>
      <c r="C6" s="114"/>
      <c r="D6" s="596" t="s">
        <v>239</v>
      </c>
      <c r="E6" s="651"/>
      <c r="F6" s="651"/>
      <c r="G6" s="651"/>
      <c r="H6" s="651"/>
      <c r="I6" s="651"/>
      <c r="J6" s="651"/>
      <c r="K6" s="111"/>
    </row>
    <row r="7" spans="1:11" s="7" customFormat="1" ht="32.25" customHeight="1">
      <c r="A7" s="64"/>
      <c r="B7" s="65"/>
      <c r="C7" s="65"/>
      <c r="D7" s="589" t="s">
        <v>21</v>
      </c>
      <c r="E7" s="589"/>
      <c r="F7" s="589"/>
      <c r="G7" s="589"/>
      <c r="H7" s="589"/>
      <c r="I7" s="687"/>
      <c r="J7" s="591"/>
      <c r="K7" s="76"/>
    </row>
    <row r="8" spans="1:11" ht="30" customHeight="1">
      <c r="A8" s="116"/>
      <c r="B8" s="117"/>
      <c r="C8" s="630" t="s">
        <v>516</v>
      </c>
      <c r="D8" s="664"/>
      <c r="E8" s="664"/>
      <c r="F8" s="664"/>
      <c r="G8" s="664"/>
      <c r="H8" s="664"/>
      <c r="I8" s="664"/>
      <c r="J8" s="664"/>
      <c r="K8" s="119"/>
    </row>
    <row r="9" spans="1:11" ht="18" customHeight="1">
      <c r="A9" s="116"/>
      <c r="B9" s="117"/>
      <c r="C9" s="114"/>
      <c r="D9" s="692" t="s">
        <v>584</v>
      </c>
      <c r="E9" s="661"/>
      <c r="F9" s="661"/>
      <c r="G9" s="661"/>
      <c r="H9" s="661"/>
      <c r="I9" s="661"/>
      <c r="J9" s="661"/>
      <c r="K9" s="119"/>
    </row>
    <row r="10" spans="1:11" s="10" customFormat="1" ht="21" customHeight="1">
      <c r="A10" s="116"/>
      <c r="B10" s="117"/>
      <c r="C10" s="114"/>
      <c r="D10" s="680" t="s">
        <v>19</v>
      </c>
      <c r="E10" s="648"/>
      <c r="F10" s="648"/>
      <c r="G10" s="648"/>
      <c r="H10" s="648"/>
      <c r="I10" s="648"/>
      <c r="J10" s="648"/>
      <c r="K10" s="119"/>
    </row>
    <row r="11" spans="1:11" s="10" customFormat="1" ht="19.5" customHeight="1">
      <c r="A11" s="116"/>
      <c r="B11" s="117"/>
      <c r="C11" s="114"/>
      <c r="D11" s="680" t="s">
        <v>517</v>
      </c>
      <c r="E11" s="648"/>
      <c r="F11" s="648"/>
      <c r="G11" s="648"/>
      <c r="H11" s="648"/>
      <c r="I11" s="648"/>
      <c r="J11" s="648"/>
      <c r="K11" s="111"/>
    </row>
    <row r="12" spans="1:11" s="10" customFormat="1" ht="21" customHeight="1">
      <c r="A12" s="116"/>
      <c r="B12" s="117"/>
      <c r="C12" s="114"/>
      <c r="D12" s="122"/>
      <c r="E12" s="627" t="s">
        <v>208</v>
      </c>
      <c r="F12" s="648"/>
      <c r="G12" s="648"/>
      <c r="H12" s="648"/>
      <c r="I12" s="648"/>
      <c r="J12" s="648"/>
      <c r="K12" s="111"/>
    </row>
    <row r="13" spans="1:11" s="10" customFormat="1" ht="20.25" customHeight="1">
      <c r="A13" s="116"/>
      <c r="B13" s="117"/>
      <c r="C13" s="114"/>
      <c r="D13" s="122"/>
      <c r="E13" s="627" t="s">
        <v>209</v>
      </c>
      <c r="F13" s="648"/>
      <c r="G13" s="648"/>
      <c r="H13" s="648"/>
      <c r="I13" s="648"/>
      <c r="J13" s="648"/>
      <c r="K13" s="111"/>
    </row>
    <row r="14" spans="1:11" s="7" customFormat="1" ht="32.25" customHeight="1">
      <c r="A14" s="64"/>
      <c r="B14" s="65"/>
      <c r="C14" s="65"/>
      <c r="D14" s="589" t="s">
        <v>21</v>
      </c>
      <c r="E14" s="589"/>
      <c r="F14" s="589"/>
      <c r="G14" s="589"/>
      <c r="H14" s="589"/>
      <c r="I14" s="687"/>
      <c r="J14" s="591"/>
      <c r="K14" s="76"/>
    </row>
    <row r="15" spans="1:11" s="7" customFormat="1" ht="18" customHeight="1">
      <c r="A15" s="116"/>
      <c r="B15" s="117"/>
      <c r="C15" s="114"/>
      <c r="D15" s="680" t="s">
        <v>518</v>
      </c>
      <c r="E15" s="648"/>
      <c r="F15" s="648"/>
      <c r="G15" s="648"/>
      <c r="H15" s="648"/>
      <c r="I15" s="648"/>
      <c r="J15" s="648"/>
      <c r="K15" s="111"/>
    </row>
    <row r="16" spans="1:11" s="7" customFormat="1" ht="36.75" customHeight="1">
      <c r="A16" s="116"/>
      <c r="B16" s="117"/>
      <c r="C16" s="114"/>
      <c r="D16" s="122"/>
      <c r="E16" s="640" t="s">
        <v>240</v>
      </c>
      <c r="F16" s="651"/>
      <c r="G16" s="651"/>
      <c r="H16" s="651"/>
      <c r="I16" s="651"/>
      <c r="J16" s="651"/>
      <c r="K16" s="111"/>
    </row>
    <row r="17" spans="1:11" s="7" customFormat="1" ht="18" customHeight="1">
      <c r="A17" s="116"/>
      <c r="B17" s="117"/>
      <c r="C17" s="114"/>
      <c r="D17" s="122" t="s">
        <v>519</v>
      </c>
      <c r="E17" s="122"/>
      <c r="F17" s="122"/>
      <c r="G17" s="117"/>
      <c r="H17" s="114"/>
      <c r="I17" s="114"/>
      <c r="J17" s="114"/>
      <c r="K17" s="111"/>
    </row>
    <row r="18" spans="1:11" s="1" customFormat="1" ht="18.75" customHeight="1">
      <c r="A18" s="116"/>
      <c r="B18" s="117"/>
      <c r="C18" s="114"/>
      <c r="D18" s="122"/>
      <c r="E18" s="580" t="s">
        <v>210</v>
      </c>
      <c r="F18" s="648"/>
      <c r="G18" s="648"/>
      <c r="H18" s="648"/>
      <c r="I18" s="648"/>
      <c r="J18" s="648"/>
      <c r="K18" s="111"/>
    </row>
    <row r="19" spans="1:11" s="1" customFormat="1" ht="18.75" customHeight="1">
      <c r="A19" s="116"/>
      <c r="B19" s="117"/>
      <c r="C19" s="114"/>
      <c r="D19" s="122"/>
      <c r="E19" s="627" t="s">
        <v>157</v>
      </c>
      <c r="F19" s="648"/>
      <c r="G19" s="648"/>
      <c r="H19" s="648"/>
      <c r="I19" s="648"/>
      <c r="J19" s="648"/>
      <c r="K19" s="111"/>
    </row>
    <row r="20" spans="1:11" s="1" customFormat="1" ht="18" customHeight="1">
      <c r="A20" s="116"/>
      <c r="B20" s="117"/>
      <c r="C20" s="114"/>
      <c r="D20" s="122"/>
      <c r="E20" s="114"/>
      <c r="F20" s="699" t="s">
        <v>242</v>
      </c>
      <c r="G20" s="661"/>
      <c r="H20" s="661"/>
      <c r="I20" s="661"/>
      <c r="J20" s="661"/>
      <c r="K20" s="111"/>
    </row>
    <row r="21" spans="1:15" s="1" customFormat="1" ht="18" customHeight="1">
      <c r="A21" s="116"/>
      <c r="B21" s="117"/>
      <c r="C21" s="114"/>
      <c r="D21" s="122"/>
      <c r="E21" s="114"/>
      <c r="F21" s="649" t="s">
        <v>241</v>
      </c>
      <c r="G21" s="648"/>
      <c r="H21" s="648"/>
      <c r="I21" s="648"/>
      <c r="J21" s="648"/>
      <c r="K21" s="111"/>
      <c r="L21" s="24"/>
      <c r="M21" s="18"/>
      <c r="N21" s="18"/>
      <c r="O21" s="18"/>
    </row>
    <row r="22" spans="1:11" s="7" customFormat="1" ht="18" customHeight="1">
      <c r="A22" s="116"/>
      <c r="B22" s="117"/>
      <c r="C22" s="114"/>
      <c r="D22" s="122"/>
      <c r="E22" s="114"/>
      <c r="F22" s="699" t="s">
        <v>243</v>
      </c>
      <c r="G22" s="661"/>
      <c r="H22" s="661"/>
      <c r="I22" s="661"/>
      <c r="J22" s="661"/>
      <c r="K22" s="111"/>
    </row>
    <row r="23" spans="1:11" s="7" customFormat="1" ht="18" customHeight="1">
      <c r="A23" s="116"/>
      <c r="B23" s="117"/>
      <c r="C23" s="114"/>
      <c r="D23" s="122"/>
      <c r="E23" s="114"/>
      <c r="F23" s="649" t="s">
        <v>244</v>
      </c>
      <c r="G23" s="648"/>
      <c r="H23" s="648"/>
      <c r="I23" s="648"/>
      <c r="J23" s="648"/>
      <c r="K23" s="111"/>
    </row>
    <row r="24" spans="1:11" ht="18" customHeight="1">
      <c r="A24" s="116"/>
      <c r="B24" s="117"/>
      <c r="C24" s="114"/>
      <c r="D24" s="122"/>
      <c r="E24" s="114"/>
      <c r="F24" s="699" t="s">
        <v>246</v>
      </c>
      <c r="G24" s="661"/>
      <c r="H24" s="661"/>
      <c r="I24" s="661"/>
      <c r="J24" s="661"/>
      <c r="K24" s="111"/>
    </row>
    <row r="25" spans="1:11" ht="16.5" customHeight="1">
      <c r="A25" s="116"/>
      <c r="B25" s="117"/>
      <c r="C25" s="114"/>
      <c r="D25" s="122"/>
      <c r="E25" s="114"/>
      <c r="F25" s="649" t="s">
        <v>245</v>
      </c>
      <c r="G25" s="648"/>
      <c r="H25" s="648"/>
      <c r="I25" s="648"/>
      <c r="J25" s="648"/>
      <c r="K25" s="111"/>
    </row>
    <row r="26" spans="1:11" ht="33" customHeight="1">
      <c r="A26" s="64"/>
      <c r="B26" s="65"/>
      <c r="C26" s="65"/>
      <c r="D26" s="589" t="s">
        <v>21</v>
      </c>
      <c r="E26" s="589"/>
      <c r="F26" s="589"/>
      <c r="G26" s="589"/>
      <c r="H26" s="589"/>
      <c r="I26" s="687"/>
      <c r="J26" s="591"/>
      <c r="K26" s="76"/>
    </row>
    <row r="27" spans="1:15" s="1" customFormat="1" ht="24.75" customHeight="1">
      <c r="A27" s="116"/>
      <c r="B27" s="117"/>
      <c r="C27" s="114"/>
      <c r="D27" s="700" t="s">
        <v>520</v>
      </c>
      <c r="E27" s="664"/>
      <c r="F27" s="664"/>
      <c r="G27" s="664"/>
      <c r="H27" s="664"/>
      <c r="I27" s="664"/>
      <c r="J27" s="664"/>
      <c r="K27" s="111"/>
      <c r="L27" s="24"/>
      <c r="M27" s="18"/>
      <c r="N27" s="18"/>
      <c r="O27" s="18"/>
    </row>
    <row r="28" spans="1:11" s="7" customFormat="1" ht="18" customHeight="1">
      <c r="A28" s="116"/>
      <c r="B28" s="117"/>
      <c r="C28" s="114"/>
      <c r="D28" s="124"/>
      <c r="E28" s="580" t="s">
        <v>20</v>
      </c>
      <c r="F28" s="648"/>
      <c r="G28" s="648"/>
      <c r="H28" s="648"/>
      <c r="I28" s="648"/>
      <c r="J28" s="648"/>
      <c r="K28" s="111"/>
    </row>
    <row r="29" spans="1:11" s="7" customFormat="1" ht="57" customHeight="1">
      <c r="A29" s="116"/>
      <c r="B29" s="117"/>
      <c r="C29" s="114"/>
      <c r="D29" s="124"/>
      <c r="E29" s="573" t="s">
        <v>247</v>
      </c>
      <c r="F29" s="651"/>
      <c r="G29" s="651"/>
      <c r="H29" s="651"/>
      <c r="I29" s="651"/>
      <c r="J29" s="651"/>
      <c r="K29" s="111"/>
    </row>
    <row r="30" spans="1:15" s="1" customFormat="1" ht="18.75" customHeight="1">
      <c r="A30" s="116"/>
      <c r="B30" s="117"/>
      <c r="C30" s="114"/>
      <c r="D30" s="122"/>
      <c r="E30" s="114"/>
      <c r="F30" s="699" t="s">
        <v>248</v>
      </c>
      <c r="G30" s="661"/>
      <c r="H30" s="661"/>
      <c r="I30" s="661"/>
      <c r="J30" s="661"/>
      <c r="K30" s="111"/>
      <c r="L30" s="18"/>
      <c r="M30" s="18"/>
      <c r="N30" s="20"/>
      <c r="O30" s="18"/>
    </row>
    <row r="31" spans="1:15" s="1" customFormat="1" ht="18.75" customHeight="1">
      <c r="A31" s="116"/>
      <c r="B31" s="117"/>
      <c r="C31" s="114"/>
      <c r="D31" s="122"/>
      <c r="E31" s="114"/>
      <c r="F31" s="701" t="s">
        <v>249</v>
      </c>
      <c r="G31" s="701"/>
      <c r="H31" s="701"/>
      <c r="I31" s="701"/>
      <c r="J31" s="701"/>
      <c r="K31" s="111"/>
      <c r="L31" s="18"/>
      <c r="M31" s="18"/>
      <c r="N31" s="20"/>
      <c r="O31" s="18"/>
    </row>
    <row r="32" spans="1:11" s="1" customFormat="1" ht="18.75" customHeight="1">
      <c r="A32" s="116"/>
      <c r="B32" s="117"/>
      <c r="C32" s="114"/>
      <c r="D32" s="122"/>
      <c r="E32" s="114"/>
      <c r="F32" s="701" t="s">
        <v>250</v>
      </c>
      <c r="G32" s="701"/>
      <c r="H32" s="701"/>
      <c r="I32" s="701"/>
      <c r="J32" s="701"/>
      <c r="K32" s="111"/>
    </row>
    <row r="33" spans="1:11" s="7" customFormat="1" ht="21.75" customHeight="1">
      <c r="A33" s="116"/>
      <c r="B33" s="117"/>
      <c r="C33" s="114"/>
      <c r="D33" s="122"/>
      <c r="E33" s="114"/>
      <c r="F33" s="701" t="s">
        <v>144</v>
      </c>
      <c r="G33" s="648"/>
      <c r="H33" s="648"/>
      <c r="I33" s="648"/>
      <c r="J33" s="648"/>
      <c r="K33" s="111"/>
    </row>
    <row r="34" spans="1:11" s="7" customFormat="1" ht="21" customHeight="1">
      <c r="A34" s="116"/>
      <c r="B34" s="117"/>
      <c r="C34" s="114"/>
      <c r="D34" s="122"/>
      <c r="E34" s="114"/>
      <c r="F34" s="701" t="s">
        <v>145</v>
      </c>
      <c r="G34" s="701"/>
      <c r="H34" s="701"/>
      <c r="I34" s="701"/>
      <c r="J34" s="701"/>
      <c r="K34" s="111"/>
    </row>
    <row r="35" spans="1:11" s="7" customFormat="1" ht="21" customHeight="1">
      <c r="A35" s="116"/>
      <c r="B35" s="117"/>
      <c r="C35" s="114"/>
      <c r="D35" s="122"/>
      <c r="E35" s="114"/>
      <c r="F35" s="701" t="s">
        <v>151</v>
      </c>
      <c r="G35" s="701"/>
      <c r="H35" s="701"/>
      <c r="I35" s="701"/>
      <c r="J35" s="701"/>
      <c r="K35" s="111"/>
    </row>
    <row r="36" spans="1:11" s="7" customFormat="1" ht="18" customHeight="1">
      <c r="A36" s="116"/>
      <c r="B36" s="117"/>
      <c r="C36" s="114"/>
      <c r="D36" s="122"/>
      <c r="E36" s="114"/>
      <c r="F36" s="580" t="s">
        <v>251</v>
      </c>
      <c r="G36" s="648"/>
      <c r="H36" s="648"/>
      <c r="I36" s="648"/>
      <c r="J36" s="648"/>
      <c r="K36" s="111"/>
    </row>
    <row r="37" spans="1:13" s="1" customFormat="1" ht="18" customHeight="1">
      <c r="A37" s="116"/>
      <c r="B37" s="117"/>
      <c r="C37" s="114"/>
      <c r="D37" s="122"/>
      <c r="E37" s="114"/>
      <c r="F37" s="701" t="s">
        <v>252</v>
      </c>
      <c r="G37" s="701"/>
      <c r="H37" s="701"/>
      <c r="I37" s="701"/>
      <c r="J37" s="701"/>
      <c r="K37" s="111"/>
      <c r="L37" s="18"/>
      <c r="M37" s="18"/>
    </row>
    <row r="38" spans="1:11" s="10" customFormat="1" ht="19.5">
      <c r="A38" s="116"/>
      <c r="B38" s="117"/>
      <c r="C38" s="114"/>
      <c r="D38" s="122"/>
      <c r="E38" s="114"/>
      <c r="F38" s="701" t="s">
        <v>253</v>
      </c>
      <c r="G38" s="701"/>
      <c r="H38" s="701"/>
      <c r="I38" s="701"/>
      <c r="J38" s="701"/>
      <c r="K38" s="111"/>
    </row>
    <row r="39" spans="1:11" s="10" customFormat="1" ht="19.5">
      <c r="A39" s="116"/>
      <c r="B39" s="117"/>
      <c r="C39" s="114"/>
      <c r="D39" s="122"/>
      <c r="E39" s="114"/>
      <c r="F39" s="701" t="s">
        <v>254</v>
      </c>
      <c r="G39" s="701"/>
      <c r="H39" s="701"/>
      <c r="I39" s="701"/>
      <c r="J39" s="701"/>
      <c r="K39" s="111"/>
    </row>
    <row r="40" spans="1:11" s="7" customFormat="1" ht="18" customHeight="1">
      <c r="A40" s="116"/>
      <c r="B40" s="117"/>
      <c r="C40" s="114"/>
      <c r="D40" s="122"/>
      <c r="E40" s="114"/>
      <c r="F40" s="701" t="s">
        <v>255</v>
      </c>
      <c r="G40" s="701"/>
      <c r="H40" s="701"/>
      <c r="I40" s="701"/>
      <c r="J40" s="701"/>
      <c r="K40" s="111"/>
    </row>
    <row r="41" spans="1:11" s="7" customFormat="1" ht="18" customHeight="1">
      <c r="A41" s="116"/>
      <c r="B41" s="117"/>
      <c r="C41" s="114"/>
      <c r="D41" s="122"/>
      <c r="E41" s="114"/>
      <c r="F41" s="580" t="s">
        <v>146</v>
      </c>
      <c r="G41" s="648"/>
      <c r="H41" s="648"/>
      <c r="I41" s="648"/>
      <c r="J41" s="648"/>
      <c r="K41" s="111"/>
    </row>
    <row r="42" spans="1:11" s="7" customFormat="1" ht="18" customHeight="1">
      <c r="A42" s="116"/>
      <c r="B42" s="117"/>
      <c r="C42" s="114"/>
      <c r="D42" s="122"/>
      <c r="E42" s="114"/>
      <c r="F42" s="701" t="s">
        <v>147</v>
      </c>
      <c r="G42" s="701"/>
      <c r="H42" s="701"/>
      <c r="I42" s="701"/>
      <c r="J42" s="701"/>
      <c r="K42" s="111"/>
    </row>
    <row r="43" spans="1:11" s="7" customFormat="1" ht="18" customHeight="1">
      <c r="A43" s="64"/>
      <c r="B43" s="65"/>
      <c r="C43" s="65"/>
      <c r="D43" s="702" t="s">
        <v>21</v>
      </c>
      <c r="E43" s="703"/>
      <c r="F43" s="703"/>
      <c r="G43" s="703"/>
      <c r="H43" s="703"/>
      <c r="I43" s="703"/>
      <c r="J43" s="703"/>
      <c r="K43" s="76"/>
    </row>
    <row r="44" spans="1:11" s="7" customFormat="1" ht="30" customHeight="1">
      <c r="A44" s="116"/>
      <c r="B44" s="117"/>
      <c r="C44" s="114"/>
      <c r="D44" s="644"/>
      <c r="E44" s="695"/>
      <c r="F44" s="695"/>
      <c r="G44" s="695"/>
      <c r="H44" s="695"/>
      <c r="I44" s="695"/>
      <c r="J44" s="696"/>
      <c r="K44" s="111"/>
    </row>
    <row r="45" spans="1:12" s="14" customFormat="1" ht="21.75" customHeight="1">
      <c r="A45" s="116"/>
      <c r="B45" s="117"/>
      <c r="C45" s="114"/>
      <c r="D45" s="123"/>
      <c r="E45" s="114"/>
      <c r="F45" s="114"/>
      <c r="G45" s="114"/>
      <c r="H45" s="114"/>
      <c r="I45" s="114"/>
      <c r="J45" s="114"/>
      <c r="K45" s="115"/>
      <c r="L45" s="1"/>
    </row>
    <row r="46" spans="1:11" s="7" customFormat="1" ht="19.5" customHeight="1" thickBot="1">
      <c r="A46" s="125" t="s">
        <v>70</v>
      </c>
      <c r="B46" s="130"/>
      <c r="C46" s="131"/>
      <c r="D46" s="132"/>
      <c r="E46" s="131"/>
      <c r="F46" s="131"/>
      <c r="G46" s="131"/>
      <c r="H46" s="131"/>
      <c r="I46" s="131"/>
      <c r="J46" s="560"/>
      <c r="K46" s="133"/>
    </row>
  </sheetData>
  <sheetProtection password="CCAC" sheet="1" objects="1" scenarios="1" formatCells="0"/>
  <mergeCells count="45">
    <mergeCell ref="F41:J41"/>
    <mergeCell ref="F42:J42"/>
    <mergeCell ref="D43:J43"/>
    <mergeCell ref="F37:J37"/>
    <mergeCell ref="F38:J38"/>
    <mergeCell ref="F39:J39"/>
    <mergeCell ref="F40:J40"/>
    <mergeCell ref="F33:J33"/>
    <mergeCell ref="F34:J34"/>
    <mergeCell ref="F35:J35"/>
    <mergeCell ref="F36:J36"/>
    <mergeCell ref="E29:J29"/>
    <mergeCell ref="F30:J30"/>
    <mergeCell ref="F31:J31"/>
    <mergeCell ref="F32:J32"/>
    <mergeCell ref="D26:H26"/>
    <mergeCell ref="I26:J26"/>
    <mergeCell ref="D27:J27"/>
    <mergeCell ref="E28:J28"/>
    <mergeCell ref="F22:J22"/>
    <mergeCell ref="F23:J23"/>
    <mergeCell ref="F24:J24"/>
    <mergeCell ref="F25:J25"/>
    <mergeCell ref="E18:J18"/>
    <mergeCell ref="E19:J19"/>
    <mergeCell ref="F20:J20"/>
    <mergeCell ref="F21:J21"/>
    <mergeCell ref="D14:H14"/>
    <mergeCell ref="I14:J14"/>
    <mergeCell ref="D15:J15"/>
    <mergeCell ref="E16:J16"/>
    <mergeCell ref="D10:J10"/>
    <mergeCell ref="D11:J11"/>
    <mergeCell ref="E12:J12"/>
    <mergeCell ref="E13:J13"/>
    <mergeCell ref="D44:J44"/>
    <mergeCell ref="A2:J2"/>
    <mergeCell ref="F1:I1"/>
    <mergeCell ref="C4:J4"/>
    <mergeCell ref="D5:J5"/>
    <mergeCell ref="D6:J6"/>
    <mergeCell ref="D7:H7"/>
    <mergeCell ref="I7:J7"/>
    <mergeCell ref="C8:J8"/>
    <mergeCell ref="D9:J9"/>
  </mergeCells>
  <printOptions horizontalCentered="1" verticalCentered="1"/>
  <pageMargins left="0.35" right="0.35" top="0.35" bottom="0.35" header="0.25" footer="0.25"/>
  <pageSetup fitToHeight="1" fitToWidth="1" horizontalDpi="600" verticalDpi="600" orientation="portrait" r:id="rId3"/>
  <headerFooter alignWithMargins="0">
    <oddFooter>&amp;R&amp;"Arial,Regular"&amp;10Compliance with OSSC, effective 04/01/07</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HVAC Code Compliance Forms</dc:title>
  <dc:subject>HVACForms_V3.0</dc:subject>
  <dc:creator>Michael Rosenberg</dc:creator>
  <cp:keywords>4/1/07</cp:keywords>
  <dc:description>For help contact Michael Rosenberg
(503) 373-7809
michael.rosenberg@state.or.us</dc:description>
  <cp:lastModifiedBy>Alan Seymour</cp:lastModifiedBy>
  <cp:lastPrinted>2007-04-11T18:09:06Z</cp:lastPrinted>
  <dcterms:created xsi:type="dcterms:W3CDTF">1998-12-10T04:38:33Z</dcterms:created>
  <dcterms:modified xsi:type="dcterms:W3CDTF">2007-04-11T21:04:53Z</dcterms:modified>
  <cp:category>Updated for 2007 Code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-1649608053</vt:i4>
  </property>
  <property fmtid="{D5CDD505-2E9C-101B-9397-08002B2CF9AE}" pid="3" name="_EmailSubject">
    <vt:lpwstr>Worksheet 4k issue</vt:lpwstr>
  </property>
  <property fmtid="{D5CDD505-2E9C-101B-9397-08002B2CF9AE}" pid="4" name="_AuthorEmail">
    <vt:lpwstr>thong@archenergy.com</vt:lpwstr>
  </property>
  <property fmtid="{D5CDD505-2E9C-101B-9397-08002B2CF9AE}" pid="5" name="_AuthorEmailDisplayName">
    <vt:lpwstr>Tianzhen Hong</vt:lpwstr>
  </property>
  <property fmtid="{D5CDD505-2E9C-101B-9397-08002B2CF9AE}" pid="6" name="_PreviousAdHocReviewCycleID">
    <vt:i4>311221629</vt:i4>
  </property>
  <property fmtid="{D5CDD505-2E9C-101B-9397-08002B2CF9AE}" pid="7" name="_ReviewingToolsShownOnce">
    <vt:lpwstr/>
  </property>
</Properties>
</file>