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Expanded DoL funding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<sst xmlns="http://schemas.openxmlformats.org/spreadsheetml/2006/main" count="73" uniqueCount="70">
  <si>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</si>
  <si>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</si>
  <si>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</si>
  <si>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</si>
  <si>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</si>
  <si>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</si>
  <si>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</si>
  <si>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</si>
  <si>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</si>
  <si>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</si>
  <si>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</si>
  <si>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</si>
  <si>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</si>
  <si>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</si>
  <si>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</si>
  <si>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</si>
  <si>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</si>
  <si>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</si>
  <si>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</si>
  <si>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</si>
  <si>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</si>
  <si>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</si>
  <si>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</si>
  <si>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</si>
  <si>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</si>
  <si>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</si>
  <si>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</si>
  <si>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</si>
  <si>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</si>
  <si>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</si>
  <si>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</si>
  <si>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</si>
  <si>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</si>
  <si>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</si>
  <si>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</si>
  <si>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</si>
  <si>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</si>
  <si>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</si>
  <si>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</si>
  <si>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</si>
  <si>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</si>
  <si>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</si>
  <si>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</si>
  <si>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</si>
  <si>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</si>
  <si>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</si>
  <si>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</si>
  <si>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</si>
  <si>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</si>
  <si>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</si>
  <si>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</si>
  <si>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</si>
  <si>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</si>
  <si>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FY 2006</t>
  </si>
  <si>
    <t>% Expenditures</t>
  </si>
  <si>
    <t>FY 2005 Allocation</t>
  </si>
  <si>
    <t>FY 2006 Allocation</t>
  </si>
  <si>
    <t>Total</t>
  </si>
  <si>
    <t>FY 2007 Cumulative Expenditures (Trng. &amp; Admin.) thru 6/30/07</t>
  </si>
  <si>
    <t>FY 2005 Cumulative Expenditures (Trng. &amp; Admin.) thru 6/30/07</t>
  </si>
  <si>
    <t>Unexpended FY 2005 Funds</t>
  </si>
  <si>
    <t>FY 2006 Cumulative Expenditures (Trng. &amp; Admin.) thru 6/30/07</t>
  </si>
  <si>
    <t>Unexpended FY 2006 Funds</t>
  </si>
  <si>
    <t>FY 2007 Allocation</t>
  </si>
  <si>
    <t xml:space="preserve">Unexpended FY 2007 Funds </t>
  </si>
  <si>
    <t xml:space="preserve">FY 2007 </t>
  </si>
  <si>
    <t>FY 2005*</t>
  </si>
  <si>
    <t>Unexpended Balance                            (as of 7.1.07)</t>
  </si>
  <si>
    <t xml:space="preserve"> * FY 2005 funds must have been obligated by states by September 30, 2007.  However, states have until December 31, 2007 to liquidate those obligations; therefore, final expenditures against FY 2005 funds will not be available until February 2008.</t>
  </si>
  <si>
    <t>Created: October 15,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</si>
</sst>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6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6" fontId="6" fillId="0" borderId="5" xfId="0" applyNumberFormat="1" applyFont="1" applyBorder="1" applyAlignment="1">
      <alignment horizontal="center" wrapText="1"/>
    </xf>
    <xf numFmtId="168" fontId="6" fillId="0" borderId="8" xfId="0" applyNumberFormat="1" applyFont="1" applyFill="1" applyBorder="1" applyAlignment="1">
      <alignment horizontal="center" wrapText="1"/>
    </xf>
    <xf numFmtId="168" fontId="6" fillId="0" borderId="9" xfId="0" applyNumberFormat="1" applyFont="1" applyFill="1" applyBorder="1" applyAlignment="1">
      <alignment horizontal="center" wrapText="1"/>
    </xf>
    <xf numFmtId="6" fontId="6" fillId="0" borderId="8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6" fontId="6" fillId="0" borderId="2" xfId="0" applyNumberFormat="1" applyFont="1" applyBorder="1" applyAlignment="1">
      <alignment/>
    </xf>
    <xf numFmtId="9" fontId="6" fillId="0" borderId="3" xfId="0" applyNumberFormat="1" applyFont="1" applyBorder="1" applyAlignment="1">
      <alignment horizontal="center"/>
    </xf>
    <xf numFmtId="9" fontId="6" fillId="2" borderId="1" xfId="0" applyNumberFormat="1" applyFont="1" applyFill="1" applyBorder="1" applyAlignment="1">
      <alignment/>
    </xf>
    <xf numFmtId="6" fontId="6" fillId="0" borderId="5" xfId="0" applyNumberFormat="1" applyFont="1" applyBorder="1" applyAlignment="1">
      <alignment/>
    </xf>
    <xf numFmtId="168" fontId="6" fillId="0" borderId="2" xfId="0" applyNumberFormat="1" applyFont="1" applyFill="1" applyBorder="1" applyAlignment="1">
      <alignment/>
    </xf>
    <xf numFmtId="9" fontId="6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6" fontId="7" fillId="0" borderId="2" xfId="0" applyNumberFormat="1" applyFont="1" applyBorder="1" applyAlignment="1">
      <alignment/>
    </xf>
    <xf numFmtId="9" fontId="7" fillId="0" borderId="3" xfId="0" applyNumberFormat="1" applyFont="1" applyBorder="1" applyAlignment="1">
      <alignment horizontal="center"/>
    </xf>
    <xf numFmtId="9" fontId="7" fillId="2" borderId="1" xfId="0" applyNumberFormat="1" applyFont="1" applyFill="1" applyBorder="1" applyAlignment="1">
      <alignment/>
    </xf>
    <xf numFmtId="6" fontId="7" fillId="0" borderId="5" xfId="0" applyNumberFormat="1" applyFont="1" applyBorder="1" applyAlignment="1">
      <alignment/>
    </xf>
    <xf numFmtId="168" fontId="7" fillId="0" borderId="2" xfId="0" applyNumberFormat="1" applyFont="1" applyFill="1" applyBorder="1" applyAlignment="1">
      <alignment/>
    </xf>
    <xf numFmtId="9" fontId="7" fillId="0" borderId="2" xfId="0" applyNumberFormat="1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/>
    </xf>
    <xf numFmtId="168" fontId="7" fillId="0" borderId="8" xfId="0" applyNumberFormat="1" applyFont="1" applyFill="1" applyBorder="1" applyAlignment="1">
      <alignment/>
    </xf>
    <xf numFmtId="168" fontId="7" fillId="0" borderId="9" xfId="0" applyNumberFormat="1" applyFont="1" applyFill="1" applyBorder="1" applyAlignment="1">
      <alignment/>
    </xf>
    <xf numFmtId="6" fontId="7" fillId="0" borderId="2" xfId="0" applyNumberFormat="1" applyFont="1" applyFill="1" applyBorder="1" applyAlignment="1">
      <alignment/>
    </xf>
    <xf numFmtId="168" fontId="7" fillId="0" borderId="5" xfId="0" applyNumberFormat="1" applyFont="1" applyFill="1" applyBorder="1" applyAlignment="1">
      <alignment/>
    </xf>
    <xf numFmtId="9" fontId="7" fillId="2" borderId="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0" borderId="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F56">
      <selection activeCell="Q57" sqref="Q57"/>
    </sheetView>
  </sheetViews>
  <sheetFormatPr defaultColWidth="9.140625" defaultRowHeight="19.5" customHeight="1"/>
  <cols>
    <col min="1" max="1" width="17.140625" style="0" customWidth="1"/>
    <col min="2" max="2" width="20.57421875" style="0" customWidth="1"/>
    <col min="3" max="3" width="18.28125" style="0" customWidth="1"/>
    <col min="4" max="4" width="17.00390625" style="0" customWidth="1"/>
    <col min="5" max="5" width="19.28125" style="0" customWidth="1"/>
    <col min="6" max="6" width="3.57421875" style="0" customWidth="1"/>
    <col min="7" max="7" width="17.421875" style="0" customWidth="1"/>
    <col min="8" max="8" width="18.7109375" style="0" customWidth="1"/>
    <col min="9" max="9" width="18.57421875" style="0" customWidth="1"/>
    <col min="10" max="10" width="18.28125" style="0" customWidth="1"/>
    <col min="11" max="11" width="3.57421875" style="0" customWidth="1"/>
    <col min="12" max="12" width="16.28125" style="1" customWidth="1"/>
    <col min="13" max="13" width="18.57421875" style="1" customWidth="1"/>
    <col min="14" max="14" width="17.421875" style="2" customWidth="1"/>
    <col min="15" max="15" width="18.140625" style="3" customWidth="1"/>
    <col min="16" max="16" width="3.57421875" style="4" customWidth="1"/>
    <col min="17" max="17" width="16.8515625" style="0" customWidth="1"/>
  </cols>
  <sheetData>
    <row r="1" spans="1:17" s="12" customFormat="1" ht="19.5" customHeight="1">
      <c r="A1" s="5"/>
      <c r="B1" s="5">
        <v>1</v>
      </c>
      <c r="C1" s="5">
        <v>2</v>
      </c>
      <c r="D1" s="5">
        <v>3</v>
      </c>
      <c r="E1" s="6">
        <v>4</v>
      </c>
      <c r="F1" s="7"/>
      <c r="G1" s="8">
        <v>5</v>
      </c>
      <c r="H1" s="5">
        <v>6</v>
      </c>
      <c r="I1" s="5">
        <v>7</v>
      </c>
      <c r="J1" s="6">
        <v>8</v>
      </c>
      <c r="K1" s="7"/>
      <c r="L1" s="9">
        <v>9</v>
      </c>
      <c r="M1" s="9">
        <v>10</v>
      </c>
      <c r="N1" s="10">
        <v>11</v>
      </c>
      <c r="O1" s="11">
        <v>12</v>
      </c>
      <c r="P1" s="7"/>
      <c r="Q1" s="8">
        <v>13</v>
      </c>
    </row>
    <row r="2" spans="1:17" s="13" customFormat="1" ht="19.5" customHeight="1">
      <c r="A2" s="18"/>
      <c r="B2" s="55" t="s">
        <v>66</v>
      </c>
      <c r="C2" s="56"/>
      <c r="D2" s="56"/>
      <c r="E2" s="57"/>
      <c r="F2" s="19"/>
      <c r="G2" s="55" t="s">
        <v>53</v>
      </c>
      <c r="H2" s="56"/>
      <c r="I2" s="56"/>
      <c r="J2" s="57"/>
      <c r="K2" s="19"/>
      <c r="L2" s="58" t="s">
        <v>65</v>
      </c>
      <c r="M2" s="59"/>
      <c r="N2" s="59"/>
      <c r="O2" s="59"/>
      <c r="P2" s="19"/>
      <c r="Q2" s="20" t="s">
        <v>57</v>
      </c>
    </row>
    <row r="3" spans="1:17" s="13" customFormat="1" ht="74.25" customHeight="1">
      <c r="A3" s="21" t="s">
        <v>0</v>
      </c>
      <c r="B3" s="21" t="s">
        <v>55</v>
      </c>
      <c r="C3" s="21" t="s">
        <v>59</v>
      </c>
      <c r="D3" s="22" t="s">
        <v>60</v>
      </c>
      <c r="E3" s="23" t="s">
        <v>54</v>
      </c>
      <c r="F3" s="24"/>
      <c r="G3" s="25" t="s">
        <v>56</v>
      </c>
      <c r="H3" s="22" t="s">
        <v>61</v>
      </c>
      <c r="I3" s="22" t="s">
        <v>62</v>
      </c>
      <c r="J3" s="23" t="s">
        <v>54</v>
      </c>
      <c r="K3" s="24"/>
      <c r="L3" s="26" t="s">
        <v>63</v>
      </c>
      <c r="M3" s="27" t="s">
        <v>58</v>
      </c>
      <c r="N3" s="28" t="s">
        <v>64</v>
      </c>
      <c r="O3" s="29" t="s">
        <v>54</v>
      </c>
      <c r="P3" s="24"/>
      <c r="Q3" s="25" t="s">
        <v>67</v>
      </c>
    </row>
    <row r="4" spans="1:17" s="13" customFormat="1" ht="14.25">
      <c r="A4" s="30" t="s">
        <v>57</v>
      </c>
      <c r="B4" s="31">
        <f>SUM(B5:B56)</f>
        <v>259148000</v>
      </c>
      <c r="C4" s="31">
        <f>SUM(C5:C56)</f>
        <v>235688604.19000003</v>
      </c>
      <c r="D4" s="31">
        <f>SUM(D5:D56)</f>
        <v>23459395.810000002</v>
      </c>
      <c r="E4" s="32">
        <f aca="true" t="shared" si="0" ref="E4:E11">C4/B4</f>
        <v>0.9094749108231591</v>
      </c>
      <c r="F4" s="33"/>
      <c r="G4" s="34">
        <f>SUM(G5:G56)</f>
        <v>259241797</v>
      </c>
      <c r="H4" s="31">
        <f>SUM(H5:H56)</f>
        <v>157219534.23999995</v>
      </c>
      <c r="I4" s="31">
        <f>SUM(I5:I56)</f>
        <v>102022262.75999999</v>
      </c>
      <c r="J4" s="32">
        <f aca="true" t="shared" si="1" ref="J4:J11">H4/G4</f>
        <v>0.6064590511999882</v>
      </c>
      <c r="K4" s="33"/>
      <c r="L4" s="35">
        <f>SUM(L5:L56)</f>
        <v>259441800</v>
      </c>
      <c r="M4" s="35">
        <f>SUM(M5:M56)</f>
        <v>64329306.95999999</v>
      </c>
      <c r="N4" s="35">
        <f>SUM(N5:N56)</f>
        <v>195112493.04</v>
      </c>
      <c r="O4" s="36">
        <f>M4/L4</f>
        <v>0.24795274685883306</v>
      </c>
      <c r="P4" s="33"/>
      <c r="Q4" s="34">
        <f>SUM(Q5:Q56)</f>
        <v>297134755.8000001</v>
      </c>
    </row>
    <row r="5" spans="1:17" s="12" customFormat="1" ht="13.5">
      <c r="A5" s="37" t="s">
        <v>1</v>
      </c>
      <c r="B5" s="38">
        <v>2838630</v>
      </c>
      <c r="C5" s="38">
        <v>2838630</v>
      </c>
      <c r="D5" s="38">
        <f aca="true" t="shared" si="2" ref="D5:D36">B5-C5</f>
        <v>0</v>
      </c>
      <c r="E5" s="39">
        <f t="shared" si="0"/>
        <v>1</v>
      </c>
      <c r="F5" s="40"/>
      <c r="G5" s="41">
        <v>3720153</v>
      </c>
      <c r="H5" s="38">
        <v>712676.36</v>
      </c>
      <c r="I5" s="38">
        <f aca="true" t="shared" si="3" ref="I5:I36">G5-H5</f>
        <v>3007476.64</v>
      </c>
      <c r="J5" s="39">
        <f t="shared" si="1"/>
        <v>0.19157178750443865</v>
      </c>
      <c r="K5" s="40"/>
      <c r="L5" s="42">
        <v>3115675</v>
      </c>
      <c r="M5" s="42">
        <v>260726.77</v>
      </c>
      <c r="N5" s="42">
        <f>L5-M5</f>
        <v>2854948.23</v>
      </c>
      <c r="O5" s="43">
        <f>M5/L5</f>
        <v>0.08368227430653069</v>
      </c>
      <c r="P5" s="40"/>
      <c r="Q5" s="41">
        <f>I5+N5</f>
        <v>5862424.87</v>
      </c>
    </row>
    <row r="6" spans="1:17" s="12" customFormat="1" ht="13.5">
      <c r="A6" s="37" t="s">
        <v>2</v>
      </c>
      <c r="B6" s="38">
        <v>576622</v>
      </c>
      <c r="C6" s="38">
        <v>576622</v>
      </c>
      <c r="D6" s="38">
        <f t="shared" si="2"/>
        <v>0</v>
      </c>
      <c r="E6" s="39">
        <f t="shared" si="0"/>
        <v>1</v>
      </c>
      <c r="F6" s="40"/>
      <c r="G6" s="41">
        <v>814627</v>
      </c>
      <c r="H6" s="38">
        <v>419875.41</v>
      </c>
      <c r="I6" s="38">
        <f t="shared" si="3"/>
        <v>394751.59</v>
      </c>
      <c r="J6" s="39">
        <f t="shared" si="1"/>
        <v>0.5154204439577867</v>
      </c>
      <c r="K6" s="40"/>
      <c r="L6" s="44">
        <v>507543</v>
      </c>
      <c r="M6" s="44">
        <v>4291.21</v>
      </c>
      <c r="N6" s="44">
        <f aca="true" t="shared" si="4" ref="N6:N56">L6-M6</f>
        <v>503251.79</v>
      </c>
      <c r="O6" s="43">
        <f aca="true" t="shared" si="5" ref="O6:O55">M6/L6</f>
        <v>0.008454869833688969</v>
      </c>
      <c r="P6" s="40"/>
      <c r="Q6" s="41">
        <f aca="true" t="shared" si="6" ref="Q6:Q56">I6+N6</f>
        <v>898003.38</v>
      </c>
    </row>
    <row r="7" spans="1:17" s="12" customFormat="1" ht="13.5">
      <c r="A7" s="37" t="s">
        <v>3</v>
      </c>
      <c r="B7" s="38">
        <v>3411450</v>
      </c>
      <c r="C7" s="38">
        <v>2904775</v>
      </c>
      <c r="D7" s="38">
        <f t="shared" si="2"/>
        <v>506675</v>
      </c>
      <c r="E7" s="39">
        <f t="shared" si="0"/>
        <v>0.8514781104808805</v>
      </c>
      <c r="F7" s="40"/>
      <c r="G7" s="41">
        <v>3455356</v>
      </c>
      <c r="H7" s="38">
        <v>219790</v>
      </c>
      <c r="I7" s="38">
        <f t="shared" si="3"/>
        <v>3235566</v>
      </c>
      <c r="J7" s="39">
        <f t="shared" si="1"/>
        <v>0.06360849649066551</v>
      </c>
      <c r="K7" s="40"/>
      <c r="L7" s="45">
        <v>2386066</v>
      </c>
      <c r="M7" s="46">
        <v>57</v>
      </c>
      <c r="N7" s="46">
        <f t="shared" si="4"/>
        <v>2386009</v>
      </c>
      <c r="O7" s="43">
        <f t="shared" si="5"/>
        <v>2.3888693774606404E-05</v>
      </c>
      <c r="P7" s="40"/>
      <c r="Q7" s="41">
        <f t="shared" si="6"/>
        <v>5621575</v>
      </c>
    </row>
    <row r="8" spans="1:17" s="12" customFormat="1" ht="13.5">
      <c r="A8" s="37" t="s">
        <v>4</v>
      </c>
      <c r="B8" s="38">
        <v>2979354</v>
      </c>
      <c r="C8" s="47">
        <v>2979354</v>
      </c>
      <c r="D8" s="38">
        <f t="shared" si="2"/>
        <v>0</v>
      </c>
      <c r="E8" s="39">
        <f t="shared" si="0"/>
        <v>1</v>
      </c>
      <c r="F8" s="40"/>
      <c r="G8" s="41">
        <v>2548926</v>
      </c>
      <c r="H8" s="47">
        <v>2086291.97</v>
      </c>
      <c r="I8" s="38">
        <f t="shared" si="3"/>
        <v>462634.03</v>
      </c>
      <c r="J8" s="39">
        <f t="shared" si="1"/>
        <v>0.8184984460121636</v>
      </c>
      <c r="K8" s="40"/>
      <c r="L8" s="42">
        <v>3673674</v>
      </c>
      <c r="M8" s="48">
        <v>622043.53</v>
      </c>
      <c r="N8" s="48">
        <f t="shared" si="4"/>
        <v>3051630.4699999997</v>
      </c>
      <c r="O8" s="43">
        <f t="shared" si="5"/>
        <v>0.16932464067307007</v>
      </c>
      <c r="P8" s="40"/>
      <c r="Q8" s="41">
        <f t="shared" si="6"/>
        <v>3514264.5</v>
      </c>
    </row>
    <row r="9" spans="1:17" s="12" customFormat="1" ht="13.5">
      <c r="A9" s="37" t="s">
        <v>5</v>
      </c>
      <c r="B9" s="38">
        <v>11598195</v>
      </c>
      <c r="C9" s="38">
        <v>11598195</v>
      </c>
      <c r="D9" s="38">
        <f t="shared" si="2"/>
        <v>0</v>
      </c>
      <c r="E9" s="39">
        <f t="shared" si="0"/>
        <v>1</v>
      </c>
      <c r="F9" s="40"/>
      <c r="G9" s="41">
        <v>8972573</v>
      </c>
      <c r="H9" s="38">
        <v>8722573</v>
      </c>
      <c r="I9" s="38">
        <f t="shared" si="3"/>
        <v>250000</v>
      </c>
      <c r="J9" s="39">
        <f t="shared" si="1"/>
        <v>0.9721373122291677</v>
      </c>
      <c r="K9" s="40"/>
      <c r="L9" s="42">
        <v>13038700</v>
      </c>
      <c r="M9" s="48">
        <v>5009545.38</v>
      </c>
      <c r="N9" s="48">
        <f t="shared" si="4"/>
        <v>8029154.62</v>
      </c>
      <c r="O9" s="43">
        <f t="shared" si="5"/>
        <v>0.3842058932255516</v>
      </c>
      <c r="P9" s="40"/>
      <c r="Q9" s="41">
        <f t="shared" si="6"/>
        <v>8279154.62</v>
      </c>
    </row>
    <row r="10" spans="1:17" s="12" customFormat="1" ht="13.5">
      <c r="A10" s="37" t="s">
        <v>6</v>
      </c>
      <c r="B10" s="38">
        <v>2428276</v>
      </c>
      <c r="C10" s="38">
        <v>2428276</v>
      </c>
      <c r="D10" s="38">
        <f t="shared" si="2"/>
        <v>0</v>
      </c>
      <c r="E10" s="39">
        <f t="shared" si="0"/>
        <v>1</v>
      </c>
      <c r="F10" s="40"/>
      <c r="G10" s="41">
        <v>2123704</v>
      </c>
      <c r="H10" s="38">
        <v>718590.51</v>
      </c>
      <c r="I10" s="38">
        <f t="shared" si="3"/>
        <v>1405113.49</v>
      </c>
      <c r="J10" s="39">
        <f t="shared" si="1"/>
        <v>0.33836660382049477</v>
      </c>
      <c r="K10" s="40"/>
      <c r="L10" s="42">
        <v>1544784</v>
      </c>
      <c r="M10" s="48">
        <v>149789.01</v>
      </c>
      <c r="N10" s="48">
        <f t="shared" si="4"/>
        <v>1394994.99</v>
      </c>
      <c r="O10" s="43">
        <f t="shared" si="5"/>
        <v>0.09696437171798776</v>
      </c>
      <c r="P10" s="40"/>
      <c r="Q10" s="41">
        <f t="shared" si="6"/>
        <v>2800108.48</v>
      </c>
    </row>
    <row r="11" spans="1:17" s="12" customFormat="1" ht="13.5">
      <c r="A11" s="37" t="s">
        <v>7</v>
      </c>
      <c r="B11" s="38">
        <v>2553966</v>
      </c>
      <c r="C11" s="38">
        <v>2553966</v>
      </c>
      <c r="D11" s="38">
        <f t="shared" si="2"/>
        <v>0</v>
      </c>
      <c r="E11" s="39">
        <f t="shared" si="0"/>
        <v>1</v>
      </c>
      <c r="F11" s="40"/>
      <c r="G11" s="41">
        <v>2220688</v>
      </c>
      <c r="H11" s="38">
        <v>2180179.34</v>
      </c>
      <c r="I11" s="38">
        <f t="shared" si="3"/>
        <v>40508.66000000015</v>
      </c>
      <c r="J11" s="39">
        <f t="shared" si="1"/>
        <v>0.9817585090746651</v>
      </c>
      <c r="K11" s="40"/>
      <c r="L11" s="42">
        <v>2394647</v>
      </c>
      <c r="M11" s="48">
        <v>875491.55</v>
      </c>
      <c r="N11" s="48">
        <f t="shared" si="4"/>
        <v>1519155.45</v>
      </c>
      <c r="O11" s="43">
        <f t="shared" si="5"/>
        <v>0.36560359418319277</v>
      </c>
      <c r="P11" s="40"/>
      <c r="Q11" s="41">
        <f t="shared" si="6"/>
        <v>1559664.11</v>
      </c>
    </row>
    <row r="12" spans="1:17" s="12" customFormat="1" ht="13.5">
      <c r="A12" s="37" t="s">
        <v>8</v>
      </c>
      <c r="B12" s="38">
        <v>0</v>
      </c>
      <c r="C12" s="38">
        <v>0</v>
      </c>
      <c r="D12" s="38">
        <f t="shared" si="2"/>
        <v>0</v>
      </c>
      <c r="E12" s="39">
        <v>0</v>
      </c>
      <c r="F12" s="40"/>
      <c r="G12" s="41">
        <v>335354</v>
      </c>
      <c r="H12" s="38">
        <v>40062</v>
      </c>
      <c r="I12" s="38">
        <f t="shared" si="3"/>
        <v>295292</v>
      </c>
      <c r="J12" s="39">
        <v>0</v>
      </c>
      <c r="K12" s="40"/>
      <c r="L12" s="42">
        <v>0</v>
      </c>
      <c r="M12" s="48">
        <v>0</v>
      </c>
      <c r="N12" s="48">
        <f t="shared" si="4"/>
        <v>0</v>
      </c>
      <c r="O12" s="43">
        <v>0</v>
      </c>
      <c r="P12" s="40"/>
      <c r="Q12" s="41">
        <f t="shared" si="6"/>
        <v>295292</v>
      </c>
    </row>
    <row r="13" spans="1:17" s="12" customFormat="1" ht="13.5">
      <c r="A13" s="37" t="s">
        <v>52</v>
      </c>
      <c r="B13" s="38">
        <v>0</v>
      </c>
      <c r="C13" s="38">
        <v>0</v>
      </c>
      <c r="D13" s="38">
        <f t="shared" si="2"/>
        <v>0</v>
      </c>
      <c r="E13" s="39">
        <v>0</v>
      </c>
      <c r="F13" s="40"/>
      <c r="G13" s="41">
        <v>0</v>
      </c>
      <c r="H13" s="38">
        <v>0</v>
      </c>
      <c r="I13" s="38">
        <f t="shared" si="3"/>
        <v>0</v>
      </c>
      <c r="J13" s="39">
        <v>0</v>
      </c>
      <c r="K13" s="40"/>
      <c r="L13" s="42">
        <v>0</v>
      </c>
      <c r="M13" s="48">
        <v>0</v>
      </c>
      <c r="N13" s="48">
        <f t="shared" si="4"/>
        <v>0</v>
      </c>
      <c r="O13" s="43">
        <v>0</v>
      </c>
      <c r="P13" s="40"/>
      <c r="Q13" s="41">
        <f t="shared" si="6"/>
        <v>0</v>
      </c>
    </row>
    <row r="14" spans="1:17" s="12" customFormat="1" ht="13.5">
      <c r="A14" s="37" t="s">
        <v>9</v>
      </c>
      <c r="B14" s="38">
        <v>1533088</v>
      </c>
      <c r="C14" s="38">
        <v>757325.66</v>
      </c>
      <c r="D14" s="38">
        <f t="shared" si="2"/>
        <v>775762.34</v>
      </c>
      <c r="E14" s="39">
        <f aca="true" t="shared" si="7" ref="E14:E20">C14/B14</f>
        <v>0.49398707706276485</v>
      </c>
      <c r="F14" s="40"/>
      <c r="G14" s="41">
        <v>4649730</v>
      </c>
      <c r="H14" s="38">
        <v>119105.71</v>
      </c>
      <c r="I14" s="38">
        <f t="shared" si="3"/>
        <v>4530624.29</v>
      </c>
      <c r="J14" s="39">
        <f aca="true" t="shared" si="8" ref="J14:J20">H14/G14</f>
        <v>0.025615618541291647</v>
      </c>
      <c r="K14" s="40"/>
      <c r="L14" s="42">
        <v>3275156</v>
      </c>
      <c r="M14" s="48">
        <v>0</v>
      </c>
      <c r="N14" s="48">
        <f t="shared" si="4"/>
        <v>3275156</v>
      </c>
      <c r="O14" s="43">
        <f t="shared" si="5"/>
        <v>0</v>
      </c>
      <c r="P14" s="40"/>
      <c r="Q14" s="41">
        <f t="shared" si="6"/>
        <v>7805780.29</v>
      </c>
    </row>
    <row r="15" spans="1:17" s="12" customFormat="1" ht="13.5">
      <c r="A15" s="37" t="s">
        <v>10</v>
      </c>
      <c r="B15" s="38">
        <v>1322496</v>
      </c>
      <c r="C15" s="38">
        <v>1322496</v>
      </c>
      <c r="D15" s="38">
        <f t="shared" si="2"/>
        <v>0</v>
      </c>
      <c r="E15" s="39">
        <f t="shared" si="7"/>
        <v>1</v>
      </c>
      <c r="F15" s="40"/>
      <c r="G15" s="41">
        <v>2297320</v>
      </c>
      <c r="H15" s="38">
        <v>1893482.65</v>
      </c>
      <c r="I15" s="38">
        <f t="shared" si="3"/>
        <v>403837.3500000001</v>
      </c>
      <c r="J15" s="39">
        <f t="shared" si="8"/>
        <v>0.8242137142409416</v>
      </c>
      <c r="K15" s="40"/>
      <c r="L15" s="42">
        <v>2415330</v>
      </c>
      <c r="M15" s="48">
        <v>330633.77</v>
      </c>
      <c r="N15" s="48">
        <f t="shared" si="4"/>
        <v>2084696.23</v>
      </c>
      <c r="O15" s="43">
        <f t="shared" si="5"/>
        <v>0.13688968795154285</v>
      </c>
      <c r="P15" s="40"/>
      <c r="Q15" s="41">
        <f t="shared" si="6"/>
        <v>2488533.58</v>
      </c>
    </row>
    <row r="16" spans="1:17" s="12" customFormat="1" ht="13.5">
      <c r="A16" s="37" t="s">
        <v>11</v>
      </c>
      <c r="B16" s="38">
        <v>360967</v>
      </c>
      <c r="C16" s="38">
        <v>90465</v>
      </c>
      <c r="D16" s="38">
        <f t="shared" si="2"/>
        <v>270502</v>
      </c>
      <c r="E16" s="39">
        <f t="shared" si="7"/>
        <v>0.2506184775893641</v>
      </c>
      <c r="F16" s="40"/>
      <c r="G16" s="41">
        <v>250000</v>
      </c>
      <c r="H16" s="38">
        <v>0</v>
      </c>
      <c r="I16" s="38">
        <f t="shared" si="3"/>
        <v>250000</v>
      </c>
      <c r="J16" s="39">
        <f t="shared" si="8"/>
        <v>0</v>
      </c>
      <c r="K16" s="40"/>
      <c r="L16" s="42">
        <v>575000</v>
      </c>
      <c r="M16" s="48">
        <v>46583.72</v>
      </c>
      <c r="N16" s="48">
        <f t="shared" si="4"/>
        <v>528416.28</v>
      </c>
      <c r="O16" s="43">
        <f t="shared" si="5"/>
        <v>0.0810151652173913</v>
      </c>
      <c r="P16" s="40"/>
      <c r="Q16" s="41">
        <f t="shared" si="6"/>
        <v>778416.28</v>
      </c>
    </row>
    <row r="17" spans="1:17" s="12" customFormat="1" ht="13.5">
      <c r="A17" s="37" t="s">
        <v>12</v>
      </c>
      <c r="B17" s="38">
        <v>3374309</v>
      </c>
      <c r="C17" s="38">
        <v>3374309</v>
      </c>
      <c r="D17" s="38">
        <f t="shared" si="2"/>
        <v>0</v>
      </c>
      <c r="E17" s="39">
        <f t="shared" si="7"/>
        <v>1</v>
      </c>
      <c r="F17" s="40"/>
      <c r="G17" s="41">
        <v>3388901</v>
      </c>
      <c r="H17" s="38">
        <v>507120.64</v>
      </c>
      <c r="I17" s="38">
        <f t="shared" si="3"/>
        <v>2881780.36</v>
      </c>
      <c r="J17" s="39">
        <f t="shared" si="8"/>
        <v>0.1496416212807633</v>
      </c>
      <c r="K17" s="40"/>
      <c r="L17" s="42">
        <v>2336596</v>
      </c>
      <c r="M17" s="48">
        <v>0</v>
      </c>
      <c r="N17" s="48">
        <f t="shared" si="4"/>
        <v>2336596</v>
      </c>
      <c r="O17" s="43">
        <f t="shared" si="5"/>
        <v>0</v>
      </c>
      <c r="P17" s="40"/>
      <c r="Q17" s="41">
        <f t="shared" si="6"/>
        <v>5218376.359999999</v>
      </c>
    </row>
    <row r="18" spans="1:17" s="12" customFormat="1" ht="13.5">
      <c r="A18" s="37" t="s">
        <v>13</v>
      </c>
      <c r="B18" s="38">
        <v>14260344</v>
      </c>
      <c r="C18" s="38">
        <v>13701645.57</v>
      </c>
      <c r="D18" s="38">
        <f t="shared" si="2"/>
        <v>558698.4299999997</v>
      </c>
      <c r="E18" s="39">
        <f t="shared" si="7"/>
        <v>0.9608215320752431</v>
      </c>
      <c r="F18" s="40"/>
      <c r="G18" s="41">
        <v>10356375</v>
      </c>
      <c r="H18" s="38">
        <v>7407764.12</v>
      </c>
      <c r="I18" s="38">
        <f t="shared" si="3"/>
        <v>2948610.88</v>
      </c>
      <c r="J18" s="39">
        <f t="shared" si="8"/>
        <v>0.715285427574803</v>
      </c>
      <c r="K18" s="40"/>
      <c r="L18" s="42">
        <v>6140712</v>
      </c>
      <c r="M18" s="48">
        <v>833817.79</v>
      </c>
      <c r="N18" s="48">
        <f t="shared" si="4"/>
        <v>5306894.21</v>
      </c>
      <c r="O18" s="43">
        <f t="shared" si="5"/>
        <v>0.1357851972214297</v>
      </c>
      <c r="P18" s="40"/>
      <c r="Q18" s="41">
        <f t="shared" si="6"/>
        <v>8255505.09</v>
      </c>
    </row>
    <row r="19" spans="1:17" s="12" customFormat="1" ht="13.5">
      <c r="A19" s="37" t="s">
        <v>14</v>
      </c>
      <c r="B19" s="38">
        <v>10034591</v>
      </c>
      <c r="C19" s="38">
        <v>10034591</v>
      </c>
      <c r="D19" s="38">
        <f t="shared" si="2"/>
        <v>0</v>
      </c>
      <c r="E19" s="39">
        <f t="shared" si="7"/>
        <v>1</v>
      </c>
      <c r="F19" s="40"/>
      <c r="G19" s="41">
        <v>7975093</v>
      </c>
      <c r="H19" s="38">
        <v>7975093</v>
      </c>
      <c r="I19" s="38">
        <f t="shared" si="3"/>
        <v>0</v>
      </c>
      <c r="J19" s="39">
        <f t="shared" si="8"/>
        <v>1</v>
      </c>
      <c r="K19" s="40"/>
      <c r="L19" s="42">
        <v>10027408</v>
      </c>
      <c r="M19" s="48">
        <v>4244227</v>
      </c>
      <c r="N19" s="48">
        <f t="shared" si="4"/>
        <v>5783181</v>
      </c>
      <c r="O19" s="43">
        <f t="shared" si="5"/>
        <v>0.4232626218061537</v>
      </c>
      <c r="P19" s="40"/>
      <c r="Q19" s="41">
        <f t="shared" si="6"/>
        <v>5783181</v>
      </c>
    </row>
    <row r="20" spans="1:17" s="12" customFormat="1" ht="13.5">
      <c r="A20" s="37" t="s">
        <v>15</v>
      </c>
      <c r="B20" s="38">
        <v>5495471</v>
      </c>
      <c r="C20" s="38">
        <v>5495471</v>
      </c>
      <c r="D20" s="38">
        <f t="shared" si="2"/>
        <v>0</v>
      </c>
      <c r="E20" s="39">
        <f t="shared" si="7"/>
        <v>1</v>
      </c>
      <c r="F20" s="40"/>
      <c r="G20" s="41">
        <v>6217990</v>
      </c>
      <c r="H20" s="38">
        <v>5937346.69</v>
      </c>
      <c r="I20" s="38">
        <f t="shared" si="3"/>
        <v>280643.3099999996</v>
      </c>
      <c r="J20" s="39">
        <f t="shared" si="8"/>
        <v>0.9548659116531227</v>
      </c>
      <c r="K20" s="40"/>
      <c r="L20" s="42">
        <v>12279537</v>
      </c>
      <c r="M20" s="48">
        <v>4850724.14</v>
      </c>
      <c r="N20" s="48">
        <f t="shared" si="4"/>
        <v>7428812.86</v>
      </c>
      <c r="O20" s="43">
        <f t="shared" si="5"/>
        <v>0.3950250029785325</v>
      </c>
      <c r="P20" s="40"/>
      <c r="Q20" s="41">
        <f t="shared" si="6"/>
        <v>7709456.17</v>
      </c>
    </row>
    <row r="21" spans="1:17" s="12" customFormat="1" ht="13.5">
      <c r="A21" s="37" t="s">
        <v>16</v>
      </c>
      <c r="B21" s="38">
        <v>0</v>
      </c>
      <c r="C21" s="38">
        <v>0</v>
      </c>
      <c r="D21" s="38">
        <f t="shared" si="2"/>
        <v>0</v>
      </c>
      <c r="E21" s="39">
        <v>0</v>
      </c>
      <c r="F21" s="40"/>
      <c r="G21" s="41">
        <v>3894928</v>
      </c>
      <c r="H21" s="38">
        <v>1876880.33</v>
      </c>
      <c r="I21" s="38">
        <f t="shared" si="3"/>
        <v>2018047.67</v>
      </c>
      <c r="J21" s="39">
        <v>0</v>
      </c>
      <c r="K21" s="40"/>
      <c r="L21" s="42">
        <v>2713283</v>
      </c>
      <c r="M21" s="48">
        <v>225958.17</v>
      </c>
      <c r="N21" s="48">
        <f t="shared" si="4"/>
        <v>2487324.83</v>
      </c>
      <c r="O21" s="43">
        <f t="shared" si="5"/>
        <v>0.08327851167755078</v>
      </c>
      <c r="P21" s="40"/>
      <c r="Q21" s="41">
        <f t="shared" si="6"/>
        <v>4505372.5</v>
      </c>
    </row>
    <row r="22" spans="1:17" s="12" customFormat="1" ht="13.5">
      <c r="A22" s="37" t="s">
        <v>17</v>
      </c>
      <c r="B22" s="38">
        <v>5162579</v>
      </c>
      <c r="C22" s="38">
        <v>5162579</v>
      </c>
      <c r="D22" s="38">
        <f t="shared" si="2"/>
        <v>0</v>
      </c>
      <c r="E22" s="39">
        <f aca="true" t="shared" si="9" ref="E22:E43">C22/B22</f>
        <v>1</v>
      </c>
      <c r="F22" s="40"/>
      <c r="G22" s="41">
        <v>6879242</v>
      </c>
      <c r="H22" s="38">
        <v>6319329.15</v>
      </c>
      <c r="I22" s="38">
        <f t="shared" si="3"/>
        <v>559912.8499999996</v>
      </c>
      <c r="J22" s="39">
        <f aca="true" t="shared" si="10" ref="J22:J43">H22/G22</f>
        <v>0.9186083510363497</v>
      </c>
      <c r="K22" s="40"/>
      <c r="L22" s="42">
        <v>8098471</v>
      </c>
      <c r="M22" s="48">
        <v>3015960.45</v>
      </c>
      <c r="N22" s="48">
        <f t="shared" si="4"/>
        <v>5082510.55</v>
      </c>
      <c r="O22" s="43">
        <f t="shared" si="5"/>
        <v>0.37241109463749394</v>
      </c>
      <c r="P22" s="40"/>
      <c r="Q22" s="41">
        <f t="shared" si="6"/>
        <v>5642423.399999999</v>
      </c>
    </row>
    <row r="23" spans="1:17" s="12" customFormat="1" ht="13.5">
      <c r="A23" s="37" t="s">
        <v>18</v>
      </c>
      <c r="B23" s="38">
        <v>860188</v>
      </c>
      <c r="C23" s="38">
        <v>162289.26</v>
      </c>
      <c r="D23" s="38">
        <f t="shared" si="2"/>
        <v>697898.74</v>
      </c>
      <c r="E23" s="39">
        <f t="shared" si="9"/>
        <v>0.1886671983333876</v>
      </c>
      <c r="F23" s="40"/>
      <c r="G23" s="41">
        <v>1054394</v>
      </c>
      <c r="H23" s="38">
        <v>0</v>
      </c>
      <c r="I23" s="38">
        <f t="shared" si="3"/>
        <v>1054394</v>
      </c>
      <c r="J23" s="39">
        <f t="shared" si="10"/>
        <v>0</v>
      </c>
      <c r="K23" s="40"/>
      <c r="L23" s="42">
        <v>598790</v>
      </c>
      <c r="M23" s="48">
        <v>0</v>
      </c>
      <c r="N23" s="48">
        <f t="shared" si="4"/>
        <v>598790</v>
      </c>
      <c r="O23" s="43">
        <f t="shared" si="5"/>
        <v>0</v>
      </c>
      <c r="P23" s="40"/>
      <c r="Q23" s="41">
        <f t="shared" si="6"/>
        <v>1653184</v>
      </c>
    </row>
    <row r="24" spans="1:17" s="12" customFormat="1" ht="13.5">
      <c r="A24" s="37" t="s">
        <v>19</v>
      </c>
      <c r="B24" s="38">
        <v>5917641</v>
      </c>
      <c r="C24" s="38">
        <v>5917641</v>
      </c>
      <c r="D24" s="38">
        <f t="shared" si="2"/>
        <v>0</v>
      </c>
      <c r="E24" s="39">
        <f t="shared" si="9"/>
        <v>1</v>
      </c>
      <c r="F24" s="40"/>
      <c r="G24" s="41">
        <v>5530947</v>
      </c>
      <c r="H24" s="38">
        <v>2051320.23</v>
      </c>
      <c r="I24" s="38">
        <f t="shared" si="3"/>
        <v>3479626.77</v>
      </c>
      <c r="J24" s="39">
        <f t="shared" si="10"/>
        <v>0.37088047128276586</v>
      </c>
      <c r="K24" s="40"/>
      <c r="L24" s="42">
        <v>4897380</v>
      </c>
      <c r="M24" s="48">
        <v>4266.7</v>
      </c>
      <c r="N24" s="48">
        <f t="shared" si="4"/>
        <v>4893113.3</v>
      </c>
      <c r="O24" s="43">
        <f t="shared" si="5"/>
        <v>0.0008712209385426493</v>
      </c>
      <c r="P24" s="40"/>
      <c r="Q24" s="41">
        <f t="shared" si="6"/>
        <v>8372740.07</v>
      </c>
    </row>
    <row r="25" spans="1:17" s="12" customFormat="1" ht="13.5">
      <c r="A25" s="37" t="s">
        <v>20</v>
      </c>
      <c r="B25" s="38">
        <v>698649</v>
      </c>
      <c r="C25" s="38">
        <v>664268</v>
      </c>
      <c r="D25" s="38">
        <f t="shared" si="2"/>
        <v>34381</v>
      </c>
      <c r="E25" s="39">
        <f t="shared" si="9"/>
        <v>0.9507893090808117</v>
      </c>
      <c r="F25" s="40"/>
      <c r="G25" s="41">
        <v>939640</v>
      </c>
      <c r="H25" s="38">
        <v>580678</v>
      </c>
      <c r="I25" s="38">
        <f t="shared" si="3"/>
        <v>358962</v>
      </c>
      <c r="J25" s="39">
        <f t="shared" si="10"/>
        <v>0.6179792260865864</v>
      </c>
      <c r="K25" s="40"/>
      <c r="L25" s="42">
        <v>724997</v>
      </c>
      <c r="M25" s="48">
        <v>21152</v>
      </c>
      <c r="N25" s="48">
        <f t="shared" si="4"/>
        <v>703845</v>
      </c>
      <c r="O25" s="43">
        <f t="shared" si="5"/>
        <v>0.029175293139144024</v>
      </c>
      <c r="P25" s="40"/>
      <c r="Q25" s="41">
        <f t="shared" si="6"/>
        <v>1062807</v>
      </c>
    </row>
    <row r="26" spans="1:17" s="12" customFormat="1" ht="13.5">
      <c r="A26" s="37" t="s">
        <v>21</v>
      </c>
      <c r="B26" s="38">
        <v>7917065</v>
      </c>
      <c r="C26" s="38">
        <v>7917065</v>
      </c>
      <c r="D26" s="38">
        <f t="shared" si="2"/>
        <v>0</v>
      </c>
      <c r="E26" s="39">
        <f t="shared" si="9"/>
        <v>1</v>
      </c>
      <c r="F26" s="40"/>
      <c r="G26" s="41">
        <v>7604727</v>
      </c>
      <c r="H26" s="38">
        <v>7357307</v>
      </c>
      <c r="I26" s="38">
        <f t="shared" si="3"/>
        <v>247420</v>
      </c>
      <c r="J26" s="39">
        <f t="shared" si="10"/>
        <v>0.9674649727728556</v>
      </c>
      <c r="K26" s="40"/>
      <c r="L26" s="42">
        <v>7060112</v>
      </c>
      <c r="M26" s="48">
        <v>540038</v>
      </c>
      <c r="N26" s="48">
        <f t="shared" si="4"/>
        <v>6520074</v>
      </c>
      <c r="O26" s="43">
        <f t="shared" si="5"/>
        <v>0.07649142109926868</v>
      </c>
      <c r="P26" s="40"/>
      <c r="Q26" s="41">
        <f t="shared" si="6"/>
        <v>6767494</v>
      </c>
    </row>
    <row r="27" spans="1:17" s="12" customFormat="1" ht="13.5">
      <c r="A27" s="37" t="s">
        <v>22</v>
      </c>
      <c r="B27" s="38">
        <v>11254829</v>
      </c>
      <c r="C27" s="38">
        <v>11254829</v>
      </c>
      <c r="D27" s="38">
        <f t="shared" si="2"/>
        <v>0</v>
      </c>
      <c r="E27" s="39">
        <f t="shared" si="9"/>
        <v>1</v>
      </c>
      <c r="F27" s="40"/>
      <c r="G27" s="41">
        <v>15131909</v>
      </c>
      <c r="H27" s="38">
        <v>14481548.92</v>
      </c>
      <c r="I27" s="38">
        <f t="shared" si="3"/>
        <v>650360.0800000001</v>
      </c>
      <c r="J27" s="39">
        <f t="shared" si="10"/>
        <v>0.9570206191432952</v>
      </c>
      <c r="K27" s="40"/>
      <c r="L27" s="42">
        <v>25535005</v>
      </c>
      <c r="M27" s="48">
        <v>9400020.65</v>
      </c>
      <c r="N27" s="48">
        <f t="shared" si="4"/>
        <v>16134984.35</v>
      </c>
      <c r="O27" s="43">
        <f t="shared" si="5"/>
        <v>0.3681229218478712</v>
      </c>
      <c r="P27" s="40"/>
      <c r="Q27" s="41">
        <f t="shared" si="6"/>
        <v>16785344.43</v>
      </c>
    </row>
    <row r="28" spans="1:17" s="12" customFormat="1" ht="13.5">
      <c r="A28" s="37" t="s">
        <v>23</v>
      </c>
      <c r="B28" s="38">
        <v>5531693</v>
      </c>
      <c r="C28" s="38">
        <v>2979258</v>
      </c>
      <c r="D28" s="38">
        <f t="shared" si="2"/>
        <v>2552435</v>
      </c>
      <c r="E28" s="39">
        <f t="shared" si="9"/>
        <v>0.5385797801866445</v>
      </c>
      <c r="F28" s="40"/>
      <c r="G28" s="41">
        <v>5510092</v>
      </c>
      <c r="H28" s="38">
        <v>1641</v>
      </c>
      <c r="I28" s="38">
        <f t="shared" si="3"/>
        <v>5508451</v>
      </c>
      <c r="J28" s="39">
        <f t="shared" si="10"/>
        <v>0.0002978171689329325</v>
      </c>
      <c r="K28" s="40"/>
      <c r="L28" s="42">
        <v>3915611</v>
      </c>
      <c r="M28" s="48">
        <v>0</v>
      </c>
      <c r="N28" s="48">
        <f t="shared" si="4"/>
        <v>3915611</v>
      </c>
      <c r="O28" s="43">
        <f t="shared" si="5"/>
        <v>0</v>
      </c>
      <c r="P28" s="40"/>
      <c r="Q28" s="41">
        <f t="shared" si="6"/>
        <v>9424062</v>
      </c>
    </row>
    <row r="29" spans="1:17" s="12" customFormat="1" ht="13.5">
      <c r="A29" s="37" t="s">
        <v>24</v>
      </c>
      <c r="B29" s="38">
        <v>1195598</v>
      </c>
      <c r="C29" s="38">
        <v>1195598</v>
      </c>
      <c r="D29" s="38">
        <f t="shared" si="2"/>
        <v>0</v>
      </c>
      <c r="E29" s="39">
        <f t="shared" si="9"/>
        <v>1</v>
      </c>
      <c r="F29" s="40"/>
      <c r="G29" s="41">
        <v>2976097</v>
      </c>
      <c r="H29" s="38">
        <v>677574.53</v>
      </c>
      <c r="I29" s="38">
        <f t="shared" si="3"/>
        <v>2298522.4699999997</v>
      </c>
      <c r="J29" s="39">
        <f t="shared" si="10"/>
        <v>0.22767219280823173</v>
      </c>
      <c r="K29" s="40"/>
      <c r="L29" s="42">
        <v>2029305</v>
      </c>
      <c r="M29" s="48">
        <v>167988.62</v>
      </c>
      <c r="N29" s="48">
        <f t="shared" si="4"/>
        <v>1861316.38</v>
      </c>
      <c r="O29" s="43">
        <f t="shared" si="5"/>
        <v>0.08278135617859315</v>
      </c>
      <c r="P29" s="40"/>
      <c r="Q29" s="41">
        <f t="shared" si="6"/>
        <v>4159838.8499999996</v>
      </c>
    </row>
    <row r="30" spans="1:17" s="12" customFormat="1" ht="13.5">
      <c r="A30" s="37" t="s">
        <v>25</v>
      </c>
      <c r="B30" s="38">
        <v>7223804</v>
      </c>
      <c r="C30" s="38">
        <v>7223804</v>
      </c>
      <c r="D30" s="38">
        <f t="shared" si="2"/>
        <v>0</v>
      </c>
      <c r="E30" s="39">
        <f t="shared" si="9"/>
        <v>1</v>
      </c>
      <c r="F30" s="40"/>
      <c r="G30" s="41">
        <v>5824025</v>
      </c>
      <c r="H30" s="38">
        <v>3611562.41</v>
      </c>
      <c r="I30" s="38">
        <f t="shared" si="3"/>
        <v>2212462.59</v>
      </c>
      <c r="J30" s="39">
        <f t="shared" si="10"/>
        <v>0.6201145101540602</v>
      </c>
      <c r="K30" s="40"/>
      <c r="L30" s="42">
        <v>4149301</v>
      </c>
      <c r="M30" s="48">
        <v>1030337.34</v>
      </c>
      <c r="N30" s="48">
        <f t="shared" si="4"/>
        <v>3118963.66</v>
      </c>
      <c r="O30" s="43">
        <f t="shared" si="5"/>
        <v>0.24831588260287696</v>
      </c>
      <c r="P30" s="40"/>
      <c r="Q30" s="41">
        <f t="shared" si="6"/>
        <v>5331426.25</v>
      </c>
    </row>
    <row r="31" spans="1:17" s="12" customFormat="1" ht="13.5">
      <c r="A31" s="37" t="s">
        <v>26</v>
      </c>
      <c r="B31" s="38">
        <v>1658602</v>
      </c>
      <c r="C31" s="38">
        <v>1658602</v>
      </c>
      <c r="D31" s="38">
        <f t="shared" si="2"/>
        <v>0</v>
      </c>
      <c r="E31" s="39">
        <f t="shared" si="9"/>
        <v>1</v>
      </c>
      <c r="F31" s="40"/>
      <c r="G31" s="41">
        <v>1706849</v>
      </c>
      <c r="H31" s="38">
        <v>723419.63</v>
      </c>
      <c r="I31" s="38">
        <f t="shared" si="3"/>
        <v>983429.37</v>
      </c>
      <c r="J31" s="39">
        <f t="shared" si="10"/>
        <v>0.4238334088135506</v>
      </c>
      <c r="K31" s="40"/>
      <c r="L31" s="42">
        <v>1084478</v>
      </c>
      <c r="M31" s="48">
        <v>0</v>
      </c>
      <c r="N31" s="48">
        <f t="shared" si="4"/>
        <v>1084478</v>
      </c>
      <c r="O31" s="43">
        <f t="shared" si="5"/>
        <v>0</v>
      </c>
      <c r="P31" s="40"/>
      <c r="Q31" s="41">
        <f t="shared" si="6"/>
        <v>2067907.37</v>
      </c>
    </row>
    <row r="32" spans="1:17" s="12" customFormat="1" ht="13.5">
      <c r="A32" s="37" t="s">
        <v>27</v>
      </c>
      <c r="B32" s="38">
        <v>679199</v>
      </c>
      <c r="C32" s="38">
        <v>590608</v>
      </c>
      <c r="D32" s="38">
        <f t="shared" si="2"/>
        <v>88591</v>
      </c>
      <c r="E32" s="39">
        <f t="shared" si="9"/>
        <v>0.8695654734473991</v>
      </c>
      <c r="F32" s="40"/>
      <c r="G32" s="41">
        <v>880697</v>
      </c>
      <c r="H32" s="38">
        <v>161002.38</v>
      </c>
      <c r="I32" s="38">
        <f t="shared" si="3"/>
        <v>719694.62</v>
      </c>
      <c r="J32" s="39">
        <f t="shared" si="10"/>
        <v>0.18281245422659553</v>
      </c>
      <c r="K32" s="40"/>
      <c r="L32" s="42">
        <v>568344</v>
      </c>
      <c r="M32" s="48">
        <v>0</v>
      </c>
      <c r="N32" s="48">
        <f t="shared" si="4"/>
        <v>568344</v>
      </c>
      <c r="O32" s="43">
        <f t="shared" si="5"/>
        <v>0</v>
      </c>
      <c r="P32" s="40"/>
      <c r="Q32" s="41">
        <f t="shared" si="6"/>
        <v>1288038.62</v>
      </c>
    </row>
    <row r="33" spans="1:17" s="12" customFormat="1" ht="13.5">
      <c r="A33" s="37" t="s">
        <v>28</v>
      </c>
      <c r="B33" s="38">
        <v>9477</v>
      </c>
      <c r="C33" s="47">
        <v>9477</v>
      </c>
      <c r="D33" s="38">
        <f t="shared" si="2"/>
        <v>0</v>
      </c>
      <c r="E33" s="39">
        <f t="shared" si="9"/>
        <v>1</v>
      </c>
      <c r="F33" s="40"/>
      <c r="G33" s="41">
        <v>582914</v>
      </c>
      <c r="H33" s="38">
        <v>43832.16</v>
      </c>
      <c r="I33" s="38">
        <f t="shared" si="3"/>
        <v>539081.84</v>
      </c>
      <c r="J33" s="39">
        <f t="shared" si="10"/>
        <v>0.07519490010533286</v>
      </c>
      <c r="K33" s="40"/>
      <c r="L33" s="42">
        <v>247820</v>
      </c>
      <c r="M33" s="48">
        <v>0</v>
      </c>
      <c r="N33" s="48">
        <f t="shared" si="4"/>
        <v>247820</v>
      </c>
      <c r="O33" s="43">
        <f t="shared" si="5"/>
        <v>0</v>
      </c>
      <c r="P33" s="40"/>
      <c r="Q33" s="41">
        <f t="shared" si="6"/>
        <v>786901.84</v>
      </c>
    </row>
    <row r="34" spans="1:17" s="12" customFormat="1" ht="13.5">
      <c r="A34" s="37" t="s">
        <v>29</v>
      </c>
      <c r="B34" s="38">
        <v>868353</v>
      </c>
      <c r="C34" s="38">
        <v>868353</v>
      </c>
      <c r="D34" s="38">
        <f t="shared" si="2"/>
        <v>0</v>
      </c>
      <c r="E34" s="39">
        <f t="shared" si="9"/>
        <v>1</v>
      </c>
      <c r="F34" s="40"/>
      <c r="G34" s="41">
        <v>920038</v>
      </c>
      <c r="H34" s="38">
        <v>513784.65</v>
      </c>
      <c r="I34" s="38">
        <f t="shared" si="3"/>
        <v>406253.35</v>
      </c>
      <c r="J34" s="39">
        <f t="shared" si="10"/>
        <v>0.5584385101484939</v>
      </c>
      <c r="K34" s="40"/>
      <c r="L34" s="42">
        <v>498775</v>
      </c>
      <c r="M34" s="48">
        <v>59216.72</v>
      </c>
      <c r="N34" s="48">
        <f t="shared" si="4"/>
        <v>439558.28</v>
      </c>
      <c r="O34" s="43">
        <f t="shared" si="5"/>
        <v>0.11872431457069821</v>
      </c>
      <c r="P34" s="40"/>
      <c r="Q34" s="41">
        <f t="shared" si="6"/>
        <v>845811.63</v>
      </c>
    </row>
    <row r="35" spans="1:17" s="12" customFormat="1" ht="13.5">
      <c r="A35" s="37" t="s">
        <v>30</v>
      </c>
      <c r="B35" s="38">
        <v>2234900</v>
      </c>
      <c r="C35" s="38">
        <v>2234900</v>
      </c>
      <c r="D35" s="38">
        <f t="shared" si="2"/>
        <v>0</v>
      </c>
      <c r="E35" s="39">
        <f t="shared" si="9"/>
        <v>1</v>
      </c>
      <c r="F35" s="40"/>
      <c r="G35" s="41">
        <v>2480369</v>
      </c>
      <c r="H35" s="38">
        <v>2230369</v>
      </c>
      <c r="I35" s="38">
        <f t="shared" si="3"/>
        <v>250000</v>
      </c>
      <c r="J35" s="39">
        <f t="shared" si="10"/>
        <v>0.8992085451801728</v>
      </c>
      <c r="K35" s="40"/>
      <c r="L35" s="42">
        <v>4489204</v>
      </c>
      <c r="M35" s="48">
        <v>2077238</v>
      </c>
      <c r="N35" s="48">
        <f t="shared" si="4"/>
        <v>2411966</v>
      </c>
      <c r="O35" s="43">
        <f t="shared" si="5"/>
        <v>0.4627185576774858</v>
      </c>
      <c r="P35" s="40"/>
      <c r="Q35" s="41">
        <f t="shared" si="6"/>
        <v>2661966</v>
      </c>
    </row>
    <row r="36" spans="1:17" s="12" customFormat="1" ht="13.5">
      <c r="A36" s="37" t="s">
        <v>31</v>
      </c>
      <c r="B36" s="38">
        <v>1091660</v>
      </c>
      <c r="C36" s="38">
        <v>1091660</v>
      </c>
      <c r="D36" s="38">
        <f t="shared" si="2"/>
        <v>0</v>
      </c>
      <c r="E36" s="39">
        <f t="shared" si="9"/>
        <v>1</v>
      </c>
      <c r="F36" s="40"/>
      <c r="G36" s="41">
        <v>921509</v>
      </c>
      <c r="H36" s="38">
        <v>125604.84</v>
      </c>
      <c r="I36" s="38">
        <f t="shared" si="3"/>
        <v>795904.16</v>
      </c>
      <c r="J36" s="39">
        <f t="shared" si="10"/>
        <v>0.1363034327391268</v>
      </c>
      <c r="K36" s="40"/>
      <c r="L36" s="42">
        <v>455748</v>
      </c>
      <c r="M36" s="48">
        <v>158020.69</v>
      </c>
      <c r="N36" s="48">
        <f t="shared" si="4"/>
        <v>297727.31</v>
      </c>
      <c r="O36" s="43">
        <f t="shared" si="5"/>
        <v>0.3467282138374716</v>
      </c>
      <c r="P36" s="40"/>
      <c r="Q36" s="41">
        <f t="shared" si="6"/>
        <v>1093631.47</v>
      </c>
    </row>
    <row r="37" spans="1:17" s="12" customFormat="1" ht="13.5">
      <c r="A37" s="37" t="s">
        <v>32</v>
      </c>
      <c r="B37" s="38">
        <v>3610752</v>
      </c>
      <c r="C37" s="38">
        <v>2787805.17</v>
      </c>
      <c r="D37" s="38">
        <f aca="true" t="shared" si="11" ref="D37:D56">B37-C37</f>
        <v>822946.8300000001</v>
      </c>
      <c r="E37" s="39">
        <f t="shared" si="9"/>
        <v>0.7720843663591407</v>
      </c>
      <c r="F37" s="40"/>
      <c r="G37" s="41">
        <v>3720361</v>
      </c>
      <c r="H37" s="38">
        <v>1484786.17</v>
      </c>
      <c r="I37" s="38">
        <f aca="true" t="shared" si="12" ref="I37:I56">G37-H37</f>
        <v>2235574.83</v>
      </c>
      <c r="J37" s="39">
        <f t="shared" si="10"/>
        <v>0.3990973375970773</v>
      </c>
      <c r="K37" s="40"/>
      <c r="L37" s="42">
        <v>3278501</v>
      </c>
      <c r="M37" s="48">
        <v>210496.52</v>
      </c>
      <c r="N37" s="48">
        <f t="shared" si="4"/>
        <v>3068004.48</v>
      </c>
      <c r="O37" s="43">
        <f t="shared" si="5"/>
        <v>0.06420511081131285</v>
      </c>
      <c r="P37" s="40"/>
      <c r="Q37" s="41">
        <f t="shared" si="6"/>
        <v>5303579.3100000005</v>
      </c>
    </row>
    <row r="38" spans="1:17" s="12" customFormat="1" ht="13.5">
      <c r="A38" s="37" t="s">
        <v>33</v>
      </c>
      <c r="B38" s="38">
        <v>11825122</v>
      </c>
      <c r="C38" s="38">
        <v>11825122</v>
      </c>
      <c r="D38" s="38">
        <f t="shared" si="11"/>
        <v>0</v>
      </c>
      <c r="E38" s="39">
        <f t="shared" si="9"/>
        <v>1</v>
      </c>
      <c r="F38" s="40"/>
      <c r="G38" s="41">
        <v>19313606</v>
      </c>
      <c r="H38" s="38">
        <v>15859949.1</v>
      </c>
      <c r="I38" s="38">
        <f t="shared" si="12"/>
        <v>3453656.9000000004</v>
      </c>
      <c r="J38" s="39">
        <f t="shared" si="10"/>
        <v>0.8211801100219193</v>
      </c>
      <c r="K38" s="40"/>
      <c r="L38" s="42">
        <v>26138634</v>
      </c>
      <c r="M38" s="48">
        <v>8910862.47</v>
      </c>
      <c r="N38" s="48">
        <f t="shared" si="4"/>
        <v>17227771.53</v>
      </c>
      <c r="O38" s="43">
        <f t="shared" si="5"/>
        <v>0.3409077333574509</v>
      </c>
      <c r="P38" s="40"/>
      <c r="Q38" s="41">
        <f t="shared" si="6"/>
        <v>20681428.43</v>
      </c>
    </row>
    <row r="39" spans="1:17" s="12" customFormat="1" ht="13.5">
      <c r="A39" s="37" t="s">
        <v>34</v>
      </c>
      <c r="B39" s="38">
        <v>515710</v>
      </c>
      <c r="C39" s="38">
        <v>342632</v>
      </c>
      <c r="D39" s="38">
        <f t="shared" si="11"/>
        <v>173078</v>
      </c>
      <c r="E39" s="39">
        <f t="shared" si="9"/>
        <v>0.6643889007387873</v>
      </c>
      <c r="F39" s="40"/>
      <c r="G39" s="41">
        <v>250000</v>
      </c>
      <c r="H39" s="38">
        <v>0</v>
      </c>
      <c r="I39" s="38">
        <f t="shared" si="12"/>
        <v>250000</v>
      </c>
      <c r="J39" s="39">
        <f t="shared" si="10"/>
        <v>0</v>
      </c>
      <c r="K39" s="40"/>
      <c r="L39" s="42">
        <v>0</v>
      </c>
      <c r="M39" s="48">
        <v>0</v>
      </c>
      <c r="N39" s="48">
        <f t="shared" si="4"/>
        <v>0</v>
      </c>
      <c r="O39" s="43">
        <v>0</v>
      </c>
      <c r="P39" s="40"/>
      <c r="Q39" s="41">
        <f t="shared" si="6"/>
        <v>250000</v>
      </c>
    </row>
    <row r="40" spans="1:17" s="12" customFormat="1" ht="13.5">
      <c r="A40" s="37" t="s">
        <v>35</v>
      </c>
      <c r="B40" s="38">
        <v>13116913</v>
      </c>
      <c r="C40" s="38">
        <v>13116913</v>
      </c>
      <c r="D40" s="38">
        <f t="shared" si="11"/>
        <v>0</v>
      </c>
      <c r="E40" s="39">
        <f t="shared" si="9"/>
        <v>1</v>
      </c>
      <c r="F40" s="40"/>
      <c r="G40" s="41">
        <v>6263751</v>
      </c>
      <c r="H40" s="38">
        <v>6467856.98</v>
      </c>
      <c r="I40" s="38">
        <f t="shared" si="12"/>
        <v>-204105.98000000045</v>
      </c>
      <c r="J40" s="39">
        <f t="shared" si="10"/>
        <v>1.0325852640055457</v>
      </c>
      <c r="K40" s="40"/>
      <c r="L40" s="42">
        <v>7510981</v>
      </c>
      <c r="M40" s="48">
        <v>3502443.44</v>
      </c>
      <c r="N40" s="48">
        <f t="shared" si="4"/>
        <v>4008537.56</v>
      </c>
      <c r="O40" s="43">
        <f t="shared" si="5"/>
        <v>0.46630971906332874</v>
      </c>
      <c r="P40" s="40"/>
      <c r="Q40" s="41">
        <f t="shared" si="6"/>
        <v>3804431.5799999996</v>
      </c>
    </row>
    <row r="41" spans="1:17" s="12" customFormat="1" ht="13.5">
      <c r="A41" s="37" t="s">
        <v>36</v>
      </c>
      <c r="B41" s="38">
        <v>2083778</v>
      </c>
      <c r="C41" s="38">
        <v>2055878.48</v>
      </c>
      <c r="D41" s="38">
        <f t="shared" si="11"/>
        <v>27899.52000000002</v>
      </c>
      <c r="E41" s="39">
        <f t="shared" si="9"/>
        <v>0.9866110881293496</v>
      </c>
      <c r="F41" s="40"/>
      <c r="G41" s="41">
        <v>2251171</v>
      </c>
      <c r="H41" s="38">
        <v>542835.99</v>
      </c>
      <c r="I41" s="38">
        <f t="shared" si="12"/>
        <v>1708335.01</v>
      </c>
      <c r="J41" s="39">
        <f t="shared" si="10"/>
        <v>0.24113494265873184</v>
      </c>
      <c r="K41" s="40"/>
      <c r="L41" s="42">
        <v>1813840</v>
      </c>
      <c r="M41" s="48">
        <v>0</v>
      </c>
      <c r="N41" s="48">
        <f t="shared" si="4"/>
        <v>1813840</v>
      </c>
      <c r="O41" s="43">
        <f t="shared" si="5"/>
        <v>0</v>
      </c>
      <c r="P41" s="40"/>
      <c r="Q41" s="41">
        <f t="shared" si="6"/>
        <v>3522175.01</v>
      </c>
    </row>
    <row r="42" spans="1:17" s="12" customFormat="1" ht="13.5">
      <c r="A42" s="37" t="s">
        <v>37</v>
      </c>
      <c r="B42" s="38">
        <v>7401289</v>
      </c>
      <c r="C42" s="38">
        <v>7401289</v>
      </c>
      <c r="D42" s="38">
        <f t="shared" si="11"/>
        <v>0</v>
      </c>
      <c r="E42" s="39">
        <f t="shared" si="9"/>
        <v>1</v>
      </c>
      <c r="F42" s="40"/>
      <c r="G42" s="41">
        <v>7134148</v>
      </c>
      <c r="H42" s="38">
        <v>6750031.34</v>
      </c>
      <c r="I42" s="38">
        <f t="shared" si="12"/>
        <v>384116.66000000015</v>
      </c>
      <c r="J42" s="39">
        <f t="shared" si="10"/>
        <v>0.9461580191495886</v>
      </c>
      <c r="K42" s="40"/>
      <c r="L42" s="42">
        <v>7754648</v>
      </c>
      <c r="M42" s="48">
        <v>1730487.52</v>
      </c>
      <c r="N42" s="48">
        <f t="shared" si="4"/>
        <v>6024160.48</v>
      </c>
      <c r="O42" s="43">
        <f t="shared" si="5"/>
        <v>0.2231548769202677</v>
      </c>
      <c r="P42" s="40"/>
      <c r="Q42" s="41">
        <f t="shared" si="6"/>
        <v>6408277.140000001</v>
      </c>
    </row>
    <row r="43" spans="1:17" s="12" customFormat="1" ht="13.5">
      <c r="A43" s="37" t="s">
        <v>38</v>
      </c>
      <c r="B43" s="38">
        <v>27783706</v>
      </c>
      <c r="C43" s="38">
        <v>19979243.05</v>
      </c>
      <c r="D43" s="38">
        <f t="shared" si="11"/>
        <v>7804462.949999999</v>
      </c>
      <c r="E43" s="39">
        <f t="shared" si="9"/>
        <v>0.7190992825075244</v>
      </c>
      <c r="F43" s="40"/>
      <c r="G43" s="41">
        <v>19825942</v>
      </c>
      <c r="H43" s="38">
        <v>8691352.87</v>
      </c>
      <c r="I43" s="38">
        <f t="shared" si="12"/>
        <v>11134589.13</v>
      </c>
      <c r="J43" s="39">
        <f t="shared" si="10"/>
        <v>0.4383828455666822</v>
      </c>
      <c r="K43" s="40"/>
      <c r="L43" s="42">
        <v>17655879</v>
      </c>
      <c r="M43" s="48">
        <v>3474952.28</v>
      </c>
      <c r="N43" s="48">
        <f t="shared" si="4"/>
        <v>14180926.72</v>
      </c>
      <c r="O43" s="43">
        <f t="shared" si="5"/>
        <v>0.1968155921322297</v>
      </c>
      <c r="P43" s="40"/>
      <c r="Q43" s="41">
        <f t="shared" si="6"/>
        <v>25315515.85</v>
      </c>
    </row>
    <row r="44" spans="1:17" s="12" customFormat="1" ht="13.5">
      <c r="A44" s="37" t="s">
        <v>39</v>
      </c>
      <c r="B44" s="38">
        <v>0</v>
      </c>
      <c r="C44" s="38">
        <v>0</v>
      </c>
      <c r="D44" s="38">
        <f t="shared" si="11"/>
        <v>0</v>
      </c>
      <c r="E44" s="39">
        <v>0</v>
      </c>
      <c r="F44" s="40"/>
      <c r="G44" s="41">
        <v>381314</v>
      </c>
      <c r="H44" s="38">
        <v>85673</v>
      </c>
      <c r="I44" s="38">
        <f t="shared" si="12"/>
        <v>295641</v>
      </c>
      <c r="J44" s="39">
        <v>0</v>
      </c>
      <c r="K44" s="40"/>
      <c r="L44" s="42">
        <v>0</v>
      </c>
      <c r="M44" s="48">
        <v>0</v>
      </c>
      <c r="N44" s="48">
        <f t="shared" si="4"/>
        <v>0</v>
      </c>
      <c r="O44" s="43">
        <v>0</v>
      </c>
      <c r="P44" s="40"/>
      <c r="Q44" s="41">
        <f t="shared" si="6"/>
        <v>295641</v>
      </c>
    </row>
    <row r="45" spans="1:17" s="12" customFormat="1" ht="13.5">
      <c r="A45" s="37" t="s">
        <v>40</v>
      </c>
      <c r="B45" s="38">
        <v>2297572</v>
      </c>
      <c r="C45" s="47">
        <v>2286144</v>
      </c>
      <c r="D45" s="38">
        <f t="shared" si="11"/>
        <v>11428</v>
      </c>
      <c r="E45" s="39">
        <f aca="true" t="shared" si="13" ref="E45:E56">C45/B45</f>
        <v>0.9950260535904859</v>
      </c>
      <c r="F45" s="40"/>
      <c r="G45" s="41">
        <v>2407657</v>
      </c>
      <c r="H45" s="38">
        <v>1728190</v>
      </c>
      <c r="I45" s="38">
        <f t="shared" si="12"/>
        <v>679467</v>
      </c>
      <c r="J45" s="39">
        <f aca="true" t="shared" si="14" ref="J45:J56">H45/G45</f>
        <v>0.7177891202941282</v>
      </c>
      <c r="K45" s="40"/>
      <c r="L45" s="42">
        <v>1640923</v>
      </c>
      <c r="M45" s="48">
        <v>593888</v>
      </c>
      <c r="N45" s="48">
        <f t="shared" si="4"/>
        <v>1047035</v>
      </c>
      <c r="O45" s="43">
        <f t="shared" si="5"/>
        <v>0.36192313716121965</v>
      </c>
      <c r="P45" s="40"/>
      <c r="Q45" s="41">
        <f t="shared" si="6"/>
        <v>1726502</v>
      </c>
    </row>
    <row r="46" spans="1:17" s="12" customFormat="1" ht="13.5">
      <c r="A46" s="37" t="s">
        <v>41</v>
      </c>
      <c r="B46" s="38">
        <v>1882733</v>
      </c>
      <c r="C46" s="38">
        <v>1878751.31</v>
      </c>
      <c r="D46" s="38">
        <f t="shared" si="11"/>
        <v>3981.689999999944</v>
      </c>
      <c r="E46" s="39">
        <f t="shared" si="13"/>
        <v>0.9978851541880872</v>
      </c>
      <c r="F46" s="40"/>
      <c r="G46" s="41">
        <v>5983932</v>
      </c>
      <c r="H46" s="38">
        <v>5805589.81</v>
      </c>
      <c r="I46" s="38">
        <f t="shared" si="12"/>
        <v>178342.1900000004</v>
      </c>
      <c r="J46" s="39">
        <f t="shared" si="14"/>
        <v>0.9701964878611588</v>
      </c>
      <c r="K46" s="40"/>
      <c r="L46" s="42">
        <v>7838247</v>
      </c>
      <c r="M46" s="48">
        <v>1043847.66</v>
      </c>
      <c r="N46" s="48">
        <f t="shared" si="4"/>
        <v>6794399.34</v>
      </c>
      <c r="O46" s="43">
        <f t="shared" si="5"/>
        <v>0.13317361139550718</v>
      </c>
      <c r="P46" s="40"/>
      <c r="Q46" s="41">
        <f t="shared" si="6"/>
        <v>6972741.53</v>
      </c>
    </row>
    <row r="47" spans="1:17" s="12" customFormat="1" ht="13.5">
      <c r="A47" s="37" t="s">
        <v>42</v>
      </c>
      <c r="B47" s="38">
        <v>1585940</v>
      </c>
      <c r="C47" s="38">
        <v>1585940</v>
      </c>
      <c r="D47" s="38">
        <f t="shared" si="11"/>
        <v>0</v>
      </c>
      <c r="E47" s="39">
        <f t="shared" si="13"/>
        <v>1</v>
      </c>
      <c r="F47" s="40"/>
      <c r="G47" s="41">
        <v>1278387</v>
      </c>
      <c r="H47" s="38">
        <v>945424.52</v>
      </c>
      <c r="I47" s="38">
        <f t="shared" si="12"/>
        <v>332962.48</v>
      </c>
      <c r="J47" s="39">
        <f t="shared" si="14"/>
        <v>0.7395448483127567</v>
      </c>
      <c r="K47" s="40"/>
      <c r="L47" s="42">
        <v>606897</v>
      </c>
      <c r="M47" s="48">
        <v>0</v>
      </c>
      <c r="N47" s="48">
        <f t="shared" si="4"/>
        <v>606897</v>
      </c>
      <c r="O47" s="43">
        <f t="shared" si="5"/>
        <v>0</v>
      </c>
      <c r="P47" s="40"/>
      <c r="Q47" s="41">
        <f t="shared" si="6"/>
        <v>939859.48</v>
      </c>
    </row>
    <row r="48" spans="1:17" s="12" customFormat="1" ht="13.5">
      <c r="A48" s="37" t="s">
        <v>43</v>
      </c>
      <c r="B48" s="38">
        <v>2834144</v>
      </c>
      <c r="C48" s="47">
        <v>2834144</v>
      </c>
      <c r="D48" s="38">
        <f t="shared" si="11"/>
        <v>0</v>
      </c>
      <c r="E48" s="39">
        <f t="shared" si="13"/>
        <v>1</v>
      </c>
      <c r="F48" s="40"/>
      <c r="G48" s="41">
        <v>3771490</v>
      </c>
      <c r="H48" s="38">
        <v>1381105.43</v>
      </c>
      <c r="I48" s="38">
        <f t="shared" si="12"/>
        <v>2390384.5700000003</v>
      </c>
      <c r="J48" s="39">
        <f t="shared" si="14"/>
        <v>0.3661962327886326</v>
      </c>
      <c r="K48" s="40"/>
      <c r="L48" s="42">
        <v>3235323</v>
      </c>
      <c r="M48" s="48">
        <v>480864.94</v>
      </c>
      <c r="N48" s="48">
        <f t="shared" si="4"/>
        <v>2754458.06</v>
      </c>
      <c r="O48" s="43">
        <f t="shared" si="5"/>
        <v>0.1486296545970835</v>
      </c>
      <c r="P48" s="40"/>
      <c r="Q48" s="41">
        <f t="shared" si="6"/>
        <v>5144842.630000001</v>
      </c>
    </row>
    <row r="49" spans="1:17" s="12" customFormat="1" ht="13.5">
      <c r="A49" s="37" t="s">
        <v>44</v>
      </c>
      <c r="B49" s="38">
        <v>15388673</v>
      </c>
      <c r="C49" s="38">
        <v>13620851.04</v>
      </c>
      <c r="D49" s="38">
        <f t="shared" si="11"/>
        <v>1767821.960000001</v>
      </c>
      <c r="E49" s="39">
        <f t="shared" si="13"/>
        <v>0.8851218711320982</v>
      </c>
      <c r="F49" s="40"/>
      <c r="G49" s="41">
        <v>14890866</v>
      </c>
      <c r="H49" s="38">
        <v>6571595.98</v>
      </c>
      <c r="I49" s="38">
        <f t="shared" si="12"/>
        <v>8319270.02</v>
      </c>
      <c r="J49" s="39">
        <f t="shared" si="14"/>
        <v>0.4413172464247546</v>
      </c>
      <c r="K49" s="40"/>
      <c r="L49" s="42">
        <v>13179646</v>
      </c>
      <c r="M49" s="48">
        <v>5375064.58</v>
      </c>
      <c r="N49" s="48">
        <f t="shared" si="4"/>
        <v>7804581.42</v>
      </c>
      <c r="O49" s="43">
        <f t="shared" si="5"/>
        <v>0.4078307247402548</v>
      </c>
      <c r="P49" s="40"/>
      <c r="Q49" s="41">
        <f t="shared" si="6"/>
        <v>16123851.44</v>
      </c>
    </row>
    <row r="50" spans="1:17" s="12" customFormat="1" ht="13.5">
      <c r="A50" s="37" t="s">
        <v>45</v>
      </c>
      <c r="B50" s="38">
        <v>1454731</v>
      </c>
      <c r="C50" s="38">
        <v>350829</v>
      </c>
      <c r="D50" s="38">
        <f t="shared" si="11"/>
        <v>1103902</v>
      </c>
      <c r="E50" s="39">
        <f t="shared" si="13"/>
        <v>0.24116417399505474</v>
      </c>
      <c r="F50" s="40"/>
      <c r="G50" s="41">
        <v>2632516</v>
      </c>
      <c r="H50" s="38">
        <v>0</v>
      </c>
      <c r="I50" s="38">
        <f t="shared" si="12"/>
        <v>2632516</v>
      </c>
      <c r="J50" s="39">
        <f t="shared" si="14"/>
        <v>0</v>
      </c>
      <c r="K50" s="40"/>
      <c r="L50" s="42">
        <v>0</v>
      </c>
      <c r="M50" s="48">
        <v>0</v>
      </c>
      <c r="N50" s="48">
        <f t="shared" si="4"/>
        <v>0</v>
      </c>
      <c r="O50" s="43">
        <v>0</v>
      </c>
      <c r="P50" s="40"/>
      <c r="Q50" s="41">
        <f t="shared" si="6"/>
        <v>2632516</v>
      </c>
    </row>
    <row r="51" spans="1:17" s="12" customFormat="1" ht="13.5">
      <c r="A51" s="37" t="s">
        <v>46</v>
      </c>
      <c r="B51" s="38">
        <v>448842</v>
      </c>
      <c r="C51" s="38">
        <v>448842</v>
      </c>
      <c r="D51" s="38">
        <f t="shared" si="11"/>
        <v>0</v>
      </c>
      <c r="E51" s="39">
        <f t="shared" si="13"/>
        <v>1</v>
      </c>
      <c r="F51" s="40"/>
      <c r="G51" s="41">
        <v>1296526</v>
      </c>
      <c r="H51" s="38">
        <v>801099.32</v>
      </c>
      <c r="I51" s="38">
        <f t="shared" si="12"/>
        <v>495426.68000000005</v>
      </c>
      <c r="J51" s="39">
        <f t="shared" si="14"/>
        <v>0.6178814154131888</v>
      </c>
      <c r="K51" s="40"/>
      <c r="L51" s="42">
        <v>290283</v>
      </c>
      <c r="M51" s="48">
        <v>0</v>
      </c>
      <c r="N51" s="48">
        <f t="shared" si="4"/>
        <v>290283</v>
      </c>
      <c r="O51" s="43">
        <f t="shared" si="5"/>
        <v>0</v>
      </c>
      <c r="P51" s="40"/>
      <c r="Q51" s="41">
        <f t="shared" si="6"/>
        <v>785709.68</v>
      </c>
    </row>
    <row r="52" spans="1:17" s="12" customFormat="1" ht="13.5">
      <c r="A52" s="37" t="s">
        <v>47</v>
      </c>
      <c r="B52" s="38">
        <v>10819901</v>
      </c>
      <c r="C52" s="38">
        <v>10818901</v>
      </c>
      <c r="D52" s="38">
        <f t="shared" si="11"/>
        <v>1000</v>
      </c>
      <c r="E52" s="39">
        <f t="shared" si="13"/>
        <v>0.9999075777125872</v>
      </c>
      <c r="F52" s="40"/>
      <c r="G52" s="41">
        <v>7751241</v>
      </c>
      <c r="H52" s="38">
        <v>6787927.7</v>
      </c>
      <c r="I52" s="38">
        <f t="shared" si="12"/>
        <v>963313.2999999998</v>
      </c>
      <c r="J52" s="39">
        <f t="shared" si="14"/>
        <v>0.8757214102877204</v>
      </c>
      <c r="K52" s="40"/>
      <c r="L52" s="42">
        <v>7007757</v>
      </c>
      <c r="M52" s="48">
        <v>987676.56</v>
      </c>
      <c r="N52" s="48">
        <f t="shared" si="4"/>
        <v>6020080.4399999995</v>
      </c>
      <c r="O52" s="43">
        <f t="shared" si="5"/>
        <v>0.14094046925428494</v>
      </c>
      <c r="P52" s="40"/>
      <c r="Q52" s="41">
        <f t="shared" si="6"/>
        <v>6983393.739999999</v>
      </c>
    </row>
    <row r="53" spans="1:17" s="12" customFormat="1" ht="13.5">
      <c r="A53" s="37" t="s">
        <v>48</v>
      </c>
      <c r="B53" s="38">
        <v>20136780</v>
      </c>
      <c r="C53" s="38">
        <v>13878849.65</v>
      </c>
      <c r="D53" s="38">
        <f t="shared" si="11"/>
        <v>6257930.35</v>
      </c>
      <c r="E53" s="39">
        <f t="shared" si="13"/>
        <v>0.6892288464193381</v>
      </c>
      <c r="F53" s="40"/>
      <c r="G53" s="41">
        <v>19103128</v>
      </c>
      <c r="H53" s="38">
        <v>1472906.64</v>
      </c>
      <c r="I53" s="38">
        <f t="shared" si="12"/>
        <v>17630221.36</v>
      </c>
      <c r="J53" s="39">
        <f t="shared" si="14"/>
        <v>0.0771029037757586</v>
      </c>
      <c r="K53" s="40"/>
      <c r="L53" s="42">
        <v>10983335</v>
      </c>
      <c r="M53" s="48">
        <v>0</v>
      </c>
      <c r="N53" s="48">
        <f t="shared" si="4"/>
        <v>10983335</v>
      </c>
      <c r="O53" s="43">
        <f t="shared" si="5"/>
        <v>0</v>
      </c>
      <c r="P53" s="40"/>
      <c r="Q53" s="41">
        <f t="shared" si="6"/>
        <v>28613556.36</v>
      </c>
    </row>
    <row r="54" spans="1:17" s="12" customFormat="1" ht="13.5">
      <c r="A54" s="37" t="s">
        <v>49</v>
      </c>
      <c r="B54" s="38">
        <v>4738385</v>
      </c>
      <c r="C54" s="38">
        <v>4738385</v>
      </c>
      <c r="D54" s="38">
        <f t="shared" si="11"/>
        <v>0</v>
      </c>
      <c r="E54" s="39">
        <f t="shared" si="13"/>
        <v>1</v>
      </c>
      <c r="F54" s="40"/>
      <c r="G54" s="41">
        <v>5901149</v>
      </c>
      <c r="H54" s="38">
        <v>5901149</v>
      </c>
      <c r="I54" s="38">
        <f t="shared" si="12"/>
        <v>0</v>
      </c>
      <c r="J54" s="39">
        <f t="shared" si="14"/>
        <v>1</v>
      </c>
      <c r="K54" s="40"/>
      <c r="L54" s="42">
        <v>10499739</v>
      </c>
      <c r="M54" s="48">
        <v>2919494.78</v>
      </c>
      <c r="N54" s="48">
        <f t="shared" si="4"/>
        <v>7580244.220000001</v>
      </c>
      <c r="O54" s="43">
        <f t="shared" si="5"/>
        <v>0.2780540335335954</v>
      </c>
      <c r="P54" s="40"/>
      <c r="Q54" s="41">
        <f t="shared" si="6"/>
        <v>7580244.220000001</v>
      </c>
    </row>
    <row r="55" spans="1:17" s="12" customFormat="1" ht="13.5">
      <c r="A55" s="37" t="s">
        <v>50</v>
      </c>
      <c r="B55" s="38">
        <v>16068644</v>
      </c>
      <c r="C55" s="47">
        <v>16068643</v>
      </c>
      <c r="D55" s="38">
        <f t="shared" si="11"/>
        <v>1</v>
      </c>
      <c r="E55" s="39">
        <f t="shared" si="13"/>
        <v>0.9999999377669951</v>
      </c>
      <c r="F55" s="40"/>
      <c r="G55" s="41">
        <v>12648871</v>
      </c>
      <c r="H55" s="38">
        <v>6156538</v>
      </c>
      <c r="I55" s="38">
        <f t="shared" si="12"/>
        <v>6492333</v>
      </c>
      <c r="J55" s="39">
        <f t="shared" si="14"/>
        <v>0.4867262856898454</v>
      </c>
      <c r="K55" s="40"/>
      <c r="L55" s="42">
        <v>9229715</v>
      </c>
      <c r="M55" s="48">
        <v>1171100</v>
      </c>
      <c r="N55" s="48">
        <f t="shared" si="4"/>
        <v>8058615</v>
      </c>
      <c r="O55" s="43">
        <f t="shared" si="5"/>
        <v>0.12688365783775554</v>
      </c>
      <c r="P55" s="40"/>
      <c r="Q55" s="41">
        <f t="shared" si="6"/>
        <v>14550948</v>
      </c>
    </row>
    <row r="56" spans="1:17" s="12" customFormat="1" ht="13.5">
      <c r="A56" s="37" t="s">
        <v>51</v>
      </c>
      <c r="B56" s="38">
        <v>82389</v>
      </c>
      <c r="C56" s="38">
        <v>82389</v>
      </c>
      <c r="D56" s="38">
        <f t="shared" si="11"/>
        <v>0</v>
      </c>
      <c r="E56" s="39">
        <f t="shared" si="13"/>
        <v>1</v>
      </c>
      <c r="F56" s="49"/>
      <c r="G56" s="41">
        <v>270574</v>
      </c>
      <c r="H56" s="38">
        <v>89716.76</v>
      </c>
      <c r="I56" s="38">
        <f t="shared" si="12"/>
        <v>180857.24</v>
      </c>
      <c r="J56" s="39">
        <f t="shared" si="14"/>
        <v>0.33157938308928425</v>
      </c>
      <c r="K56" s="49"/>
      <c r="L56" s="42">
        <v>0</v>
      </c>
      <c r="M56" s="48">
        <v>0</v>
      </c>
      <c r="N56" s="42">
        <f t="shared" si="4"/>
        <v>0</v>
      </c>
      <c r="O56" s="43">
        <v>0</v>
      </c>
      <c r="P56" s="49"/>
      <c r="Q56" s="41">
        <f t="shared" si="6"/>
        <v>180857.24</v>
      </c>
    </row>
    <row r="57" spans="1:17" s="14" customFormat="1" ht="13.5">
      <c r="A57" s="50" t="s">
        <v>68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51"/>
      <c r="N57" s="52"/>
      <c r="O57" s="53"/>
      <c r="P57" s="52"/>
      <c r="Q57" s="50"/>
    </row>
    <row r="58" spans="12:16" s="14" customFormat="1" ht="12" customHeight="1">
      <c r="L58" s="15"/>
      <c r="M58" s="15"/>
      <c r="N58" s="16"/>
      <c r="O58" s="17"/>
      <c r="P58" s="16"/>
    </row>
    <row r="59" spans="1:16" ht="19.5" customHeight="1">
      <c r="A59" s="54" t="s">
        <v>69</v>
      </c>
      <c r="P59" s="60"/>
    </row>
  </sheetData>
  <mergeCells count="3">
    <mergeCell ref="B2:E2"/>
    <mergeCell ref="G2:J2"/>
    <mergeCell ref="L2:O2"/>
  </mergeCells>
  <printOptions horizontalCentered="1"/>
  <pageMargins left="0.5" right="0.5" top="1.25" bottom="0.5" header="0.5" footer="0.5"/>
  <pageSetup fitToHeight="1" fitToWidth="1" horizontalDpi="1200" verticalDpi="1200" orientation="landscape" paperSize="5" scale="56" r:id="rId1"/>
  <headerFooter alignWithMargins="0">
    <oddHeader>&amp;C&amp;"Verdana,Bold"U.S. Department of Labor
Employment and Training Administration
Office of National Response
Division of Trade Adjustment Assistance
State Formula Spending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johnston.brian</dc:creator>
  <cp:keywords/>
  <dc:description/>
  <cp:lastModifiedBy>Billingsley.Lewis</cp:lastModifiedBy>
  <cp:lastPrinted>2007-10-16T18:16:03Z</cp:lastPrinted>
  <dcterms:created xsi:type="dcterms:W3CDTF">2007-06-11T18:43:15Z</dcterms:created>
  <dcterms:modified xsi:type="dcterms:W3CDTF">2007-10-16T18:16:05Z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