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510" windowWidth="10830" windowHeight="6375" tabRatio="799" activeTab="6"/>
  </bookViews>
  <sheets>
    <sheet name="(B) PSOB Sum of Req " sheetId="1" r:id="rId1"/>
    <sheet name="(C) PSOB Increases Offsets" sheetId="2" r:id="rId2"/>
    <sheet name="(D) PSOB Strat Goal &amp; Obj" sheetId="3" r:id="rId3"/>
    <sheet name="(F) PSOB 2006 XWalk" sheetId="4" r:id="rId4"/>
    <sheet name="(G) PSOB 2007 XWalk " sheetId="5" r:id="rId5"/>
    <sheet name="(J) PSOB Financial Analysis" sheetId="6" r:id="rId6"/>
    <sheet name="(L) PSOB Sum by OC" sheetId="7" r:id="rId7"/>
  </sheets>
  <externalReferences>
    <externalReference r:id="rId10"/>
    <externalReference r:id="rId11"/>
    <externalReference r:id="rId12"/>
    <externalReference r:id="rId13"/>
  </externalReferences>
  <definedNames>
    <definedName name="ATTORNEYSUPP" localSheetId="0">#REF!</definedName>
    <definedName name="ATTORNEYSUPP">#REF!</definedName>
    <definedName name="DL" localSheetId="0">'(B) PSOB Sum of Req '!$A$3:$AL$72</definedName>
    <definedName name="DL">#REF!</definedName>
    <definedName name="EXECSUPP" localSheetId="0">'(B) PSOB Sum of Req '!#REF!</definedName>
    <definedName name="EXECSUPP" localSheetId="5">'[3]Sum of Req'!#REF!</definedName>
    <definedName name="EXECSUPP">#REF!</definedName>
    <definedName name="GAROLLUP" localSheetId="0">'(B) PSOB Sum of Req '!#REF!</definedName>
    <definedName name="GAROLLUP" localSheetId="5">'[3]Sum of Req'!#REF!</definedName>
    <definedName name="GAROLLUP">#REF!</definedName>
    <definedName name="INTEL" localSheetId="0">'(B) PSOB Sum of Req '!#REF!</definedName>
    <definedName name="INTEL" localSheetId="5">'[3]Sum of Req'!#REF!</definedName>
    <definedName name="INTEL">#REF!</definedName>
    <definedName name="JMD" localSheetId="0">'(B) PSOB Sum of Req '!#REF!</definedName>
    <definedName name="JMD" localSheetId="5">'[3]Sum of Req'!#REF!</definedName>
    <definedName name="JMD">#REF!</definedName>
    <definedName name="PART">#REF!</definedName>
    <definedName name="POSBYCAT" localSheetId="0">#REF!</definedName>
    <definedName name="POSBYCAT" localSheetId="5">'[3]Summ Atty Agt'!#REF!</definedName>
    <definedName name="POSBYCAT">#REF!</definedName>
    <definedName name="_xlnm.Print_Area" localSheetId="0">'(B) PSOB Sum of Req '!$A$1:$AL$100</definedName>
    <definedName name="_xlnm.Print_Area" localSheetId="1">'(C) PSOB Increases Offsets'!$A$1:$O$38</definedName>
    <definedName name="_xlnm.Print_Area" localSheetId="2">'(D) PSOB Strat Goal &amp; Obj'!$A$1:$S$84</definedName>
    <definedName name="_xlnm.Print_Area" localSheetId="3">'(F) PSOB 2006 XWalk'!$A$1:$V$34</definedName>
    <definedName name="_xlnm.Print_Area" localSheetId="4">'(G) PSOB 2007 XWalk '!$A$1:$V$34</definedName>
    <definedName name="_xlnm.Print_Area" localSheetId="5">'(J) PSOB Financial Analysis'!$A$1:$P$17</definedName>
    <definedName name="_xlnm.Print_Area" localSheetId="6">'(L) PSOB Sum by OC'!$A$1:$O$54</definedName>
    <definedName name="REIMPRO">#REF!</definedName>
    <definedName name="REIMSOR">#REF!</definedName>
  </definedNames>
  <calcPr fullCalcOnLoad="1"/>
</workbook>
</file>

<file path=xl/sharedStrings.xml><?xml version="1.0" encoding="utf-8"?>
<sst xmlns="http://schemas.openxmlformats.org/spreadsheetml/2006/main" count="515" uniqueCount="213">
  <si>
    <t>F: Crosswalk of 2006 Availability</t>
  </si>
  <si>
    <t>D: Resources by DOJ Strategic Goal and Strategic Objective</t>
  </si>
  <si>
    <t>C: Program Increases/Offsets By Decision Unit</t>
  </si>
  <si>
    <t>B: Summary of Requirements</t>
  </si>
  <si>
    <t>Increase/Decrease</t>
  </si>
  <si>
    <t>Decision Unit</t>
  </si>
  <si>
    <t>atb</t>
  </si>
  <si>
    <t>enhance</t>
  </si>
  <si>
    <t>FTE</t>
  </si>
  <si>
    <t>Total</t>
  </si>
  <si>
    <t>Transfers</t>
  </si>
  <si>
    <t>LEAP</t>
  </si>
  <si>
    <t>11.5  Total, Other personnel compensation</t>
  </si>
  <si>
    <t xml:space="preserve">     Other Compensation</t>
  </si>
  <si>
    <t xml:space="preserve">     Overtime</t>
  </si>
  <si>
    <t>11.8  Special personal services payments</t>
  </si>
  <si>
    <t xml:space="preserve">    Full-time permanent</t>
  </si>
  <si>
    <t>12.0  Personnel benefits</t>
  </si>
  <si>
    <t>21.0  Travel and transportation of persons</t>
  </si>
  <si>
    <t>22.0  Transportation of things</t>
  </si>
  <si>
    <t>23.2  GSA rent</t>
  </si>
  <si>
    <t>23.3  Comm., util., &amp; other misc. charges</t>
  </si>
  <si>
    <t>24.0  Printing and reproduction</t>
  </si>
  <si>
    <t>25.1  Advisory and assistance services</t>
  </si>
  <si>
    <t>25.2 Other services</t>
  </si>
  <si>
    <t>26.0  Supplies and materials</t>
  </si>
  <si>
    <t>31.0  Equipment</t>
  </si>
  <si>
    <t xml:space="preserve">          Total obligations</t>
  </si>
  <si>
    <t>Unobligated balance, start of year</t>
  </si>
  <si>
    <t>Unobligated balance, end of year</t>
  </si>
  <si>
    <t>Recoveries of prior year obligations</t>
  </si>
  <si>
    <t xml:space="preserve">          Total requirements</t>
  </si>
  <si>
    <t xml:space="preserve">     Total obligations</t>
  </si>
  <si>
    <t xml:space="preserve">     Obligated balance, start of year</t>
  </si>
  <si>
    <t xml:space="preserve">     Obligated balance, end of year</t>
  </si>
  <si>
    <t xml:space="preserve">     Recoveries of prior year obligations</t>
  </si>
  <si>
    <t xml:space="preserve">          Outlays</t>
  </si>
  <si>
    <t>11.3  Other than full-time permanent</t>
  </si>
  <si>
    <t xml:space="preserve">Adjustments to Base </t>
  </si>
  <si>
    <t>41.0  Grants, Subsidies and Contributions</t>
  </si>
  <si>
    <t>42.0  Insurance Claims and Indemnities</t>
  </si>
  <si>
    <t>Unobligated balance, rescinded</t>
  </si>
  <si>
    <t>Object Classes</t>
  </si>
  <si>
    <t>Other Object Classes:</t>
  </si>
  <si>
    <t>Total requirements must equal BA.  Include SF-1151 transfers.  Do not include recoveries or unobligated balances.</t>
  </si>
  <si>
    <t>2004 Unobligated balance, start of year, should tie to line 2A of the current SF-132.</t>
  </si>
  <si>
    <t>Relation of obligation to outlays data is based on SF-133 data.  For start of year, refer to line 12 of the SF-133.  End of year is of course not available yet (will be shown on line 14), but please provide an estimate.  Outlays = obligations+SOY-EOY, and must tie to entries on the Outyear Projections exhibit that follows.</t>
  </si>
  <si>
    <t>Relation of Obligation to Outlays:</t>
  </si>
  <si>
    <t>FY 2005 Appropriation Enacted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</si>
  <si>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Decision Unit 1</t>
  </si>
  <si>
    <t>Decision Unit 2</t>
  </si>
  <si>
    <t>Decision Unit 3</t>
  </si>
  <si>
    <t>Decision Unit 4</t>
  </si>
  <si>
    <t>Summary of Requirements by Object Class</t>
  </si>
  <si>
    <t>Overtime</t>
  </si>
  <si>
    <t>Program Changes</t>
  </si>
  <si>
    <t>Total Program Changes</t>
  </si>
  <si>
    <t>Carryover/</t>
  </si>
  <si>
    <t>2005 Enacted</t>
  </si>
  <si>
    <t>2006 President's</t>
  </si>
  <si>
    <t>2006-2007</t>
  </si>
  <si>
    <t>Strategic Goal and Strategic Objective</t>
  </si>
  <si>
    <t>Program Increases</t>
  </si>
  <si>
    <t>2006 Appropriation Enacted</t>
  </si>
  <si>
    <t>25.3 Purchases of goods &amp; services from Government accounts</t>
  </si>
  <si>
    <t>25.5 Research and development contracts</t>
  </si>
  <si>
    <t>25.7 Operation and maintenance of equipment</t>
  </si>
  <si>
    <t>Crosswalk of 2006 Availability</t>
  </si>
  <si>
    <t>2006 Enacted w/Rescissions</t>
  </si>
  <si>
    <t>FY 2006 Enacted</t>
  </si>
  <si>
    <t>2006 Availability</t>
  </si>
  <si>
    <t>2008 Request</t>
  </si>
  <si>
    <t>Location of Description</t>
  </si>
  <si>
    <t>(Dollars in Thousands)</t>
  </si>
  <si>
    <t>Total Offsets</t>
  </si>
  <si>
    <t>Increases/Offsets</t>
  </si>
  <si>
    <t xml:space="preserve">     Reimbursable FTE</t>
  </si>
  <si>
    <t>Other FTE:</t>
  </si>
  <si>
    <t>Total Comp. FTE</t>
  </si>
  <si>
    <t>Total FTE</t>
  </si>
  <si>
    <t>Reimbursable FTE</t>
  </si>
  <si>
    <t>Other FTE</t>
  </si>
  <si>
    <t>Total Compensable FTE</t>
  </si>
  <si>
    <t>25.4  Lease expirations</t>
  </si>
  <si>
    <t>Summary of Requirements</t>
  </si>
  <si>
    <t>95% Budget</t>
  </si>
  <si>
    <t>95% BUDGET</t>
  </si>
  <si>
    <t xml:space="preserve">Program Offsets </t>
  </si>
  <si>
    <t>104 % Budget Level</t>
  </si>
  <si>
    <t>Budget</t>
  </si>
  <si>
    <t>Reimbursable FTE:</t>
  </si>
  <si>
    <t>w/Rescissions</t>
  </si>
  <si>
    <t>Total Program Increases</t>
  </si>
  <si>
    <t>Rescissions</t>
  </si>
  <si>
    <t>Office of Justice Programs</t>
  </si>
  <si>
    <t>Public Safety Officers' Benefits</t>
  </si>
  <si>
    <t>Transfers:</t>
  </si>
  <si>
    <t>Office Justice Programs</t>
  </si>
  <si>
    <t>PSOB Death Benefits</t>
  </si>
  <si>
    <t>PSOB Disability Benefits</t>
  </si>
  <si>
    <t>PSOB Education Benefits</t>
  </si>
  <si>
    <t>Request</t>
  </si>
  <si>
    <t>Estimates by budget activity</t>
  </si>
  <si>
    <t>Pos.</t>
  </si>
  <si>
    <t xml:space="preserve"> </t>
  </si>
  <si>
    <t>Amount</t>
  </si>
  <si>
    <t>Perm.</t>
  </si>
  <si>
    <t>Total Change</t>
  </si>
  <si>
    <t>Recoveries</t>
  </si>
  <si>
    <t>Reprogrammings /</t>
  </si>
  <si>
    <t>Current Services</t>
  </si>
  <si>
    <t>Increases</t>
  </si>
  <si>
    <t>Improvements</t>
  </si>
  <si>
    <t>Offsets</t>
  </si>
  <si>
    <t>TOTAL</t>
  </si>
  <si>
    <t>2006 Supplementals</t>
  </si>
  <si>
    <t>FY 2008 Pres. Budget</t>
  </si>
  <si>
    <t>2006 Enacted (with Rescissions, direct only)</t>
  </si>
  <si>
    <t>2008 Current Services</t>
  </si>
  <si>
    <t>2008 Total Request</t>
  </si>
  <si>
    <t>2007 - 2008 Total Change</t>
  </si>
  <si>
    <t>Government-wide reduction (0.59%)…………………………………………………………………………………………………………………………………………………………………………………..</t>
  </si>
  <si>
    <t>Goal 3: Assist State, Local, and Tribal Efforts to Prevent or Reduce
                 Crime and Violence</t>
  </si>
  <si>
    <t>Agt./Atty.</t>
  </si>
  <si>
    <t>Resources by Department of Justice Strategic Goal/Objective</t>
  </si>
  <si>
    <t>Program Offsets</t>
  </si>
  <si>
    <t>Offset 1</t>
  </si>
  <si>
    <t>Offset 2</t>
  </si>
  <si>
    <t>Offset 3</t>
  </si>
  <si>
    <t>Offset 4</t>
  </si>
  <si>
    <t>Offset 5</t>
  </si>
  <si>
    <t>Total Program Offsets</t>
  </si>
  <si>
    <t xml:space="preserve">1.2: </t>
  </si>
  <si>
    <t>1.1:</t>
  </si>
  <si>
    <t xml:space="preserve">3.1: </t>
  </si>
  <si>
    <t xml:space="preserve">4.1: </t>
  </si>
  <si>
    <t>Reduction applied to commerce Justice State appropriation (0.465%)…………………………………………………………………………………………………………………………………………………………………..</t>
  </si>
  <si>
    <t>Adjustments to Base</t>
  </si>
  <si>
    <t xml:space="preserve">Decision </t>
  </si>
  <si>
    <t>Unit(s)</t>
  </si>
  <si>
    <t>Strategic Goal/Objective</t>
  </si>
  <si>
    <t>$000s</t>
  </si>
  <si>
    <t>Goal 1: Prevent Terrorism and Promote the Nation's Security</t>
  </si>
  <si>
    <t>Subtotal, Goal 1</t>
  </si>
  <si>
    <t>w/Rescissions and Supplementals</t>
  </si>
  <si>
    <t>Total 2006 Appropriation Enacted (with Rescissions and Supplementals)</t>
  </si>
  <si>
    <t>Without Rescissions</t>
  </si>
  <si>
    <t>Goal 2: Enforce Federal Laws and Represent the Rights and
                 Interests of the American People</t>
  </si>
  <si>
    <t>2.2: Drugs</t>
  </si>
  <si>
    <t>2.3: White Collar Crime</t>
  </si>
  <si>
    <t>2.4: Civil Rights/Exploitation Crimes</t>
  </si>
  <si>
    <t>2.5: Federal Statutes</t>
  </si>
  <si>
    <t>2.6: Bankruptcy</t>
  </si>
  <si>
    <t>Subtotal, Goal 2</t>
  </si>
  <si>
    <t>Goal 3: Assist State, Local, and Tribal Efforts to Prevent or
                 Crime and Violence</t>
  </si>
  <si>
    <t>3.2: Drug Prevention and Treatment</t>
  </si>
  <si>
    <t>3.3: Crime Victim Services</t>
  </si>
  <si>
    <t>Subtotal, Goal 3</t>
  </si>
  <si>
    <t>Goal 4: Ensure the Fair and Efficient Operation of the 
                 Federal Justice System</t>
  </si>
  <si>
    <t>4.2: Apprehension of Fugitives</t>
  </si>
  <si>
    <t>4.3: Treatment of Detainees</t>
  </si>
  <si>
    <t>4.4: Federal Prison System</t>
  </si>
  <si>
    <t>4.5: Inmate Programs and Services</t>
  </si>
  <si>
    <t>4.6: Immigration</t>
  </si>
  <si>
    <t>Subtotal, Goal 4</t>
  </si>
  <si>
    <t>GRAND TOTAL</t>
  </si>
  <si>
    <t>Direct, Reimb. Other FTE</t>
  </si>
  <si>
    <t>Direct Amount $000s</t>
  </si>
  <si>
    <t>11.1  Direct FTE &amp; personnel compensation</t>
  </si>
  <si>
    <t xml:space="preserve">       Total </t>
  </si>
  <si>
    <t>FY 2008 Program Increases/Offsets By Appropriation</t>
  </si>
  <si>
    <t>Public Safety Officer's Benefits</t>
  </si>
  <si>
    <t>by Appropriation</t>
  </si>
  <si>
    <t>Enacted Rescissions.  Funds rescinded as required by the Department of Justice Appropriations Act, 2006 (P.L. 109-108) and the Department of Defense Appropriations Act, 2006 (P.L. 109-148) includes $6.298 rescission of balances.</t>
  </si>
  <si>
    <t>L: Summary of Requirements by Object Class</t>
  </si>
  <si>
    <t>2006 Rescission of balances</t>
  </si>
  <si>
    <t>2007 President's Request (Information only)</t>
  </si>
  <si>
    <t>2007 Continuing Resolution Level (as frflected in the 2008 President's Budget, Information only)</t>
  </si>
  <si>
    <t>2007 Estimate</t>
  </si>
  <si>
    <t>2007 Estimate (direct only)</t>
  </si>
  <si>
    <t>2007 Transfer to Justice Assistance for management and administration</t>
  </si>
  <si>
    <t>Technical Adjustments</t>
  </si>
  <si>
    <t>Adjustment for 2007 transfer to Justice Assistance for management and administration</t>
  </si>
  <si>
    <t>Total Technical Adjustments</t>
  </si>
  <si>
    <t>Total Transfers</t>
  </si>
  <si>
    <t>Total Transfers and Technical Adjustments</t>
  </si>
  <si>
    <t>Increase:</t>
  </si>
  <si>
    <t>Subtotal Increases</t>
  </si>
  <si>
    <t>Offsets:</t>
  </si>
  <si>
    <t>PSOB Death Benefits Program</t>
  </si>
  <si>
    <t>PSOB Disability Program</t>
  </si>
  <si>
    <t>PSOB Education Assistance</t>
  </si>
  <si>
    <t>Subtotal Offsets</t>
  </si>
  <si>
    <t>Carryover/Recoveries.  Funds were carried over from FY 2005 in the amount of $6,298,285 unobligated balnaces and includes $299,403.00 in recoveries.</t>
  </si>
  <si>
    <t>G: Crosswalk of 2007 Availability</t>
  </si>
  <si>
    <t>Crosswalk of 2007 Availability</t>
  </si>
  <si>
    <t>FY 2007 Estimate</t>
  </si>
  <si>
    <t>Reprogrammings/Transfers.  Includes $3 million transfer to Justice Assistance account for management and administration.</t>
  </si>
  <si>
    <t>PSOB</t>
  </si>
  <si>
    <t>Unobligated balance, withdrawn</t>
  </si>
  <si>
    <t>Unobligated balance, expiring</t>
  </si>
  <si>
    <t>2007 Availability</t>
  </si>
  <si>
    <t xml:space="preserve">   J: Financial Analysis of Program Changes</t>
  </si>
  <si>
    <t>Financial Analysis of Program Changes</t>
  </si>
  <si>
    <t>Program</t>
  </si>
  <si>
    <t>Increase</t>
  </si>
  <si>
    <t>Offset</t>
  </si>
  <si>
    <t>Changes</t>
  </si>
  <si>
    <t>Object Class:</t>
  </si>
  <si>
    <t xml:space="preserve">Amount  </t>
  </si>
  <si>
    <t xml:space="preserve">  Total, 2008 program changes requested</t>
  </si>
  <si>
    <t>Insurance Calaims and Indemnities</t>
  </si>
  <si>
    <t>PSOB Education Program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</si>
</sst>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"/>
    <numFmt numFmtId="165" formatCode="&quot;$&quot;#,##0"/>
    <numFmt numFmtId="166" formatCode="#,##0;[Red]\-#,##0"/>
    <numFmt numFmtId="167" formatCode="&quot;$&quot;#,##0;[Red]\-&quot;$&quot;#,##0"/>
    <numFmt numFmtId="168" formatCode="#,##0.000;[Red]\-#,##0.000"/>
    <numFmt numFmtId="169" formatCode="#,##0.0;[Red]\-#,##0.0"/>
    <numFmt numFmtId="170" formatCode="[$$-409]#,##0;[Red]\-[$$-409]#,##0"/>
    <numFmt numFmtId="171" formatCode="#,##0.00;[Red]\-#,##0.00"/>
    <numFmt numFmtId="172" formatCode="#,##0.00000"/>
    <numFmt numFmtId="173" formatCode="0.00%;[Red]\-0.00%"/>
    <numFmt numFmtId="174" formatCode="#,##0.0"/>
    <numFmt numFmtId="175" formatCode="mm/dd/yy"/>
    <numFmt numFmtId="176" formatCode="hh:mm\ AM/PM"/>
    <numFmt numFmtId="177" formatCode="_(* #,##0_);_(* \(#,##0\);_(* &quot;....&quot;_);_(@_)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0"/>
    <numFmt numFmtId="183" formatCode="_(* #,##0_);_(* \(#,##0\);_(* &quot;-&quot;??_);_(@_)"/>
    <numFmt numFmtId="184" formatCode="#,##0.00000_);[Red]\(#,##0.00000\)"/>
    <numFmt numFmtId="185" formatCode="_(&quot;$&quot;* #,##0_);_(&quot;$&quot;* \(#,##0\);_(&quot;$&quot;* &quot;-&quot;??_);_(@_)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0.00000000000"/>
    <numFmt numFmtId="194" formatCode="0.000000000000"/>
    <numFmt numFmtId="195" formatCode="0.0000000000000"/>
    <numFmt numFmtId="196" formatCode="_(* #,##0.000_);_(* \(#,##0.000\);_(* &quot;-&quot;??_);_(@_)"/>
    <numFmt numFmtId="197" formatCode="_(* #,##0.0000_);_(* \(#,##0.0000\);_(* &quot;-&quot;??_);_(@_)"/>
    <numFmt numFmtId="198" formatCode="_(* #,##0.0_);_(* \(#,##0.0\);_(* &quot;-&quot;??_);_(@_)"/>
    <numFmt numFmtId="199" formatCode="_(* #,##0.0_);_(* \(#,##0.0\);_(* &quot;-&quot;?_);_(@_)"/>
    <numFmt numFmtId="200" formatCode="#,##0.000"/>
    <numFmt numFmtId="201" formatCode="#,##0.0000"/>
    <numFmt numFmtId="202" formatCode="#,##0.0_);[Red]\(#,##0.0\)"/>
    <numFmt numFmtId="203" formatCode="#,##0.000_);[Red]\(#,##0.000\)"/>
    <numFmt numFmtId="204" formatCode="mmmm\ d\,\ yyyy"/>
    <numFmt numFmtId="205" formatCode="_(&quot;$&quot;* #,##0.0_);_(&quot;$&quot;* \(#,##0.0\);_(&quot;$&quot;* &quot;-&quot;??_);_(@_)"/>
    <numFmt numFmtId="206" formatCode="0_);\(0\)"/>
    <numFmt numFmtId="207" formatCode="_(* #,##0.0000_);_(* \(#,##0.0000\);_(* &quot;-&quot;????_);_(@_)"/>
    <numFmt numFmtId="208" formatCode="_(* #,##0.000_);_(* \(#,##0.000\);_(* &quot;-&quot;???_);_(@_)"/>
    <numFmt numFmtId="209" formatCode="00000"/>
    <numFmt numFmtId="210" formatCode="_(&quot;$&quot;* #,##0_);_(&quot;$&quot;* \(#,##0\);_(&quot;$&quot;* &quot;---&quot;_);_(@_)"/>
    <numFmt numFmtId="211" formatCode="&quot;$&quot;#,##0.00"/>
    <numFmt numFmtId="212" formatCode="_(* #,##0_);_(* \(#,##0\);_(* &quot;---&quot;_);_(@_)"/>
    <numFmt numFmtId="213" formatCode="_(&quot;$&quot;* #,##0.000_);_(&quot;$&quot;* \(#,##0.000\);_(&quot;$&quot;* &quot;-&quot;???_);_(@_)"/>
    <numFmt numFmtId="214" formatCode="[$€-2]\ #,##0.00_);[Red]\([$€-2]\ #,##0.00\)"/>
    <numFmt numFmtId="215" formatCode="[$-409]h:mm:ss\ AM/PM"/>
    <numFmt numFmtId="216" formatCode="[$-409]dddd\,\ mmmm\ dd\,\ yyyy"/>
  </numFmts>
  <fonts count="4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2"/>
      <name val="TimesNewRomanPS"/>
      <family val="0"/>
    </font>
    <font>
      <sz val="12"/>
      <name val="TimesNewRomanPS"/>
      <family val="0"/>
    </font>
    <font>
      <sz val="12"/>
      <name val="Times New Roman"/>
      <family val="0"/>
    </font>
    <font>
      <sz val="12"/>
      <name val="Arial MT"/>
      <family val="0"/>
    </font>
    <font>
      <u val="single"/>
      <sz val="7.2"/>
      <color indexed="12"/>
      <name val="Arial"/>
      <family val="0"/>
    </font>
    <font>
      <u val="single"/>
      <sz val="7.2"/>
      <color indexed="36"/>
      <name val="Arial"/>
      <family val="0"/>
    </font>
    <font>
      <b/>
      <sz val="14"/>
      <name val="TimesNewRomanPS"/>
      <family val="0"/>
    </font>
    <font>
      <sz val="13"/>
      <name val="TimesNewRomanPS"/>
      <family val="0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8"/>
      <color indexed="8"/>
      <name val="Times New Roman"/>
      <family val="1"/>
    </font>
    <font>
      <u val="single"/>
      <sz val="12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u val="singleAccounting"/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NewRomanPS"/>
      <family val="0"/>
    </font>
    <font>
      <b/>
      <u val="single"/>
      <sz val="12"/>
      <name val="Arial"/>
      <family val="2"/>
    </font>
    <font>
      <b/>
      <sz val="10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b/>
      <sz val="12"/>
      <name val="TimesNewRomanPS"/>
      <family val="0"/>
    </font>
    <font>
      <i/>
      <sz val="14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i/>
      <sz val="12"/>
      <name val="Arial"/>
      <family val="0"/>
    </font>
    <font>
      <u val="single"/>
      <sz val="9"/>
      <name val="Times New Roman"/>
      <family val="1"/>
    </font>
    <font>
      <b/>
      <sz val="9"/>
      <name val="Times New Roman"/>
      <family val="1"/>
    </font>
    <font>
      <b/>
      <u val="single"/>
      <sz val="14"/>
      <name val="Arial"/>
      <family val="2"/>
    </font>
    <font>
      <sz val="14"/>
      <name val="Arial"/>
      <family val="2"/>
    </font>
    <font>
      <b/>
      <u val="single"/>
      <sz val="2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2"/>
      <color indexed="8"/>
      <name val="Times New Roman"/>
      <family val="1"/>
    </font>
    <font>
      <sz val="10"/>
      <color indexed="8"/>
      <name val="TMS"/>
      <family val="0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24"/>
      </left>
      <right>
        <color indexed="24"/>
      </right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>
        <color indexed="24"/>
      </left>
      <right>
        <color indexed="24"/>
      </right>
      <top>
        <color indexed="24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24"/>
      </left>
      <right>
        <color indexed="24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24"/>
      </left>
      <right>
        <color indexed="24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24"/>
      </left>
      <right style="thin"/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24"/>
      </left>
      <right>
        <color indexed="24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 style="hair"/>
      <right>
        <color indexed="63"/>
      </right>
      <top style="hair"/>
      <bottom style="thin">
        <color indexed="2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9" fontId="21" fillId="0" borderId="0" applyFont="0" applyFill="0" applyBorder="0" applyAlignment="0" applyProtection="0"/>
  </cellStyleXfs>
  <cellXfs count="724">
    <xf numFmtId="0" fontId="0" fillId="0" borderId="0" xfId="0" applyAlignment="1">
      <alignment/>
    </xf>
    <xf numFmtId="177" fontId="5" fillId="0" borderId="0" xfId="0" applyNumberFormat="1" applyFont="1" applyAlignment="1">
      <alignment/>
    </xf>
    <xf numFmtId="177" fontId="5" fillId="0" borderId="0" xfId="0" applyNumberFormat="1" applyFont="1" applyBorder="1" applyAlignment="1">
      <alignment/>
    </xf>
    <xf numFmtId="177" fontId="6" fillId="0" borderId="0" xfId="0" applyNumberFormat="1" applyFont="1" applyAlignment="1">
      <alignment/>
    </xf>
    <xf numFmtId="177" fontId="6" fillId="0" borderId="0" xfId="0" applyNumberFormat="1" applyFont="1" applyAlignment="1">
      <alignment horizontal="centerContinuous"/>
    </xf>
    <xf numFmtId="177" fontId="6" fillId="0" borderId="0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177" fontId="6" fillId="0" borderId="0" xfId="0" applyNumberFormat="1" applyFont="1" applyBorder="1" applyAlignment="1">
      <alignment horizontal="centerContinuous"/>
    </xf>
    <xf numFmtId="3" fontId="6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centerContinuous"/>
    </xf>
    <xf numFmtId="3" fontId="6" fillId="0" borderId="0" xfId="0" applyNumberFormat="1" applyFont="1" applyAlignment="1">
      <alignment horizontal="fill"/>
    </xf>
    <xf numFmtId="3" fontId="6" fillId="0" borderId="0" xfId="0" applyNumberFormat="1" applyFont="1" applyBorder="1" applyAlignment="1">
      <alignment/>
    </xf>
    <xf numFmtId="177" fontId="15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177" fontId="16" fillId="0" borderId="0" xfId="0" applyNumberFormat="1" applyFont="1" applyAlignment="1">
      <alignment horizontal="centerContinuous"/>
    </xf>
    <xf numFmtId="177" fontId="6" fillId="0" borderId="0" xfId="0" applyNumberFormat="1" applyFont="1" applyAlignment="1">
      <alignment horizontal="centerContinuous"/>
    </xf>
    <xf numFmtId="177" fontId="19" fillId="0" borderId="0" xfId="0" applyNumberFormat="1" applyFont="1" applyAlignment="1">
      <alignment horizontal="centerContinuous"/>
    </xf>
    <xf numFmtId="177" fontId="17" fillId="0" borderId="0" xfId="0" applyNumberFormat="1" applyFont="1" applyAlignment="1">
      <alignment horizontal="centerContinuous"/>
    </xf>
    <xf numFmtId="177" fontId="6" fillId="0" borderId="0" xfId="0" applyNumberFormat="1" applyFont="1" applyAlignment="1">
      <alignment horizontal="fill"/>
    </xf>
    <xf numFmtId="177" fontId="6" fillId="0" borderId="0" xfId="0" applyNumberFormat="1" applyFont="1" applyAlignment="1">
      <alignment/>
    </xf>
    <xf numFmtId="177" fontId="10" fillId="0" borderId="0" xfId="0" applyNumberFormat="1" applyFont="1" applyAlignment="1">
      <alignment horizontal="centerContinuous"/>
    </xf>
    <xf numFmtId="177" fontId="5" fillId="0" borderId="0" xfId="0" applyNumberFormat="1" applyFont="1" applyAlignment="1">
      <alignment horizontal="centerContinuous"/>
    </xf>
    <xf numFmtId="177" fontId="5" fillId="0" borderId="0" xfId="0" applyNumberFormat="1" applyFont="1" applyBorder="1" applyAlignment="1">
      <alignment horizontal="centerContinuous"/>
    </xf>
    <xf numFmtId="177" fontId="11" fillId="0" borderId="0" xfId="0" applyNumberFormat="1" applyFont="1" applyAlignment="1">
      <alignment horizontal="centerContinuous"/>
    </xf>
    <xf numFmtId="177" fontId="7" fillId="0" borderId="0" xfId="0" applyNumberFormat="1" applyFont="1" applyAlignment="1">
      <alignment/>
    </xf>
    <xf numFmtId="177" fontId="6" fillId="0" borderId="0" xfId="0" applyNumberFormat="1" applyFont="1" applyBorder="1" applyAlignment="1">
      <alignment/>
    </xf>
    <xf numFmtId="177" fontId="12" fillId="2" borderId="0" xfId="0" applyNumberFormat="1" applyFont="1" applyFill="1" applyAlignment="1">
      <alignment/>
    </xf>
    <xf numFmtId="177" fontId="12" fillId="2" borderId="0" xfId="0" applyNumberFormat="1" applyFont="1" applyFill="1" applyBorder="1" applyAlignment="1">
      <alignment/>
    </xf>
    <xf numFmtId="177" fontId="12" fillId="2" borderId="1" xfId="0" applyNumberFormat="1" applyFont="1" applyFill="1" applyBorder="1" applyAlignment="1">
      <alignment/>
    </xf>
    <xf numFmtId="177" fontId="12" fillId="2" borderId="0" xfId="0" applyNumberFormat="1" applyFont="1" applyFill="1" applyAlignment="1">
      <alignment horizontal="left"/>
    </xf>
    <xf numFmtId="177" fontId="15" fillId="0" borderId="0" xfId="0" applyNumberFormat="1" applyFont="1" applyAlignment="1">
      <alignment horizontal="left"/>
    </xf>
    <xf numFmtId="177" fontId="6" fillId="0" borderId="0" xfId="0" applyNumberFormat="1" applyFont="1" applyBorder="1" applyAlignment="1">
      <alignment horizontal="centerContinuous"/>
    </xf>
    <xf numFmtId="177" fontId="14" fillId="2" borderId="0" xfId="0" applyNumberFormat="1" applyFont="1" applyFill="1" applyBorder="1" applyAlignment="1">
      <alignment/>
    </xf>
    <xf numFmtId="177" fontId="18" fillId="2" borderId="0" xfId="0" applyNumberFormat="1" applyFont="1" applyFill="1" applyAlignment="1">
      <alignment/>
    </xf>
    <xf numFmtId="177" fontId="6" fillId="0" borderId="0" xfId="0" applyNumberFormat="1" applyFont="1" applyAlignment="1">
      <alignment horizontal="right"/>
    </xf>
    <xf numFmtId="177" fontId="5" fillId="0" borderId="2" xfId="0" applyNumberFormat="1" applyFont="1" applyBorder="1" applyAlignment="1">
      <alignment/>
    </xf>
    <xf numFmtId="3" fontId="24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177" fontId="6" fillId="0" borderId="0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3" fontId="6" fillId="0" borderId="2" xfId="0" applyNumberFormat="1" applyFont="1" applyBorder="1" applyAlignment="1">
      <alignment horizontal="fill"/>
    </xf>
    <xf numFmtId="0" fontId="21" fillId="0" borderId="0" xfId="21">
      <alignment/>
      <protection/>
    </xf>
    <xf numFmtId="0" fontId="21" fillId="0" borderId="2" xfId="21" applyBorder="1">
      <alignment/>
      <protection/>
    </xf>
    <xf numFmtId="0" fontId="21" fillId="0" borderId="3" xfId="21" applyBorder="1">
      <alignment/>
      <protection/>
    </xf>
    <xf numFmtId="0" fontId="21" fillId="0" borderId="4" xfId="21" applyBorder="1">
      <alignment/>
      <protection/>
    </xf>
    <xf numFmtId="0" fontId="21" fillId="0" borderId="0" xfId="22" applyAlignment="1">
      <alignment horizontal="centerContinuous"/>
      <protection/>
    </xf>
    <xf numFmtId="0" fontId="21" fillId="0" borderId="0" xfId="22">
      <alignment/>
      <protection/>
    </xf>
    <xf numFmtId="0" fontId="1" fillId="0" borderId="0" xfId="22" applyFont="1">
      <alignment/>
      <protection/>
    </xf>
    <xf numFmtId="0" fontId="1" fillId="0" borderId="0" xfId="22" applyFont="1" applyAlignment="1">
      <alignment horizontal="left"/>
      <protection/>
    </xf>
    <xf numFmtId="0" fontId="21" fillId="0" borderId="0" xfId="21" applyAlignment="1">
      <alignment horizontal="centerContinuous"/>
      <protection/>
    </xf>
    <xf numFmtId="3" fontId="23" fillId="0" borderId="0" xfId="0" applyNumberFormat="1" applyFont="1" applyAlignment="1">
      <alignment/>
    </xf>
    <xf numFmtId="0" fontId="23" fillId="0" borderId="0" xfId="21" applyFont="1" applyAlignment="1">
      <alignment horizontal="centerContinuous"/>
      <protection/>
    </xf>
    <xf numFmtId="0" fontId="15" fillId="0" borderId="0" xfId="21" applyFont="1" applyAlignment="1">
      <alignment horizontal="centerContinuous"/>
      <protection/>
    </xf>
    <xf numFmtId="3" fontId="6" fillId="0" borderId="0" xfId="21" applyNumberFormat="1" applyFont="1" applyAlignment="1">
      <alignment horizontal="centerContinuous"/>
      <protection/>
    </xf>
    <xf numFmtId="0" fontId="23" fillId="0" borderId="0" xfId="22" applyFont="1">
      <alignment/>
      <protection/>
    </xf>
    <xf numFmtId="0" fontId="23" fillId="0" borderId="0" xfId="22" applyFont="1" applyAlignment="1">
      <alignment horizontal="centerContinuous"/>
      <protection/>
    </xf>
    <xf numFmtId="3" fontId="23" fillId="0" borderId="0" xfId="22" applyNumberFormat="1" applyFont="1" applyAlignment="1">
      <alignment horizontal="centerContinuous"/>
      <protection/>
    </xf>
    <xf numFmtId="0" fontId="15" fillId="0" borderId="0" xfId="22" applyFont="1" applyAlignment="1">
      <alignment horizontal="centerContinuous"/>
      <protection/>
    </xf>
    <xf numFmtId="0" fontId="27" fillId="0" borderId="5" xfId="21" applyFont="1" applyBorder="1" applyAlignment="1">
      <alignment horizontal="center"/>
      <protection/>
    </xf>
    <xf numFmtId="0" fontId="27" fillId="0" borderId="6" xfId="21" applyFont="1" applyBorder="1" applyAlignment="1">
      <alignment horizontal="centerContinuous"/>
      <protection/>
    </xf>
    <xf numFmtId="0" fontId="27" fillId="0" borderId="7" xfId="21" applyFont="1" applyBorder="1" applyAlignment="1">
      <alignment horizontal="centerContinuous"/>
      <protection/>
    </xf>
    <xf numFmtId="0" fontId="27" fillId="0" borderId="8" xfId="21" applyFont="1" applyBorder="1" applyAlignment="1">
      <alignment horizontal="centerContinuous"/>
      <protection/>
    </xf>
    <xf numFmtId="0" fontId="27" fillId="0" borderId="9" xfId="21" applyFont="1" applyBorder="1" applyAlignment="1">
      <alignment horizontal="center"/>
      <protection/>
    </xf>
    <xf numFmtId="0" fontId="27" fillId="0" borderId="10" xfId="21" applyFont="1" applyBorder="1">
      <alignment/>
      <protection/>
    </xf>
    <xf numFmtId="0" fontId="27" fillId="0" borderId="10" xfId="21" applyFont="1" applyBorder="1" applyAlignment="1">
      <alignment horizontal="center"/>
      <protection/>
    </xf>
    <xf numFmtId="0" fontId="27" fillId="0" borderId="2" xfId="21" applyFont="1" applyBorder="1" applyAlignment="1">
      <alignment horizontal="center"/>
      <protection/>
    </xf>
    <xf numFmtId="0" fontId="27" fillId="0" borderId="3" xfId="21" applyFont="1" applyBorder="1" applyAlignment="1">
      <alignment horizontal="center"/>
      <protection/>
    </xf>
    <xf numFmtId="0" fontId="15" fillId="0" borderId="11" xfId="21" applyFont="1" applyBorder="1">
      <alignment/>
      <protection/>
    </xf>
    <xf numFmtId="0" fontId="15" fillId="0" borderId="0" xfId="21" applyFont="1" applyBorder="1">
      <alignment/>
      <protection/>
    </xf>
    <xf numFmtId="0" fontId="15" fillId="0" borderId="1" xfId="21" applyFont="1" applyBorder="1">
      <alignment/>
      <protection/>
    </xf>
    <xf numFmtId="0" fontId="15" fillId="0" borderId="10" xfId="21" applyFont="1" applyBorder="1">
      <alignment/>
      <protection/>
    </xf>
    <xf numFmtId="0" fontId="15" fillId="0" borderId="2" xfId="21" applyFont="1" applyBorder="1">
      <alignment/>
      <protection/>
    </xf>
    <xf numFmtId="0" fontId="27" fillId="0" borderId="0" xfId="21" applyFont="1" applyBorder="1" applyAlignment="1">
      <alignment horizontal="center"/>
      <protection/>
    </xf>
    <xf numFmtId="0" fontId="27" fillId="0" borderId="12" xfId="21" applyFont="1" applyBorder="1">
      <alignment/>
      <protection/>
    </xf>
    <xf numFmtId="0" fontId="27" fillId="0" borderId="0" xfId="21" applyFont="1" applyBorder="1">
      <alignment/>
      <protection/>
    </xf>
    <xf numFmtId="5" fontId="27" fillId="0" borderId="0" xfId="21" applyNumberFormat="1" applyFont="1" applyBorder="1">
      <alignment/>
      <protection/>
    </xf>
    <xf numFmtId="5" fontId="27" fillId="0" borderId="11" xfId="21" applyNumberFormat="1" applyFont="1" applyBorder="1">
      <alignment/>
      <protection/>
    </xf>
    <xf numFmtId="0" fontId="15" fillId="0" borderId="4" xfId="21" applyFont="1" applyBorder="1">
      <alignment/>
      <protection/>
    </xf>
    <xf numFmtId="0" fontId="15" fillId="0" borderId="3" xfId="21" applyFont="1" applyBorder="1">
      <alignment/>
      <protection/>
    </xf>
    <xf numFmtId="0" fontId="15" fillId="0" borderId="0" xfId="21" applyFont="1">
      <alignment/>
      <protection/>
    </xf>
    <xf numFmtId="37" fontId="27" fillId="0" borderId="0" xfId="21" applyNumberFormat="1" applyFont="1" applyFill="1" applyBorder="1">
      <alignment/>
      <protection/>
    </xf>
    <xf numFmtId="5" fontId="27" fillId="0" borderId="1" xfId="21" applyNumberFormat="1" applyFont="1" applyFill="1" applyBorder="1">
      <alignment/>
      <protection/>
    </xf>
    <xf numFmtId="0" fontId="27" fillId="0" borderId="12" xfId="21" applyFont="1" applyBorder="1" applyAlignment="1">
      <alignment horizontal="left"/>
      <protection/>
    </xf>
    <xf numFmtId="0" fontId="15" fillId="0" borderId="0" xfId="22" applyFont="1">
      <alignment/>
      <protection/>
    </xf>
    <xf numFmtId="0" fontId="15" fillId="0" borderId="11" xfId="22" applyFont="1" applyBorder="1">
      <alignment/>
      <protection/>
    </xf>
    <xf numFmtId="0" fontId="15" fillId="0" borderId="12" xfId="22" applyFont="1" applyBorder="1">
      <alignment/>
      <protection/>
    </xf>
    <xf numFmtId="0" fontId="15" fillId="0" borderId="1" xfId="22" applyFont="1" applyBorder="1">
      <alignment/>
      <protection/>
    </xf>
    <xf numFmtId="0" fontId="27" fillId="0" borderId="11" xfId="22" applyFont="1" applyBorder="1">
      <alignment/>
      <protection/>
    </xf>
    <xf numFmtId="183" fontId="27" fillId="0" borderId="12" xfId="22" applyNumberFormat="1" applyFont="1" applyBorder="1">
      <alignment/>
      <protection/>
    </xf>
    <xf numFmtId="185" fontId="27" fillId="0" borderId="1" xfId="17" applyNumberFormat="1" applyFont="1" applyBorder="1" applyAlignment="1">
      <alignment/>
    </xf>
    <xf numFmtId="0" fontId="15" fillId="0" borderId="11" xfId="22" applyFont="1" applyBorder="1" applyAlignment="1">
      <alignment horizontal="left" indent="1"/>
      <protection/>
    </xf>
    <xf numFmtId="183" fontId="15" fillId="0" borderId="12" xfId="15" applyNumberFormat="1" applyFont="1" applyBorder="1" applyAlignment="1">
      <alignment/>
    </xf>
    <xf numFmtId="183" fontId="15" fillId="0" borderId="1" xfId="15" applyNumberFormat="1" applyFont="1" applyBorder="1" applyAlignment="1">
      <alignment/>
    </xf>
    <xf numFmtId="183" fontId="15" fillId="0" borderId="0" xfId="15" applyNumberFormat="1" applyFont="1" applyAlignment="1">
      <alignment/>
    </xf>
    <xf numFmtId="183" fontId="29" fillId="0" borderId="12" xfId="15" applyNumberFormat="1" applyFont="1" applyBorder="1" applyAlignment="1">
      <alignment/>
    </xf>
    <xf numFmtId="183" fontId="29" fillId="0" borderId="1" xfId="15" applyNumberFormat="1" applyFont="1" applyBorder="1" applyAlignment="1">
      <alignment/>
    </xf>
    <xf numFmtId="183" fontId="27" fillId="0" borderId="0" xfId="15" applyNumberFormat="1" applyFont="1" applyAlignment="1">
      <alignment/>
    </xf>
    <xf numFmtId="0" fontId="27" fillId="0" borderId="11" xfId="22" applyFont="1" applyBorder="1" applyAlignment="1">
      <alignment wrapText="1"/>
      <protection/>
    </xf>
    <xf numFmtId="0" fontId="27" fillId="0" borderId="10" xfId="22" applyFont="1" applyBorder="1">
      <alignment/>
      <protection/>
    </xf>
    <xf numFmtId="183" fontId="27" fillId="0" borderId="4" xfId="15" applyNumberFormat="1" applyFont="1" applyBorder="1" applyAlignment="1">
      <alignment/>
    </xf>
    <xf numFmtId="183" fontId="27" fillId="0" borderId="3" xfId="15" applyNumberFormat="1" applyFont="1" applyBorder="1" applyAlignment="1">
      <alignment/>
    </xf>
    <xf numFmtId="185" fontId="27" fillId="0" borderId="13" xfId="17" applyNumberFormat="1" applyFont="1" applyBorder="1" applyAlignment="1">
      <alignment horizontal="left"/>
    </xf>
    <xf numFmtId="0" fontId="27" fillId="0" borderId="0" xfId="22" applyFont="1" applyBorder="1" applyAlignment="1">
      <alignment horizontal="left"/>
      <protection/>
    </xf>
    <xf numFmtId="183" fontId="27" fillId="0" borderId="0" xfId="22" applyNumberFormat="1" applyFont="1" applyBorder="1" applyAlignment="1">
      <alignment horizontal="left"/>
      <protection/>
    </xf>
    <xf numFmtId="185" fontId="27" fillId="0" borderId="0" xfId="17" applyNumberFormat="1" applyFont="1" applyBorder="1" applyAlignment="1">
      <alignment horizontal="left"/>
    </xf>
    <xf numFmtId="177" fontId="25" fillId="0" borderId="0" xfId="0" applyNumberFormat="1" applyFont="1" applyAlignment="1">
      <alignment horizontal="centerContinuous"/>
    </xf>
    <xf numFmtId="177" fontId="15" fillId="0" borderId="0" xfId="0" applyNumberFormat="1" applyFont="1" applyAlignment="1">
      <alignment horizontal="centerContinuous"/>
    </xf>
    <xf numFmtId="0" fontId="0" fillId="0" borderId="0" xfId="0" applyBorder="1" applyAlignment="1">
      <alignment vertical="top" wrapText="1"/>
    </xf>
    <xf numFmtId="3" fontId="15" fillId="0" borderId="0" xfId="0" applyNumberFormat="1" applyFont="1" applyAlignment="1">
      <alignment horizontal="centerContinuous"/>
    </xf>
    <xf numFmtId="0" fontId="34" fillId="0" borderId="0" xfId="0" applyFont="1" applyAlignment="1">
      <alignment/>
    </xf>
    <xf numFmtId="0" fontId="6" fillId="0" borderId="0" xfId="0" applyFont="1" applyBorder="1" applyAlignment="1">
      <alignment vertical="top" wrapText="1"/>
    </xf>
    <xf numFmtId="177" fontId="5" fillId="0" borderId="0" xfId="0" applyNumberFormat="1" applyFont="1" applyFill="1" applyAlignment="1">
      <alignment/>
    </xf>
    <xf numFmtId="177" fontId="5" fillId="0" borderId="0" xfId="0" applyNumberFormat="1" applyFont="1" applyFill="1" applyBorder="1" applyAlignment="1">
      <alignment/>
    </xf>
    <xf numFmtId="177" fontId="12" fillId="2" borderId="14" xfId="0" applyNumberFormat="1" applyFont="1" applyFill="1" applyBorder="1" applyAlignment="1">
      <alignment/>
    </xf>
    <xf numFmtId="177" fontId="12" fillId="2" borderId="15" xfId="0" applyNumberFormat="1" applyFont="1" applyFill="1" applyBorder="1" applyAlignment="1">
      <alignment/>
    </xf>
    <xf numFmtId="177" fontId="5" fillId="0" borderId="1" xfId="0" applyNumberFormat="1" applyFont="1" applyBorder="1" applyAlignment="1">
      <alignment/>
    </xf>
    <xf numFmtId="177" fontId="5" fillId="0" borderId="3" xfId="0" applyNumberFormat="1" applyFont="1" applyBorder="1" applyAlignment="1">
      <alignment/>
    </xf>
    <xf numFmtId="177" fontId="31" fillId="0" borderId="2" xfId="0" applyNumberFormat="1" applyFont="1" applyBorder="1" applyAlignment="1">
      <alignment/>
    </xf>
    <xf numFmtId="5" fontId="31" fillId="0" borderId="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7" fontId="6" fillId="0" borderId="4" xfId="0" applyNumberFormat="1" applyFont="1" applyBorder="1" applyAlignment="1">
      <alignment/>
    </xf>
    <xf numFmtId="177" fontId="5" fillId="0" borderId="16" xfId="0" applyNumberFormat="1" applyFont="1" applyBorder="1" applyAlignment="1">
      <alignment/>
    </xf>
    <xf numFmtId="177" fontId="5" fillId="0" borderId="17" xfId="0" applyNumberFormat="1" applyFont="1" applyBorder="1" applyAlignment="1">
      <alignment/>
    </xf>
    <xf numFmtId="177" fontId="31" fillId="0" borderId="17" xfId="0" applyNumberFormat="1" applyFont="1" applyBorder="1" applyAlignment="1">
      <alignment horizontal="centerContinuous"/>
    </xf>
    <xf numFmtId="177" fontId="31" fillId="0" borderId="9" xfId="0" applyNumberFormat="1" applyFont="1" applyBorder="1" applyAlignment="1">
      <alignment horizontal="centerContinuous"/>
    </xf>
    <xf numFmtId="177" fontId="31" fillId="0" borderId="18" xfId="0" applyNumberFormat="1" applyFont="1" applyBorder="1" applyAlignment="1">
      <alignment horizontal="right"/>
    </xf>
    <xf numFmtId="177" fontId="31" fillId="0" borderId="19" xfId="0" applyNumberFormat="1" applyFont="1" applyBorder="1" applyAlignment="1">
      <alignment/>
    </xf>
    <xf numFmtId="177" fontId="31" fillId="0" borderId="3" xfId="0" applyNumberFormat="1" applyFont="1" applyBorder="1" applyAlignment="1">
      <alignment/>
    </xf>
    <xf numFmtId="177" fontId="5" fillId="0" borderId="6" xfId="0" applyNumberFormat="1" applyFont="1" applyBorder="1" applyAlignment="1">
      <alignment/>
    </xf>
    <xf numFmtId="177" fontId="5" fillId="0" borderId="7" xfId="0" applyNumberFormat="1" applyFont="1" applyBorder="1" applyAlignment="1">
      <alignment/>
    </xf>
    <xf numFmtId="177" fontId="5" fillId="0" borderId="8" xfId="0" applyNumberFormat="1" applyFont="1" applyBorder="1" applyAlignment="1">
      <alignment/>
    </xf>
    <xf numFmtId="177" fontId="5" fillId="0" borderId="2" xfId="0" applyNumberFormat="1" applyFont="1" applyFill="1" applyBorder="1" applyAlignment="1">
      <alignment/>
    </xf>
    <xf numFmtId="177" fontId="5" fillId="0" borderId="4" xfId="0" applyNumberFormat="1" applyFont="1" applyFill="1" applyBorder="1" applyAlignment="1">
      <alignment/>
    </xf>
    <xf numFmtId="177" fontId="5" fillId="0" borderId="20" xfId="0" applyNumberFormat="1" applyFont="1" applyBorder="1" applyAlignment="1">
      <alignment/>
    </xf>
    <xf numFmtId="177" fontId="5" fillId="0" borderId="14" xfId="0" applyNumberFormat="1" applyFont="1" applyBorder="1" applyAlignment="1">
      <alignment/>
    </xf>
    <xf numFmtId="177" fontId="5" fillId="0" borderId="15" xfId="0" applyNumberFormat="1" applyFont="1" applyBorder="1" applyAlignment="1">
      <alignment/>
    </xf>
    <xf numFmtId="177" fontId="5" fillId="0" borderId="4" xfId="0" applyNumberFormat="1" applyFont="1" applyBorder="1" applyAlignment="1">
      <alignment horizontal="left"/>
    </xf>
    <xf numFmtId="177" fontId="5" fillId="0" borderId="16" xfId="0" applyNumberFormat="1" applyFont="1" applyBorder="1" applyAlignment="1">
      <alignment horizontal="left"/>
    </xf>
    <xf numFmtId="177" fontId="6" fillId="0" borderId="4" xfId="0" applyNumberFormat="1" applyFont="1" applyBorder="1" applyAlignment="1">
      <alignment/>
    </xf>
    <xf numFmtId="177" fontId="5" fillId="0" borderId="4" xfId="0" applyNumberFormat="1" applyFont="1" applyBorder="1" applyAlignment="1">
      <alignment/>
    </xf>
    <xf numFmtId="177" fontId="31" fillId="0" borderId="16" xfId="0" applyNumberFormat="1" applyFont="1" applyBorder="1" applyAlignment="1">
      <alignment horizontal="centerContinuous"/>
    </xf>
    <xf numFmtId="0" fontId="20" fillId="0" borderId="17" xfId="0" applyFont="1" applyBorder="1" applyAlignment="1">
      <alignment/>
    </xf>
    <xf numFmtId="177" fontId="31" fillId="0" borderId="4" xfId="0" applyNumberFormat="1" applyFont="1" applyBorder="1" applyAlignment="1">
      <alignment/>
    </xf>
    <xf numFmtId="0" fontId="15" fillId="0" borderId="21" xfId="21" applyFont="1" applyBorder="1">
      <alignment/>
      <protection/>
    </xf>
    <xf numFmtId="0" fontId="15" fillId="0" borderId="21" xfId="21" applyFont="1" applyBorder="1" applyAlignment="1">
      <alignment horizontal="center"/>
      <protection/>
    </xf>
    <xf numFmtId="0" fontId="15" fillId="0" borderId="14" xfId="21" applyFont="1" applyBorder="1">
      <alignment/>
      <protection/>
    </xf>
    <xf numFmtId="0" fontId="15" fillId="0" borderId="10" xfId="21" applyFont="1" applyBorder="1" applyAlignment="1">
      <alignment horizontal="center"/>
      <protection/>
    </xf>
    <xf numFmtId="0" fontId="15" fillId="0" borderId="22" xfId="21" applyFont="1" applyBorder="1">
      <alignment/>
      <protection/>
    </xf>
    <xf numFmtId="0" fontId="15" fillId="0" borderId="22" xfId="21" applyFont="1" applyBorder="1" applyAlignment="1">
      <alignment horizontal="center"/>
      <protection/>
    </xf>
    <xf numFmtId="0" fontId="15" fillId="0" borderId="23" xfId="21" applyFont="1" applyBorder="1">
      <alignment/>
      <protection/>
    </xf>
    <xf numFmtId="177" fontId="6" fillId="0" borderId="1" xfId="0" applyNumberFormat="1" applyFont="1" applyBorder="1" applyAlignment="1">
      <alignment/>
    </xf>
    <xf numFmtId="177" fontId="22" fillId="0" borderId="1" xfId="0" applyNumberFormat="1" applyFont="1" applyBorder="1" applyAlignment="1">
      <alignment/>
    </xf>
    <xf numFmtId="177" fontId="6" fillId="0" borderId="3" xfId="0" applyNumberFormat="1" applyFont="1" applyBorder="1" applyAlignment="1">
      <alignment/>
    </xf>
    <xf numFmtId="177" fontId="6" fillId="0" borderId="17" xfId="0" applyNumberFormat="1" applyFont="1" applyBorder="1" applyAlignment="1">
      <alignment/>
    </xf>
    <xf numFmtId="177" fontId="6" fillId="0" borderId="9" xfId="0" applyNumberFormat="1" applyFont="1" applyBorder="1" applyAlignment="1">
      <alignment/>
    </xf>
    <xf numFmtId="177" fontId="6" fillId="0" borderId="2" xfId="0" applyNumberFormat="1" applyFont="1" applyBorder="1" applyAlignment="1">
      <alignment horizontal="fill"/>
    </xf>
    <xf numFmtId="3" fontId="6" fillId="0" borderId="12" xfId="0" applyNumberFormat="1" applyFont="1" applyBorder="1" applyAlignment="1">
      <alignment/>
    </xf>
    <xf numFmtId="177" fontId="6" fillId="0" borderId="4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14" xfId="0" applyNumberFormat="1" applyFont="1" applyBorder="1" applyAlignment="1">
      <alignment horizontal="fill"/>
    </xf>
    <xf numFmtId="177" fontId="6" fillId="0" borderId="14" xfId="0" applyNumberFormat="1" applyFont="1" applyBorder="1" applyAlignment="1">
      <alignment horizontal="fill"/>
    </xf>
    <xf numFmtId="177" fontId="6" fillId="0" borderId="20" xfId="0" applyNumberFormat="1" applyFont="1" applyBorder="1" applyAlignment="1">
      <alignment/>
    </xf>
    <xf numFmtId="177" fontId="6" fillId="0" borderId="14" xfId="0" applyNumberFormat="1" applyFont="1" applyBorder="1" applyAlignment="1">
      <alignment/>
    </xf>
    <xf numFmtId="177" fontId="6" fillId="0" borderId="15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177" fontId="6" fillId="0" borderId="18" xfId="0" applyNumberFormat="1" applyFont="1" applyBorder="1" applyAlignment="1">
      <alignment/>
    </xf>
    <xf numFmtId="177" fontId="19" fillId="0" borderId="18" xfId="0" applyNumberFormat="1" applyFont="1" applyBorder="1" applyAlignment="1">
      <alignment/>
    </xf>
    <xf numFmtId="177" fontId="6" fillId="0" borderId="19" xfId="0" applyNumberFormat="1" applyFont="1" applyBorder="1" applyAlignment="1">
      <alignment/>
    </xf>
    <xf numFmtId="177" fontId="23" fillId="0" borderId="9" xfId="0" applyNumberFormat="1" applyFont="1" applyBorder="1" applyAlignment="1">
      <alignment/>
    </xf>
    <xf numFmtId="177" fontId="23" fillId="0" borderId="24" xfId="0" applyNumberFormat="1" applyFont="1" applyBorder="1" applyAlignment="1">
      <alignment horizontal="right"/>
    </xf>
    <xf numFmtId="0" fontId="0" fillId="0" borderId="25" xfId="0" applyBorder="1" applyAlignment="1">
      <alignment/>
    </xf>
    <xf numFmtId="177" fontId="23" fillId="0" borderId="5" xfId="0" applyNumberFormat="1" applyFont="1" applyBorder="1" applyAlignment="1">
      <alignment horizontal="center"/>
    </xf>
    <xf numFmtId="177" fontId="23" fillId="0" borderId="26" xfId="0" applyNumberFormat="1" applyFont="1" applyBorder="1" applyAlignment="1">
      <alignment horizontal="center"/>
    </xf>
    <xf numFmtId="177" fontId="6" fillId="0" borderId="11" xfId="0" applyNumberFormat="1" applyFont="1" applyBorder="1" applyAlignment="1">
      <alignment/>
    </xf>
    <xf numFmtId="177" fontId="6" fillId="0" borderId="21" xfId="0" applyNumberFormat="1" applyFont="1" applyBorder="1" applyAlignment="1">
      <alignment/>
    </xf>
    <xf numFmtId="177" fontId="22" fillId="0" borderId="11" xfId="0" applyNumberFormat="1" applyFont="1" applyBorder="1" applyAlignment="1">
      <alignment/>
    </xf>
    <xf numFmtId="177" fontId="6" fillId="0" borderId="10" xfId="0" applyNumberFormat="1" applyFont="1" applyBorder="1" applyAlignment="1">
      <alignment/>
    </xf>
    <xf numFmtId="177" fontId="23" fillId="0" borderId="5" xfId="0" applyNumberFormat="1" applyFont="1" applyBorder="1" applyAlignment="1">
      <alignment/>
    </xf>
    <xf numFmtId="3" fontId="35" fillId="0" borderId="0" xfId="0" applyNumberFormat="1" applyFont="1" applyAlignment="1">
      <alignment horizontal="centerContinuous"/>
    </xf>
    <xf numFmtId="3" fontId="36" fillId="0" borderId="0" xfId="0" applyNumberFormat="1" applyFont="1" applyAlignment="1">
      <alignment horizontal="centerContinuous"/>
    </xf>
    <xf numFmtId="0" fontId="6" fillId="0" borderId="25" xfId="0" applyFont="1" applyBorder="1" applyAlignment="1">
      <alignment/>
    </xf>
    <xf numFmtId="0" fontId="6" fillId="0" borderId="27" xfId="0" applyFont="1" applyBorder="1" applyAlignment="1">
      <alignment/>
    </xf>
    <xf numFmtId="3" fontId="23" fillId="0" borderId="2" xfId="0" applyNumberFormat="1" applyFont="1" applyBorder="1" applyAlignment="1">
      <alignment horizontal="fill"/>
    </xf>
    <xf numFmtId="177" fontId="23" fillId="0" borderId="3" xfId="0" applyNumberFormat="1" applyFont="1" applyBorder="1" applyAlignment="1">
      <alignment/>
    </xf>
    <xf numFmtId="177" fontId="23" fillId="0" borderId="2" xfId="0" applyNumberFormat="1" applyFont="1" applyBorder="1" applyAlignment="1">
      <alignment horizontal="fill"/>
    </xf>
    <xf numFmtId="177" fontId="23" fillId="0" borderId="10" xfId="0" applyNumberFormat="1" applyFont="1" applyBorder="1" applyAlignment="1">
      <alignment/>
    </xf>
    <xf numFmtId="165" fontId="23" fillId="0" borderId="3" xfId="0" applyNumberFormat="1" applyFont="1" applyBorder="1" applyAlignment="1">
      <alignment/>
    </xf>
    <xf numFmtId="3" fontId="23" fillId="0" borderId="4" xfId="0" applyNumberFormat="1" applyFont="1" applyBorder="1" applyAlignment="1">
      <alignment/>
    </xf>
    <xf numFmtId="3" fontId="35" fillId="0" borderId="0" xfId="0" applyNumberFormat="1" applyFont="1" applyAlignment="1">
      <alignment/>
    </xf>
    <xf numFmtId="177" fontId="12" fillId="2" borderId="2" xfId="0" applyNumberFormat="1" applyFont="1" applyFill="1" applyBorder="1" applyAlignment="1">
      <alignment horizontal="left"/>
    </xf>
    <xf numFmtId="177" fontId="12" fillId="2" borderId="2" xfId="0" applyNumberFormat="1" applyFont="1" applyFill="1" applyBorder="1" applyAlignment="1">
      <alignment/>
    </xf>
    <xf numFmtId="177" fontId="12" fillId="2" borderId="3" xfId="0" applyNumberFormat="1" applyFont="1" applyFill="1" applyBorder="1" applyAlignment="1">
      <alignment/>
    </xf>
    <xf numFmtId="177" fontId="12" fillId="2" borderId="16" xfId="0" applyNumberFormat="1" applyFont="1" applyFill="1" applyBorder="1" applyAlignment="1">
      <alignment/>
    </xf>
    <xf numFmtId="177" fontId="12" fillId="2" borderId="17" xfId="0" applyNumberFormat="1" applyFont="1" applyFill="1" applyBorder="1" applyAlignment="1">
      <alignment/>
    </xf>
    <xf numFmtId="177" fontId="12" fillId="2" borderId="18" xfId="0" applyNumberFormat="1" applyFont="1" applyFill="1" applyBorder="1" applyAlignment="1">
      <alignment/>
    </xf>
    <xf numFmtId="177" fontId="12" fillId="2" borderId="12" xfId="0" applyNumberFormat="1" applyFont="1" applyFill="1" applyBorder="1" applyAlignment="1">
      <alignment/>
    </xf>
    <xf numFmtId="177" fontId="12" fillId="2" borderId="9" xfId="0" applyNumberFormat="1" applyFont="1" applyFill="1" applyBorder="1" applyAlignment="1">
      <alignment/>
    </xf>
    <xf numFmtId="177" fontId="12" fillId="2" borderId="24" xfId="0" applyNumberFormat="1" applyFont="1" applyFill="1" applyBorder="1" applyAlignment="1">
      <alignment/>
    </xf>
    <xf numFmtId="177" fontId="33" fillId="2" borderId="6" xfId="0" applyNumberFormat="1" applyFont="1" applyFill="1" applyBorder="1" applyAlignment="1">
      <alignment horizontal="centerContinuous"/>
    </xf>
    <xf numFmtId="177" fontId="33" fillId="2" borderId="7" xfId="0" applyNumberFormat="1" applyFont="1" applyFill="1" applyBorder="1" applyAlignment="1">
      <alignment horizontal="centerContinuous"/>
    </xf>
    <xf numFmtId="177" fontId="33" fillId="2" borderId="7" xfId="0" applyNumberFormat="1" applyFont="1" applyFill="1" applyBorder="1" applyAlignment="1">
      <alignment/>
    </xf>
    <xf numFmtId="177" fontId="33" fillId="2" borderId="8" xfId="0" applyNumberFormat="1" applyFont="1" applyFill="1" applyBorder="1" applyAlignment="1">
      <alignment horizontal="centerContinuous"/>
    </xf>
    <xf numFmtId="177" fontId="33" fillId="2" borderId="19" xfId="0" applyNumberFormat="1" applyFont="1" applyFill="1" applyBorder="1" applyAlignment="1">
      <alignment horizontal="right"/>
    </xf>
    <xf numFmtId="177" fontId="33" fillId="2" borderId="18" xfId="0" applyNumberFormat="1" applyFont="1" applyFill="1" applyBorder="1" applyAlignment="1">
      <alignment horizontal="right"/>
    </xf>
    <xf numFmtId="177" fontId="33" fillId="2" borderId="19" xfId="0" applyNumberFormat="1" applyFont="1" applyFill="1" applyBorder="1" applyAlignment="1">
      <alignment/>
    </xf>
    <xf numFmtId="177" fontId="33" fillId="2" borderId="18" xfId="0" applyNumberFormat="1" applyFont="1" applyFill="1" applyBorder="1" applyAlignment="1">
      <alignment/>
    </xf>
    <xf numFmtId="177" fontId="33" fillId="2" borderId="24" xfId="0" applyNumberFormat="1" applyFont="1" applyFill="1" applyBorder="1" applyAlignment="1">
      <alignment horizontal="right"/>
    </xf>
    <xf numFmtId="177" fontId="12" fillId="2" borderId="14" xfId="0" applyNumberFormat="1" applyFont="1" applyFill="1" applyBorder="1" applyAlignment="1">
      <alignment horizontal="left"/>
    </xf>
    <xf numFmtId="177" fontId="12" fillId="2" borderId="20" xfId="0" applyNumberFormat="1" applyFont="1" applyFill="1" applyBorder="1" applyAlignment="1">
      <alignment/>
    </xf>
    <xf numFmtId="177" fontId="14" fillId="2" borderId="14" xfId="0" applyNumberFormat="1" applyFont="1" applyFill="1" applyBorder="1" applyAlignment="1">
      <alignment horizontal="left"/>
    </xf>
    <xf numFmtId="177" fontId="14" fillId="2" borderId="20" xfId="0" applyNumberFormat="1" applyFont="1" applyFill="1" applyBorder="1" applyAlignment="1">
      <alignment/>
    </xf>
    <xf numFmtId="177" fontId="14" fillId="2" borderId="14" xfId="0" applyNumberFormat="1" applyFont="1" applyFill="1" applyBorder="1" applyAlignment="1">
      <alignment/>
    </xf>
    <xf numFmtId="177" fontId="14" fillId="2" borderId="15" xfId="0" applyNumberFormat="1" applyFont="1" applyFill="1" applyBorder="1" applyAlignment="1">
      <alignment/>
    </xf>
    <xf numFmtId="177" fontId="12" fillId="2" borderId="20" xfId="0" applyNumberFormat="1" applyFont="1" applyFill="1" applyBorder="1" applyAlignment="1">
      <alignment horizontal="right"/>
    </xf>
    <xf numFmtId="177" fontId="12" fillId="2" borderId="14" xfId="0" applyNumberFormat="1" applyFont="1" applyFill="1" applyBorder="1" applyAlignment="1">
      <alignment horizontal="right"/>
    </xf>
    <xf numFmtId="182" fontId="12" fillId="2" borderId="14" xfId="0" applyNumberFormat="1" applyFont="1" applyFill="1" applyBorder="1" applyAlignment="1">
      <alignment/>
    </xf>
    <xf numFmtId="177" fontId="6" fillId="0" borderId="28" xfId="0" applyNumberFormat="1" applyFont="1" applyBorder="1" applyAlignment="1">
      <alignment/>
    </xf>
    <xf numFmtId="177" fontId="31" fillId="0" borderId="19" xfId="0" applyNumberFormat="1" applyFont="1" applyBorder="1" applyAlignment="1">
      <alignment horizontal="right"/>
    </xf>
    <xf numFmtId="177" fontId="31" fillId="0" borderId="24" xfId="0" applyNumberFormat="1" applyFont="1" applyBorder="1" applyAlignment="1">
      <alignment horizontal="right"/>
    </xf>
    <xf numFmtId="0" fontId="15" fillId="0" borderId="10" xfId="22" applyFont="1" applyBorder="1" applyAlignment="1">
      <alignment horizontal="left" indent="1"/>
      <protection/>
    </xf>
    <xf numFmtId="183" fontId="15" fillId="0" borderId="4" xfId="15" applyNumberFormat="1" applyFont="1" applyBorder="1" applyAlignment="1">
      <alignment/>
    </xf>
    <xf numFmtId="183" fontId="15" fillId="0" borderId="3" xfId="15" applyNumberFormat="1" applyFont="1" applyBorder="1" applyAlignment="1">
      <alignment/>
    </xf>
    <xf numFmtId="183" fontId="27" fillId="0" borderId="11" xfId="15" applyNumberFormat="1" applyFont="1" applyBorder="1" applyAlignment="1">
      <alignment/>
    </xf>
    <xf numFmtId="183" fontId="15" fillId="0" borderId="11" xfId="15" applyNumberFormat="1" applyFont="1" applyBorder="1" applyAlignment="1">
      <alignment/>
    </xf>
    <xf numFmtId="183" fontId="27" fillId="0" borderId="29" xfId="22" applyNumberFormat="1" applyFont="1" applyBorder="1" applyAlignment="1">
      <alignment horizontal="left"/>
      <protection/>
    </xf>
    <xf numFmtId="0" fontId="27" fillId="0" borderId="30" xfId="22" applyFont="1" applyBorder="1" applyAlignment="1">
      <alignment horizontal="left"/>
      <protection/>
    </xf>
    <xf numFmtId="0" fontId="27" fillId="0" borderId="31" xfId="22" applyFont="1" applyBorder="1" applyAlignment="1">
      <alignment horizontal="left"/>
      <protection/>
    </xf>
    <xf numFmtId="0" fontId="21" fillId="0" borderId="0" xfId="21" applyBorder="1">
      <alignment/>
      <protection/>
    </xf>
    <xf numFmtId="0" fontId="32" fillId="3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177" fontId="6" fillId="0" borderId="0" xfId="0" applyNumberFormat="1" applyFont="1" applyFill="1" applyAlignment="1">
      <alignment/>
    </xf>
    <xf numFmtId="177" fontId="6" fillId="3" borderId="0" xfId="0" applyNumberFormat="1" applyFont="1" applyFill="1" applyAlignment="1">
      <alignment/>
    </xf>
    <xf numFmtId="177" fontId="12" fillId="3" borderId="0" xfId="0" applyNumberFormat="1" applyFont="1" applyFill="1" applyAlignment="1">
      <alignment horizontal="right"/>
    </xf>
    <xf numFmtId="177" fontId="12" fillId="3" borderId="0" xfId="0" applyNumberFormat="1" applyFont="1" applyFill="1" applyAlignment="1">
      <alignment/>
    </xf>
    <xf numFmtId="177" fontId="4" fillId="0" borderId="18" xfId="0" applyNumberFormat="1" applyFont="1" applyBorder="1" applyAlignment="1">
      <alignment/>
    </xf>
    <xf numFmtId="177" fontId="31" fillId="0" borderId="18" xfId="0" applyNumberFormat="1" applyFont="1" applyBorder="1" applyAlignment="1">
      <alignment horizontal="center"/>
    </xf>
    <xf numFmtId="177" fontId="31" fillId="0" borderId="12" xfId="0" applyNumberFormat="1" applyFont="1" applyBorder="1" applyAlignment="1">
      <alignment horizontal="centerContinuous"/>
    </xf>
    <xf numFmtId="177" fontId="31" fillId="0" borderId="0" xfId="0" applyNumberFormat="1" applyFont="1" applyBorder="1" applyAlignment="1">
      <alignment horizontal="centerContinuous"/>
    </xf>
    <xf numFmtId="177" fontId="31" fillId="0" borderId="0" xfId="0" applyNumberFormat="1" applyFont="1" applyBorder="1" applyAlignment="1">
      <alignment/>
    </xf>
    <xf numFmtId="177" fontId="31" fillId="0" borderId="1" xfId="0" applyNumberFormat="1" applyFont="1" applyBorder="1" applyAlignment="1">
      <alignment horizontal="centerContinuous"/>
    </xf>
    <xf numFmtId="0" fontId="0" fillId="0" borderId="9" xfId="0" applyFill="1" applyBorder="1" applyAlignment="1">
      <alignment/>
    </xf>
    <xf numFmtId="177" fontId="6" fillId="0" borderId="32" xfId="0" applyNumberFormat="1" applyFont="1" applyBorder="1" applyAlignment="1">
      <alignment/>
    </xf>
    <xf numFmtId="177" fontId="12" fillId="2" borderId="23" xfId="0" applyNumberFormat="1" applyFont="1" applyFill="1" applyBorder="1" applyAlignment="1">
      <alignment horizontal="left"/>
    </xf>
    <xf numFmtId="177" fontId="12" fillId="2" borderId="23" xfId="0" applyNumberFormat="1" applyFont="1" applyFill="1" applyBorder="1" applyAlignment="1">
      <alignment/>
    </xf>
    <xf numFmtId="0" fontId="0" fillId="0" borderId="33" xfId="0" applyBorder="1" applyAlignment="1">
      <alignment/>
    </xf>
    <xf numFmtId="177" fontId="12" fillId="2" borderId="32" xfId="0" applyNumberFormat="1" applyFont="1" applyFill="1" applyBorder="1" applyAlignment="1">
      <alignment/>
    </xf>
    <xf numFmtId="177" fontId="12" fillId="2" borderId="34" xfId="0" applyNumberFormat="1" applyFont="1" applyFill="1" applyBorder="1" applyAlignment="1">
      <alignment/>
    </xf>
    <xf numFmtId="177" fontId="33" fillId="2" borderId="14" xfId="0" applyNumberFormat="1" applyFont="1" applyFill="1" applyBorder="1" applyAlignment="1">
      <alignment horizontal="left"/>
    </xf>
    <xf numFmtId="177" fontId="33" fillId="2" borderId="20" xfId="0" applyNumberFormat="1" applyFont="1" applyFill="1" applyBorder="1" applyAlignment="1">
      <alignment/>
    </xf>
    <xf numFmtId="0" fontId="27" fillId="0" borderId="16" xfId="22" applyFont="1" applyFill="1" applyBorder="1" applyAlignment="1">
      <alignment horizontal="centerContinuous"/>
      <protection/>
    </xf>
    <xf numFmtId="0" fontId="27" fillId="0" borderId="9" xfId="22" applyFont="1" applyFill="1" applyBorder="1" applyAlignment="1">
      <alignment horizontal="centerContinuous"/>
      <protection/>
    </xf>
    <xf numFmtId="0" fontId="15" fillId="0" borderId="0" xfId="22" applyFont="1" applyFill="1">
      <alignment/>
      <protection/>
    </xf>
    <xf numFmtId="1" fontId="27" fillId="0" borderId="16" xfId="22" applyNumberFormat="1" applyFont="1" applyFill="1" applyBorder="1" applyAlignment="1">
      <alignment horizontal="centerContinuous"/>
      <protection/>
    </xf>
    <xf numFmtId="0" fontId="21" fillId="0" borderId="0" xfId="22" applyFill="1">
      <alignment/>
      <protection/>
    </xf>
    <xf numFmtId="0" fontId="27" fillId="0" borderId="4" xfId="22" applyFont="1" applyFill="1" applyBorder="1" applyAlignment="1">
      <alignment horizontal="centerContinuous"/>
      <protection/>
    </xf>
    <xf numFmtId="0" fontId="15" fillId="0" borderId="3" xfId="22" applyFont="1" applyFill="1" applyBorder="1" applyAlignment="1">
      <alignment horizontal="centerContinuous"/>
      <protection/>
    </xf>
    <xf numFmtId="0" fontId="27" fillId="0" borderId="3" xfId="22" applyFont="1" applyFill="1" applyBorder="1" applyAlignment="1">
      <alignment horizontal="centerContinuous"/>
      <protection/>
    </xf>
    <xf numFmtId="0" fontId="15" fillId="0" borderId="12" xfId="22" applyFont="1" applyFill="1" applyBorder="1" applyAlignment="1">
      <alignment horizontal="center"/>
      <protection/>
    </xf>
    <xf numFmtId="0" fontId="15" fillId="0" borderId="1" xfId="22" applyFont="1" applyFill="1" applyBorder="1" applyAlignment="1">
      <alignment horizontal="center"/>
      <protection/>
    </xf>
    <xf numFmtId="0" fontId="29" fillId="0" borderId="4" xfId="22" applyFont="1" applyFill="1" applyBorder="1" applyAlignment="1">
      <alignment horizontal="center"/>
      <protection/>
    </xf>
    <xf numFmtId="0" fontId="29" fillId="0" borderId="3" xfId="22" applyFont="1" applyFill="1" applyBorder="1" applyAlignment="1">
      <alignment horizontal="center"/>
      <protection/>
    </xf>
    <xf numFmtId="3" fontId="34" fillId="0" borderId="16" xfId="0" applyNumberFormat="1" applyFont="1" applyBorder="1" applyAlignment="1">
      <alignment/>
    </xf>
    <xf numFmtId="3" fontId="34" fillId="0" borderId="17" xfId="0" applyNumberFormat="1" applyFont="1" applyBorder="1" applyAlignment="1">
      <alignment/>
    </xf>
    <xf numFmtId="177" fontId="34" fillId="0" borderId="16" xfId="0" applyNumberFormat="1" applyFont="1" applyBorder="1" applyAlignment="1">
      <alignment horizontal="centerContinuous"/>
    </xf>
    <xf numFmtId="177" fontId="34" fillId="0" borderId="17" xfId="0" applyNumberFormat="1" applyFont="1" applyBorder="1" applyAlignment="1">
      <alignment horizontal="centerContinuous"/>
    </xf>
    <xf numFmtId="177" fontId="34" fillId="0" borderId="17" xfId="0" applyNumberFormat="1" applyFont="1" applyBorder="1" applyAlignment="1">
      <alignment/>
    </xf>
    <xf numFmtId="1" fontId="34" fillId="0" borderId="16" xfId="0" applyNumberFormat="1" applyFont="1" applyBorder="1" applyAlignment="1">
      <alignment horizontal="centerContinuous"/>
    </xf>
    <xf numFmtId="1" fontId="34" fillId="0" borderId="17" xfId="0" applyNumberFormat="1" applyFont="1" applyBorder="1" applyAlignment="1">
      <alignment horizontal="centerContinuous"/>
    </xf>
    <xf numFmtId="177" fontId="34" fillId="0" borderId="9" xfId="0" applyNumberFormat="1" applyFont="1" applyBorder="1" applyAlignment="1">
      <alignment horizontal="centerContinuous"/>
    </xf>
    <xf numFmtId="3" fontId="34" fillId="0" borderId="12" xfId="0" applyNumberFormat="1" applyFont="1" applyBorder="1" applyAlignment="1">
      <alignment/>
    </xf>
    <xf numFmtId="3" fontId="38" fillId="0" borderId="0" xfId="0" applyNumberFormat="1" applyFont="1" applyAlignment="1">
      <alignment horizontal="centerContinuous"/>
    </xf>
    <xf numFmtId="3" fontId="34" fillId="0" borderId="0" xfId="0" applyNumberFormat="1" applyFont="1" applyAlignment="1">
      <alignment horizontal="centerContinuous"/>
    </xf>
    <xf numFmtId="3" fontId="34" fillId="0" borderId="0" xfId="0" applyNumberFormat="1" applyFont="1" applyAlignment="1">
      <alignment/>
    </xf>
    <xf numFmtId="177" fontId="34" fillId="0" borderId="4" xfId="0" applyNumberFormat="1" applyFont="1" applyBorder="1" applyAlignment="1">
      <alignment horizontal="centerContinuous"/>
    </xf>
    <xf numFmtId="177" fontId="34" fillId="0" borderId="2" xfId="0" applyNumberFormat="1" applyFont="1" applyBorder="1" applyAlignment="1">
      <alignment horizontal="centerContinuous"/>
    </xf>
    <xf numFmtId="177" fontId="34" fillId="0" borderId="2" xfId="0" applyNumberFormat="1" applyFont="1" applyBorder="1" applyAlignment="1">
      <alignment/>
    </xf>
    <xf numFmtId="177" fontId="38" fillId="0" borderId="2" xfId="0" applyNumberFormat="1" applyFont="1" applyBorder="1" applyAlignment="1">
      <alignment horizontal="centerContinuous"/>
    </xf>
    <xf numFmtId="177" fontId="34" fillId="0" borderId="3" xfId="0" applyNumberFormat="1" applyFont="1" applyBorder="1" applyAlignment="1">
      <alignment horizontal="centerContinuous"/>
    </xf>
    <xf numFmtId="3" fontId="39" fillId="0" borderId="19" xfId="0" applyNumberFormat="1" applyFont="1" applyBorder="1" applyAlignment="1">
      <alignment/>
    </xf>
    <xf numFmtId="3" fontId="34" fillId="0" borderId="18" xfId="0" applyNumberFormat="1" applyFont="1" applyBorder="1" applyAlignment="1">
      <alignment/>
    </xf>
    <xf numFmtId="177" fontId="34" fillId="0" borderId="19" xfId="0" applyNumberFormat="1" applyFont="1" applyBorder="1" applyAlignment="1">
      <alignment horizontal="right"/>
    </xf>
    <xf numFmtId="177" fontId="34" fillId="0" borderId="18" xfId="0" applyNumberFormat="1" applyFont="1" applyBorder="1" applyAlignment="1">
      <alignment horizontal="center"/>
    </xf>
    <xf numFmtId="177" fontId="34" fillId="0" borderId="18" xfId="0" applyNumberFormat="1" applyFont="1" applyBorder="1" applyAlignment="1">
      <alignment horizontal="right"/>
    </xf>
    <xf numFmtId="177" fontId="34" fillId="0" borderId="18" xfId="0" applyNumberFormat="1" applyFont="1" applyBorder="1" applyAlignment="1">
      <alignment/>
    </xf>
    <xf numFmtId="177" fontId="34" fillId="0" borderId="24" xfId="0" applyNumberFormat="1" applyFont="1" applyBorder="1" applyAlignment="1">
      <alignment horizontal="right"/>
    </xf>
    <xf numFmtId="3" fontId="34" fillId="0" borderId="20" xfId="0" applyNumberFormat="1" applyFont="1" applyBorder="1" applyAlignment="1">
      <alignment/>
    </xf>
    <xf numFmtId="3" fontId="34" fillId="0" borderId="14" xfId="0" applyNumberFormat="1" applyFont="1" applyBorder="1" applyAlignment="1">
      <alignment/>
    </xf>
    <xf numFmtId="3" fontId="34" fillId="0" borderId="14" xfId="0" applyNumberFormat="1" applyFont="1" applyBorder="1" applyAlignment="1">
      <alignment horizontal="fill"/>
    </xf>
    <xf numFmtId="177" fontId="34" fillId="0" borderId="20" xfId="0" applyNumberFormat="1" applyFont="1" applyBorder="1" applyAlignment="1">
      <alignment/>
    </xf>
    <xf numFmtId="177" fontId="34" fillId="0" borderId="14" xfId="0" applyNumberFormat="1" applyFont="1" applyBorder="1" applyAlignment="1">
      <alignment/>
    </xf>
    <xf numFmtId="165" fontId="34" fillId="0" borderId="14" xfId="0" applyNumberFormat="1" applyFont="1" applyBorder="1" applyAlignment="1">
      <alignment/>
    </xf>
    <xf numFmtId="165" fontId="34" fillId="0" borderId="15" xfId="0" applyNumberFormat="1" applyFont="1" applyBorder="1" applyAlignment="1">
      <alignment/>
    </xf>
    <xf numFmtId="177" fontId="34" fillId="0" borderId="15" xfId="0" applyNumberFormat="1" applyFont="1" applyBorder="1" applyAlignment="1">
      <alignment/>
    </xf>
    <xf numFmtId="3" fontId="34" fillId="0" borderId="4" xfId="0" applyNumberFormat="1" applyFont="1" applyFill="1" applyBorder="1" applyAlignment="1">
      <alignment/>
    </xf>
    <xf numFmtId="3" fontId="34" fillId="0" borderId="2" xfId="0" applyNumberFormat="1" applyFont="1" applyBorder="1" applyAlignment="1">
      <alignment/>
    </xf>
    <xf numFmtId="3" fontId="34" fillId="0" borderId="2" xfId="0" applyNumberFormat="1" applyFont="1" applyBorder="1" applyAlignment="1">
      <alignment horizontal="fill"/>
    </xf>
    <xf numFmtId="177" fontId="34" fillId="0" borderId="4" xfId="0" applyNumberFormat="1" applyFont="1" applyBorder="1" applyAlignment="1">
      <alignment/>
    </xf>
    <xf numFmtId="177" fontId="34" fillId="0" borderId="3" xfId="0" applyNumberFormat="1" applyFont="1" applyBorder="1" applyAlignment="1">
      <alignment/>
    </xf>
    <xf numFmtId="3" fontId="34" fillId="0" borderId="4" xfId="0" applyNumberFormat="1" applyFont="1" applyBorder="1" applyAlignment="1">
      <alignment/>
    </xf>
    <xf numFmtId="3" fontId="39" fillId="0" borderId="2" xfId="0" applyNumberFormat="1" applyFont="1" applyBorder="1" applyAlignment="1">
      <alignment/>
    </xf>
    <xf numFmtId="3" fontId="39" fillId="0" borderId="2" xfId="0" applyNumberFormat="1" applyFont="1" applyBorder="1" applyAlignment="1">
      <alignment horizontal="fill"/>
    </xf>
    <xf numFmtId="177" fontId="39" fillId="0" borderId="4" xfId="0" applyNumberFormat="1" applyFont="1" applyBorder="1" applyAlignment="1">
      <alignment/>
    </xf>
    <xf numFmtId="177" fontId="39" fillId="0" borderId="2" xfId="0" applyNumberFormat="1" applyFont="1" applyBorder="1" applyAlignment="1">
      <alignment/>
    </xf>
    <xf numFmtId="177" fontId="39" fillId="0" borderId="3" xfId="0" applyNumberFormat="1" applyFont="1" applyBorder="1" applyAlignment="1">
      <alignment/>
    </xf>
    <xf numFmtId="177" fontId="34" fillId="0" borderId="12" xfId="0" applyNumberFormat="1" applyFont="1" applyBorder="1" applyAlignment="1">
      <alignment/>
    </xf>
    <xf numFmtId="177" fontId="34" fillId="0" borderId="0" xfId="0" applyNumberFormat="1" applyFont="1" applyAlignment="1">
      <alignment/>
    </xf>
    <xf numFmtId="177" fontId="34" fillId="0" borderId="1" xfId="0" applyNumberFormat="1" applyFont="1" applyBorder="1" applyAlignment="1">
      <alignment/>
    </xf>
    <xf numFmtId="0" fontId="21" fillId="0" borderId="0" xfId="21" applyFont="1" applyAlignment="1">
      <alignment horizontal="left"/>
      <protection/>
    </xf>
    <xf numFmtId="0" fontId="21" fillId="0" borderId="0" xfId="21" applyFont="1" applyBorder="1">
      <alignment/>
      <protection/>
    </xf>
    <xf numFmtId="0" fontId="21" fillId="0" borderId="17" xfId="21" applyBorder="1">
      <alignment/>
      <protection/>
    </xf>
    <xf numFmtId="0" fontId="27" fillId="0" borderId="11" xfId="21" applyFont="1" applyBorder="1">
      <alignment/>
      <protection/>
    </xf>
    <xf numFmtId="0" fontId="27" fillId="0" borderId="5" xfId="21" applyFont="1" applyBorder="1">
      <alignment/>
      <protection/>
    </xf>
    <xf numFmtId="0" fontId="21" fillId="0" borderId="9" xfId="21" applyBorder="1">
      <alignment/>
      <protection/>
    </xf>
    <xf numFmtId="0" fontId="1" fillId="0" borderId="10" xfId="21" applyFont="1" applyBorder="1">
      <alignment/>
      <protection/>
    </xf>
    <xf numFmtId="0" fontId="27" fillId="0" borderId="5" xfId="21" applyFont="1" applyBorder="1" applyAlignment="1">
      <alignment horizontal="left"/>
      <protection/>
    </xf>
    <xf numFmtId="5" fontId="15" fillId="0" borderId="15" xfId="21" applyNumberFormat="1" applyFont="1" applyBorder="1">
      <alignment/>
      <protection/>
    </xf>
    <xf numFmtId="5" fontId="15" fillId="0" borderId="34" xfId="21" applyNumberFormat="1" applyFont="1" applyBorder="1">
      <alignment/>
      <protection/>
    </xf>
    <xf numFmtId="165" fontId="27" fillId="0" borderId="15" xfId="21" applyNumberFormat="1" applyFont="1" applyBorder="1">
      <alignment/>
      <protection/>
    </xf>
    <xf numFmtId="165" fontId="27" fillId="0" borderId="34" xfId="21" applyNumberFormat="1" applyFont="1" applyBorder="1">
      <alignment/>
      <protection/>
    </xf>
    <xf numFmtId="211" fontId="15" fillId="0" borderId="15" xfId="21" applyNumberFormat="1" applyFont="1" applyBorder="1">
      <alignment/>
      <protection/>
    </xf>
    <xf numFmtId="211" fontId="15" fillId="0" borderId="34" xfId="21" applyNumberFormat="1" applyFont="1" applyBorder="1">
      <alignment/>
      <protection/>
    </xf>
    <xf numFmtId="165" fontId="27" fillId="0" borderId="11" xfId="21" applyNumberFormat="1" applyFont="1" applyBorder="1">
      <alignment/>
      <protection/>
    </xf>
    <xf numFmtId="165" fontId="27" fillId="0" borderId="0" xfId="21" applyNumberFormat="1" applyFont="1" applyBorder="1">
      <alignment/>
      <protection/>
    </xf>
    <xf numFmtId="0" fontId="27" fillId="0" borderId="35" xfId="21" applyFont="1" applyBorder="1">
      <alignment/>
      <protection/>
    </xf>
    <xf numFmtId="0" fontId="27" fillId="0" borderId="36" xfId="21" applyFont="1" applyBorder="1" applyAlignment="1">
      <alignment horizontal="center"/>
      <protection/>
    </xf>
    <xf numFmtId="0" fontId="27" fillId="0" borderId="37" xfId="21" applyFont="1" applyBorder="1" applyAlignment="1">
      <alignment horizontal="center"/>
      <protection/>
    </xf>
    <xf numFmtId="0" fontId="27" fillId="0" borderId="38" xfId="21" applyFont="1" applyBorder="1" applyAlignment="1">
      <alignment horizontal="center"/>
      <protection/>
    </xf>
    <xf numFmtId="0" fontId="27" fillId="0" borderId="35" xfId="21" applyFont="1" applyBorder="1" applyAlignment="1">
      <alignment horizontal="center"/>
      <protection/>
    </xf>
    <xf numFmtId="177" fontId="23" fillId="0" borderId="39" xfId="0" applyNumberFormat="1" applyFont="1" applyBorder="1" applyAlignment="1">
      <alignment horizontal="centerContinuous"/>
    </xf>
    <xf numFmtId="177" fontId="23" fillId="0" borderId="26" xfId="0" applyNumberFormat="1" applyFont="1" applyBorder="1" applyAlignment="1">
      <alignment horizontal="right"/>
    </xf>
    <xf numFmtId="3" fontId="23" fillId="0" borderId="0" xfId="0" applyNumberFormat="1" applyFont="1" applyAlignment="1">
      <alignment horizontal="centerContinuous"/>
    </xf>
    <xf numFmtId="177" fontId="23" fillId="0" borderId="0" xfId="0" applyNumberFormat="1" applyFont="1" applyAlignment="1">
      <alignment horizontal="centerContinuous"/>
    </xf>
    <xf numFmtId="177" fontId="23" fillId="0" borderId="16" xfId="0" applyNumberFormat="1" applyFont="1" applyBorder="1" applyAlignment="1">
      <alignment horizontal="center"/>
    </xf>
    <xf numFmtId="177" fontId="23" fillId="0" borderId="17" xfId="0" applyNumberFormat="1" applyFont="1" applyBorder="1" applyAlignment="1">
      <alignment horizontal="center"/>
    </xf>
    <xf numFmtId="177" fontId="23" fillId="0" borderId="9" xfId="0" applyNumberFormat="1" applyFont="1" applyBorder="1" applyAlignment="1">
      <alignment horizontal="center"/>
    </xf>
    <xf numFmtId="177" fontId="23" fillId="0" borderId="9" xfId="0" applyNumberFormat="1" applyFont="1" applyBorder="1" applyAlignment="1">
      <alignment horizontal="centerContinuous"/>
    </xf>
    <xf numFmtId="0" fontId="27" fillId="0" borderId="40" xfId="22" applyFont="1" applyFill="1" applyBorder="1" applyAlignment="1">
      <alignment horizontal="centerContinuous"/>
      <protection/>
    </xf>
    <xf numFmtId="1" fontId="27" fillId="0" borderId="41" xfId="22" applyNumberFormat="1" applyFont="1" applyFill="1" applyBorder="1" applyAlignment="1">
      <alignment horizontal="centerContinuous"/>
      <protection/>
    </xf>
    <xf numFmtId="0" fontId="27" fillId="0" borderId="0" xfId="22" applyFont="1">
      <alignment/>
      <protection/>
    </xf>
    <xf numFmtId="177" fontId="1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vertical="top" wrapText="1"/>
    </xf>
    <xf numFmtId="177" fontId="6" fillId="0" borderId="0" xfId="0" applyNumberFormat="1" applyFont="1" applyFill="1" applyAlignment="1">
      <alignment/>
    </xf>
    <xf numFmtId="0" fontId="37" fillId="0" borderId="0" xfId="0" applyFont="1" applyFill="1" applyBorder="1" applyAlignment="1">
      <alignment vertical="top" wrapText="1"/>
    </xf>
    <xf numFmtId="177" fontId="12" fillId="0" borderId="14" xfId="0" applyNumberFormat="1" applyFont="1" applyFill="1" applyBorder="1" applyAlignment="1">
      <alignment horizontal="left"/>
    </xf>
    <xf numFmtId="177" fontId="12" fillId="0" borderId="14" xfId="0" applyNumberFormat="1" applyFont="1" applyFill="1" applyBorder="1" applyAlignment="1">
      <alignment/>
    </xf>
    <xf numFmtId="0" fontId="0" fillId="0" borderId="25" xfId="0" applyFill="1" applyBorder="1" applyAlignment="1">
      <alignment/>
    </xf>
    <xf numFmtId="177" fontId="12" fillId="0" borderId="20" xfId="0" applyNumberFormat="1" applyFont="1" applyFill="1" applyBorder="1" applyAlignment="1">
      <alignment/>
    </xf>
    <xf numFmtId="177" fontId="12" fillId="0" borderId="15" xfId="0" applyNumberFormat="1" applyFont="1" applyFill="1" applyBorder="1" applyAlignment="1">
      <alignment/>
    </xf>
    <xf numFmtId="177" fontId="12" fillId="0" borderId="42" xfId="0" applyNumberFormat="1" applyFont="1" applyFill="1" applyBorder="1" applyAlignment="1">
      <alignment horizontal="left"/>
    </xf>
    <xf numFmtId="177" fontId="12" fillId="0" borderId="42" xfId="0" applyNumberFormat="1" applyFont="1" applyFill="1" applyBorder="1" applyAlignment="1">
      <alignment/>
    </xf>
    <xf numFmtId="0" fontId="0" fillId="0" borderId="43" xfId="0" applyFill="1" applyBorder="1" applyAlignment="1">
      <alignment/>
    </xf>
    <xf numFmtId="177" fontId="12" fillId="0" borderId="28" xfId="0" applyNumberFormat="1" applyFont="1" applyFill="1" applyBorder="1" applyAlignment="1">
      <alignment/>
    </xf>
    <xf numFmtId="177" fontId="12" fillId="0" borderId="28" xfId="0" applyNumberFormat="1" applyFont="1" applyFill="1" applyBorder="1" applyAlignment="1">
      <alignment horizontal="centerContinuous"/>
    </xf>
    <xf numFmtId="177" fontId="12" fillId="0" borderId="44" xfId="0" applyNumberFormat="1" applyFont="1" applyFill="1" applyBorder="1" applyAlignment="1">
      <alignment horizontal="centerContinuous"/>
    </xf>
    <xf numFmtId="177" fontId="12" fillId="0" borderId="20" xfId="0" applyNumberFormat="1" applyFont="1" applyFill="1" applyBorder="1" applyAlignment="1">
      <alignment horizontal="centerContinuous"/>
    </xf>
    <xf numFmtId="177" fontId="12" fillId="0" borderId="15" xfId="0" applyNumberFormat="1" applyFont="1" applyFill="1" applyBorder="1" applyAlignment="1">
      <alignment horizontal="centerContinuous"/>
    </xf>
    <xf numFmtId="177" fontId="13" fillId="0" borderId="20" xfId="0" applyNumberFormat="1" applyFont="1" applyFill="1" applyBorder="1" applyAlignment="1">
      <alignment horizontal="right"/>
    </xf>
    <xf numFmtId="177" fontId="13" fillId="0" borderId="15" xfId="0" applyNumberFormat="1" applyFont="1" applyFill="1" applyBorder="1" applyAlignment="1">
      <alignment horizontal="right"/>
    </xf>
    <xf numFmtId="177" fontId="12" fillId="0" borderId="2" xfId="0" applyNumberFormat="1" applyFont="1" applyFill="1" applyBorder="1" applyAlignment="1">
      <alignment horizontal="left"/>
    </xf>
    <xf numFmtId="177" fontId="12" fillId="0" borderId="2" xfId="0" applyNumberFormat="1" applyFont="1" applyFill="1" applyBorder="1" applyAlignment="1">
      <alignment/>
    </xf>
    <xf numFmtId="0" fontId="0" fillId="0" borderId="45" xfId="0" applyFill="1" applyBorder="1" applyAlignment="1">
      <alignment/>
    </xf>
    <xf numFmtId="177" fontId="12" fillId="0" borderId="4" xfId="0" applyNumberFormat="1" applyFont="1" applyFill="1" applyBorder="1" applyAlignment="1">
      <alignment/>
    </xf>
    <xf numFmtId="177" fontId="12" fillId="0" borderId="3" xfId="0" applyNumberFormat="1" applyFont="1" applyFill="1" applyBorder="1" applyAlignment="1">
      <alignment/>
    </xf>
    <xf numFmtId="183" fontId="0" fillId="0" borderId="0" xfId="22" applyNumberFormat="1" applyFont="1" applyFill="1" applyAlignment="1">
      <alignment horizontal="centerContinuous"/>
      <protection/>
    </xf>
    <xf numFmtId="183" fontId="21" fillId="0" borderId="0" xfId="22" applyNumberFormat="1" applyFont="1" applyFill="1">
      <alignment/>
      <protection/>
    </xf>
    <xf numFmtId="0" fontId="21" fillId="0" borderId="0" xfId="22" applyFont="1" applyFill="1">
      <alignment/>
      <protection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177" fontId="0" fillId="0" borderId="0" xfId="0" applyNumberFormat="1" applyFont="1" applyFill="1" applyAlignment="1">
      <alignment horizontal="centerContinuous"/>
    </xf>
    <xf numFmtId="3" fontId="0" fillId="0" borderId="0" xfId="0" applyNumberFormat="1" applyFont="1" applyFill="1" applyAlignment="1">
      <alignment horizontal="centerContinuous"/>
    </xf>
    <xf numFmtId="0" fontId="43" fillId="0" borderId="0" xfId="0" applyFont="1" applyFill="1" applyBorder="1" applyAlignment="1">
      <alignment vertical="top" wrapText="1"/>
    </xf>
    <xf numFmtId="0" fontId="43" fillId="0" borderId="0" xfId="0" applyFont="1" applyFill="1" applyBorder="1" applyAlignment="1">
      <alignment vertical="top" wrapText="1"/>
    </xf>
    <xf numFmtId="0" fontId="43" fillId="0" borderId="0" xfId="0" applyFont="1" applyFill="1" applyBorder="1" applyAlignment="1">
      <alignment vertical="top" wrapText="1"/>
    </xf>
    <xf numFmtId="0" fontId="43" fillId="0" borderId="0" xfId="0" applyFont="1" applyFill="1" applyBorder="1" applyAlignment="1">
      <alignment vertical="top" wrapText="1"/>
    </xf>
    <xf numFmtId="177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21" fillId="0" borderId="0" xfId="21" applyFont="1" applyFill="1">
      <alignment/>
      <protection/>
    </xf>
    <xf numFmtId="0" fontId="0" fillId="0" borderId="0" xfId="0" applyFont="1" applyFill="1" applyBorder="1" applyAlignment="1">
      <alignment/>
    </xf>
    <xf numFmtId="0" fontId="0" fillId="0" borderId="0" xfId="21" applyFont="1" applyFill="1" applyAlignment="1">
      <alignment horizontal="left"/>
      <protection/>
    </xf>
    <xf numFmtId="0" fontId="2" fillId="0" borderId="0" xfId="21" applyFont="1" applyFill="1" applyAlignment="1">
      <alignment/>
      <protection/>
    </xf>
    <xf numFmtId="0" fontId="3" fillId="0" borderId="0" xfId="21" applyFont="1" applyFill="1" applyAlignment="1">
      <alignment/>
      <protection/>
    </xf>
    <xf numFmtId="0" fontId="1" fillId="0" borderId="0" xfId="21" applyFont="1" applyFill="1" applyAlignment="1">
      <alignment horizontal="center"/>
      <protection/>
    </xf>
    <xf numFmtId="0" fontId="27" fillId="0" borderId="2" xfId="22" applyFont="1" applyFill="1" applyBorder="1" applyAlignment="1">
      <alignment horizontal="centerContinuous"/>
      <protection/>
    </xf>
    <xf numFmtId="0" fontId="15" fillId="0" borderId="0" xfId="22" applyFont="1" applyFill="1" applyBorder="1" applyAlignment="1">
      <alignment horizontal="center"/>
      <protection/>
    </xf>
    <xf numFmtId="0" fontId="29" fillId="0" borderId="2" xfId="22" applyFont="1" applyFill="1" applyBorder="1" applyAlignment="1">
      <alignment horizontal="center"/>
      <protection/>
    </xf>
    <xf numFmtId="0" fontId="15" fillId="0" borderId="0" xfId="22" applyFont="1" applyBorder="1">
      <alignment/>
      <protection/>
    </xf>
    <xf numFmtId="183" fontId="27" fillId="0" borderId="0" xfId="22" applyNumberFormat="1" applyFont="1" applyBorder="1">
      <alignment/>
      <protection/>
    </xf>
    <xf numFmtId="183" fontId="15" fillId="0" borderId="2" xfId="15" applyNumberFormat="1" applyFont="1" applyBorder="1" applyAlignment="1">
      <alignment/>
    </xf>
    <xf numFmtId="183" fontId="29" fillId="0" borderId="0" xfId="15" applyNumberFormat="1" applyFont="1" applyBorder="1" applyAlignment="1">
      <alignment/>
    </xf>
    <xf numFmtId="183" fontId="27" fillId="0" borderId="2" xfId="15" applyNumberFormat="1" applyFont="1" applyBorder="1" applyAlignment="1">
      <alignment/>
    </xf>
    <xf numFmtId="183" fontId="15" fillId="0" borderId="0" xfId="15" applyNumberFormat="1" applyFont="1" applyBorder="1" applyAlignment="1">
      <alignment/>
    </xf>
    <xf numFmtId="183" fontId="27" fillId="0" borderId="46" xfId="22" applyNumberFormat="1" applyFont="1" applyBorder="1" applyAlignment="1">
      <alignment horizontal="left"/>
      <protection/>
    </xf>
    <xf numFmtId="1" fontId="27" fillId="0" borderId="17" xfId="22" applyNumberFormat="1" applyFont="1" applyFill="1" applyBorder="1" applyAlignment="1">
      <alignment horizontal="centerContinuous"/>
      <protection/>
    </xf>
    <xf numFmtId="1" fontId="27" fillId="0" borderId="47" xfId="22" applyNumberFormat="1" applyFont="1" applyFill="1" applyBorder="1" applyAlignment="1">
      <alignment horizontal="centerContinuous"/>
      <protection/>
    </xf>
    <xf numFmtId="1" fontId="27" fillId="0" borderId="48" xfId="22" applyNumberFormat="1" applyFont="1" applyFill="1" applyBorder="1" applyAlignment="1">
      <alignment horizontal="centerContinuous"/>
      <protection/>
    </xf>
    <xf numFmtId="1" fontId="27" fillId="0" borderId="49" xfId="22" applyNumberFormat="1" applyFont="1" applyFill="1" applyBorder="1" applyAlignment="1">
      <alignment horizontal="centerContinuous"/>
      <protection/>
    </xf>
    <xf numFmtId="0" fontId="27" fillId="0" borderId="48" xfId="22" applyFont="1" applyFill="1" applyBorder="1" applyAlignment="1">
      <alignment horizontal="centerContinuous"/>
      <protection/>
    </xf>
    <xf numFmtId="0" fontId="15" fillId="0" borderId="16" xfId="22" applyFont="1" applyBorder="1">
      <alignment/>
      <protection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fill"/>
    </xf>
    <xf numFmtId="177" fontId="6" fillId="0" borderId="0" xfId="0" applyNumberFormat="1" applyFont="1" applyBorder="1" applyAlignment="1">
      <alignment horizontal="fill"/>
    </xf>
    <xf numFmtId="3" fontId="23" fillId="0" borderId="12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3" fontId="23" fillId="0" borderId="0" xfId="0" applyNumberFormat="1" applyFont="1" applyBorder="1" applyAlignment="1">
      <alignment horizontal="fill"/>
    </xf>
    <xf numFmtId="177" fontId="23" fillId="0" borderId="0" xfId="0" applyNumberFormat="1" applyFont="1" applyBorder="1" applyAlignment="1">
      <alignment horizontal="fill"/>
    </xf>
    <xf numFmtId="177" fontId="23" fillId="0" borderId="11" xfId="0" applyNumberFormat="1" applyFont="1" applyBorder="1" applyAlignment="1">
      <alignment/>
    </xf>
    <xf numFmtId="3" fontId="6" fillId="0" borderId="41" xfId="0" applyNumberFormat="1" applyFont="1" applyBorder="1" applyAlignment="1">
      <alignment/>
    </xf>
    <xf numFmtId="3" fontId="6" fillId="0" borderId="50" xfId="0" applyNumberFormat="1" applyFont="1" applyBorder="1" applyAlignment="1">
      <alignment/>
    </xf>
    <xf numFmtId="177" fontId="6" fillId="0" borderId="50" xfId="0" applyNumberFormat="1" applyFont="1" applyBorder="1" applyAlignment="1">
      <alignment/>
    </xf>
    <xf numFmtId="177" fontId="6" fillId="0" borderId="51" xfId="0" applyNumberFormat="1" applyFont="1" applyBorder="1" applyAlignment="1">
      <alignment/>
    </xf>
    <xf numFmtId="3" fontId="6" fillId="0" borderId="52" xfId="0" applyNumberFormat="1" applyFont="1" applyBorder="1" applyAlignment="1">
      <alignment/>
    </xf>
    <xf numFmtId="3" fontId="23" fillId="0" borderId="53" xfId="0" applyNumberFormat="1" applyFont="1" applyBorder="1" applyAlignment="1">
      <alignment/>
    </xf>
    <xf numFmtId="0" fontId="6" fillId="0" borderId="54" xfId="0" applyFont="1" applyBorder="1" applyAlignment="1">
      <alignment/>
    </xf>
    <xf numFmtId="3" fontId="6" fillId="0" borderId="53" xfId="0" applyNumberFormat="1" applyFont="1" applyBorder="1" applyAlignment="1">
      <alignment horizontal="fill"/>
    </xf>
    <xf numFmtId="177" fontId="6" fillId="0" borderId="53" xfId="0" applyNumberFormat="1" applyFont="1" applyBorder="1" applyAlignment="1">
      <alignment horizontal="fill"/>
    </xf>
    <xf numFmtId="177" fontId="6" fillId="0" borderId="55" xfId="0" applyNumberFormat="1" applyFont="1" applyBorder="1" applyAlignment="1">
      <alignment/>
    </xf>
    <xf numFmtId="177" fontId="23" fillId="0" borderId="1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0" fontId="39" fillId="0" borderId="41" xfId="22" applyFont="1" applyFill="1" applyBorder="1" applyAlignment="1">
      <alignment horizontal="centerContinuous"/>
      <protection/>
    </xf>
    <xf numFmtId="0" fontId="39" fillId="0" borderId="4" xfId="22" applyFont="1" applyFill="1" applyBorder="1" applyAlignment="1">
      <alignment horizontal="centerContinuous"/>
      <protection/>
    </xf>
    <xf numFmtId="1" fontId="27" fillId="0" borderId="0" xfId="22" applyNumberFormat="1" applyFont="1" applyFill="1" applyBorder="1" applyAlignment="1">
      <alignment horizontal="centerContinuous"/>
      <protection/>
    </xf>
    <xf numFmtId="0" fontId="27" fillId="0" borderId="0" xfId="22" applyFont="1" applyFill="1" applyBorder="1" applyAlignment="1">
      <alignment horizontal="centerContinuous"/>
      <protection/>
    </xf>
    <xf numFmtId="0" fontId="29" fillId="0" borderId="0" xfId="22" applyFont="1" applyFill="1" applyBorder="1" applyAlignment="1">
      <alignment horizontal="center"/>
      <protection/>
    </xf>
    <xf numFmtId="185" fontId="27" fillId="0" borderId="0" xfId="17" applyNumberFormat="1" applyFont="1" applyBorder="1" applyAlignment="1">
      <alignment/>
    </xf>
    <xf numFmtId="183" fontId="27" fillId="0" borderId="0" xfId="15" applyNumberFormat="1" applyFont="1" applyBorder="1" applyAlignment="1">
      <alignment/>
    </xf>
    <xf numFmtId="0" fontId="1" fillId="0" borderId="0" xfId="22" applyFont="1" applyBorder="1" applyAlignment="1">
      <alignment horizontal="left"/>
      <protection/>
    </xf>
    <xf numFmtId="0" fontId="21" fillId="0" borderId="0" xfId="22" applyBorder="1" applyAlignment="1">
      <alignment horizontal="centerContinuous"/>
      <protection/>
    </xf>
    <xf numFmtId="0" fontId="21" fillId="0" borderId="0" xfId="22" applyBorder="1">
      <alignment/>
      <protection/>
    </xf>
    <xf numFmtId="177" fontId="12" fillId="2" borderId="6" xfId="0" applyNumberFormat="1" applyFont="1" applyFill="1" applyBorder="1" applyAlignment="1">
      <alignment/>
    </xf>
    <xf numFmtId="177" fontId="12" fillId="2" borderId="8" xfId="0" applyNumberFormat="1" applyFont="1" applyFill="1" applyBorder="1" applyAlignment="1">
      <alignment/>
    </xf>
    <xf numFmtId="177" fontId="12" fillId="2" borderId="7" xfId="0" applyNumberFormat="1" applyFont="1" applyFill="1" applyBorder="1" applyAlignment="1">
      <alignment/>
    </xf>
    <xf numFmtId="183" fontId="27" fillId="0" borderId="12" xfId="15" applyNumberFormat="1" applyFont="1" applyBorder="1" applyAlignment="1">
      <alignment/>
    </xf>
    <xf numFmtId="3" fontId="19" fillId="0" borderId="18" xfId="0" applyNumberFormat="1" applyFont="1" applyBorder="1" applyAlignment="1">
      <alignment/>
    </xf>
    <xf numFmtId="177" fontId="6" fillId="0" borderId="56" xfId="0" applyNumberFormat="1" applyFont="1" applyBorder="1" applyAlignment="1">
      <alignment/>
    </xf>
    <xf numFmtId="177" fontId="6" fillId="0" borderId="14" xfId="0" applyNumberFormat="1" applyFont="1" applyBorder="1" applyAlignment="1">
      <alignment/>
    </xf>
    <xf numFmtId="177" fontId="6" fillId="0" borderId="4" xfId="0" applyNumberFormat="1" applyFont="1" applyBorder="1" applyAlignment="1">
      <alignment/>
    </xf>
    <xf numFmtId="177" fontId="6" fillId="0" borderId="2" xfId="0" applyNumberFormat="1" applyFont="1" applyBorder="1" applyAlignment="1">
      <alignment/>
    </xf>
    <xf numFmtId="177" fontId="6" fillId="0" borderId="3" xfId="0" applyNumberFormat="1" applyFont="1" applyBorder="1" applyAlignment="1">
      <alignment/>
    </xf>
    <xf numFmtId="177" fontId="6" fillId="0" borderId="22" xfId="0" applyNumberFormat="1" applyFont="1" applyBorder="1" applyAlignment="1">
      <alignment/>
    </xf>
    <xf numFmtId="183" fontId="15" fillId="0" borderId="12" xfId="22" applyNumberFormat="1" applyFont="1" applyBorder="1">
      <alignment/>
      <protection/>
    </xf>
    <xf numFmtId="185" fontId="15" fillId="0" borderId="1" xfId="17" applyNumberFormat="1" applyFont="1" applyBorder="1" applyAlignment="1">
      <alignment/>
    </xf>
    <xf numFmtId="183" fontId="15" fillId="0" borderId="0" xfId="22" applyNumberFormat="1" applyFont="1" applyBorder="1">
      <alignment/>
      <protection/>
    </xf>
    <xf numFmtId="0" fontId="15" fillId="0" borderId="57" xfId="22" applyFont="1" applyBorder="1">
      <alignment/>
      <protection/>
    </xf>
    <xf numFmtId="0" fontId="15" fillId="0" borderId="4" xfId="22" applyFont="1" applyFill="1" applyBorder="1" applyAlignment="1">
      <alignment horizontal="center" wrapText="1"/>
      <protection/>
    </xf>
    <xf numFmtId="0" fontId="15" fillId="0" borderId="3" xfId="22" applyFont="1" applyFill="1" applyBorder="1" applyAlignment="1">
      <alignment horizontal="center" wrapText="1"/>
      <protection/>
    </xf>
    <xf numFmtId="177" fontId="6" fillId="0" borderId="58" xfId="0" applyNumberFormat="1" applyFont="1" applyBorder="1" applyAlignment="1">
      <alignment/>
    </xf>
    <xf numFmtId="177" fontId="12" fillId="2" borderId="59" xfId="0" applyNumberFormat="1" applyFont="1" applyFill="1" applyBorder="1" applyAlignment="1">
      <alignment horizontal="left"/>
    </xf>
    <xf numFmtId="177" fontId="12" fillId="2" borderId="59" xfId="0" applyNumberFormat="1" applyFont="1" applyFill="1" applyBorder="1" applyAlignment="1">
      <alignment/>
    </xf>
    <xf numFmtId="177" fontId="12" fillId="2" borderId="60" xfId="0" applyNumberFormat="1" applyFont="1" applyFill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177" fontId="6" fillId="0" borderId="16" xfId="0" applyNumberFormat="1" applyFont="1" applyBorder="1" applyAlignment="1">
      <alignment horizontal="centerContinuous"/>
    </xf>
    <xf numFmtId="177" fontId="6" fillId="0" borderId="17" xfId="0" applyNumberFormat="1" applyFont="1" applyBorder="1" applyAlignment="1">
      <alignment horizontal="centerContinuous"/>
    </xf>
    <xf numFmtId="177" fontId="6" fillId="0" borderId="16" xfId="0" applyNumberFormat="1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9" xfId="0" applyFont="1" applyBorder="1" applyAlignment="1">
      <alignment wrapText="1"/>
    </xf>
    <xf numFmtId="1" fontId="6" fillId="0" borderId="16" xfId="0" applyNumberFormat="1" applyFont="1" applyBorder="1" applyAlignment="1">
      <alignment horizontal="centerContinuous"/>
    </xf>
    <xf numFmtId="1" fontId="6" fillId="0" borderId="17" xfId="0" applyNumberFormat="1" applyFont="1" applyBorder="1" applyAlignment="1">
      <alignment horizontal="centerContinuous"/>
    </xf>
    <xf numFmtId="1" fontId="6" fillId="0" borderId="9" xfId="0" applyNumberFormat="1" applyFont="1" applyBorder="1" applyAlignment="1">
      <alignment horizontal="centerContinuous"/>
    </xf>
    <xf numFmtId="177" fontId="6" fillId="0" borderId="9" xfId="0" applyNumberFormat="1" applyFont="1" applyBorder="1" applyAlignment="1">
      <alignment horizontal="centerContinuous"/>
    </xf>
    <xf numFmtId="3" fontId="19" fillId="0" borderId="0" xfId="0" applyNumberFormat="1" applyFont="1" applyAlignment="1">
      <alignment horizontal="centerContinuous"/>
    </xf>
    <xf numFmtId="177" fontId="6" fillId="0" borderId="4" xfId="0" applyNumberFormat="1" applyFont="1" applyBorder="1" applyAlignment="1">
      <alignment horizontal="centerContinuous" vertical="top"/>
    </xf>
    <xf numFmtId="177" fontId="6" fillId="0" borderId="2" xfId="0" applyNumberFormat="1" applyFont="1" applyBorder="1" applyAlignment="1">
      <alignment horizontal="centerContinuous"/>
    </xf>
    <xf numFmtId="177" fontId="6" fillId="0" borderId="2" xfId="0" applyNumberFormat="1" applyFont="1" applyBorder="1" applyAlignment="1">
      <alignment/>
    </xf>
    <xf numFmtId="177" fontId="19" fillId="0" borderId="2" xfId="0" applyNumberFormat="1" applyFont="1" applyBorder="1" applyAlignment="1">
      <alignment horizontal="centerContinuous" wrapText="1"/>
    </xf>
    <xf numFmtId="177" fontId="6" fillId="0" borderId="2" xfId="0" applyNumberFormat="1" applyFont="1" applyBorder="1" applyAlignment="1">
      <alignment wrapText="1"/>
    </xf>
    <xf numFmtId="177" fontId="19" fillId="0" borderId="2" xfId="0" applyNumberFormat="1" applyFont="1" applyBorder="1" applyAlignment="1">
      <alignment horizontal="centerContinuous"/>
    </xf>
    <xf numFmtId="177" fontId="6" fillId="0" borderId="3" xfId="0" applyNumberFormat="1" applyFont="1" applyBorder="1" applyAlignment="1">
      <alignment horizontal="centerContinuous"/>
    </xf>
    <xf numFmtId="177" fontId="6" fillId="0" borderId="4" xfId="0" applyNumberFormat="1" applyFont="1" applyBorder="1" applyAlignment="1">
      <alignment horizontal="centerContinuous"/>
    </xf>
    <xf numFmtId="3" fontId="23" fillId="0" borderId="19" xfId="0" applyNumberFormat="1" applyFont="1" applyBorder="1" applyAlignment="1">
      <alignment/>
    </xf>
    <xf numFmtId="177" fontId="6" fillId="0" borderId="19" xfId="0" applyNumberFormat="1" applyFont="1" applyBorder="1" applyAlignment="1">
      <alignment horizontal="right"/>
    </xf>
    <xf numFmtId="177" fontId="6" fillId="0" borderId="18" xfId="0" applyNumberFormat="1" applyFont="1" applyBorder="1" applyAlignment="1">
      <alignment horizontal="center"/>
    </xf>
    <xf numFmtId="177" fontId="6" fillId="0" borderId="18" xfId="0" applyNumberFormat="1" applyFont="1" applyBorder="1" applyAlignment="1">
      <alignment horizontal="right"/>
    </xf>
    <xf numFmtId="177" fontId="6" fillId="0" borderId="24" xfId="0" applyNumberFormat="1" applyFont="1" applyBorder="1" applyAlignment="1">
      <alignment horizontal="right"/>
    </xf>
    <xf numFmtId="165" fontId="6" fillId="0" borderId="14" xfId="0" applyNumberFormat="1" applyFont="1" applyBorder="1" applyAlignment="1">
      <alignment/>
    </xf>
    <xf numFmtId="165" fontId="6" fillId="0" borderId="15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3" fontId="23" fillId="0" borderId="2" xfId="0" applyNumberFormat="1" applyFont="1" applyBorder="1" applyAlignment="1">
      <alignment/>
    </xf>
    <xf numFmtId="177" fontId="23" fillId="0" borderId="4" xfId="0" applyNumberFormat="1" applyFont="1" applyBorder="1" applyAlignment="1">
      <alignment/>
    </xf>
    <xf numFmtId="177" fontId="23" fillId="0" borderId="2" xfId="0" applyNumberFormat="1" applyFont="1" applyBorder="1" applyAlignment="1">
      <alignment/>
    </xf>
    <xf numFmtId="177" fontId="6" fillId="0" borderId="12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3" fontId="6" fillId="0" borderId="32" xfId="0" applyNumberFormat="1" applyFont="1" applyBorder="1" applyAlignment="1">
      <alignment/>
    </xf>
    <xf numFmtId="177" fontId="6" fillId="0" borderId="23" xfId="0" applyNumberFormat="1" applyFont="1" applyBorder="1" applyAlignment="1">
      <alignment/>
    </xf>
    <xf numFmtId="177" fontId="6" fillId="0" borderId="34" xfId="0" applyNumberFormat="1" applyFont="1" applyBorder="1" applyAlignment="1">
      <alignment/>
    </xf>
    <xf numFmtId="177" fontId="6" fillId="0" borderId="2" xfId="0" applyNumberFormat="1" applyFont="1" applyBorder="1" applyAlignment="1">
      <alignment/>
    </xf>
    <xf numFmtId="177" fontId="6" fillId="0" borderId="6" xfId="0" applyNumberFormat="1" applyFont="1" applyBorder="1" applyAlignment="1">
      <alignment/>
    </xf>
    <xf numFmtId="177" fontId="6" fillId="0" borderId="20" xfId="0" applyNumberFormat="1" applyFont="1" applyBorder="1" applyAlignment="1">
      <alignment/>
    </xf>
    <xf numFmtId="177" fontId="5" fillId="0" borderId="12" xfId="0" applyNumberFormat="1" applyFont="1" applyFill="1" applyBorder="1" applyAlignment="1">
      <alignment/>
    </xf>
    <xf numFmtId="177" fontId="5" fillId="0" borderId="1" xfId="0" applyNumberFormat="1" applyFont="1" applyFill="1" applyBorder="1" applyAlignment="1">
      <alignment/>
    </xf>
    <xf numFmtId="177" fontId="31" fillId="0" borderId="12" xfId="0" applyNumberFormat="1" applyFont="1" applyBorder="1" applyAlignment="1">
      <alignment/>
    </xf>
    <xf numFmtId="177" fontId="31" fillId="0" borderId="17" xfId="0" applyNumberFormat="1" applyFont="1" applyBorder="1" applyAlignment="1">
      <alignment/>
    </xf>
    <xf numFmtId="5" fontId="31" fillId="0" borderId="9" xfId="0" applyNumberFormat="1" applyFont="1" applyBorder="1" applyAlignment="1">
      <alignment/>
    </xf>
    <xf numFmtId="177" fontId="5" fillId="0" borderId="44" xfId="0" applyNumberFormat="1" applyFont="1" applyBorder="1" applyAlignment="1">
      <alignment/>
    </xf>
    <xf numFmtId="177" fontId="6" fillId="0" borderId="4" xfId="0" applyNumberFormat="1" applyFont="1" applyBorder="1" applyAlignment="1">
      <alignment horizontal="centerContinuous" vertical="top" wrapText="1"/>
    </xf>
    <xf numFmtId="0" fontId="27" fillId="0" borderId="5" xfId="22" applyFont="1" applyBorder="1">
      <alignment/>
      <protection/>
    </xf>
    <xf numFmtId="3" fontId="6" fillId="0" borderId="0" xfId="22" applyNumberFormat="1" applyFont="1" applyAlignment="1">
      <alignment horizontal="centerContinuous"/>
      <protection/>
    </xf>
    <xf numFmtId="3" fontId="6" fillId="0" borderId="61" xfId="0" applyNumberFormat="1" applyFont="1" applyBorder="1" applyAlignment="1">
      <alignment/>
    </xf>
    <xf numFmtId="3" fontId="6" fillId="0" borderId="42" xfId="0" applyNumberFormat="1" applyFont="1" applyBorder="1" applyAlignment="1">
      <alignment/>
    </xf>
    <xf numFmtId="3" fontId="6" fillId="0" borderId="42" xfId="0" applyNumberFormat="1" applyFont="1" applyBorder="1" applyAlignment="1">
      <alignment horizontal="fill"/>
    </xf>
    <xf numFmtId="177" fontId="6" fillId="0" borderId="42" xfId="0" applyNumberFormat="1" applyFont="1" applyBorder="1" applyAlignment="1">
      <alignment horizontal="fill"/>
    </xf>
    <xf numFmtId="177" fontId="6" fillId="0" borderId="62" xfId="0" applyNumberFormat="1" applyFont="1" applyBorder="1" applyAlignment="1">
      <alignment/>
    </xf>
    <xf numFmtId="177" fontId="6" fillId="0" borderId="63" xfId="0" applyNumberFormat="1" applyFont="1" applyBorder="1" applyAlignment="1">
      <alignment/>
    </xf>
    <xf numFmtId="3" fontId="6" fillId="0" borderId="64" xfId="0" applyNumberFormat="1" applyFont="1" applyBorder="1" applyAlignment="1">
      <alignment/>
    </xf>
    <xf numFmtId="165" fontId="23" fillId="0" borderId="11" xfId="0" applyNumberFormat="1" applyFont="1" applyBorder="1" applyAlignment="1">
      <alignment/>
    </xf>
    <xf numFmtId="3" fontId="6" fillId="0" borderId="56" xfId="0" applyNumberFormat="1" applyFont="1" applyBorder="1" applyAlignment="1">
      <alignment/>
    </xf>
    <xf numFmtId="3" fontId="6" fillId="0" borderId="65" xfId="0" applyNumberFormat="1" applyFont="1" applyBorder="1" applyAlignment="1">
      <alignment/>
    </xf>
    <xf numFmtId="3" fontId="6" fillId="0" borderId="65" xfId="0" applyNumberFormat="1" applyFont="1" applyBorder="1" applyAlignment="1">
      <alignment horizontal="fill"/>
    </xf>
    <xf numFmtId="177" fontId="6" fillId="0" borderId="65" xfId="0" applyNumberFormat="1" applyFont="1" applyBorder="1" applyAlignment="1">
      <alignment horizontal="fill"/>
    </xf>
    <xf numFmtId="177" fontId="6" fillId="0" borderId="66" xfId="0" applyNumberFormat="1" applyFont="1" applyBorder="1" applyAlignment="1">
      <alignment/>
    </xf>
    <xf numFmtId="177" fontId="6" fillId="0" borderId="67" xfId="0" applyNumberFormat="1" applyFont="1" applyBorder="1" applyAlignment="1">
      <alignment/>
    </xf>
    <xf numFmtId="3" fontId="6" fillId="0" borderId="68" xfId="0" applyNumberFormat="1" applyFont="1" applyBorder="1" applyAlignment="1">
      <alignment/>
    </xf>
    <xf numFmtId="3" fontId="23" fillId="0" borderId="69" xfId="0" applyNumberFormat="1" applyFont="1" applyBorder="1" applyAlignment="1">
      <alignment/>
    </xf>
    <xf numFmtId="3" fontId="23" fillId="0" borderId="14" xfId="0" applyNumberFormat="1" applyFont="1" applyBorder="1" applyAlignment="1">
      <alignment/>
    </xf>
    <xf numFmtId="3" fontId="23" fillId="0" borderId="14" xfId="0" applyNumberFormat="1" applyFont="1" applyBorder="1" applyAlignment="1">
      <alignment horizontal="fill"/>
    </xf>
    <xf numFmtId="177" fontId="23" fillId="0" borderId="14" xfId="0" applyNumberFormat="1" applyFont="1" applyBorder="1" applyAlignment="1">
      <alignment horizontal="fill"/>
    </xf>
    <xf numFmtId="177" fontId="23" fillId="0" borderId="21" xfId="0" applyNumberFormat="1" applyFont="1" applyBorder="1" applyAlignment="1">
      <alignment/>
    </xf>
    <xf numFmtId="177" fontId="23" fillId="0" borderId="70" xfId="0" applyNumberFormat="1" applyFont="1" applyBorder="1" applyAlignment="1">
      <alignment/>
    </xf>
    <xf numFmtId="3" fontId="23" fillId="0" borderId="61" xfId="0" applyNumberFormat="1" applyFont="1" applyBorder="1" applyAlignment="1">
      <alignment/>
    </xf>
    <xf numFmtId="3" fontId="23" fillId="0" borderId="42" xfId="0" applyNumberFormat="1" applyFont="1" applyBorder="1" applyAlignment="1">
      <alignment horizontal="fill"/>
    </xf>
    <xf numFmtId="177" fontId="23" fillId="0" borderId="42" xfId="0" applyNumberFormat="1" applyFont="1" applyBorder="1" applyAlignment="1">
      <alignment horizontal="fill"/>
    </xf>
    <xf numFmtId="177" fontId="23" fillId="0" borderId="62" xfId="0" applyNumberFormat="1" applyFont="1" applyBorder="1" applyAlignment="1">
      <alignment/>
    </xf>
    <xf numFmtId="0" fontId="6" fillId="0" borderId="14" xfId="0" applyFont="1" applyBorder="1" applyAlignment="1">
      <alignment/>
    </xf>
    <xf numFmtId="3" fontId="6" fillId="0" borderId="28" xfId="0" applyNumberFormat="1" applyFont="1" applyBorder="1" applyAlignment="1">
      <alignment/>
    </xf>
    <xf numFmtId="177" fontId="6" fillId="0" borderId="71" xfId="0" applyNumberFormat="1" applyFont="1" applyBorder="1" applyAlignment="1">
      <alignment/>
    </xf>
    <xf numFmtId="177" fontId="6" fillId="0" borderId="72" xfId="0" applyNumberFormat="1" applyFont="1" applyBorder="1" applyAlignment="1">
      <alignment/>
    </xf>
    <xf numFmtId="177" fontId="6" fillId="0" borderId="70" xfId="0" applyNumberFormat="1" applyFont="1" applyBorder="1" applyAlignment="1">
      <alignment/>
    </xf>
    <xf numFmtId="177" fontId="6" fillId="0" borderId="22" xfId="0" applyNumberFormat="1" applyFont="1" applyBorder="1" applyAlignment="1">
      <alignment/>
    </xf>
    <xf numFmtId="5" fontId="6" fillId="0" borderId="14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177" fontId="15" fillId="0" borderId="3" xfId="0" applyNumberFormat="1" applyFont="1" applyBorder="1" applyAlignment="1">
      <alignment/>
    </xf>
    <xf numFmtId="177" fontId="15" fillId="0" borderId="4" xfId="0" applyNumberFormat="1" applyFont="1" applyBorder="1" applyAlignment="1">
      <alignment/>
    </xf>
    <xf numFmtId="177" fontId="15" fillId="0" borderId="2" xfId="0" applyNumberFormat="1" applyFont="1" applyBorder="1" applyAlignment="1">
      <alignment/>
    </xf>
    <xf numFmtId="177" fontId="15" fillId="0" borderId="22" xfId="0" applyNumberFormat="1" applyFont="1" applyBorder="1" applyAlignment="1">
      <alignment/>
    </xf>
    <xf numFmtId="177" fontId="15" fillId="0" borderId="56" xfId="0" applyNumberFormat="1" applyFont="1" applyBorder="1" applyAlignment="1">
      <alignment/>
    </xf>
    <xf numFmtId="177" fontId="15" fillId="0" borderId="14" xfId="0" applyNumberFormat="1" applyFont="1" applyBorder="1" applyAlignment="1">
      <alignment/>
    </xf>
    <xf numFmtId="165" fontId="15" fillId="0" borderId="15" xfId="0" applyNumberFormat="1" applyFont="1" applyBorder="1" applyAlignment="1">
      <alignment/>
    </xf>
    <xf numFmtId="5" fontId="15" fillId="0" borderId="3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165" fontId="5" fillId="0" borderId="15" xfId="0" applyNumberFormat="1" applyFont="1" applyBorder="1" applyAlignment="1">
      <alignment/>
    </xf>
    <xf numFmtId="165" fontId="5" fillId="0" borderId="14" xfId="0" applyNumberFormat="1" applyFont="1" applyBorder="1" applyAlignment="1">
      <alignment/>
    </xf>
    <xf numFmtId="5" fontId="5" fillId="0" borderId="14" xfId="0" applyNumberFormat="1" applyFont="1" applyBorder="1" applyAlignment="1">
      <alignment/>
    </xf>
    <xf numFmtId="177" fontId="6" fillId="0" borderId="20" xfId="0" applyNumberFormat="1" applyFont="1" applyBorder="1" applyAlignment="1">
      <alignment/>
    </xf>
    <xf numFmtId="0" fontId="15" fillId="0" borderId="22" xfId="21" applyFont="1" applyBorder="1" applyAlignment="1">
      <alignment horizontal="center" vertical="center"/>
      <protection/>
    </xf>
    <xf numFmtId="165" fontId="15" fillId="0" borderId="3" xfId="15" applyNumberFormat="1" applyFont="1" applyBorder="1" applyAlignment="1">
      <alignment/>
    </xf>
    <xf numFmtId="5" fontId="15" fillId="0" borderId="3" xfId="15" applyNumberFormat="1" applyFont="1" applyBorder="1" applyAlignment="1">
      <alignment/>
    </xf>
    <xf numFmtId="165" fontId="15" fillId="0" borderId="2" xfId="15" applyNumberFormat="1" applyFont="1" applyBorder="1" applyAlignment="1">
      <alignment/>
    </xf>
    <xf numFmtId="165" fontId="12" fillId="2" borderId="14" xfId="0" applyNumberFormat="1" applyFont="1" applyFill="1" applyBorder="1" applyAlignment="1">
      <alignment/>
    </xf>
    <xf numFmtId="165" fontId="12" fillId="2" borderId="20" xfId="0" applyNumberFormat="1" applyFont="1" applyFill="1" applyBorder="1" applyAlignment="1">
      <alignment/>
    </xf>
    <xf numFmtId="37" fontId="33" fillId="2" borderId="14" xfId="0" applyNumberFormat="1" applyFont="1" applyFill="1" applyBorder="1" applyAlignment="1">
      <alignment/>
    </xf>
    <xf numFmtId="37" fontId="33" fillId="2" borderId="20" xfId="0" applyNumberFormat="1" applyFont="1" applyFill="1" applyBorder="1" applyAlignment="1">
      <alignment/>
    </xf>
    <xf numFmtId="37" fontId="33" fillId="2" borderId="15" xfId="0" applyNumberFormat="1" applyFont="1" applyFill="1" applyBorder="1" applyAlignment="1">
      <alignment/>
    </xf>
    <xf numFmtId="165" fontId="12" fillId="2" borderId="15" xfId="0" applyNumberFormat="1" applyFont="1" applyFill="1" applyBorder="1" applyAlignment="1">
      <alignment/>
    </xf>
    <xf numFmtId="177" fontId="40" fillId="0" borderId="0" xfId="0" applyNumberFormat="1" applyFont="1" applyFill="1" applyAlignment="1">
      <alignment horizontal="center" wrapText="1"/>
    </xf>
    <xf numFmtId="177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Alignment="1">
      <alignment/>
    </xf>
    <xf numFmtId="177" fontId="40" fillId="0" borderId="0" xfId="0" applyNumberFormat="1" applyFont="1" applyFill="1" applyAlignment="1">
      <alignment horizontal="centerContinuous"/>
    </xf>
    <xf numFmtId="177" fontId="0" fillId="0" borderId="0" xfId="0" applyNumberFormat="1" applyFont="1" applyFill="1" applyAlignment="1">
      <alignment horizontal="centerContinuous"/>
    </xf>
    <xf numFmtId="177" fontId="0" fillId="0" borderId="0" xfId="0" applyNumberFormat="1" applyFont="1" applyFill="1" applyBorder="1" applyAlignment="1">
      <alignment/>
    </xf>
    <xf numFmtId="0" fontId="41" fillId="0" borderId="0" xfId="0" applyFont="1" applyFill="1" applyBorder="1" applyAlignment="1">
      <alignment vertical="top" wrapText="1"/>
    </xf>
    <xf numFmtId="0" fontId="28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32" fillId="0" borderId="0" xfId="0" applyFont="1" applyFill="1" applyBorder="1" applyAlignment="1">
      <alignment vertical="top" wrapText="1"/>
    </xf>
    <xf numFmtId="0" fontId="26" fillId="0" borderId="0" xfId="22" applyFont="1" applyFill="1" applyAlignment="1">
      <alignment horizontal="centerContinuous"/>
      <protection/>
    </xf>
    <xf numFmtId="0" fontId="0" fillId="0" borderId="0" xfId="22" applyFont="1" applyFill="1" applyAlignment="1">
      <alignment horizontal="centerContinuous"/>
      <protection/>
    </xf>
    <xf numFmtId="0" fontId="26" fillId="0" borderId="0" xfId="21" applyFont="1" applyFill="1" applyAlignment="1">
      <alignment horizontal="centerContinuous"/>
      <protection/>
    </xf>
    <xf numFmtId="0" fontId="0" fillId="0" borderId="0" xfId="21" applyFont="1" applyFill="1" applyAlignment="1">
      <alignment horizontal="centerContinuous"/>
      <protection/>
    </xf>
    <xf numFmtId="0" fontId="21" fillId="0" borderId="0" xfId="21" applyFill="1">
      <alignment/>
      <protection/>
    </xf>
    <xf numFmtId="3" fontId="42" fillId="0" borderId="0" xfId="0" applyNumberFormat="1" applyFont="1" applyFill="1" applyAlignment="1">
      <alignment horizontal="center"/>
    </xf>
    <xf numFmtId="3" fontId="42" fillId="0" borderId="0" xfId="0" applyNumberFormat="1" applyFont="1" applyFill="1" applyAlignment="1">
      <alignment horizontal="centerContinuous"/>
    </xf>
    <xf numFmtId="3" fontId="43" fillId="0" borderId="0" xfId="0" applyNumberFormat="1" applyFont="1" applyFill="1" applyAlignment="1">
      <alignment wrapText="1"/>
    </xf>
    <xf numFmtId="3" fontId="45" fillId="2" borderId="0" xfId="0" applyNumberFormat="1" applyFont="1" applyFill="1" applyAlignment="1">
      <alignment/>
    </xf>
    <xf numFmtId="3" fontId="46" fillId="2" borderId="0" xfId="0" applyNumberFormat="1" applyFont="1" applyFill="1" applyAlignment="1">
      <alignment/>
    </xf>
    <xf numFmtId="3" fontId="46" fillId="2" borderId="0" xfId="0" applyNumberFormat="1" applyFont="1" applyFill="1" applyBorder="1" applyAlignment="1">
      <alignment/>
    </xf>
    <xf numFmtId="0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6" fillId="2" borderId="0" xfId="0" applyNumberFormat="1" applyFont="1" applyFill="1" applyAlignment="1">
      <alignment horizontal="centerContinuous"/>
    </xf>
    <xf numFmtId="3" fontId="46" fillId="2" borderId="0" xfId="0" applyNumberFormat="1" applyFont="1" applyFill="1" applyBorder="1" applyAlignment="1">
      <alignment horizontal="centerContinuous"/>
    </xf>
    <xf numFmtId="0" fontId="0" fillId="0" borderId="0" xfId="0" applyBorder="1" applyAlignment="1">
      <alignment/>
    </xf>
    <xf numFmtId="3" fontId="46" fillId="2" borderId="53" xfId="0" applyNumberFormat="1" applyFont="1" applyFill="1" applyBorder="1" applyAlignment="1">
      <alignment horizontal="centerContinuous"/>
    </xf>
    <xf numFmtId="3" fontId="45" fillId="2" borderId="73" xfId="0" applyNumberFormat="1" applyFont="1" applyFill="1" applyAlignment="1">
      <alignment/>
    </xf>
    <xf numFmtId="3" fontId="47" fillId="2" borderId="74" xfId="0" applyNumberFormat="1" applyFont="1" applyFill="1" applyBorder="1" applyAlignment="1">
      <alignment horizontal="centerContinuous" wrapText="1"/>
    </xf>
    <xf numFmtId="3" fontId="47" fillId="2" borderId="75" xfId="0" applyNumberFormat="1" applyFont="1" applyFill="1" applyBorder="1" applyAlignment="1">
      <alignment horizontal="centerContinuous"/>
    </xf>
    <xf numFmtId="3" fontId="47" fillId="2" borderId="76" xfId="0" applyNumberFormat="1" applyFont="1" applyFill="1" applyBorder="1" applyAlignment="1">
      <alignment horizontal="centerContinuous"/>
    </xf>
    <xf numFmtId="3" fontId="47" fillId="2" borderId="77" xfId="0" applyNumberFormat="1" applyFont="1" applyFill="1" applyBorder="1" applyAlignment="1">
      <alignment horizontal="centerContinuous" wrapText="1"/>
    </xf>
    <xf numFmtId="3" fontId="45" fillId="2" borderId="78" xfId="0" applyNumberFormat="1" applyFont="1" applyFill="1" applyBorder="1" applyAlignment="1">
      <alignment/>
    </xf>
    <xf numFmtId="3" fontId="45" fillId="2" borderId="79" xfId="0" applyNumberFormat="1" applyFont="1" applyFill="1" applyAlignment="1">
      <alignment/>
    </xf>
    <xf numFmtId="3" fontId="47" fillId="2" borderId="79" xfId="0" applyNumberFormat="1" applyFont="1" applyFill="1" applyAlignment="1">
      <alignment/>
    </xf>
    <xf numFmtId="3" fontId="47" fillId="2" borderId="0" xfId="0" applyNumberFormat="1" applyFont="1" applyFill="1" applyAlignment="1">
      <alignment/>
    </xf>
    <xf numFmtId="3" fontId="47" fillId="2" borderId="12" xfId="0" applyNumberFormat="1" applyFont="1" applyFill="1" applyBorder="1" applyAlignment="1">
      <alignment/>
    </xf>
    <xf numFmtId="3" fontId="47" fillId="2" borderId="16" xfId="0" applyNumberFormat="1" applyFont="1" applyFill="1" applyBorder="1" applyAlignment="1">
      <alignment/>
    </xf>
    <xf numFmtId="3" fontId="47" fillId="2" borderId="79" xfId="0" applyNumberFormat="1" applyFont="1" applyFill="1" applyAlignment="1">
      <alignment horizontal="centerContinuous"/>
    </xf>
    <xf numFmtId="3" fontId="47" fillId="2" borderId="80" xfId="0" applyNumberFormat="1" applyFont="1" applyFill="1" applyBorder="1" applyAlignment="1">
      <alignment horizontal="centerContinuous"/>
    </xf>
    <xf numFmtId="3" fontId="47" fillId="2" borderId="0" xfId="0" applyNumberFormat="1" applyFont="1" applyFill="1" applyAlignment="1">
      <alignment horizontal="centerContinuous"/>
    </xf>
    <xf numFmtId="3" fontId="47" fillId="2" borderId="12" xfId="0" applyNumberFormat="1" applyFont="1" applyFill="1" applyBorder="1" applyAlignment="1">
      <alignment horizontal="centerContinuous"/>
    </xf>
    <xf numFmtId="3" fontId="47" fillId="2" borderId="4" xfId="0" applyNumberFormat="1" applyFont="1" applyFill="1" applyBorder="1" applyAlignment="1">
      <alignment horizontal="centerContinuous"/>
    </xf>
    <xf numFmtId="3" fontId="47" fillId="2" borderId="81" xfId="0" applyNumberFormat="1" applyFont="1" applyFill="1" applyBorder="1" applyAlignment="1">
      <alignment/>
    </xf>
    <xf numFmtId="3" fontId="47" fillId="2" borderId="82" xfId="0" applyNumberFormat="1" applyFont="1" applyFill="1" applyBorder="1" applyAlignment="1">
      <alignment horizontal="right"/>
    </xf>
    <xf numFmtId="3" fontId="47" fillId="2" borderId="83" xfId="0" applyNumberFormat="1" applyFont="1" applyFill="1" applyBorder="1" applyAlignment="1">
      <alignment horizontal="right"/>
    </xf>
    <xf numFmtId="3" fontId="47" fillId="2" borderId="84" xfId="0" applyNumberFormat="1" applyFont="1" applyFill="1" applyBorder="1" applyAlignment="1">
      <alignment horizontal="right"/>
    </xf>
    <xf numFmtId="3" fontId="47" fillId="2" borderId="85" xfId="0" applyNumberFormat="1" applyFont="1" applyFill="1" applyBorder="1" applyAlignment="1">
      <alignment horizontal="right"/>
    </xf>
    <xf numFmtId="3" fontId="48" fillId="2" borderId="79" xfId="0" applyNumberFormat="1" applyFont="1" applyFill="1" applyAlignment="1">
      <alignment/>
    </xf>
    <xf numFmtId="3" fontId="45" fillId="2" borderId="79" xfId="0" applyNumberFormat="1" applyFont="1" applyFill="1" applyBorder="1" applyAlignment="1">
      <alignment/>
    </xf>
    <xf numFmtId="3" fontId="45" fillId="2" borderId="40" xfId="0" applyNumberFormat="1" applyFont="1" applyFill="1" applyBorder="1" applyAlignment="1">
      <alignment/>
    </xf>
    <xf numFmtId="3" fontId="45" fillId="2" borderId="0" xfId="0" applyNumberFormat="1" applyFont="1" applyFill="1" applyBorder="1" applyAlignment="1">
      <alignment/>
    </xf>
    <xf numFmtId="3" fontId="45" fillId="2" borderId="12" xfId="0" applyNumberFormat="1" applyFont="1" applyFill="1" applyBorder="1" applyAlignment="1">
      <alignment/>
    </xf>
    <xf numFmtId="3" fontId="45" fillId="2" borderId="41" xfId="0" applyNumberFormat="1" applyFont="1" applyFill="1" applyBorder="1" applyAlignment="1">
      <alignment/>
    </xf>
    <xf numFmtId="3" fontId="45" fillId="2" borderId="86" xfId="0" applyNumberFormat="1" applyFont="1" applyFill="1" applyBorder="1" applyAlignment="1">
      <alignment/>
    </xf>
    <xf numFmtId="3" fontId="45" fillId="2" borderId="87" xfId="0" applyNumberFormat="1" applyFont="1" applyFill="1" applyBorder="1" applyAlignment="1">
      <alignment horizontal="left"/>
    </xf>
    <xf numFmtId="3" fontId="46" fillId="2" borderId="0" xfId="0" applyNumberFormat="1" applyFont="1" applyFill="1" applyBorder="1" applyAlignment="1">
      <alignment/>
    </xf>
    <xf numFmtId="3" fontId="45" fillId="2" borderId="88" xfId="0" applyNumberFormat="1" applyFont="1" applyFill="1" applyBorder="1" applyAlignment="1">
      <alignment horizontal="left"/>
    </xf>
    <xf numFmtId="177" fontId="45" fillId="2" borderId="52" xfId="0" applyNumberFormat="1" applyFont="1" applyFill="1" applyBorder="1" applyAlignment="1">
      <alignment/>
    </xf>
    <xf numFmtId="177" fontId="45" fillId="2" borderId="89" xfId="0" applyNumberFormat="1" applyFont="1" applyFill="1" applyBorder="1" applyAlignment="1">
      <alignment/>
    </xf>
    <xf numFmtId="177" fontId="45" fillId="2" borderId="90" xfId="0" applyNumberFormat="1" applyFont="1" applyFill="1" applyBorder="1" applyAlignment="1">
      <alignment/>
    </xf>
    <xf numFmtId="177" fontId="45" fillId="2" borderId="91" xfId="0" applyNumberFormat="1" applyFont="1" applyFill="1" applyBorder="1" applyAlignment="1">
      <alignment/>
    </xf>
    <xf numFmtId="177" fontId="45" fillId="2" borderId="92" xfId="0" applyNumberFormat="1" applyFont="1" applyFill="1" applyBorder="1" applyAlignment="1">
      <alignment/>
    </xf>
    <xf numFmtId="3" fontId="45" fillId="2" borderId="79" xfId="0" applyNumberFormat="1" applyFont="1" applyFill="1" applyAlignment="1">
      <alignment horizontal="left"/>
    </xf>
    <xf numFmtId="3" fontId="45" fillId="2" borderId="93" xfId="0" applyNumberFormat="1" applyFont="1" applyFill="1" applyBorder="1" applyAlignment="1">
      <alignment/>
    </xf>
    <xf numFmtId="3" fontId="45" fillId="2" borderId="94" xfId="0" applyNumberFormat="1" applyFont="1" applyFill="1" applyAlignment="1">
      <alignment/>
    </xf>
    <xf numFmtId="3" fontId="45" fillId="2" borderId="95" xfId="0" applyNumberFormat="1" applyFont="1" applyFill="1" applyBorder="1" applyAlignment="1">
      <alignment/>
    </xf>
    <xf numFmtId="3" fontId="47" fillId="2" borderId="79" xfId="0" applyNumberFormat="1" applyFont="1" applyFill="1" applyAlignment="1">
      <alignment horizontal="left"/>
    </xf>
    <xf numFmtId="3" fontId="47" fillId="2" borderId="89" xfId="0" applyNumberFormat="1" applyFont="1" applyFill="1" applyBorder="1" applyAlignment="1">
      <alignment/>
    </xf>
    <xf numFmtId="3" fontId="47" fillId="2" borderId="80" xfId="0" applyNumberFormat="1" applyFont="1" applyFill="1" applyBorder="1" applyAlignment="1">
      <alignment/>
    </xf>
    <xf numFmtId="3" fontId="47" fillId="2" borderId="96" xfId="0" applyNumberFormat="1" applyFont="1" applyFill="1" applyBorder="1" applyAlignment="1">
      <alignment horizontal="left"/>
    </xf>
    <xf numFmtId="3" fontId="47" fillId="2" borderId="96" xfId="0" applyNumberFormat="1" applyFont="1" applyFill="1" applyBorder="1" applyAlignment="1">
      <alignment/>
    </xf>
    <xf numFmtId="5" fontId="47" fillId="2" borderId="97" xfId="0" applyNumberFormat="1" applyFont="1" applyFill="1" applyBorder="1" applyAlignment="1">
      <alignment/>
    </xf>
    <xf numFmtId="3" fontId="47" fillId="2" borderId="98" xfId="0" applyNumberFormat="1" applyFont="1" applyFill="1" applyBorder="1" applyAlignment="1">
      <alignment/>
    </xf>
    <xf numFmtId="5" fontId="47" fillId="2" borderId="98" xfId="0" applyNumberFormat="1" applyFont="1" applyFill="1" applyBorder="1" applyAlignment="1">
      <alignment/>
    </xf>
    <xf numFmtId="3" fontId="47" fillId="2" borderId="99" xfId="0" applyNumberFormat="1" applyFont="1" applyFill="1" applyBorder="1" applyAlignment="1">
      <alignment/>
    </xf>
    <xf numFmtId="5" fontId="47" fillId="2" borderId="10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3" fontId="45" fillId="2" borderId="101" xfId="0" applyNumberFormat="1" applyFont="1" applyFill="1" applyBorder="1" applyAlignment="1">
      <alignment horizontal="left"/>
    </xf>
    <xf numFmtId="3" fontId="47" fillId="2" borderId="102" xfId="0" applyNumberFormat="1" applyFont="1" applyFill="1" applyBorder="1" applyAlignment="1">
      <alignment horizontal="centerContinuous"/>
    </xf>
    <xf numFmtId="3" fontId="47" fillId="2" borderId="1" xfId="0" applyNumberFormat="1" applyFont="1" applyFill="1" applyBorder="1" applyAlignment="1">
      <alignment/>
    </xf>
    <xf numFmtId="3" fontId="47" fillId="2" borderId="1" xfId="0" applyNumberFormat="1" applyFont="1" applyFill="1" applyBorder="1" applyAlignment="1">
      <alignment horizontal="centerContinuous"/>
    </xf>
    <xf numFmtId="3" fontId="47" fillId="2" borderId="103" xfId="0" applyNumberFormat="1" applyFont="1" applyFill="1" applyBorder="1" applyAlignment="1">
      <alignment horizontal="right"/>
    </xf>
    <xf numFmtId="3" fontId="45" fillId="2" borderId="104" xfId="0" applyNumberFormat="1" applyFont="1" applyFill="1" applyBorder="1" applyAlignment="1">
      <alignment/>
    </xf>
    <xf numFmtId="5" fontId="47" fillId="2" borderId="105" xfId="0" applyNumberFormat="1" applyFont="1" applyFill="1" applyBorder="1" applyAlignment="1">
      <alignment/>
    </xf>
    <xf numFmtId="3" fontId="47" fillId="2" borderId="57" xfId="0" applyNumberFormat="1" applyFont="1" applyFill="1" applyBorder="1" applyAlignment="1">
      <alignment horizontal="right"/>
    </xf>
    <xf numFmtId="3" fontId="45" fillId="2" borderId="1" xfId="0" applyNumberFormat="1" applyFont="1" applyFill="1" applyBorder="1" applyAlignment="1">
      <alignment/>
    </xf>
    <xf numFmtId="3" fontId="47" fillId="2" borderId="9" xfId="0" applyNumberFormat="1" applyFont="1" applyFill="1" applyBorder="1" applyAlignment="1">
      <alignment/>
    </xf>
    <xf numFmtId="3" fontId="47" fillId="2" borderId="106" xfId="0" applyNumberFormat="1" applyFont="1" applyFill="1" applyBorder="1" applyAlignment="1">
      <alignment horizontal="centerContinuous"/>
    </xf>
    <xf numFmtId="5" fontId="45" fillId="2" borderId="89" xfId="0" applyNumberFormat="1" applyFont="1" applyFill="1" applyBorder="1" applyAlignment="1">
      <alignment/>
    </xf>
    <xf numFmtId="165" fontId="45" fillId="2" borderId="89" xfId="0" applyNumberFormat="1" applyFont="1" applyFill="1" applyBorder="1" applyAlignment="1">
      <alignment/>
    </xf>
    <xf numFmtId="5" fontId="45" fillId="2" borderId="90" xfId="0" applyNumberFormat="1" applyFont="1" applyFill="1" applyBorder="1" applyAlignment="1">
      <alignment/>
    </xf>
    <xf numFmtId="5" fontId="45" fillId="2" borderId="107" xfId="0" applyNumberFormat="1" applyFont="1" applyFill="1" applyBorder="1" applyAlignment="1">
      <alignment/>
    </xf>
    <xf numFmtId="177" fontId="23" fillId="0" borderId="8" xfId="0" applyNumberFormat="1" applyFont="1" applyBorder="1" applyAlignment="1">
      <alignment horizontal="center"/>
    </xf>
    <xf numFmtId="3" fontId="23" fillId="0" borderId="32" xfId="0" applyNumberFormat="1" applyFont="1" applyBorder="1" applyAlignment="1">
      <alignment/>
    </xf>
    <xf numFmtId="0" fontId="20" fillId="0" borderId="108" xfId="0" applyFont="1" applyBorder="1" applyAlignment="1">
      <alignment/>
    </xf>
    <xf numFmtId="3" fontId="34" fillId="0" borderId="109" xfId="0" applyNumberFormat="1" applyFont="1" applyBorder="1" applyAlignment="1">
      <alignment/>
    </xf>
    <xf numFmtId="3" fontId="34" fillId="0" borderId="108" xfId="0" applyNumberFormat="1" applyFont="1" applyBorder="1" applyAlignment="1">
      <alignment/>
    </xf>
    <xf numFmtId="177" fontId="23" fillId="0" borderId="6" xfId="0" applyNumberFormat="1" applyFont="1" applyBorder="1" applyAlignment="1">
      <alignment horizontal="center"/>
    </xf>
    <xf numFmtId="177" fontId="23" fillId="0" borderId="7" xfId="0" applyNumberFormat="1" applyFont="1" applyBorder="1" applyAlignment="1">
      <alignment horizontal="center"/>
    </xf>
    <xf numFmtId="3" fontId="34" fillId="0" borderId="23" xfId="0" applyNumberFormat="1" applyFont="1" applyBorder="1" applyAlignment="1">
      <alignment/>
    </xf>
    <xf numFmtId="3" fontId="34" fillId="0" borderId="34" xfId="0" applyNumberFormat="1" applyFont="1" applyBorder="1" applyAlignment="1">
      <alignment/>
    </xf>
    <xf numFmtId="3" fontId="23" fillId="0" borderId="42" xfId="0" applyNumberFormat="1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44" xfId="0" applyFont="1" applyBorder="1" applyAlignment="1">
      <alignment/>
    </xf>
    <xf numFmtId="3" fontId="23" fillId="0" borderId="23" xfId="0" applyNumberFormat="1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34" xfId="0" applyFont="1" applyBorder="1" applyAlignment="1">
      <alignment/>
    </xf>
    <xf numFmtId="3" fontId="43" fillId="0" borderId="0" xfId="0" applyNumberFormat="1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3" fontId="42" fillId="0" borderId="0" xfId="0" applyNumberFormat="1" applyFont="1" applyFill="1" applyAlignment="1">
      <alignment horizontal="center"/>
    </xf>
    <xf numFmtId="3" fontId="34" fillId="0" borderId="42" xfId="0" applyNumberFormat="1" applyFont="1" applyBorder="1" applyAlignment="1">
      <alignment/>
    </xf>
    <xf numFmtId="3" fontId="34" fillId="0" borderId="44" xfId="0" applyNumberFormat="1" applyFont="1" applyBorder="1" applyAlignment="1">
      <alignment/>
    </xf>
    <xf numFmtId="0" fontId="43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3" fillId="0" borderId="0" xfId="0" applyFont="1" applyFill="1" applyBorder="1" applyAlignment="1">
      <alignment vertical="top" wrapText="1"/>
    </xf>
    <xf numFmtId="3" fontId="43" fillId="0" borderId="0" xfId="0" applyNumberFormat="1" applyFont="1" applyFill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wrapText="1"/>
    </xf>
    <xf numFmtId="3" fontId="44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3" fontId="23" fillId="0" borderId="109" xfId="0" applyNumberFormat="1" applyFont="1" applyBorder="1" applyAlignment="1">
      <alignment/>
    </xf>
    <xf numFmtId="0" fontId="20" fillId="0" borderId="109" xfId="0" applyFont="1" applyBorder="1" applyAlignment="1">
      <alignment/>
    </xf>
    <xf numFmtId="0" fontId="0" fillId="0" borderId="23" xfId="0" applyBorder="1" applyAlignment="1">
      <alignment/>
    </xf>
    <xf numFmtId="3" fontId="6" fillId="0" borderId="6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21" applyFont="1" applyFill="1" applyAlignment="1">
      <alignment horizontal="left" wrapText="1"/>
      <protection/>
    </xf>
    <xf numFmtId="0" fontId="0" fillId="0" borderId="0" xfId="0" applyFill="1" applyAlignment="1">
      <alignment/>
    </xf>
    <xf numFmtId="0" fontId="0" fillId="0" borderId="0" xfId="21" applyFont="1" applyFill="1" applyAlignment="1">
      <alignment horizontal="left"/>
      <protection/>
    </xf>
    <xf numFmtId="0" fontId="27" fillId="0" borderId="4" xfId="22" applyFont="1" applyFill="1" applyBorder="1" applyAlignment="1">
      <alignment horizontal="center"/>
      <protection/>
    </xf>
    <xf numFmtId="0" fontId="27" fillId="0" borderId="3" xfId="22" applyFont="1" applyFill="1" applyBorder="1" applyAlignment="1">
      <alignment horizontal="center"/>
      <protection/>
    </xf>
    <xf numFmtId="0" fontId="30" fillId="0" borderId="0" xfId="0" applyFont="1" applyFill="1" applyBorder="1" applyAlignment="1">
      <alignment vertical="top" wrapText="1"/>
    </xf>
    <xf numFmtId="0" fontId="27" fillId="0" borderId="5" xfId="22" applyFont="1" applyFill="1" applyBorder="1" applyAlignment="1">
      <alignment/>
      <protection/>
    </xf>
    <xf numFmtId="0" fontId="15" fillId="0" borderId="10" xfId="22" applyFont="1" applyFill="1" applyBorder="1" applyAlignment="1">
      <alignment/>
      <protection/>
    </xf>
    <xf numFmtId="0" fontId="21" fillId="0" borderId="0" xfId="22" applyFont="1" applyFill="1" applyAlignment="1">
      <alignment vertical="top" wrapText="1"/>
      <protection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vertical="top" wrapText="1"/>
    </xf>
    <xf numFmtId="0" fontId="26" fillId="0" borderId="0" xfId="22" applyFont="1" applyFill="1" applyAlignment="1">
      <alignment horizontal="center"/>
      <protection/>
    </xf>
    <xf numFmtId="0" fontId="4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77" fontId="40" fillId="0" borderId="0" xfId="0" applyNumberFormat="1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177" fontId="41" fillId="0" borderId="0" xfId="0" applyNumberFormat="1" applyFont="1" applyFill="1" applyAlignment="1">
      <alignment wrapText="1"/>
    </xf>
    <xf numFmtId="177" fontId="10" fillId="0" borderId="0" xfId="0" applyNumberFormat="1" applyFont="1" applyAlignment="1">
      <alignment horizontal="center"/>
    </xf>
    <xf numFmtId="177" fontId="11" fillId="0" borderId="0" xfId="0" applyNumberFormat="1" applyFont="1" applyAlignment="1">
      <alignment horizontal="center"/>
    </xf>
    <xf numFmtId="177" fontId="33" fillId="2" borderId="6" xfId="0" applyNumberFormat="1" applyFont="1" applyFill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77" fontId="40" fillId="0" borderId="0" xfId="0" applyNumberFormat="1" applyFont="1" applyFill="1" applyBorder="1" applyAlignment="1">
      <alignment horizontal="center"/>
    </xf>
    <xf numFmtId="177" fontId="40" fillId="0" borderId="0" xfId="0" applyNumberFormat="1" applyFont="1" applyFill="1" applyBorder="1" applyAlignment="1">
      <alignment horizontal="center"/>
    </xf>
    <xf numFmtId="0" fontId="32" fillId="3" borderId="0" xfId="0" applyFont="1" applyFill="1" applyBorder="1" applyAlignment="1">
      <alignment vertical="top" wrapText="1"/>
    </xf>
    <xf numFmtId="0" fontId="0" fillId="3" borderId="0" xfId="0" applyFill="1" applyBorder="1" applyAlignment="1">
      <alignment vertical="top" wrapText="1"/>
    </xf>
    <xf numFmtId="0" fontId="41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41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8" xfId="0" applyBorder="1" applyAlignment="1">
      <alignment horizontal="center" wrapText="1"/>
    </xf>
    <xf numFmtId="177" fontId="6" fillId="0" borderId="58" xfId="0" applyNumberFormat="1" applyFont="1" applyBorder="1" applyAlignment="1">
      <alignment horizontal="center"/>
    </xf>
    <xf numFmtId="177" fontId="6" fillId="0" borderId="59" xfId="0" applyNumberFormat="1" applyFont="1" applyBorder="1" applyAlignment="1">
      <alignment horizontal="center"/>
    </xf>
    <xf numFmtId="177" fontId="6" fillId="0" borderId="60" xfId="0" applyNumberFormat="1" applyFont="1" applyBorder="1" applyAlignment="1">
      <alignment horizontal="center"/>
    </xf>
    <xf numFmtId="177" fontId="12" fillId="2" borderId="14" xfId="0" applyNumberFormat="1" applyFont="1" applyFill="1" applyBorder="1" applyAlignment="1">
      <alignment horizontal="center"/>
    </xf>
    <xf numFmtId="177" fontId="12" fillId="2" borderId="15" xfId="0" applyNumberFormat="1" applyFont="1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Improve by DU" xfId="21"/>
    <cellStyle name="Normal_Rsrcs_X_ DOJ Goal  Obj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dget_Staff\2006%20Congressional%20Submission\Instructions\excel%20templa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Profiles\napostolides\Desktop\Rsrcs_X_%20DOJ%20Goal%20%20Obj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Profiles\debjones\Temporary%20Internet%20Files\OLKD\2006%20Perf%20Budget%20Cong%20Submission%20Exhibits%20Template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2008\Pres%20Bud\Charts\Exhibits%201-29-2007\FY08%20JJ%20Budget%20Exhibits%20Templ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5 XWal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FC Split"/>
      <sheetName val="Unclass"/>
    </sheetNames>
    <sheetDataSet>
      <sheetData sheetId="0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rg Chart"/>
      <sheetName val="Approp Lang"/>
      <sheetName val="Sum of Req"/>
      <sheetName val="Increases Offsets"/>
      <sheetName val="Strat Goal &amp; Obj"/>
      <sheetName val="ATB Justification"/>
      <sheetName val="2004 XWalk"/>
      <sheetName val="2005 XWalk"/>
      <sheetName val="Reimb Resources"/>
      <sheetName val="Perm Positions"/>
      <sheetName val="Summ Atty Agt"/>
      <sheetName val="Financial Analysis"/>
      <sheetName val="Sum by Grade"/>
      <sheetName val="Sum by OC"/>
      <sheetName val="Cong Reports"/>
      <sheetName val="PAR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(B) Sum of Req "/>
      <sheetName val="(C) Increases Offsets"/>
      <sheetName val="(D) Strat Goal &amp; Obj"/>
      <sheetName val="(F) 2006 XWalk"/>
      <sheetName val="(G) 2007 XWalk "/>
      <sheetName val="(H) Reimb Resources"/>
      <sheetName val="(J) Financial Analysis"/>
      <sheetName val="(L) Sum by OC"/>
    </sheetNames>
    <sheetDataSet>
      <sheetData sheetId="0">
        <row r="5">
          <cell r="A5" t="str">
            <v>Office of Justice Programs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60"/>
  <sheetViews>
    <sheetView showGridLines="0" showOutlineSymbols="0" zoomScale="50" zoomScaleNormal="50" zoomScaleSheetLayoutView="50" workbookViewId="0" topLeftCell="A1">
      <selection activeCell="C106" sqref="C106"/>
    </sheetView>
  </sheetViews>
  <sheetFormatPr defaultColWidth="8.88671875" defaultRowHeight="15"/>
  <cols>
    <col min="1" max="2" width="2.5546875" style="8" customWidth="1"/>
    <col min="3" max="3" width="24.99609375" style="8" customWidth="1"/>
    <col min="4" max="4" width="6.6640625" style="8" customWidth="1"/>
    <col min="5" max="5" width="1.66796875" style="8" customWidth="1"/>
    <col min="6" max="6" width="1.99609375" style="8" customWidth="1"/>
    <col min="7" max="7" width="1.77734375" style="8" customWidth="1"/>
    <col min="8" max="8" width="6.88671875" style="15" customWidth="1"/>
    <col min="9" max="9" width="6.21484375" style="15" customWidth="1"/>
    <col min="10" max="10" width="16.4453125" style="15" customWidth="1"/>
    <col min="11" max="11" width="1.66796875" style="15" customWidth="1"/>
    <col min="12" max="12" width="5.6640625" style="15" customWidth="1"/>
    <col min="13" max="13" width="6.21484375" style="15" customWidth="1"/>
    <col min="14" max="14" width="12.6640625" style="15" customWidth="1"/>
    <col min="15" max="15" width="1.66796875" style="15" customWidth="1"/>
    <col min="16" max="17" width="5.6640625" style="15" customWidth="1"/>
    <col min="18" max="18" width="9.88671875" style="15" customWidth="1"/>
    <col min="19" max="19" width="1.66796875" style="15" customWidth="1"/>
    <col min="20" max="20" width="5.6640625" style="15" customWidth="1"/>
    <col min="21" max="21" width="6.10546875" style="15" customWidth="1"/>
    <col min="22" max="22" width="11.5546875" style="15" customWidth="1"/>
    <col min="23" max="23" width="1.66796875" style="15" customWidth="1"/>
    <col min="24" max="25" width="5.6640625" style="15" customWidth="1"/>
    <col min="26" max="26" width="8.5546875" style="15" customWidth="1"/>
    <col min="27" max="27" width="1.66796875" style="15" customWidth="1"/>
    <col min="28" max="28" width="6.10546875" style="15" customWidth="1"/>
    <col min="29" max="29" width="5.6640625" style="15" customWidth="1"/>
    <col min="30" max="30" width="11.6640625" style="15" customWidth="1"/>
    <col min="31" max="31" width="1.66796875" style="15" hidden="1" customWidth="1"/>
    <col min="32" max="32" width="9.5546875" style="15" customWidth="1"/>
    <col min="33" max="33" width="6.88671875" style="15" customWidth="1"/>
    <col min="34" max="34" width="11.21484375" style="15" customWidth="1"/>
    <col min="35" max="35" width="3.3359375" style="15" hidden="1" customWidth="1"/>
    <col min="36" max="36" width="0.23046875" style="15" hidden="1" customWidth="1"/>
    <col min="37" max="37" width="8.4453125" style="15" hidden="1" customWidth="1"/>
    <col min="38" max="38" width="7.99609375" style="15" hidden="1" customWidth="1"/>
    <col min="39" max="40" width="5.6640625" style="8" customWidth="1"/>
    <col min="41" max="41" width="7.6640625" style="8" customWidth="1"/>
    <col min="42" max="16384" width="9.6640625" style="8" customWidth="1"/>
  </cols>
  <sheetData>
    <row r="1" ht="22.5">
      <c r="A1" s="191" t="s">
        <v>3</v>
      </c>
    </row>
    <row r="3" spans="1:39" ht="15.75">
      <c r="A3" s="9"/>
      <c r="B3" s="9"/>
      <c r="C3" s="9"/>
      <c r="D3" s="9"/>
      <c r="E3" s="9"/>
      <c r="F3" s="9"/>
      <c r="G3" s="9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0"/>
    </row>
    <row r="4" spans="1:39" ht="22.5">
      <c r="A4" s="181" t="s">
        <v>84</v>
      </c>
      <c r="B4" s="11"/>
      <c r="C4" s="11"/>
      <c r="D4" s="11"/>
      <c r="E4" s="11"/>
      <c r="F4" s="11"/>
      <c r="G4" s="11"/>
      <c r="H4" s="17"/>
      <c r="I4" s="17"/>
      <c r="J4" s="17"/>
      <c r="K4" s="17"/>
      <c r="L4" s="17"/>
      <c r="M4" s="17"/>
      <c r="N4" s="17"/>
      <c r="O4" s="17"/>
      <c r="P4" s="17"/>
      <c r="Q4" s="18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0"/>
    </row>
    <row r="5" spans="1:39" ht="23.25">
      <c r="A5" s="182" t="s">
        <v>94</v>
      </c>
      <c r="B5" s="11"/>
      <c r="C5" s="11"/>
      <c r="D5" s="11"/>
      <c r="E5" s="11"/>
      <c r="F5" s="11"/>
      <c r="G5" s="11"/>
      <c r="H5" s="17"/>
      <c r="I5" s="17"/>
      <c r="J5" s="17"/>
      <c r="K5" s="17"/>
      <c r="L5" s="17"/>
      <c r="M5" s="17"/>
      <c r="N5" s="17"/>
      <c r="O5" s="17"/>
      <c r="P5" s="17"/>
      <c r="Q5" s="18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0"/>
    </row>
    <row r="6" spans="1:39" ht="23.25">
      <c r="A6" s="182" t="s">
        <v>95</v>
      </c>
      <c r="B6" s="11"/>
      <c r="C6" s="11"/>
      <c r="D6" s="11"/>
      <c r="E6" s="11"/>
      <c r="F6" s="11"/>
      <c r="G6" s="11"/>
      <c r="H6" s="17"/>
      <c r="I6" s="17"/>
      <c r="J6" s="17"/>
      <c r="K6" s="17"/>
      <c r="L6" s="17"/>
      <c r="M6" s="17"/>
      <c r="N6" s="17"/>
      <c r="O6" s="17"/>
      <c r="P6" s="17"/>
      <c r="Q6" s="18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0"/>
    </row>
    <row r="7" spans="1:39" ht="23.25">
      <c r="A7" s="182" t="s">
        <v>73</v>
      </c>
      <c r="B7" s="11"/>
      <c r="C7" s="11"/>
      <c r="D7" s="11"/>
      <c r="E7" s="11"/>
      <c r="F7" s="11"/>
      <c r="G7" s="11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0"/>
    </row>
    <row r="8" spans="1:39" ht="23.25">
      <c r="A8" s="182"/>
      <c r="B8" s="11"/>
      <c r="C8" s="11"/>
      <c r="D8" s="11"/>
      <c r="E8" s="11"/>
      <c r="F8" s="11"/>
      <c r="G8" s="11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0"/>
    </row>
    <row r="9" spans="1:39" ht="23.25">
      <c r="A9" s="182"/>
      <c r="B9" s="11"/>
      <c r="C9" s="11"/>
      <c r="D9" s="11"/>
      <c r="E9" s="11"/>
      <c r="F9" s="11"/>
      <c r="G9" s="11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0"/>
    </row>
    <row r="10" spans="1:39" ht="23.25">
      <c r="A10" s="182"/>
      <c r="B10" s="11"/>
      <c r="C10" s="11"/>
      <c r="D10" s="11"/>
      <c r="E10" s="11"/>
      <c r="F10" s="11"/>
      <c r="G10" s="11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0"/>
    </row>
    <row r="11" spans="1:39" ht="15.75">
      <c r="A11" s="110"/>
      <c r="B11" s="11"/>
      <c r="C11" s="11"/>
      <c r="D11" s="11"/>
      <c r="E11" s="11"/>
      <c r="F11" s="11"/>
      <c r="G11" s="11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658" t="s">
        <v>116</v>
      </c>
      <c r="AG11" s="659"/>
      <c r="AH11" s="653"/>
      <c r="AI11" s="331"/>
      <c r="AJ11" s="658" t="s">
        <v>85</v>
      </c>
      <c r="AK11" s="659"/>
      <c r="AL11" s="653"/>
      <c r="AM11" s="10"/>
    </row>
    <row r="12" spans="1:39" ht="15.75">
      <c r="A12" s="110"/>
      <c r="B12" s="11"/>
      <c r="C12" s="11"/>
      <c r="D12" s="11"/>
      <c r="E12" s="11"/>
      <c r="F12" s="11"/>
      <c r="G12" s="11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335"/>
      <c r="AG12" s="336"/>
      <c r="AH12" s="337"/>
      <c r="AI12" s="338"/>
      <c r="AJ12" s="335"/>
      <c r="AK12" s="336"/>
      <c r="AL12" s="337"/>
      <c r="AM12" s="10"/>
    </row>
    <row r="13" spans="1:39" ht="15.75">
      <c r="A13" s="13"/>
      <c r="B13" s="13"/>
      <c r="C13" s="13"/>
      <c r="D13" s="13"/>
      <c r="E13" s="13"/>
      <c r="F13" s="13"/>
      <c r="G13" s="13"/>
      <c r="H13" s="423"/>
      <c r="I13" s="423"/>
      <c r="J13" s="423"/>
      <c r="K13" s="423"/>
      <c r="L13" s="423"/>
      <c r="M13" s="423"/>
      <c r="N13" s="423"/>
      <c r="O13" s="423"/>
      <c r="P13" s="423"/>
      <c r="Q13" s="423"/>
      <c r="R13" s="423"/>
      <c r="S13" s="423"/>
      <c r="T13" s="423"/>
      <c r="U13" s="423"/>
      <c r="V13" s="423"/>
      <c r="W13" s="423"/>
      <c r="X13" s="423"/>
      <c r="Y13" s="423"/>
      <c r="Z13" s="423"/>
      <c r="AA13" s="423"/>
      <c r="AB13" s="423"/>
      <c r="AC13" s="423"/>
      <c r="AD13" s="152"/>
      <c r="AE13" s="155"/>
      <c r="AF13" s="174" t="s">
        <v>106</v>
      </c>
      <c r="AG13" s="180"/>
      <c r="AH13" s="180"/>
      <c r="AI13" s="156"/>
      <c r="AJ13" s="174" t="s">
        <v>106</v>
      </c>
      <c r="AK13" s="180"/>
      <c r="AL13" s="171"/>
      <c r="AM13" s="10"/>
    </row>
    <row r="14" spans="1:39" ht="16.5" thickBot="1">
      <c r="A14" s="438"/>
      <c r="B14" s="167"/>
      <c r="C14" s="167"/>
      <c r="D14" s="167"/>
      <c r="E14" s="167"/>
      <c r="F14" s="167"/>
      <c r="G14" s="167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75" t="s">
        <v>103</v>
      </c>
      <c r="AG14" s="175" t="s">
        <v>8</v>
      </c>
      <c r="AH14" s="332" t="s">
        <v>105</v>
      </c>
      <c r="AI14" s="169"/>
      <c r="AJ14" s="175" t="s">
        <v>103</v>
      </c>
      <c r="AK14" s="175" t="s">
        <v>8</v>
      </c>
      <c r="AL14" s="172" t="s">
        <v>105</v>
      </c>
      <c r="AM14" s="10"/>
    </row>
    <row r="15" spans="1:39" ht="9" customHeight="1">
      <c r="A15" s="412"/>
      <c r="B15" s="413"/>
      <c r="C15" s="413"/>
      <c r="D15" s="413"/>
      <c r="E15" s="413"/>
      <c r="F15" s="413"/>
      <c r="G15" s="413"/>
      <c r="H15" s="414"/>
      <c r="I15" s="414"/>
      <c r="J15" s="414"/>
      <c r="K15" s="414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4"/>
      <c r="X15" s="414"/>
      <c r="Y15" s="414"/>
      <c r="Z15" s="414"/>
      <c r="AA15" s="414"/>
      <c r="AB15" s="414"/>
      <c r="AC15" s="414"/>
      <c r="AD15" s="414"/>
      <c r="AE15" s="414"/>
      <c r="AF15" s="415"/>
      <c r="AG15" s="415"/>
      <c r="AH15" s="415"/>
      <c r="AJ15" s="176"/>
      <c r="AK15" s="176"/>
      <c r="AL15" s="152"/>
      <c r="AM15" s="10"/>
    </row>
    <row r="16" spans="1:39" ht="15.75">
      <c r="A16" s="407" t="s">
        <v>117</v>
      </c>
      <c r="B16" s="408"/>
      <c r="C16" s="409"/>
      <c r="D16" s="409"/>
      <c r="E16" s="409"/>
      <c r="F16" s="409"/>
      <c r="G16" s="409"/>
      <c r="H16" s="410"/>
      <c r="I16" s="410"/>
      <c r="J16" s="410"/>
      <c r="K16" s="410"/>
      <c r="L16" s="410"/>
      <c r="M16" s="410"/>
      <c r="N16" s="410"/>
      <c r="O16" s="410"/>
      <c r="P16" s="410"/>
      <c r="Q16" s="410"/>
      <c r="R16" s="410"/>
      <c r="S16" s="410"/>
      <c r="T16" s="410"/>
      <c r="U16" s="410"/>
      <c r="V16" s="410"/>
      <c r="W16" s="410"/>
      <c r="X16" s="410"/>
      <c r="Y16" s="410"/>
      <c r="Z16" s="410"/>
      <c r="AA16" s="410"/>
      <c r="AB16" s="410"/>
      <c r="AC16" s="410"/>
      <c r="AD16" s="410"/>
      <c r="AE16" s="410"/>
      <c r="AF16" s="411">
        <v>0</v>
      </c>
      <c r="AG16" s="411">
        <v>0</v>
      </c>
      <c r="AH16" s="510">
        <v>72834</v>
      </c>
      <c r="AI16" s="187"/>
      <c r="AJ16" s="188"/>
      <c r="AK16" s="188"/>
      <c r="AL16" s="189">
        <v>0</v>
      </c>
      <c r="AM16" s="10"/>
    </row>
    <row r="17" spans="1:39" ht="20.25" customHeight="1">
      <c r="A17" s="503" t="s">
        <v>175</v>
      </c>
      <c r="B17" s="504"/>
      <c r="C17" s="505"/>
      <c r="D17" s="505"/>
      <c r="E17" s="505"/>
      <c r="F17" s="505"/>
      <c r="G17" s="505"/>
      <c r="H17" s="506"/>
      <c r="I17" s="506"/>
      <c r="J17" s="506"/>
      <c r="K17" s="506"/>
      <c r="L17" s="506"/>
      <c r="M17" s="506"/>
      <c r="N17" s="506"/>
      <c r="O17" s="506"/>
      <c r="P17" s="506"/>
      <c r="Q17" s="506"/>
      <c r="R17" s="506"/>
      <c r="S17" s="506"/>
      <c r="T17" s="506"/>
      <c r="U17" s="506"/>
      <c r="V17" s="506"/>
      <c r="W17" s="506"/>
      <c r="X17" s="506"/>
      <c r="Y17" s="506"/>
      <c r="Z17" s="506"/>
      <c r="AA17" s="506"/>
      <c r="AB17" s="506"/>
      <c r="AC17" s="506"/>
      <c r="AD17" s="506"/>
      <c r="AE17" s="506"/>
      <c r="AF17" s="507">
        <v>0</v>
      </c>
      <c r="AG17" s="507">
        <v>0</v>
      </c>
      <c r="AH17" s="507">
        <v>-6298</v>
      </c>
      <c r="AI17" s="163"/>
      <c r="AJ17" s="177"/>
      <c r="AK17" s="177"/>
      <c r="AL17" s="166"/>
      <c r="AM17" s="10"/>
    </row>
    <row r="18" spans="1:39" ht="15.75" hidden="1">
      <c r="A18" s="509" t="s">
        <v>48</v>
      </c>
      <c r="B18" s="13"/>
      <c r="C18" s="405"/>
      <c r="D18" s="405"/>
      <c r="E18" s="405"/>
      <c r="F18" s="405"/>
      <c r="G18" s="405"/>
      <c r="H18" s="406"/>
      <c r="I18" s="406"/>
      <c r="J18" s="406"/>
      <c r="K18" s="406"/>
      <c r="L18" s="406"/>
      <c r="M18" s="406"/>
      <c r="N18" s="406"/>
      <c r="O18" s="406"/>
      <c r="P18" s="406"/>
      <c r="Q18" s="406"/>
      <c r="R18" s="406"/>
      <c r="S18" s="406"/>
      <c r="T18" s="406"/>
      <c r="U18" s="406"/>
      <c r="V18" s="406"/>
      <c r="W18" s="406"/>
      <c r="X18" s="406"/>
      <c r="Y18" s="406"/>
      <c r="Z18" s="406"/>
      <c r="AA18" s="406"/>
      <c r="AB18" s="406"/>
      <c r="AC18" s="406"/>
      <c r="AD18" s="406"/>
      <c r="AE18" s="406"/>
      <c r="AF18" s="176" t="e">
        <f>+#REF!+#REF!+#REF!+#REF!</f>
        <v>#REF!</v>
      </c>
      <c r="AG18" s="176" t="e">
        <f>+#REF!+#REF!+#REF!+#REF!</f>
        <v>#REF!</v>
      </c>
      <c r="AH18" s="176" t="e">
        <f>+#REF!+#REF!+#REF!+#REF!-2</f>
        <v>#REF!</v>
      </c>
      <c r="AI18" s="20" t="s">
        <v>104</v>
      </c>
      <c r="AJ18" s="176" t="e">
        <f>+#REF!+#REF!+#REF!+#REF!</f>
        <v>#REF!</v>
      </c>
      <c r="AK18" s="176" t="e">
        <f>+#REF!+#REF!+#REF!+#REF!</f>
        <v>#REF!</v>
      </c>
      <c r="AL18" s="152" t="e">
        <f>+#REF!+#REF!+#REF!+#REF!-2</f>
        <v>#REF!</v>
      </c>
      <c r="AM18" s="10"/>
    </row>
    <row r="19" spans="1:39" ht="15.75" hidden="1">
      <c r="A19" s="509"/>
      <c r="B19" s="13" t="s">
        <v>136</v>
      </c>
      <c r="C19" s="405"/>
      <c r="D19" s="405"/>
      <c r="E19" s="405"/>
      <c r="F19" s="405"/>
      <c r="G19" s="405"/>
      <c r="H19" s="406"/>
      <c r="I19" s="406"/>
      <c r="J19" s="406"/>
      <c r="K19" s="406"/>
      <c r="L19" s="406"/>
      <c r="M19" s="406"/>
      <c r="N19" s="406"/>
      <c r="O19" s="406"/>
      <c r="P19" s="406"/>
      <c r="Q19" s="406"/>
      <c r="R19" s="406"/>
      <c r="S19" s="406"/>
      <c r="T19" s="406"/>
      <c r="U19" s="406"/>
      <c r="V19" s="406"/>
      <c r="W19" s="406"/>
      <c r="X19" s="406"/>
      <c r="Y19" s="406"/>
      <c r="Z19" s="406"/>
      <c r="AA19" s="406"/>
      <c r="AB19" s="406"/>
      <c r="AC19" s="406"/>
      <c r="AD19" s="406"/>
      <c r="AE19" s="406"/>
      <c r="AF19" s="176">
        <v>0</v>
      </c>
      <c r="AG19" s="176">
        <v>0</v>
      </c>
      <c r="AH19" s="176">
        <v>-496</v>
      </c>
      <c r="AI19" s="20"/>
      <c r="AJ19" s="176">
        <v>0</v>
      </c>
      <c r="AK19" s="176">
        <v>0</v>
      </c>
      <c r="AL19" s="152">
        <v>-496</v>
      </c>
      <c r="AM19" s="10"/>
    </row>
    <row r="20" spans="1:39" ht="18" hidden="1">
      <c r="A20" s="509"/>
      <c r="B20" s="13" t="s">
        <v>121</v>
      </c>
      <c r="C20" s="405"/>
      <c r="D20" s="405"/>
      <c r="E20" s="405"/>
      <c r="F20" s="405"/>
      <c r="G20" s="405"/>
      <c r="H20" s="406"/>
      <c r="I20" s="406"/>
      <c r="J20" s="406"/>
      <c r="K20" s="406"/>
      <c r="L20" s="406"/>
      <c r="M20" s="406"/>
      <c r="N20" s="406"/>
      <c r="O20" s="406"/>
      <c r="P20" s="406"/>
      <c r="Q20" s="406"/>
      <c r="R20" s="406"/>
      <c r="S20" s="406"/>
      <c r="T20" s="406"/>
      <c r="U20" s="406"/>
      <c r="V20" s="406"/>
      <c r="W20" s="406"/>
      <c r="X20" s="406"/>
      <c r="Y20" s="406"/>
      <c r="Z20" s="406"/>
      <c r="AA20" s="406"/>
      <c r="AB20" s="406"/>
      <c r="AC20" s="406"/>
      <c r="AD20" s="406"/>
      <c r="AE20" s="406"/>
      <c r="AF20" s="178">
        <v>0</v>
      </c>
      <c r="AG20" s="178">
        <v>0</v>
      </c>
      <c r="AH20" s="178">
        <v>-627</v>
      </c>
      <c r="AI20" s="20"/>
      <c r="AJ20" s="178">
        <v>0</v>
      </c>
      <c r="AK20" s="178">
        <v>0</v>
      </c>
      <c r="AL20" s="153">
        <v>-627</v>
      </c>
      <c r="AM20" s="10"/>
    </row>
    <row r="21" spans="1:39" ht="18">
      <c r="A21" s="503" t="s">
        <v>115</v>
      </c>
      <c r="B21" s="161"/>
      <c r="C21" s="162"/>
      <c r="D21" s="162"/>
      <c r="E21" s="162"/>
      <c r="F21" s="162"/>
      <c r="G21" s="162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77">
        <v>0</v>
      </c>
      <c r="AG21" s="177">
        <v>0</v>
      </c>
      <c r="AH21" s="177">
        <v>0</v>
      </c>
      <c r="AI21" s="20"/>
      <c r="AJ21" s="178"/>
      <c r="AK21" s="178"/>
      <c r="AL21" s="153"/>
      <c r="AM21" s="10"/>
    </row>
    <row r="22" spans="1:39" ht="18">
      <c r="A22" s="416"/>
      <c r="B22" s="417" t="s">
        <v>145</v>
      </c>
      <c r="C22" s="418"/>
      <c r="D22" s="419"/>
      <c r="E22" s="419"/>
      <c r="F22" s="419"/>
      <c r="G22" s="419"/>
      <c r="H22" s="420"/>
      <c r="I22" s="420"/>
      <c r="J22" s="420"/>
      <c r="K22" s="420"/>
      <c r="L22" s="420"/>
      <c r="M22" s="420"/>
      <c r="N22" s="420"/>
      <c r="O22" s="420"/>
      <c r="P22" s="420"/>
      <c r="Q22" s="420"/>
      <c r="R22" s="420"/>
      <c r="S22" s="420"/>
      <c r="T22" s="420"/>
      <c r="U22" s="420"/>
      <c r="V22" s="420"/>
      <c r="W22" s="420"/>
      <c r="X22" s="420"/>
      <c r="Y22" s="420"/>
      <c r="Z22" s="420"/>
      <c r="AA22" s="420"/>
      <c r="AB22" s="420"/>
      <c r="AC22" s="420"/>
      <c r="AD22" s="420"/>
      <c r="AE22" s="420"/>
      <c r="AF22" s="421">
        <f>+AF17+AF16</f>
        <v>0</v>
      </c>
      <c r="AG22" s="421">
        <f>+AG17+AG16</f>
        <v>0</v>
      </c>
      <c r="AH22" s="421">
        <f>+AH17+AH16</f>
        <v>66536</v>
      </c>
      <c r="AI22" s="20"/>
      <c r="AJ22" s="178"/>
      <c r="AK22" s="178"/>
      <c r="AL22" s="153"/>
      <c r="AM22" s="10"/>
    </row>
    <row r="23" spans="1:39" ht="18">
      <c r="A23" s="158"/>
      <c r="B23" s="13"/>
      <c r="C23" s="404"/>
      <c r="D23" s="405"/>
      <c r="E23" s="405"/>
      <c r="F23" s="405"/>
      <c r="G23" s="405"/>
      <c r="H23" s="406"/>
      <c r="I23" s="406"/>
      <c r="J23" s="406"/>
      <c r="K23" s="406"/>
      <c r="L23" s="406"/>
      <c r="M23" s="406"/>
      <c r="N23" s="406"/>
      <c r="O23" s="406"/>
      <c r="P23" s="406"/>
      <c r="Q23" s="406"/>
      <c r="R23" s="406"/>
      <c r="S23" s="406"/>
      <c r="T23" s="406"/>
      <c r="U23" s="406"/>
      <c r="V23" s="406"/>
      <c r="W23" s="406"/>
      <c r="X23" s="406"/>
      <c r="Y23" s="406"/>
      <c r="Z23" s="406"/>
      <c r="AA23" s="406"/>
      <c r="AB23" s="406"/>
      <c r="AC23" s="406"/>
      <c r="AD23" s="406"/>
      <c r="AE23" s="406"/>
      <c r="AF23" s="176"/>
      <c r="AG23" s="176"/>
      <c r="AH23" s="176"/>
      <c r="AI23" s="20"/>
      <c r="AJ23" s="178"/>
      <c r="AK23" s="178"/>
      <c r="AL23" s="153"/>
      <c r="AM23" s="10"/>
    </row>
    <row r="24" spans="1:39" ht="15.75">
      <c r="A24" s="158" t="s">
        <v>176</v>
      </c>
      <c r="B24" s="408"/>
      <c r="C24" s="409"/>
      <c r="D24" s="409"/>
      <c r="E24" s="409"/>
      <c r="F24" s="409"/>
      <c r="G24" s="409"/>
      <c r="H24" s="410"/>
      <c r="I24" s="410"/>
      <c r="J24" s="410"/>
      <c r="K24" s="410"/>
      <c r="L24" s="410"/>
      <c r="M24" s="410"/>
      <c r="N24" s="410"/>
      <c r="O24" s="410"/>
      <c r="P24" s="410"/>
      <c r="Q24" s="410"/>
      <c r="R24" s="410"/>
      <c r="S24" s="410"/>
      <c r="T24" s="410"/>
      <c r="U24" s="410"/>
      <c r="V24" s="410"/>
      <c r="W24" s="410"/>
      <c r="X24" s="410"/>
      <c r="Y24" s="410"/>
      <c r="Z24" s="410"/>
      <c r="AA24" s="410"/>
      <c r="AB24" s="410"/>
      <c r="AC24" s="410"/>
      <c r="AD24" s="410"/>
      <c r="AE24" s="410"/>
      <c r="AF24" s="411">
        <v>0</v>
      </c>
      <c r="AG24" s="411">
        <v>0</v>
      </c>
      <c r="AH24" s="176">
        <v>0</v>
      </c>
      <c r="AI24" s="187" t="s">
        <v>104</v>
      </c>
      <c r="AJ24" s="188"/>
      <c r="AK24" s="188"/>
      <c r="AL24" s="186"/>
      <c r="AM24" s="10"/>
    </row>
    <row r="25" spans="1:39" ht="18.75" customHeight="1">
      <c r="A25" s="517" t="s">
        <v>177</v>
      </c>
      <c r="B25" s="524"/>
      <c r="C25" s="525"/>
      <c r="D25" s="525"/>
      <c r="E25" s="525"/>
      <c r="F25" s="525"/>
      <c r="G25" s="525"/>
      <c r="H25" s="526"/>
      <c r="I25" s="526"/>
      <c r="J25" s="526"/>
      <c r="K25" s="526"/>
      <c r="L25" s="526"/>
      <c r="M25" s="526"/>
      <c r="N25" s="526"/>
      <c r="O25" s="526"/>
      <c r="P25" s="526"/>
      <c r="Q25" s="526"/>
      <c r="R25" s="526"/>
      <c r="S25" s="526"/>
      <c r="T25" s="526"/>
      <c r="U25" s="526"/>
      <c r="V25" s="526"/>
      <c r="W25" s="526"/>
      <c r="X25" s="526"/>
      <c r="Y25" s="526"/>
      <c r="Z25" s="526"/>
      <c r="AA25" s="526"/>
      <c r="AB25" s="526"/>
      <c r="AC25" s="526"/>
      <c r="AD25" s="526"/>
      <c r="AE25" s="526"/>
      <c r="AF25" s="527">
        <v>0</v>
      </c>
      <c r="AG25" s="527">
        <v>0</v>
      </c>
      <c r="AH25" s="508">
        <f>65000+2534</f>
        <v>67534</v>
      </c>
      <c r="AI25" s="410"/>
      <c r="AJ25" s="411"/>
      <c r="AK25" s="411"/>
      <c r="AL25" s="422"/>
      <c r="AM25" s="544"/>
    </row>
    <row r="26" spans="1:39" ht="15.75">
      <c r="A26" s="518"/>
      <c r="B26" s="519"/>
      <c r="C26" s="520"/>
      <c r="D26" s="520"/>
      <c r="E26" s="520"/>
      <c r="F26" s="520"/>
      <c r="G26" s="520"/>
      <c r="H26" s="521"/>
      <c r="I26" s="521"/>
      <c r="J26" s="521"/>
      <c r="K26" s="521"/>
      <c r="L26" s="521"/>
      <c r="M26" s="521"/>
      <c r="N26" s="521"/>
      <c r="O26" s="521"/>
      <c r="P26" s="521"/>
      <c r="Q26" s="521"/>
      <c r="R26" s="521"/>
      <c r="S26" s="521"/>
      <c r="T26" s="521"/>
      <c r="U26" s="521"/>
      <c r="V26" s="521"/>
      <c r="W26" s="521"/>
      <c r="X26" s="521"/>
      <c r="Y26" s="521"/>
      <c r="Z26" s="521"/>
      <c r="AA26" s="521"/>
      <c r="AB26" s="521"/>
      <c r="AC26" s="521"/>
      <c r="AD26" s="521"/>
      <c r="AE26" s="521"/>
      <c r="AF26" s="522"/>
      <c r="AG26" s="522"/>
      <c r="AH26" s="523"/>
      <c r="AI26" s="410"/>
      <c r="AJ26" s="411"/>
      <c r="AK26" s="411"/>
      <c r="AL26" s="422"/>
      <c r="AM26" s="544"/>
    </row>
    <row r="27" spans="1:39" ht="15.75">
      <c r="A27" s="511" t="s">
        <v>179</v>
      </c>
      <c r="B27" s="512"/>
      <c r="C27" s="513"/>
      <c r="D27" s="513"/>
      <c r="E27" s="513"/>
      <c r="F27" s="513"/>
      <c r="G27" s="513"/>
      <c r="H27" s="514"/>
      <c r="I27" s="514"/>
      <c r="J27" s="514"/>
      <c r="K27" s="514"/>
      <c r="L27" s="514"/>
      <c r="M27" s="514"/>
      <c r="N27" s="514"/>
      <c r="O27" s="514"/>
      <c r="P27" s="514"/>
      <c r="Q27" s="514"/>
      <c r="R27" s="514"/>
      <c r="S27" s="514"/>
      <c r="T27" s="514"/>
      <c r="U27" s="514"/>
      <c r="V27" s="514"/>
      <c r="W27" s="514"/>
      <c r="X27" s="514"/>
      <c r="Y27" s="514"/>
      <c r="Z27" s="514"/>
      <c r="AA27" s="514"/>
      <c r="AB27" s="514"/>
      <c r="AC27" s="514"/>
      <c r="AD27" s="514"/>
      <c r="AE27" s="514"/>
      <c r="AF27" s="515">
        <v>0</v>
      </c>
      <c r="AG27" s="515">
        <v>0</v>
      </c>
      <c r="AH27" s="516">
        <v>73743</v>
      </c>
      <c r="AI27" s="163"/>
      <c r="AJ27" s="177"/>
      <c r="AK27" s="177"/>
      <c r="AL27" s="166"/>
      <c r="AM27" s="10"/>
    </row>
    <row r="28" spans="1:39" ht="15.75">
      <c r="A28" s="158" t="s">
        <v>180</v>
      </c>
      <c r="B28" s="13"/>
      <c r="C28" s="405"/>
      <c r="D28" s="405"/>
      <c r="E28" s="405"/>
      <c r="F28" s="405"/>
      <c r="G28" s="405"/>
      <c r="H28" s="406"/>
      <c r="I28" s="406"/>
      <c r="J28" s="406"/>
      <c r="K28" s="406"/>
      <c r="L28" s="406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  <c r="AA28" s="406"/>
      <c r="AB28" s="406"/>
      <c r="AC28" s="406"/>
      <c r="AD28" s="406"/>
      <c r="AE28" s="406"/>
      <c r="AF28" s="176">
        <v>0</v>
      </c>
      <c r="AG28" s="176">
        <v>0</v>
      </c>
      <c r="AH28" s="152">
        <v>-3000</v>
      </c>
      <c r="AI28" s="163"/>
      <c r="AJ28" s="177"/>
      <c r="AK28" s="177"/>
      <c r="AL28" s="166"/>
      <c r="AM28" s="10"/>
    </row>
    <row r="29" spans="1:39" ht="15.75">
      <c r="A29" s="503" t="s">
        <v>178</v>
      </c>
      <c r="B29" s="504"/>
      <c r="C29" s="505"/>
      <c r="D29" s="505"/>
      <c r="E29" s="505"/>
      <c r="F29" s="505"/>
      <c r="G29" s="505"/>
      <c r="H29" s="506"/>
      <c r="I29" s="506"/>
      <c r="J29" s="506"/>
      <c r="K29" s="506"/>
      <c r="L29" s="506"/>
      <c r="M29" s="506"/>
      <c r="N29" s="506"/>
      <c r="O29" s="506"/>
      <c r="P29" s="506"/>
      <c r="Q29" s="506"/>
      <c r="R29" s="506"/>
      <c r="S29" s="506"/>
      <c r="T29" s="506"/>
      <c r="U29" s="506"/>
      <c r="V29" s="506"/>
      <c r="W29" s="506"/>
      <c r="X29" s="506"/>
      <c r="Y29" s="506"/>
      <c r="Z29" s="506"/>
      <c r="AA29" s="506"/>
      <c r="AB29" s="506"/>
      <c r="AC29" s="506"/>
      <c r="AD29" s="506"/>
      <c r="AE29" s="506"/>
      <c r="AF29" s="507">
        <v>0</v>
      </c>
      <c r="AG29" s="507">
        <v>0</v>
      </c>
      <c r="AH29" s="508">
        <f>SUM(AH27:AH28)</f>
        <v>70743</v>
      </c>
      <c r="AI29" s="163"/>
      <c r="AJ29" s="177"/>
      <c r="AK29" s="177"/>
      <c r="AL29" s="166"/>
      <c r="AM29" s="544"/>
    </row>
    <row r="30" spans="1:39" ht="15.75">
      <c r="A30" s="160"/>
      <c r="B30" s="161"/>
      <c r="C30" s="183"/>
      <c r="D30" s="162"/>
      <c r="E30" s="162"/>
      <c r="F30" s="162"/>
      <c r="G30" s="162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77"/>
      <c r="AG30" s="177"/>
      <c r="AH30" s="166"/>
      <c r="AI30" s="163"/>
      <c r="AJ30" s="177"/>
      <c r="AK30" s="177"/>
      <c r="AL30" s="166"/>
      <c r="AM30" s="10"/>
    </row>
    <row r="31" spans="1:39" ht="15.75">
      <c r="A31" s="160" t="s">
        <v>181</v>
      </c>
      <c r="B31" s="161"/>
      <c r="C31" s="528"/>
      <c r="D31" s="162"/>
      <c r="E31" s="162"/>
      <c r="F31" s="162"/>
      <c r="G31" s="162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77"/>
      <c r="AG31" s="177"/>
      <c r="AH31" s="166"/>
      <c r="AI31" s="163"/>
      <c r="AJ31" s="177"/>
      <c r="AK31" s="177"/>
      <c r="AL31" s="166"/>
      <c r="AM31" s="10"/>
    </row>
    <row r="32" spans="1:39" ht="15.75">
      <c r="A32" s="160"/>
      <c r="B32" s="161"/>
      <c r="C32" s="528" t="s">
        <v>182</v>
      </c>
      <c r="D32" s="161"/>
      <c r="E32" s="162"/>
      <c r="F32" s="162"/>
      <c r="G32" s="162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77">
        <v>0</v>
      </c>
      <c r="AG32" s="177">
        <v>0</v>
      </c>
      <c r="AH32" s="166">
        <v>3000</v>
      </c>
      <c r="AI32" s="163"/>
      <c r="AJ32" s="177"/>
      <c r="AK32" s="177"/>
      <c r="AL32" s="166"/>
      <c r="AM32" s="10"/>
    </row>
    <row r="33" spans="1:39" ht="15.75">
      <c r="A33" s="160"/>
      <c r="B33" s="161" t="s">
        <v>183</v>
      </c>
      <c r="C33" s="528"/>
      <c r="D33" s="162"/>
      <c r="E33" s="162"/>
      <c r="F33" s="162"/>
      <c r="G33" s="162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77">
        <v>0</v>
      </c>
      <c r="AG33" s="177">
        <v>0</v>
      </c>
      <c r="AH33" s="166">
        <v>3000</v>
      </c>
      <c r="AI33" s="163"/>
      <c r="AJ33" s="177"/>
      <c r="AK33" s="177"/>
      <c r="AL33" s="166"/>
      <c r="AM33" s="10"/>
    </row>
    <row r="34" spans="1:39" ht="15.75">
      <c r="A34" s="160"/>
      <c r="B34" s="161"/>
      <c r="C34" s="528"/>
      <c r="D34" s="162"/>
      <c r="E34" s="162"/>
      <c r="F34" s="162"/>
      <c r="G34" s="162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77"/>
      <c r="AG34" s="177"/>
      <c r="AH34" s="166"/>
      <c r="AI34" s="163"/>
      <c r="AJ34" s="177"/>
      <c r="AK34" s="177"/>
      <c r="AL34" s="166"/>
      <c r="AM34" s="10"/>
    </row>
    <row r="35" spans="1:39" ht="15.75">
      <c r="A35" s="529"/>
      <c r="B35" s="504" t="s">
        <v>96</v>
      </c>
      <c r="C35" s="504"/>
      <c r="D35" s="505"/>
      <c r="E35" s="505"/>
      <c r="F35" s="505"/>
      <c r="G35" s="505"/>
      <c r="H35" s="506"/>
      <c r="I35" s="506"/>
      <c r="J35" s="506"/>
      <c r="K35" s="506"/>
      <c r="L35" s="506"/>
      <c r="M35" s="506"/>
      <c r="N35" s="506"/>
      <c r="O35" s="506"/>
      <c r="P35" s="506"/>
      <c r="Q35" s="506"/>
      <c r="R35" s="506"/>
      <c r="S35" s="506"/>
      <c r="T35" s="506"/>
      <c r="U35" s="506"/>
      <c r="V35" s="506"/>
      <c r="W35" s="506"/>
      <c r="X35" s="506"/>
      <c r="Y35" s="506"/>
      <c r="Z35" s="506"/>
      <c r="AA35" s="506"/>
      <c r="AB35" s="506"/>
      <c r="AC35" s="506"/>
      <c r="AD35" s="506"/>
      <c r="AE35" s="506"/>
      <c r="AF35" s="507"/>
      <c r="AG35" s="507"/>
      <c r="AH35" s="507"/>
      <c r="AI35" s="163"/>
      <c r="AJ35" s="177"/>
      <c r="AK35" s="177"/>
      <c r="AL35" s="166"/>
      <c r="AM35" s="10"/>
    </row>
    <row r="36" spans="1:39" ht="0.75" customHeight="1">
      <c r="A36" s="160"/>
      <c r="B36" s="161"/>
      <c r="C36" s="161"/>
      <c r="D36" s="162"/>
      <c r="E36" s="162"/>
      <c r="F36" s="162"/>
      <c r="G36" s="162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530">
        <v>0</v>
      </c>
      <c r="AG36" s="507"/>
      <c r="AH36" s="508"/>
      <c r="AI36" s="163"/>
      <c r="AJ36" s="177"/>
      <c r="AK36" s="177"/>
      <c r="AL36" s="166"/>
      <c r="AM36" s="10"/>
    </row>
    <row r="37" spans="1:39" ht="15.75">
      <c r="A37" s="160"/>
      <c r="B37" s="161" t="s">
        <v>184</v>
      </c>
      <c r="C37" s="161"/>
      <c r="D37" s="162"/>
      <c r="E37" s="162"/>
      <c r="F37" s="162"/>
      <c r="G37" s="162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531">
        <v>0</v>
      </c>
      <c r="AG37" s="177">
        <v>0</v>
      </c>
      <c r="AH37" s="532">
        <v>-3000</v>
      </c>
      <c r="AI37" s="163"/>
      <c r="AJ37" s="177" t="e">
        <f>SUM(#REF!)</f>
        <v>#REF!</v>
      </c>
      <c r="AK37" s="177" t="e">
        <f>SUM(#REF!)</f>
        <v>#REF!</v>
      </c>
      <c r="AL37" s="166" t="e">
        <f>SUM(#REF!)</f>
        <v>#REF!</v>
      </c>
      <c r="AM37" s="10"/>
    </row>
    <row r="38" spans="1:39" ht="15.75">
      <c r="A38" s="160"/>
      <c r="B38" s="161"/>
      <c r="C38" s="161"/>
      <c r="D38" s="162"/>
      <c r="E38" s="162"/>
      <c r="F38" s="162"/>
      <c r="G38" s="162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77"/>
      <c r="AG38" s="177"/>
      <c r="AH38" s="177"/>
      <c r="AI38" s="163"/>
      <c r="AJ38" s="177"/>
      <c r="AK38" s="177"/>
      <c r="AL38" s="166"/>
      <c r="AM38" s="10"/>
    </row>
    <row r="39" spans="1:39" ht="15.75">
      <c r="A39" s="160"/>
      <c r="B39" s="184" t="s">
        <v>185</v>
      </c>
      <c r="C39" s="161"/>
      <c r="D39" s="162"/>
      <c r="E39" s="162"/>
      <c r="F39" s="162"/>
      <c r="G39" s="162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77">
        <v>0</v>
      </c>
      <c r="AG39" s="177">
        <v>0</v>
      </c>
      <c r="AH39" s="177">
        <v>0</v>
      </c>
      <c r="AI39" s="163"/>
      <c r="AJ39" s="177" t="e">
        <f>#REF!+AJ37+#REF!</f>
        <v>#REF!</v>
      </c>
      <c r="AK39" s="177" t="e">
        <f>#REF!+AK37+#REF!</f>
        <v>#REF!</v>
      </c>
      <c r="AL39" s="166" t="e">
        <f>#REF!+AL37+#REF!</f>
        <v>#REF!</v>
      </c>
      <c r="AM39" s="10"/>
    </row>
    <row r="40" spans="1:39" ht="15.75">
      <c r="A40" s="158"/>
      <c r="B40" s="404"/>
      <c r="C40" s="405"/>
      <c r="D40" s="405"/>
      <c r="E40" s="405"/>
      <c r="F40" s="405"/>
      <c r="G40" s="405"/>
      <c r="H40" s="406"/>
      <c r="I40" s="406"/>
      <c r="J40" s="406"/>
      <c r="K40" s="406"/>
      <c r="L40" s="406"/>
      <c r="M40" s="406"/>
      <c r="N40" s="406"/>
      <c r="O40" s="406"/>
      <c r="P40" s="406"/>
      <c r="Q40" s="406"/>
      <c r="R40" s="406"/>
      <c r="S40" s="406"/>
      <c r="T40" s="406"/>
      <c r="U40" s="406"/>
      <c r="V40" s="406"/>
      <c r="W40" s="406"/>
      <c r="X40" s="406"/>
      <c r="Y40" s="406"/>
      <c r="Z40" s="406"/>
      <c r="AA40" s="406"/>
      <c r="AB40" s="406"/>
      <c r="AC40" s="406"/>
      <c r="AD40" s="406"/>
      <c r="AE40" s="406"/>
      <c r="AF40" s="176"/>
      <c r="AG40" s="176"/>
      <c r="AH40" s="152"/>
      <c r="AI40" s="406"/>
      <c r="AJ40" s="176"/>
      <c r="AK40" s="176"/>
      <c r="AL40" s="152"/>
      <c r="AM40" s="10"/>
    </row>
    <row r="41" spans="1:39" ht="15.75">
      <c r="A41" s="190" t="s">
        <v>118</v>
      </c>
      <c r="B41" s="483"/>
      <c r="C41" s="185"/>
      <c r="D41" s="185"/>
      <c r="E41" s="185"/>
      <c r="F41" s="185"/>
      <c r="G41" s="185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8">
        <v>0</v>
      </c>
      <c r="AG41" s="188">
        <v>0</v>
      </c>
      <c r="AH41" s="188">
        <f>AH29+AH39</f>
        <v>70743</v>
      </c>
      <c r="AI41" s="187"/>
      <c r="AJ41" s="188" t="e">
        <f>AJ39+AJ24</f>
        <v>#REF!</v>
      </c>
      <c r="AK41" s="188" t="e">
        <f>AK39+AK24</f>
        <v>#REF!</v>
      </c>
      <c r="AL41" s="186" t="e">
        <f>AL39+AL24</f>
        <v>#REF!</v>
      </c>
      <c r="AM41" s="10"/>
    </row>
    <row r="42" spans="1:39" ht="15.75">
      <c r="A42" s="160"/>
      <c r="B42" s="162"/>
      <c r="C42" s="162"/>
      <c r="D42" s="162"/>
      <c r="E42" s="162"/>
      <c r="F42" s="162"/>
      <c r="G42" s="162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77"/>
      <c r="AG42" s="177"/>
      <c r="AH42" s="166"/>
      <c r="AI42" s="163"/>
      <c r="AJ42" s="177"/>
      <c r="AK42" s="177"/>
      <c r="AL42" s="166"/>
      <c r="AM42" s="10"/>
    </row>
    <row r="43" spans="1:39" ht="15.75">
      <c r="A43" s="160" t="s">
        <v>55</v>
      </c>
      <c r="B43" s="162"/>
      <c r="C43" s="161"/>
      <c r="D43" s="162"/>
      <c r="E43" s="162"/>
      <c r="F43" s="162"/>
      <c r="G43" s="162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77"/>
      <c r="AG43" s="177"/>
      <c r="AH43" s="166"/>
      <c r="AI43" s="163"/>
      <c r="AJ43" s="177"/>
      <c r="AK43" s="177"/>
      <c r="AL43" s="166"/>
      <c r="AM43" s="10"/>
    </row>
    <row r="44" spans="1:39" ht="15.75">
      <c r="A44" s="160"/>
      <c r="B44" s="161" t="s">
        <v>186</v>
      </c>
      <c r="C44" s="161"/>
      <c r="D44" s="162"/>
      <c r="E44" s="162"/>
      <c r="F44" s="162"/>
      <c r="G44" s="162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77"/>
      <c r="AG44" s="177"/>
      <c r="AH44" s="166"/>
      <c r="AI44" s="163"/>
      <c r="AJ44" s="177"/>
      <c r="AK44" s="177"/>
      <c r="AL44" s="166"/>
      <c r="AM44" s="10"/>
    </row>
    <row r="45" spans="1:39" ht="15.75">
      <c r="A45" s="160"/>
      <c r="B45" s="161"/>
      <c r="C45" s="161" t="s">
        <v>190</v>
      </c>
      <c r="D45" s="162"/>
      <c r="E45" s="162"/>
      <c r="F45" s="162"/>
      <c r="G45" s="162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77">
        <v>0</v>
      </c>
      <c r="AG45" s="177">
        <v>0</v>
      </c>
      <c r="AH45" s="166">
        <v>224</v>
      </c>
      <c r="AI45" s="163"/>
      <c r="AJ45" s="177"/>
      <c r="AK45" s="177"/>
      <c r="AL45" s="166"/>
      <c r="AM45" s="10"/>
    </row>
    <row r="46" spans="1:39" ht="15.75">
      <c r="A46" s="160"/>
      <c r="B46" s="161"/>
      <c r="C46" s="161" t="s">
        <v>191</v>
      </c>
      <c r="D46" s="162"/>
      <c r="E46" s="162"/>
      <c r="F46" s="162"/>
      <c r="G46" s="162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77">
        <v>0</v>
      </c>
      <c r="AG46" s="177">
        <v>0</v>
      </c>
      <c r="AH46" s="166">
        <v>133</v>
      </c>
      <c r="AI46" s="163"/>
      <c r="AJ46" s="177"/>
      <c r="AK46" s="177"/>
      <c r="AL46" s="166"/>
      <c r="AM46" s="10"/>
    </row>
    <row r="47" spans="1:39" ht="15.75">
      <c r="A47" s="160"/>
      <c r="B47" s="161"/>
      <c r="C47" s="161" t="s">
        <v>187</v>
      </c>
      <c r="D47" s="162"/>
      <c r="E47" s="162"/>
      <c r="F47" s="162"/>
      <c r="G47" s="162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77">
        <v>0</v>
      </c>
      <c r="AG47" s="177">
        <v>0</v>
      </c>
      <c r="AH47" s="166">
        <v>357</v>
      </c>
      <c r="AI47" s="163"/>
      <c r="AJ47" s="177"/>
      <c r="AK47" s="177"/>
      <c r="AL47" s="166"/>
      <c r="AM47" s="10"/>
    </row>
    <row r="48" spans="1:39" ht="15.75">
      <c r="A48" s="160"/>
      <c r="B48" s="161" t="s">
        <v>188</v>
      </c>
      <c r="C48" s="161"/>
      <c r="D48" s="162"/>
      <c r="E48" s="162"/>
      <c r="F48" s="162"/>
      <c r="G48" s="162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77"/>
      <c r="AG48" s="177"/>
      <c r="AH48" s="166"/>
      <c r="AI48" s="163"/>
      <c r="AJ48" s="177"/>
      <c r="AK48" s="177"/>
      <c r="AL48" s="166"/>
      <c r="AM48" s="10"/>
    </row>
    <row r="49" spans="1:39" ht="15.75">
      <c r="A49" s="160"/>
      <c r="B49" s="161"/>
      <c r="C49" s="161" t="s">
        <v>189</v>
      </c>
      <c r="D49" s="162"/>
      <c r="E49" s="162"/>
      <c r="F49" s="162"/>
      <c r="G49" s="162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77">
        <v>0</v>
      </c>
      <c r="AG49" s="177">
        <v>0</v>
      </c>
      <c r="AH49" s="166">
        <v>-15266</v>
      </c>
      <c r="AI49" s="163"/>
      <c r="AJ49" s="177"/>
      <c r="AK49" s="177"/>
      <c r="AL49" s="166"/>
      <c r="AM49" s="10"/>
    </row>
    <row r="50" spans="1:39" ht="15.75">
      <c r="A50" s="160"/>
      <c r="B50" s="161"/>
      <c r="C50" s="161" t="s">
        <v>192</v>
      </c>
      <c r="D50" s="162"/>
      <c r="E50" s="162"/>
      <c r="F50" s="162"/>
      <c r="G50" s="162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77">
        <v>0</v>
      </c>
      <c r="AG50" s="177">
        <v>0</v>
      </c>
      <c r="AH50" s="166">
        <v>-15266</v>
      </c>
      <c r="AI50" s="163"/>
      <c r="AJ50" s="177"/>
      <c r="AK50" s="177"/>
      <c r="AL50" s="166"/>
      <c r="AM50" s="10"/>
    </row>
    <row r="51" spans="1:39" ht="15.75">
      <c r="A51" s="160"/>
      <c r="B51" s="161" t="s">
        <v>56</v>
      </c>
      <c r="C51" s="161"/>
      <c r="D51" s="161"/>
      <c r="E51" s="161"/>
      <c r="F51" s="161"/>
      <c r="G51" s="161"/>
      <c r="H51" s="165"/>
      <c r="I51" s="165"/>
      <c r="J51" s="165"/>
      <c r="K51" s="165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533">
        <v>0</v>
      </c>
      <c r="AG51" s="533">
        <v>0</v>
      </c>
      <c r="AH51" s="533">
        <f>AH50+AH47</f>
        <v>-14909</v>
      </c>
      <c r="AI51" s="163"/>
      <c r="AJ51" s="177" t="e">
        <f>SUM(#REF!+#REF!)</f>
        <v>#REF!</v>
      </c>
      <c r="AK51" s="177" t="e">
        <f>SUM(#REF!+#REF!)</f>
        <v>#REF!</v>
      </c>
      <c r="AL51" s="177" t="e">
        <f>SUM(#REF!+#REF!)</f>
        <v>#REF!</v>
      </c>
      <c r="AM51" s="10"/>
    </row>
    <row r="52" spans="1:39" ht="15.75">
      <c r="A52" s="654"/>
      <c r="B52" s="683"/>
      <c r="C52" s="683"/>
      <c r="D52" s="185"/>
      <c r="E52" s="185"/>
      <c r="F52" s="185"/>
      <c r="G52" s="185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79"/>
      <c r="AG52" s="179"/>
      <c r="AH52" s="179"/>
      <c r="AI52" s="187"/>
      <c r="AJ52" s="188" t="e">
        <f>#REF!+AJ41+AJ51</f>
        <v>#REF!</v>
      </c>
      <c r="AK52" s="188" t="e">
        <f>#REF!+AK41+AK51</f>
        <v>#REF!</v>
      </c>
      <c r="AL52" s="188" t="e">
        <f>#REF!+AL41+AL51</f>
        <v>#REF!</v>
      </c>
      <c r="AM52" s="10"/>
    </row>
    <row r="53" spans="1:39" ht="15.75">
      <c r="A53" s="654" t="s">
        <v>119</v>
      </c>
      <c r="B53" s="683"/>
      <c r="C53" s="683"/>
      <c r="D53" s="185"/>
      <c r="E53" s="185"/>
      <c r="F53" s="185"/>
      <c r="G53" s="185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8">
        <f>AF41+AF51</f>
        <v>0</v>
      </c>
      <c r="AG53" s="188">
        <f>AG41+AG51</f>
        <v>0</v>
      </c>
      <c r="AH53" s="188">
        <f>AH41+AH51</f>
        <v>55834</v>
      </c>
      <c r="AI53" s="187"/>
      <c r="AJ53" s="188"/>
      <c r="AK53" s="188"/>
      <c r="AL53" s="186"/>
      <c r="AM53" s="10"/>
    </row>
    <row r="54" spans="1:39" ht="15.75">
      <c r="A54" s="684" t="s">
        <v>120</v>
      </c>
      <c r="B54" s="685"/>
      <c r="C54" s="685"/>
      <c r="D54" s="42"/>
      <c r="E54" s="42"/>
      <c r="F54" s="42"/>
      <c r="G54" s="42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79">
        <f>AF53-AF24</f>
        <v>0</v>
      </c>
      <c r="AG54" s="179">
        <f>AG53-AG24</f>
        <v>0</v>
      </c>
      <c r="AH54" s="154">
        <f>AH53-AH29</f>
        <v>-14909</v>
      </c>
      <c r="AI54" s="157"/>
      <c r="AJ54" s="179" t="e">
        <f>AJ52-AJ24</f>
        <v>#REF!</v>
      </c>
      <c r="AK54" s="179" t="e">
        <f>AK52-AK24</f>
        <v>#REF!</v>
      </c>
      <c r="AL54" s="154" t="e">
        <f>AL52-AL24</f>
        <v>#REF!</v>
      </c>
      <c r="AM54" s="10"/>
    </row>
    <row r="55" ht="15.75">
      <c r="AM55" s="10"/>
    </row>
    <row r="56" ht="15.75">
      <c r="AM56" s="10"/>
    </row>
    <row r="57" ht="15.75">
      <c r="AM57" s="10"/>
    </row>
    <row r="58" spans="1:39" ht="22.5">
      <c r="A58" s="181" t="s">
        <v>84</v>
      </c>
      <c r="B58" s="11"/>
      <c r="C58" s="11"/>
      <c r="D58" s="11"/>
      <c r="E58" s="11"/>
      <c r="F58" s="11"/>
      <c r="G58" s="11"/>
      <c r="H58" s="17"/>
      <c r="I58" s="17"/>
      <c r="J58" s="17"/>
      <c r="K58" s="17"/>
      <c r="L58" s="17"/>
      <c r="M58" s="17"/>
      <c r="N58" s="17"/>
      <c r="O58" s="17"/>
      <c r="P58" s="17"/>
      <c r="Q58" s="18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0"/>
    </row>
    <row r="59" spans="1:39" ht="23.25">
      <c r="A59" s="182" t="s">
        <v>97</v>
      </c>
      <c r="B59" s="11"/>
      <c r="C59" s="11"/>
      <c r="D59" s="11"/>
      <c r="E59" s="11"/>
      <c r="F59" s="11"/>
      <c r="G59" s="11"/>
      <c r="H59" s="17"/>
      <c r="I59" s="17"/>
      <c r="J59" s="17"/>
      <c r="K59" s="17"/>
      <c r="L59" s="17"/>
      <c r="M59" s="17"/>
      <c r="N59" s="17"/>
      <c r="O59" s="17"/>
      <c r="P59" s="17"/>
      <c r="Q59" s="18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0"/>
    </row>
    <row r="60" spans="1:39" ht="23.25">
      <c r="A60" s="182" t="s">
        <v>95</v>
      </c>
      <c r="B60" s="11"/>
      <c r="C60" s="11"/>
      <c r="D60" s="11"/>
      <c r="E60" s="11"/>
      <c r="F60" s="11"/>
      <c r="G60" s="11"/>
      <c r="H60" s="17"/>
      <c r="I60" s="17"/>
      <c r="J60" s="17"/>
      <c r="K60" s="17"/>
      <c r="L60" s="17"/>
      <c r="M60" s="17"/>
      <c r="N60" s="17"/>
      <c r="O60" s="17"/>
      <c r="P60" s="17"/>
      <c r="Q60" s="18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0"/>
    </row>
    <row r="61" spans="1:39" ht="23.25">
      <c r="A61" s="182" t="s">
        <v>73</v>
      </c>
      <c r="B61" s="11"/>
      <c r="C61" s="11"/>
      <c r="D61" s="11"/>
      <c r="E61" s="11"/>
      <c r="F61" s="11"/>
      <c r="G61" s="11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0"/>
    </row>
    <row r="62" ht="15.75">
      <c r="AM62" s="10"/>
    </row>
    <row r="63" ht="15.75">
      <c r="AM63" s="10"/>
    </row>
    <row r="64" ht="15.75">
      <c r="AM64" s="10"/>
    </row>
    <row r="65" ht="18" customHeight="1">
      <c r="AM65" s="10"/>
    </row>
    <row r="66" spans="1:39" ht="18" customHeight="1">
      <c r="A66" s="333"/>
      <c r="B66" s="333"/>
      <c r="C66" s="333"/>
      <c r="D66" s="333"/>
      <c r="E66" s="333"/>
      <c r="F66" s="333"/>
      <c r="G66" s="333"/>
      <c r="H66" s="334"/>
      <c r="I66" s="334"/>
      <c r="J66" s="334"/>
      <c r="K66" s="334"/>
      <c r="L66" s="334"/>
      <c r="M66" s="334"/>
      <c r="N66" s="334"/>
      <c r="O66" s="334"/>
      <c r="P66" s="334"/>
      <c r="Q66" s="334"/>
      <c r="R66" s="334"/>
      <c r="S66" s="334"/>
      <c r="T66" s="334"/>
      <c r="U66" s="334"/>
      <c r="V66" s="334"/>
      <c r="W66" s="334"/>
      <c r="X66" s="334"/>
      <c r="Y66" s="334"/>
      <c r="Z66" s="334"/>
      <c r="AA66" s="334"/>
      <c r="AB66" s="334"/>
      <c r="AC66" s="334"/>
      <c r="AD66" s="334"/>
      <c r="AE66" s="334"/>
      <c r="AF66" s="334"/>
      <c r="AG66" s="334"/>
      <c r="AH66" s="334"/>
      <c r="AI66" s="334"/>
      <c r="AJ66" s="334"/>
      <c r="AK66" s="334"/>
      <c r="AL66" s="334"/>
      <c r="AM66" s="10"/>
    </row>
    <row r="67" spans="1:38" ht="18" customHeight="1">
      <c r="A67" s="455"/>
      <c r="B67" s="456"/>
      <c r="C67" s="456"/>
      <c r="D67" s="456"/>
      <c r="E67" s="456"/>
      <c r="F67" s="456"/>
      <c r="G67" s="456"/>
      <c r="H67" s="457" t="s">
        <v>63</v>
      </c>
      <c r="I67" s="458"/>
      <c r="J67" s="458"/>
      <c r="K67" s="155"/>
      <c r="L67" s="459"/>
      <c r="M67" s="460"/>
      <c r="N67" s="460"/>
      <c r="O67" s="461"/>
      <c r="P67" s="462">
        <v>2008</v>
      </c>
      <c r="Q67" s="463"/>
      <c r="R67" s="463"/>
      <c r="S67" s="155"/>
      <c r="T67" s="462">
        <v>2008</v>
      </c>
      <c r="U67" s="463"/>
      <c r="V67" s="463"/>
      <c r="W67" s="155"/>
      <c r="X67" s="462">
        <v>2008</v>
      </c>
      <c r="Y67" s="463"/>
      <c r="Z67" s="463"/>
      <c r="AA67" s="155"/>
      <c r="AB67" s="462">
        <v>2008</v>
      </c>
      <c r="AC67" s="463"/>
      <c r="AD67" s="463"/>
      <c r="AE67" s="155"/>
      <c r="AF67" s="462">
        <v>2008</v>
      </c>
      <c r="AG67" s="463"/>
      <c r="AH67" s="464"/>
      <c r="AI67" s="155"/>
      <c r="AJ67" s="457" t="s">
        <v>60</v>
      </c>
      <c r="AK67" s="458"/>
      <c r="AL67" s="465"/>
    </row>
    <row r="68" spans="1:38" ht="28.5" customHeight="1">
      <c r="A68" s="158"/>
      <c r="B68" s="466"/>
      <c r="C68" s="11"/>
      <c r="D68" s="11"/>
      <c r="F68" s="466"/>
      <c r="H68" s="467" t="s">
        <v>144</v>
      </c>
      <c r="I68" s="468"/>
      <c r="J68" s="468"/>
      <c r="K68" s="469"/>
      <c r="L68" s="467" t="s">
        <v>178</v>
      </c>
      <c r="M68" s="468"/>
      <c r="N68" s="468"/>
      <c r="O68" s="469"/>
      <c r="P68" s="500" t="s">
        <v>38</v>
      </c>
      <c r="Q68" s="470"/>
      <c r="R68" s="470"/>
      <c r="S68" s="471"/>
      <c r="T68" s="467" t="s">
        <v>110</v>
      </c>
      <c r="U68" s="468"/>
      <c r="V68" s="468"/>
      <c r="W68" s="469"/>
      <c r="X68" s="467" t="s">
        <v>111</v>
      </c>
      <c r="Y68" s="472"/>
      <c r="Z68" s="472"/>
      <c r="AA68" s="469"/>
      <c r="AB68" s="467" t="s">
        <v>113</v>
      </c>
      <c r="AC68" s="472"/>
      <c r="AD68" s="472"/>
      <c r="AE68" s="469"/>
      <c r="AF68" s="467" t="s">
        <v>101</v>
      </c>
      <c r="AG68" s="468"/>
      <c r="AH68" s="473"/>
      <c r="AI68" s="469"/>
      <c r="AJ68" s="474" t="s">
        <v>107</v>
      </c>
      <c r="AK68" s="468"/>
      <c r="AL68" s="473"/>
    </row>
    <row r="69" spans="1:38" ht="18" customHeight="1" thickBot="1">
      <c r="A69" s="475" t="s">
        <v>102</v>
      </c>
      <c r="B69" s="167"/>
      <c r="C69" s="167"/>
      <c r="D69" s="167"/>
      <c r="E69" s="167"/>
      <c r="F69" s="167"/>
      <c r="G69" s="167"/>
      <c r="H69" s="476" t="s">
        <v>103</v>
      </c>
      <c r="I69" s="477" t="s">
        <v>8</v>
      </c>
      <c r="J69" s="478" t="s">
        <v>105</v>
      </c>
      <c r="K69" s="168"/>
      <c r="L69" s="476" t="s">
        <v>103</v>
      </c>
      <c r="M69" s="477" t="s">
        <v>8</v>
      </c>
      <c r="N69" s="478" t="s">
        <v>105</v>
      </c>
      <c r="O69" s="168"/>
      <c r="P69" s="476" t="s">
        <v>103</v>
      </c>
      <c r="Q69" s="477" t="s">
        <v>8</v>
      </c>
      <c r="R69" s="478" t="s">
        <v>105</v>
      </c>
      <c r="S69" s="168"/>
      <c r="T69" s="476" t="s">
        <v>103</v>
      </c>
      <c r="U69" s="477" t="s">
        <v>8</v>
      </c>
      <c r="V69" s="478" t="s">
        <v>105</v>
      </c>
      <c r="W69" s="168"/>
      <c r="X69" s="476" t="s">
        <v>103</v>
      </c>
      <c r="Y69" s="477" t="s">
        <v>8</v>
      </c>
      <c r="Z69" s="478" t="s">
        <v>105</v>
      </c>
      <c r="AA69" s="168"/>
      <c r="AB69" s="476" t="s">
        <v>103</v>
      </c>
      <c r="AC69" s="477" t="s">
        <v>8</v>
      </c>
      <c r="AD69" s="478" t="s">
        <v>105</v>
      </c>
      <c r="AE69" s="168"/>
      <c r="AF69" s="476" t="s">
        <v>103</v>
      </c>
      <c r="AG69" s="477" t="s">
        <v>8</v>
      </c>
      <c r="AH69" s="479" t="s">
        <v>105</v>
      </c>
      <c r="AI69" s="168"/>
      <c r="AJ69" s="476" t="s">
        <v>103</v>
      </c>
      <c r="AK69" s="477" t="s">
        <v>8</v>
      </c>
      <c r="AL69" s="479" t="s">
        <v>105</v>
      </c>
    </row>
    <row r="70" spans="1:38" ht="18" customHeight="1">
      <c r="A70" s="160"/>
      <c r="B70" s="681" t="s">
        <v>98</v>
      </c>
      <c r="C70" s="682"/>
      <c r="D70" s="682"/>
      <c r="E70" s="682"/>
      <c r="F70" s="682"/>
      <c r="G70" s="655"/>
      <c r="H70" s="164">
        <v>0</v>
      </c>
      <c r="I70" s="165">
        <v>0</v>
      </c>
      <c r="J70" s="480">
        <v>64000</v>
      </c>
      <c r="K70" s="165"/>
      <c r="L70" s="164">
        <v>0</v>
      </c>
      <c r="M70" s="165">
        <v>0</v>
      </c>
      <c r="N70" s="480">
        <v>65000</v>
      </c>
      <c r="O70" s="165"/>
      <c r="P70" s="164">
        <v>0</v>
      </c>
      <c r="Q70" s="165">
        <v>0</v>
      </c>
      <c r="R70" s="480">
        <v>0</v>
      </c>
      <c r="S70" s="165"/>
      <c r="T70" s="164">
        <f aca="true" t="shared" si="0" ref="T70:V72">P70+L70</f>
        <v>0</v>
      </c>
      <c r="U70" s="165">
        <f t="shared" si="0"/>
        <v>0</v>
      </c>
      <c r="V70" s="480">
        <f t="shared" si="0"/>
        <v>65000</v>
      </c>
      <c r="W70" s="165"/>
      <c r="X70" s="164">
        <v>0</v>
      </c>
      <c r="Y70" s="165">
        <v>0</v>
      </c>
      <c r="Z70" s="480">
        <v>0</v>
      </c>
      <c r="AA70" s="165"/>
      <c r="AB70" s="164">
        <v>0</v>
      </c>
      <c r="AC70" s="165">
        <v>0</v>
      </c>
      <c r="AD70" s="534">
        <v>-15266</v>
      </c>
      <c r="AE70" s="165"/>
      <c r="AF70" s="164">
        <f aca="true" t="shared" si="1" ref="AF70:AG72">X70+T70</f>
        <v>0</v>
      </c>
      <c r="AG70" s="165">
        <f t="shared" si="1"/>
        <v>0</v>
      </c>
      <c r="AH70" s="481">
        <f>V70+Z70+AD70</f>
        <v>49734</v>
      </c>
      <c r="AI70" s="165"/>
      <c r="AJ70" s="164">
        <f aca="true" t="shared" si="2" ref="AJ70:AL72">AF70-L70</f>
        <v>0</v>
      </c>
      <c r="AK70" s="165">
        <f t="shared" si="2"/>
        <v>0</v>
      </c>
      <c r="AL70" s="481">
        <f t="shared" si="2"/>
        <v>-15266</v>
      </c>
    </row>
    <row r="71" spans="1:38" ht="18" customHeight="1">
      <c r="A71" s="160"/>
      <c r="B71" s="662" t="s">
        <v>99</v>
      </c>
      <c r="C71" s="663"/>
      <c r="D71" s="663"/>
      <c r="E71" s="663"/>
      <c r="F71" s="663"/>
      <c r="G71" s="664"/>
      <c r="H71" s="164">
        <v>0</v>
      </c>
      <c r="I71" s="165">
        <v>0</v>
      </c>
      <c r="J71" s="165">
        <v>4822</v>
      </c>
      <c r="K71" s="165"/>
      <c r="L71" s="164">
        <v>0</v>
      </c>
      <c r="M71" s="165">
        <v>0</v>
      </c>
      <c r="N71" s="165">
        <v>4226</v>
      </c>
      <c r="O71" s="165"/>
      <c r="P71" s="164">
        <v>0</v>
      </c>
      <c r="Q71" s="165">
        <v>0</v>
      </c>
      <c r="R71" s="165">
        <v>0</v>
      </c>
      <c r="S71" s="165"/>
      <c r="T71" s="164">
        <f t="shared" si="0"/>
        <v>0</v>
      </c>
      <c r="U71" s="165">
        <f t="shared" si="0"/>
        <v>0</v>
      </c>
      <c r="V71" s="165">
        <v>4226</v>
      </c>
      <c r="W71" s="165"/>
      <c r="X71" s="164">
        <v>0</v>
      </c>
      <c r="Y71" s="165">
        <v>0</v>
      </c>
      <c r="Z71" s="165">
        <v>224</v>
      </c>
      <c r="AA71" s="165"/>
      <c r="AB71" s="164">
        <v>0</v>
      </c>
      <c r="AC71" s="165">
        <v>0</v>
      </c>
      <c r="AD71" s="165">
        <v>0</v>
      </c>
      <c r="AE71" s="165"/>
      <c r="AF71" s="164">
        <f t="shared" si="1"/>
        <v>0</v>
      </c>
      <c r="AG71" s="165">
        <f t="shared" si="1"/>
        <v>0</v>
      </c>
      <c r="AH71" s="166">
        <f>V71+Z71+AD71</f>
        <v>4450</v>
      </c>
      <c r="AI71" s="165"/>
      <c r="AJ71" s="164">
        <f t="shared" si="2"/>
        <v>0</v>
      </c>
      <c r="AK71" s="165">
        <f t="shared" si="2"/>
        <v>0</v>
      </c>
      <c r="AL71" s="166">
        <f t="shared" si="2"/>
        <v>224</v>
      </c>
    </row>
    <row r="72" spans="1:38" ht="18" customHeight="1">
      <c r="A72" s="488"/>
      <c r="B72" s="665" t="s">
        <v>100</v>
      </c>
      <c r="C72" s="666"/>
      <c r="D72" s="666"/>
      <c r="E72" s="666"/>
      <c r="F72" s="666"/>
      <c r="G72" s="667"/>
      <c r="H72" s="244">
        <v>0</v>
      </c>
      <c r="I72" s="489">
        <v>0</v>
      </c>
      <c r="J72" s="489">
        <v>4012</v>
      </c>
      <c r="K72" s="489"/>
      <c r="L72" s="244">
        <v>0</v>
      </c>
      <c r="M72" s="489">
        <v>0</v>
      </c>
      <c r="N72" s="489">
        <v>1517</v>
      </c>
      <c r="O72" s="489"/>
      <c r="P72" s="244">
        <v>0</v>
      </c>
      <c r="Q72" s="489">
        <v>0</v>
      </c>
      <c r="R72" s="489">
        <v>0</v>
      </c>
      <c r="S72" s="489"/>
      <c r="T72" s="244">
        <f t="shared" si="0"/>
        <v>0</v>
      </c>
      <c r="U72" s="489">
        <f t="shared" si="0"/>
        <v>0</v>
      </c>
      <c r="V72" s="489">
        <v>1517</v>
      </c>
      <c r="W72" s="489"/>
      <c r="X72" s="244">
        <v>0</v>
      </c>
      <c r="Y72" s="489">
        <v>0</v>
      </c>
      <c r="Z72" s="489">
        <v>133</v>
      </c>
      <c r="AA72" s="489"/>
      <c r="AB72" s="244">
        <v>0</v>
      </c>
      <c r="AC72" s="489">
        <v>0</v>
      </c>
      <c r="AD72" s="489">
        <v>0</v>
      </c>
      <c r="AE72" s="489"/>
      <c r="AF72" s="244">
        <f t="shared" si="1"/>
        <v>0</v>
      </c>
      <c r="AG72" s="489">
        <f t="shared" si="1"/>
        <v>0</v>
      </c>
      <c r="AH72" s="490">
        <f>V72+Z72+AD72</f>
        <v>1650</v>
      </c>
      <c r="AI72" s="165"/>
      <c r="AJ72" s="164">
        <f t="shared" si="2"/>
        <v>0</v>
      </c>
      <c r="AK72" s="165">
        <f t="shared" si="2"/>
        <v>0</v>
      </c>
      <c r="AL72" s="166">
        <f t="shared" si="2"/>
        <v>133</v>
      </c>
    </row>
    <row r="73" spans="1:39" ht="18" customHeight="1">
      <c r="A73" s="482"/>
      <c r="B73" s="483"/>
      <c r="C73" s="483" t="s">
        <v>9</v>
      </c>
      <c r="D73" s="185"/>
      <c r="E73" s="185"/>
      <c r="F73" s="185"/>
      <c r="G73" s="483"/>
      <c r="H73" s="484">
        <f>SUM(H70:H72)</f>
        <v>0</v>
      </c>
      <c r="I73" s="485">
        <f>SUM(I70:I72)</f>
        <v>0</v>
      </c>
      <c r="J73" s="485">
        <f>SUM(J70:J72)</f>
        <v>72834</v>
      </c>
      <c r="K73" s="485"/>
      <c r="L73" s="484">
        <f>SUM(L70:L72)</f>
        <v>0</v>
      </c>
      <c r="M73" s="485">
        <f>SUM(M70:M72)</f>
        <v>0</v>
      </c>
      <c r="N73" s="485">
        <f>SUM(N70:N72)</f>
        <v>70743</v>
      </c>
      <c r="O73" s="485"/>
      <c r="P73" s="484">
        <f>SUM(P70:P72)</f>
        <v>0</v>
      </c>
      <c r="Q73" s="485">
        <f>SUM(Q70:Q72)</f>
        <v>0</v>
      </c>
      <c r="R73" s="485">
        <v>0</v>
      </c>
      <c r="S73" s="485"/>
      <c r="T73" s="484">
        <f>SUM(T70:T72)</f>
        <v>0</v>
      </c>
      <c r="U73" s="485">
        <f>SUM(U70:U72)</f>
        <v>0</v>
      </c>
      <c r="V73" s="485">
        <f>SUM(V70:V72)</f>
        <v>70743</v>
      </c>
      <c r="W73" s="485"/>
      <c r="X73" s="484">
        <f>SUM(X70:X72)</f>
        <v>0</v>
      </c>
      <c r="Y73" s="485">
        <f>SUM(Y70:Y72)</f>
        <v>0</v>
      </c>
      <c r="Z73" s="485">
        <f>SUM(Z70:Z72)</f>
        <v>357</v>
      </c>
      <c r="AA73" s="485"/>
      <c r="AB73" s="484">
        <f>SUM(AB70:AB72)</f>
        <v>0</v>
      </c>
      <c r="AC73" s="485">
        <f>SUM(AC70:AC72)</f>
        <v>0</v>
      </c>
      <c r="AD73" s="485">
        <f>SUM(AD70:AD72)</f>
        <v>-15266</v>
      </c>
      <c r="AE73" s="485"/>
      <c r="AF73" s="484">
        <f>SUM(AF70:AF72)</f>
        <v>0</v>
      </c>
      <c r="AG73" s="485">
        <f>SUM(AG70:AG72)</f>
        <v>0</v>
      </c>
      <c r="AH73" s="186">
        <f>SUM(AH70:AH72)</f>
        <v>55834</v>
      </c>
      <c r="AI73" s="485"/>
      <c r="AJ73" s="484">
        <f>SUM(AJ70:AJ72)</f>
        <v>0</v>
      </c>
      <c r="AK73" s="485">
        <f>SUM(AK70:AK72)</f>
        <v>0</v>
      </c>
      <c r="AL73" s="186">
        <f>SUM(AL70:AL72)</f>
        <v>-14909</v>
      </c>
      <c r="AM73" s="13"/>
    </row>
    <row r="74" spans="1:38" ht="18" customHeight="1">
      <c r="A74" s="158"/>
      <c r="H74" s="486"/>
      <c r="L74" s="486"/>
      <c r="P74" s="486"/>
      <c r="T74" s="486"/>
      <c r="X74" s="486"/>
      <c r="AB74" s="486"/>
      <c r="AF74" s="486"/>
      <c r="AG74" s="423"/>
      <c r="AH74" s="152"/>
      <c r="AJ74" s="486"/>
      <c r="AL74" s="152"/>
    </row>
    <row r="75" spans="1:38" ht="18" customHeight="1">
      <c r="A75" s="482" t="s">
        <v>76</v>
      </c>
      <c r="B75" s="487"/>
      <c r="C75" s="487"/>
      <c r="D75" s="42"/>
      <c r="E75" s="42"/>
      <c r="F75" s="42"/>
      <c r="G75" s="487"/>
      <c r="H75" s="159"/>
      <c r="I75" s="469"/>
      <c r="J75" s="469"/>
      <c r="K75" s="469"/>
      <c r="L75" s="159"/>
      <c r="M75" s="469"/>
      <c r="N75" s="469"/>
      <c r="O75" s="469"/>
      <c r="P75" s="159"/>
      <c r="Q75" s="469"/>
      <c r="R75" s="469"/>
      <c r="S75" s="469"/>
      <c r="T75" s="159"/>
      <c r="U75" s="469">
        <f>+M75+Q75</f>
        <v>0</v>
      </c>
      <c r="V75" s="469"/>
      <c r="W75" s="469"/>
      <c r="X75" s="159"/>
      <c r="Y75" s="469"/>
      <c r="Z75" s="469"/>
      <c r="AA75" s="469"/>
      <c r="AB75" s="159"/>
      <c r="AC75" s="469"/>
      <c r="AD75" s="469"/>
      <c r="AE75" s="469"/>
      <c r="AF75" s="159"/>
      <c r="AG75" s="469">
        <f>Y75+U75</f>
        <v>0</v>
      </c>
      <c r="AH75" s="154"/>
      <c r="AI75" s="469"/>
      <c r="AJ75" s="159"/>
      <c r="AK75" s="469">
        <f>AG75-M75</f>
        <v>0</v>
      </c>
      <c r="AL75" s="154"/>
    </row>
    <row r="76" spans="1:38" ht="18" customHeight="1">
      <c r="A76" s="160"/>
      <c r="B76" s="161" t="s">
        <v>79</v>
      </c>
      <c r="C76" s="161"/>
      <c r="D76" s="162"/>
      <c r="E76" s="162"/>
      <c r="F76" s="162"/>
      <c r="G76" s="161"/>
      <c r="H76" s="164"/>
      <c r="I76" s="165">
        <f>+I73+I75</f>
        <v>0</v>
      </c>
      <c r="J76" s="165"/>
      <c r="K76" s="165"/>
      <c r="L76" s="164"/>
      <c r="M76" s="165">
        <f>+M73+M75</f>
        <v>0</v>
      </c>
      <c r="N76" s="165"/>
      <c r="O76" s="165"/>
      <c r="P76" s="164"/>
      <c r="Q76" s="165">
        <f>+Q73+Q75</f>
        <v>0</v>
      </c>
      <c r="R76" s="165"/>
      <c r="S76" s="165"/>
      <c r="T76" s="164"/>
      <c r="U76" s="165">
        <f>+U73+U75</f>
        <v>0</v>
      </c>
      <c r="V76" s="165"/>
      <c r="W76" s="165"/>
      <c r="X76" s="164"/>
      <c r="Y76" s="165">
        <f>+Y73+Y75</f>
        <v>0</v>
      </c>
      <c r="Z76" s="165"/>
      <c r="AA76" s="165"/>
      <c r="AB76" s="164"/>
      <c r="AC76" s="165">
        <f>+AC73+AC75</f>
        <v>0</v>
      </c>
      <c r="AD76" s="165"/>
      <c r="AE76" s="165"/>
      <c r="AF76" s="164"/>
      <c r="AG76" s="165">
        <f>+AG73+AG75</f>
        <v>0</v>
      </c>
      <c r="AH76" s="166"/>
      <c r="AI76" s="165"/>
      <c r="AJ76" s="164"/>
      <c r="AK76" s="165">
        <f>+AK73+AK75</f>
        <v>0</v>
      </c>
      <c r="AL76" s="166"/>
    </row>
    <row r="77" spans="1:38" ht="18" customHeight="1">
      <c r="A77" s="158"/>
      <c r="H77" s="486"/>
      <c r="L77" s="486"/>
      <c r="P77" s="486"/>
      <c r="T77" s="486"/>
      <c r="X77" s="486"/>
      <c r="AB77" s="486"/>
      <c r="AF77" s="486"/>
      <c r="AG77" s="423"/>
      <c r="AH77" s="152"/>
      <c r="AJ77" s="486"/>
      <c r="AL77" s="152"/>
    </row>
    <row r="78" spans="1:38" ht="18" customHeight="1">
      <c r="A78" s="160"/>
      <c r="B78" s="161" t="s">
        <v>77</v>
      </c>
      <c r="C78" s="161"/>
      <c r="D78" s="161"/>
      <c r="E78" s="161"/>
      <c r="F78" s="161"/>
      <c r="G78" s="161"/>
      <c r="H78" s="164"/>
      <c r="I78" s="165"/>
      <c r="J78" s="165"/>
      <c r="K78" s="165"/>
      <c r="L78" s="164"/>
      <c r="M78" s="165"/>
      <c r="N78" s="165"/>
      <c r="O78" s="165"/>
      <c r="P78" s="164"/>
      <c r="Q78" s="165"/>
      <c r="R78" s="165"/>
      <c r="S78" s="165"/>
      <c r="T78" s="164"/>
      <c r="U78" s="165"/>
      <c r="V78" s="165"/>
      <c r="W78" s="165"/>
      <c r="X78" s="164"/>
      <c r="Y78" s="165"/>
      <c r="Z78" s="165"/>
      <c r="AA78" s="165"/>
      <c r="AB78" s="164"/>
      <c r="AC78" s="165"/>
      <c r="AD78" s="165"/>
      <c r="AE78" s="165"/>
      <c r="AF78" s="164"/>
      <c r="AG78" s="165"/>
      <c r="AH78" s="166"/>
      <c r="AI78" s="165"/>
      <c r="AJ78" s="164"/>
      <c r="AK78" s="165"/>
      <c r="AL78" s="166"/>
    </row>
    <row r="79" spans="1:38" ht="18" customHeight="1">
      <c r="A79" s="160"/>
      <c r="B79" s="162"/>
      <c r="C79" s="161" t="s">
        <v>11</v>
      </c>
      <c r="D79" s="162"/>
      <c r="E79" s="162"/>
      <c r="F79" s="162"/>
      <c r="G79" s="161"/>
      <c r="H79" s="164"/>
      <c r="I79" s="165">
        <v>0</v>
      </c>
      <c r="J79" s="165"/>
      <c r="K79" s="165"/>
      <c r="L79" s="164"/>
      <c r="M79" s="165">
        <v>0</v>
      </c>
      <c r="N79" s="165"/>
      <c r="O79" s="165"/>
      <c r="P79" s="164"/>
      <c r="Q79" s="165">
        <v>0</v>
      </c>
      <c r="R79" s="165"/>
      <c r="S79" s="165"/>
      <c r="T79" s="164"/>
      <c r="U79" s="165">
        <v>0</v>
      </c>
      <c r="V79" s="165"/>
      <c r="W79" s="165"/>
      <c r="X79" s="164"/>
      <c r="Y79" s="165">
        <v>0</v>
      </c>
      <c r="Z79" s="165"/>
      <c r="AA79" s="165"/>
      <c r="AB79" s="164"/>
      <c r="AC79" s="165">
        <v>0</v>
      </c>
      <c r="AD79" s="165"/>
      <c r="AE79" s="165"/>
      <c r="AF79" s="164"/>
      <c r="AG79" s="165">
        <v>0</v>
      </c>
      <c r="AH79" s="166"/>
      <c r="AI79" s="165"/>
      <c r="AJ79" s="164"/>
      <c r="AK79" s="165">
        <f>AG79-M79</f>
        <v>0</v>
      </c>
      <c r="AL79" s="166"/>
    </row>
    <row r="80" spans="1:38" ht="18" customHeight="1">
      <c r="A80" s="482"/>
      <c r="B80" s="42"/>
      <c r="C80" s="487" t="s">
        <v>54</v>
      </c>
      <c r="D80" s="42"/>
      <c r="E80" s="42"/>
      <c r="F80" s="42"/>
      <c r="G80" s="487"/>
      <c r="H80" s="159"/>
      <c r="I80" s="469">
        <v>0</v>
      </c>
      <c r="J80" s="469"/>
      <c r="K80" s="469"/>
      <c r="L80" s="159"/>
      <c r="M80" s="469">
        <v>0</v>
      </c>
      <c r="N80" s="469"/>
      <c r="O80" s="469"/>
      <c r="P80" s="159"/>
      <c r="Q80" s="469">
        <v>0</v>
      </c>
      <c r="R80" s="469"/>
      <c r="S80" s="469"/>
      <c r="T80" s="159"/>
      <c r="U80" s="469">
        <v>0</v>
      </c>
      <c r="V80" s="469"/>
      <c r="W80" s="469"/>
      <c r="X80" s="159"/>
      <c r="Y80" s="469">
        <v>0</v>
      </c>
      <c r="Z80" s="469"/>
      <c r="AA80" s="469"/>
      <c r="AB80" s="159"/>
      <c r="AC80" s="469">
        <v>0</v>
      </c>
      <c r="AD80" s="469"/>
      <c r="AE80" s="469"/>
      <c r="AF80" s="159"/>
      <c r="AG80" s="469">
        <v>0</v>
      </c>
      <c r="AH80" s="154"/>
      <c r="AI80" s="469"/>
      <c r="AJ80" s="159"/>
      <c r="AK80" s="469">
        <f>AG80-M80</f>
        <v>0</v>
      </c>
      <c r="AL80" s="154"/>
    </row>
    <row r="81" spans="1:38" ht="18" customHeight="1">
      <c r="A81" s="482"/>
      <c r="B81" s="487" t="s">
        <v>78</v>
      </c>
      <c r="C81" s="487"/>
      <c r="D81" s="42"/>
      <c r="E81" s="42"/>
      <c r="F81" s="42"/>
      <c r="G81" s="487"/>
      <c r="H81" s="159"/>
      <c r="I81" s="469">
        <f>I80+I79+I76</f>
        <v>0</v>
      </c>
      <c r="J81" s="469"/>
      <c r="K81" s="469"/>
      <c r="L81" s="159"/>
      <c r="M81" s="469">
        <f>M80+M79+M76</f>
        <v>0</v>
      </c>
      <c r="N81" s="469"/>
      <c r="O81" s="469"/>
      <c r="P81" s="159"/>
      <c r="Q81" s="469">
        <f>Q80+Q79+Q76</f>
        <v>0</v>
      </c>
      <c r="R81" s="469"/>
      <c r="S81" s="469"/>
      <c r="T81" s="159"/>
      <c r="U81" s="469">
        <f>U80+U79+U76</f>
        <v>0</v>
      </c>
      <c r="V81" s="469"/>
      <c r="W81" s="469"/>
      <c r="X81" s="159"/>
      <c r="Y81" s="469">
        <f>Y80+Y79+Y76</f>
        <v>0</v>
      </c>
      <c r="Z81" s="469"/>
      <c r="AA81" s="469"/>
      <c r="AB81" s="159"/>
      <c r="AC81" s="469">
        <f>AC80+AC79+AC76</f>
        <v>0</v>
      </c>
      <c r="AD81" s="469"/>
      <c r="AE81" s="469"/>
      <c r="AF81" s="159"/>
      <c r="AG81" s="469">
        <f>AG80+AG79+AG76</f>
        <v>0</v>
      </c>
      <c r="AH81" s="154"/>
      <c r="AI81" s="469"/>
      <c r="AJ81" s="159"/>
      <c r="AK81" s="469">
        <f>AK80+AK79+AK76</f>
        <v>0</v>
      </c>
      <c r="AL81" s="154"/>
    </row>
    <row r="82" ht="15.75">
      <c r="AM82" s="10"/>
    </row>
    <row r="83" ht="18" customHeight="1">
      <c r="AM83" s="10"/>
    </row>
    <row r="84" spans="1:39" ht="18" customHeight="1" hidden="1">
      <c r="A84" s="333" t="s">
        <v>86</v>
      </c>
      <c r="B84" s="333"/>
      <c r="C84" s="333"/>
      <c r="D84" s="333"/>
      <c r="E84" s="333"/>
      <c r="F84" s="333"/>
      <c r="G84" s="333"/>
      <c r="H84" s="334"/>
      <c r="I84" s="334"/>
      <c r="J84" s="334"/>
      <c r="K84" s="334"/>
      <c r="L84" s="334"/>
      <c r="M84" s="334"/>
      <c r="N84" s="334"/>
      <c r="O84" s="334"/>
      <c r="P84" s="334"/>
      <c r="Q84" s="334"/>
      <c r="R84" s="334"/>
      <c r="S84" s="334"/>
      <c r="T84" s="334"/>
      <c r="U84" s="334"/>
      <c r="V84" s="334"/>
      <c r="W84" s="334"/>
      <c r="X84" s="334"/>
      <c r="Y84" s="334"/>
      <c r="Z84" s="334"/>
      <c r="AA84" s="334"/>
      <c r="AB84" s="334"/>
      <c r="AC84" s="334"/>
      <c r="AD84" s="334"/>
      <c r="AE84" s="334"/>
      <c r="AF84" s="334"/>
      <c r="AG84" s="334"/>
      <c r="AH84" s="334"/>
      <c r="AI84" s="334"/>
      <c r="AJ84" s="334"/>
      <c r="AK84" s="334"/>
      <c r="AL84" s="334"/>
      <c r="AM84" s="10"/>
    </row>
    <row r="85" spans="1:38" ht="18" customHeight="1" hidden="1">
      <c r="A85" s="264"/>
      <c r="B85" s="265"/>
      <c r="C85" s="265"/>
      <c r="D85" s="265"/>
      <c r="E85" s="265"/>
      <c r="F85" s="265"/>
      <c r="G85" s="265"/>
      <c r="H85" s="266" t="s">
        <v>58</v>
      </c>
      <c r="I85" s="267"/>
      <c r="J85" s="267"/>
      <c r="K85" s="268"/>
      <c r="L85" s="266" t="s">
        <v>59</v>
      </c>
      <c r="M85" s="267"/>
      <c r="N85" s="267"/>
      <c r="O85" s="268"/>
      <c r="P85" s="269">
        <v>2007</v>
      </c>
      <c r="Q85" s="270"/>
      <c r="R85" s="270"/>
      <c r="S85" s="268"/>
      <c r="T85" s="269">
        <v>2007</v>
      </c>
      <c r="U85" s="270"/>
      <c r="V85" s="270"/>
      <c r="W85" s="268"/>
      <c r="X85" s="269">
        <v>2007</v>
      </c>
      <c r="Y85" s="270"/>
      <c r="Z85" s="270"/>
      <c r="AA85" s="268"/>
      <c r="AB85" s="269">
        <v>2007</v>
      </c>
      <c r="AC85" s="270"/>
      <c r="AD85" s="270"/>
      <c r="AE85" s="268"/>
      <c r="AF85" s="269">
        <v>2007</v>
      </c>
      <c r="AG85" s="270"/>
      <c r="AH85" s="270"/>
      <c r="AI85" s="268"/>
      <c r="AJ85" s="266" t="s">
        <v>60</v>
      </c>
      <c r="AK85" s="267"/>
      <c r="AL85" s="271"/>
    </row>
    <row r="86" spans="1:38" ht="18" customHeight="1" hidden="1">
      <c r="A86" s="272"/>
      <c r="B86" s="273"/>
      <c r="C86" s="274"/>
      <c r="D86" s="274"/>
      <c r="E86" s="275"/>
      <c r="F86" s="273"/>
      <c r="G86" s="275"/>
      <c r="H86" s="276" t="s">
        <v>91</v>
      </c>
      <c r="I86" s="277"/>
      <c r="J86" s="277"/>
      <c r="K86" s="278"/>
      <c r="L86" s="276" t="s">
        <v>89</v>
      </c>
      <c r="M86" s="277"/>
      <c r="N86" s="277"/>
      <c r="O86" s="278"/>
      <c r="P86" s="276" t="s">
        <v>137</v>
      </c>
      <c r="Q86" s="279"/>
      <c r="R86" s="279"/>
      <c r="S86" s="278"/>
      <c r="T86" s="276" t="s">
        <v>110</v>
      </c>
      <c r="U86" s="277"/>
      <c r="V86" s="277"/>
      <c r="W86" s="278"/>
      <c r="X86" s="276" t="s">
        <v>111</v>
      </c>
      <c r="Y86" s="279"/>
      <c r="Z86" s="279"/>
      <c r="AA86" s="278"/>
      <c r="AB86" s="276" t="s">
        <v>113</v>
      </c>
      <c r="AC86" s="279"/>
      <c r="AD86" s="279"/>
      <c r="AE86" s="278"/>
      <c r="AF86" s="276" t="s">
        <v>101</v>
      </c>
      <c r="AG86" s="277"/>
      <c r="AH86" s="277"/>
      <c r="AI86" s="278"/>
      <c r="AJ86" s="276" t="s">
        <v>107</v>
      </c>
      <c r="AK86" s="277"/>
      <c r="AL86" s="280"/>
    </row>
    <row r="87" spans="1:38" ht="18" customHeight="1" hidden="1" thickBot="1">
      <c r="A87" s="281" t="s">
        <v>102</v>
      </c>
      <c r="B87" s="282"/>
      <c r="C87" s="282"/>
      <c r="D87" s="282"/>
      <c r="E87" s="282"/>
      <c r="F87" s="282"/>
      <c r="G87" s="282"/>
      <c r="H87" s="283" t="s">
        <v>103</v>
      </c>
      <c r="I87" s="284" t="s">
        <v>8</v>
      </c>
      <c r="J87" s="285" t="s">
        <v>105</v>
      </c>
      <c r="K87" s="286"/>
      <c r="L87" s="283" t="s">
        <v>103</v>
      </c>
      <c r="M87" s="284" t="s">
        <v>8</v>
      </c>
      <c r="N87" s="285" t="s">
        <v>105</v>
      </c>
      <c r="O87" s="286"/>
      <c r="P87" s="283" t="s">
        <v>103</v>
      </c>
      <c r="Q87" s="284" t="s">
        <v>8</v>
      </c>
      <c r="R87" s="285" t="s">
        <v>105</v>
      </c>
      <c r="S87" s="286"/>
      <c r="T87" s="283" t="s">
        <v>103</v>
      </c>
      <c r="U87" s="284" t="s">
        <v>8</v>
      </c>
      <c r="V87" s="285" t="s">
        <v>105</v>
      </c>
      <c r="W87" s="286"/>
      <c r="X87" s="283" t="s">
        <v>103</v>
      </c>
      <c r="Y87" s="284" t="s">
        <v>8</v>
      </c>
      <c r="Z87" s="285" t="s">
        <v>105</v>
      </c>
      <c r="AA87" s="286"/>
      <c r="AB87" s="283" t="s">
        <v>103</v>
      </c>
      <c r="AC87" s="284" t="s">
        <v>8</v>
      </c>
      <c r="AD87" s="285" t="s">
        <v>105</v>
      </c>
      <c r="AE87" s="286"/>
      <c r="AF87" s="283" t="s">
        <v>103</v>
      </c>
      <c r="AG87" s="284" t="s">
        <v>8</v>
      </c>
      <c r="AH87" s="285" t="s">
        <v>105</v>
      </c>
      <c r="AI87" s="286"/>
      <c r="AJ87" s="283" t="s">
        <v>103</v>
      </c>
      <c r="AK87" s="284" t="s">
        <v>8</v>
      </c>
      <c r="AL87" s="287" t="s">
        <v>105</v>
      </c>
    </row>
    <row r="88" spans="1:38" ht="18" customHeight="1" hidden="1">
      <c r="A88" s="288"/>
      <c r="B88" s="656" t="s">
        <v>49</v>
      </c>
      <c r="C88" s="656"/>
      <c r="D88" s="656"/>
      <c r="E88" s="656"/>
      <c r="F88" s="656"/>
      <c r="G88" s="657"/>
      <c r="H88" s="291"/>
      <c r="I88" s="292"/>
      <c r="J88" s="293">
        <v>0</v>
      </c>
      <c r="K88" s="292"/>
      <c r="L88" s="291"/>
      <c r="M88" s="292"/>
      <c r="N88" s="293">
        <v>0</v>
      </c>
      <c r="O88" s="292"/>
      <c r="P88" s="291"/>
      <c r="Q88" s="292"/>
      <c r="R88" s="293">
        <v>0</v>
      </c>
      <c r="S88" s="292"/>
      <c r="T88" s="291">
        <f aca="true" t="shared" si="3" ref="T88:V91">P88+L88</f>
        <v>0</v>
      </c>
      <c r="U88" s="292">
        <f t="shared" si="3"/>
        <v>0</v>
      </c>
      <c r="V88" s="292">
        <f t="shared" si="3"/>
        <v>0</v>
      </c>
      <c r="W88" s="292"/>
      <c r="X88" s="291">
        <v>0</v>
      </c>
      <c r="Y88" s="292">
        <v>0</v>
      </c>
      <c r="Z88" s="293">
        <v>0</v>
      </c>
      <c r="AA88" s="292"/>
      <c r="AB88" s="291">
        <v>0</v>
      </c>
      <c r="AC88" s="292">
        <v>0</v>
      </c>
      <c r="AD88" s="293">
        <v>0</v>
      </c>
      <c r="AE88" s="292"/>
      <c r="AF88" s="291">
        <f aca="true" t="shared" si="4" ref="AF88:AH91">X88+T88</f>
        <v>0</v>
      </c>
      <c r="AG88" s="292">
        <f t="shared" si="4"/>
        <v>0</v>
      </c>
      <c r="AH88" s="293">
        <f t="shared" si="4"/>
        <v>0</v>
      </c>
      <c r="AI88" s="292"/>
      <c r="AJ88" s="291">
        <f aca="true" t="shared" si="5" ref="AJ88:AL91">AF88-L88</f>
        <v>0</v>
      </c>
      <c r="AK88" s="292">
        <f t="shared" si="5"/>
        <v>0</v>
      </c>
      <c r="AL88" s="294">
        <f t="shared" si="5"/>
        <v>0</v>
      </c>
    </row>
    <row r="89" spans="1:38" ht="18" customHeight="1" hidden="1">
      <c r="A89" s="288"/>
      <c r="B89" s="671" t="s">
        <v>50</v>
      </c>
      <c r="C89" s="671"/>
      <c r="D89" s="671"/>
      <c r="E89" s="671"/>
      <c r="F89" s="671"/>
      <c r="G89" s="672"/>
      <c r="H89" s="291"/>
      <c r="I89" s="292"/>
      <c r="J89" s="292"/>
      <c r="K89" s="292"/>
      <c r="L89" s="291"/>
      <c r="M89" s="292"/>
      <c r="N89" s="292"/>
      <c r="O89" s="292"/>
      <c r="P89" s="291"/>
      <c r="Q89" s="292"/>
      <c r="R89" s="292"/>
      <c r="S89" s="292"/>
      <c r="T89" s="291">
        <f t="shared" si="3"/>
        <v>0</v>
      </c>
      <c r="U89" s="292">
        <f t="shared" si="3"/>
        <v>0</v>
      </c>
      <c r="V89" s="292">
        <f t="shared" si="3"/>
        <v>0</v>
      </c>
      <c r="W89" s="292"/>
      <c r="X89" s="291"/>
      <c r="Y89" s="292"/>
      <c r="Z89" s="292"/>
      <c r="AA89" s="292"/>
      <c r="AB89" s="291"/>
      <c r="AC89" s="292"/>
      <c r="AD89" s="292"/>
      <c r="AE89" s="292"/>
      <c r="AF89" s="291">
        <f t="shared" si="4"/>
        <v>0</v>
      </c>
      <c r="AG89" s="292">
        <f t="shared" si="4"/>
        <v>0</v>
      </c>
      <c r="AH89" s="292">
        <f t="shared" si="4"/>
        <v>0</v>
      </c>
      <c r="AI89" s="292"/>
      <c r="AJ89" s="291">
        <f t="shared" si="5"/>
        <v>0</v>
      </c>
      <c r="AK89" s="292">
        <f t="shared" si="5"/>
        <v>0</v>
      </c>
      <c r="AL89" s="295">
        <f t="shared" si="5"/>
        <v>0</v>
      </c>
    </row>
    <row r="90" spans="1:38" ht="18" customHeight="1" hidden="1">
      <c r="A90" s="288"/>
      <c r="B90" s="671" t="s">
        <v>51</v>
      </c>
      <c r="C90" s="671"/>
      <c r="D90" s="671"/>
      <c r="E90" s="671"/>
      <c r="F90" s="671"/>
      <c r="G90" s="672"/>
      <c r="H90" s="291"/>
      <c r="I90" s="292"/>
      <c r="J90" s="292"/>
      <c r="K90" s="292"/>
      <c r="L90" s="291"/>
      <c r="M90" s="292"/>
      <c r="N90" s="292"/>
      <c r="O90" s="292"/>
      <c r="P90" s="291"/>
      <c r="Q90" s="292"/>
      <c r="R90" s="292"/>
      <c r="S90" s="292"/>
      <c r="T90" s="291">
        <f t="shared" si="3"/>
        <v>0</v>
      </c>
      <c r="U90" s="292">
        <f t="shared" si="3"/>
        <v>0</v>
      </c>
      <c r="V90" s="292">
        <f t="shared" si="3"/>
        <v>0</v>
      </c>
      <c r="W90" s="292"/>
      <c r="X90" s="291"/>
      <c r="Y90" s="292"/>
      <c r="Z90" s="292"/>
      <c r="AA90" s="292"/>
      <c r="AB90" s="291"/>
      <c r="AC90" s="292"/>
      <c r="AD90" s="292"/>
      <c r="AE90" s="292"/>
      <c r="AF90" s="291">
        <f t="shared" si="4"/>
        <v>0</v>
      </c>
      <c r="AG90" s="292">
        <f t="shared" si="4"/>
        <v>0</v>
      </c>
      <c r="AH90" s="292">
        <f t="shared" si="4"/>
        <v>0</v>
      </c>
      <c r="AI90" s="292"/>
      <c r="AJ90" s="291">
        <f t="shared" si="5"/>
        <v>0</v>
      </c>
      <c r="AK90" s="292">
        <f t="shared" si="5"/>
        <v>0</v>
      </c>
      <c r="AL90" s="295">
        <f t="shared" si="5"/>
        <v>0</v>
      </c>
    </row>
    <row r="91" spans="1:38" ht="18" customHeight="1" hidden="1">
      <c r="A91" s="296"/>
      <c r="B91" s="660" t="s">
        <v>52</v>
      </c>
      <c r="C91" s="660"/>
      <c r="D91" s="660"/>
      <c r="E91" s="660"/>
      <c r="F91" s="660"/>
      <c r="G91" s="661"/>
      <c r="H91" s="299"/>
      <c r="I91" s="278"/>
      <c r="J91" s="278"/>
      <c r="K91" s="278"/>
      <c r="L91" s="299"/>
      <c r="M91" s="278"/>
      <c r="N91" s="278"/>
      <c r="O91" s="278"/>
      <c r="P91" s="299"/>
      <c r="Q91" s="278"/>
      <c r="R91" s="278"/>
      <c r="S91" s="278"/>
      <c r="T91" s="299">
        <f t="shared" si="3"/>
        <v>0</v>
      </c>
      <c r="U91" s="278">
        <f t="shared" si="3"/>
        <v>0</v>
      </c>
      <c r="V91" s="278">
        <f t="shared" si="3"/>
        <v>0</v>
      </c>
      <c r="W91" s="278"/>
      <c r="X91" s="299"/>
      <c r="Y91" s="278"/>
      <c r="Z91" s="278"/>
      <c r="AA91" s="278"/>
      <c r="AB91" s="299"/>
      <c r="AC91" s="278"/>
      <c r="AD91" s="278"/>
      <c r="AE91" s="278"/>
      <c r="AF91" s="299">
        <f t="shared" si="4"/>
        <v>0</v>
      </c>
      <c r="AG91" s="278">
        <f t="shared" si="4"/>
        <v>0</v>
      </c>
      <c r="AH91" s="278">
        <f t="shared" si="4"/>
        <v>0</v>
      </c>
      <c r="AI91" s="278"/>
      <c r="AJ91" s="299">
        <f t="shared" si="5"/>
        <v>0</v>
      </c>
      <c r="AK91" s="278">
        <f t="shared" si="5"/>
        <v>0</v>
      </c>
      <c r="AL91" s="300">
        <f t="shared" si="5"/>
        <v>0</v>
      </c>
    </row>
    <row r="92" spans="1:39" ht="18" customHeight="1" hidden="1">
      <c r="A92" s="301"/>
      <c r="B92" s="302"/>
      <c r="C92" s="302" t="s">
        <v>9</v>
      </c>
      <c r="D92" s="303"/>
      <c r="E92" s="303"/>
      <c r="F92" s="303"/>
      <c r="G92" s="302"/>
      <c r="H92" s="304">
        <f>SUM(H88:H91)</f>
        <v>0</v>
      </c>
      <c r="I92" s="305">
        <f>SUM(I88:I91)</f>
        <v>0</v>
      </c>
      <c r="J92" s="305">
        <f>SUM(J88:J91)</f>
        <v>0</v>
      </c>
      <c r="K92" s="305"/>
      <c r="L92" s="304">
        <f>SUM(L88:L91)</f>
        <v>0</v>
      </c>
      <c r="M92" s="305">
        <f>SUM(M88:M91)</f>
        <v>0</v>
      </c>
      <c r="N92" s="305">
        <f>SUM(N88:N91)</f>
        <v>0</v>
      </c>
      <c r="O92" s="305"/>
      <c r="P92" s="304">
        <f>SUM(P88:P91)</f>
        <v>0</v>
      </c>
      <c r="Q92" s="305">
        <f>SUM(Q88:Q91)</f>
        <v>0</v>
      </c>
      <c r="R92" s="305">
        <f>SUM(R88:R91)</f>
        <v>0</v>
      </c>
      <c r="S92" s="305"/>
      <c r="T92" s="304">
        <f>SUM(T88:T91)</f>
        <v>0</v>
      </c>
      <c r="U92" s="305">
        <f>SUM(U88:U91)</f>
        <v>0</v>
      </c>
      <c r="V92" s="305">
        <f>SUM(V88:V91)</f>
        <v>0</v>
      </c>
      <c r="W92" s="305"/>
      <c r="X92" s="304">
        <f>SUM(X88:X91)</f>
        <v>0</v>
      </c>
      <c r="Y92" s="305">
        <f>SUM(Y88:Y91)</f>
        <v>0</v>
      </c>
      <c r="Z92" s="305">
        <f>SUM(Z88:Z91)</f>
        <v>0</v>
      </c>
      <c r="AA92" s="305"/>
      <c r="AB92" s="304">
        <f>SUM(AB88:AB91)</f>
        <v>0</v>
      </c>
      <c r="AC92" s="305">
        <f>SUM(AC88:AC91)</f>
        <v>0</v>
      </c>
      <c r="AD92" s="305">
        <f>SUM(AD88:AD91)</f>
        <v>0</v>
      </c>
      <c r="AE92" s="305"/>
      <c r="AF92" s="304">
        <f>SUM(AF88:AF91)</f>
        <v>0</v>
      </c>
      <c r="AG92" s="305">
        <f>SUM(AG88:AG91)</f>
        <v>0</v>
      </c>
      <c r="AH92" s="305">
        <f>SUM(AH88:AH91)</f>
        <v>0</v>
      </c>
      <c r="AI92" s="305"/>
      <c r="AJ92" s="304">
        <f>SUM(AJ88:AJ91)</f>
        <v>0</v>
      </c>
      <c r="AK92" s="305">
        <f>SUM(AK88:AK91)</f>
        <v>0</v>
      </c>
      <c r="AL92" s="306">
        <f>SUM(AL88:AL91)</f>
        <v>0</v>
      </c>
      <c r="AM92" s="13"/>
    </row>
    <row r="93" spans="1:38" ht="18" customHeight="1" hidden="1">
      <c r="A93" s="272"/>
      <c r="B93" s="275"/>
      <c r="C93" s="275"/>
      <c r="D93" s="275"/>
      <c r="E93" s="275"/>
      <c r="F93" s="275"/>
      <c r="G93" s="275"/>
      <c r="H93" s="307"/>
      <c r="I93" s="308"/>
      <c r="J93" s="308"/>
      <c r="K93" s="308"/>
      <c r="L93" s="307"/>
      <c r="M93" s="308"/>
      <c r="N93" s="308"/>
      <c r="O93" s="308"/>
      <c r="P93" s="307"/>
      <c r="Q93" s="308"/>
      <c r="R93" s="308"/>
      <c r="S93" s="308"/>
      <c r="T93" s="307"/>
      <c r="U93" s="308"/>
      <c r="V93" s="308"/>
      <c r="W93" s="308"/>
      <c r="X93" s="307"/>
      <c r="Y93" s="308"/>
      <c r="Z93" s="308"/>
      <c r="AA93" s="308"/>
      <c r="AB93" s="307"/>
      <c r="AC93" s="308"/>
      <c r="AD93" s="308"/>
      <c r="AE93" s="308"/>
      <c r="AF93" s="307"/>
      <c r="AG93" s="308"/>
      <c r="AH93" s="308"/>
      <c r="AI93" s="308"/>
      <c r="AJ93" s="307"/>
      <c r="AK93" s="308"/>
      <c r="AL93" s="309"/>
    </row>
    <row r="94" spans="1:38" ht="18" customHeight="1" hidden="1">
      <c r="A94" s="301" t="s">
        <v>76</v>
      </c>
      <c r="B94" s="297"/>
      <c r="C94" s="298"/>
      <c r="D94" s="298"/>
      <c r="E94" s="298"/>
      <c r="F94" s="298"/>
      <c r="G94" s="297"/>
      <c r="H94" s="299"/>
      <c r="I94" s="278"/>
      <c r="J94" s="278"/>
      <c r="K94" s="278"/>
      <c r="L94" s="299"/>
      <c r="M94" s="278"/>
      <c r="N94" s="278"/>
      <c r="O94" s="278"/>
      <c r="P94" s="299"/>
      <c r="Q94" s="278"/>
      <c r="R94" s="278"/>
      <c r="S94" s="278"/>
      <c r="T94" s="299"/>
      <c r="U94" s="278">
        <f>+M94+Q94</f>
        <v>0</v>
      </c>
      <c r="V94" s="278"/>
      <c r="W94" s="278"/>
      <c r="X94" s="299"/>
      <c r="Y94" s="278"/>
      <c r="Z94" s="278"/>
      <c r="AA94" s="278"/>
      <c r="AB94" s="299"/>
      <c r="AC94" s="278"/>
      <c r="AD94" s="278"/>
      <c r="AE94" s="278"/>
      <c r="AF94" s="299"/>
      <c r="AG94" s="278">
        <f>Y94+U94</f>
        <v>0</v>
      </c>
      <c r="AH94" s="278"/>
      <c r="AI94" s="278"/>
      <c r="AJ94" s="299"/>
      <c r="AK94" s="278">
        <f>AG94-M94</f>
        <v>0</v>
      </c>
      <c r="AL94" s="300"/>
    </row>
    <row r="95" spans="1:38" ht="18" customHeight="1" hidden="1">
      <c r="A95" s="288"/>
      <c r="B95" s="289" t="s">
        <v>79</v>
      </c>
      <c r="C95" s="290"/>
      <c r="D95" s="290"/>
      <c r="E95" s="290"/>
      <c r="F95" s="290"/>
      <c r="G95" s="289"/>
      <c r="H95" s="291"/>
      <c r="I95" s="292">
        <f>+I92+I94</f>
        <v>0</v>
      </c>
      <c r="J95" s="292"/>
      <c r="K95" s="292"/>
      <c r="L95" s="291"/>
      <c r="M95" s="292">
        <f>+M92+M94</f>
        <v>0</v>
      </c>
      <c r="N95" s="292"/>
      <c r="O95" s="292"/>
      <c r="P95" s="291"/>
      <c r="Q95" s="292">
        <f>+Q92+Q94</f>
        <v>0</v>
      </c>
      <c r="R95" s="292"/>
      <c r="S95" s="292"/>
      <c r="T95" s="291"/>
      <c r="U95" s="292">
        <f>+U92+U94</f>
        <v>0</v>
      </c>
      <c r="V95" s="292"/>
      <c r="W95" s="292"/>
      <c r="X95" s="291"/>
      <c r="Y95" s="292">
        <f>+Y92+Y94</f>
        <v>0</v>
      </c>
      <c r="Z95" s="292"/>
      <c r="AA95" s="292"/>
      <c r="AB95" s="291"/>
      <c r="AC95" s="292">
        <f>+AC92+AC94</f>
        <v>0</v>
      </c>
      <c r="AD95" s="292"/>
      <c r="AE95" s="292"/>
      <c r="AF95" s="291"/>
      <c r="AG95" s="292">
        <f>+AG92+AG94</f>
        <v>0</v>
      </c>
      <c r="AH95" s="292"/>
      <c r="AI95" s="292"/>
      <c r="AJ95" s="291"/>
      <c r="AK95" s="292">
        <f>+AK92+AK94</f>
        <v>0</v>
      </c>
      <c r="AL95" s="295"/>
    </row>
    <row r="96" spans="1:38" ht="18" customHeight="1" hidden="1">
      <c r="A96" s="272"/>
      <c r="B96" s="275"/>
      <c r="C96" s="275"/>
      <c r="D96" s="275"/>
      <c r="E96" s="275"/>
      <c r="F96" s="275"/>
      <c r="G96" s="275"/>
      <c r="H96" s="307"/>
      <c r="I96" s="308"/>
      <c r="J96" s="308"/>
      <c r="K96" s="308"/>
      <c r="L96" s="307"/>
      <c r="M96" s="308"/>
      <c r="N96" s="308"/>
      <c r="O96" s="308"/>
      <c r="P96" s="307"/>
      <c r="Q96" s="308"/>
      <c r="R96" s="308"/>
      <c r="S96" s="308"/>
      <c r="T96" s="307"/>
      <c r="U96" s="308"/>
      <c r="V96" s="308"/>
      <c r="W96" s="308"/>
      <c r="X96" s="307"/>
      <c r="Y96" s="308"/>
      <c r="Z96" s="308"/>
      <c r="AA96" s="308"/>
      <c r="AB96" s="307"/>
      <c r="AC96" s="308"/>
      <c r="AD96" s="308"/>
      <c r="AE96" s="308"/>
      <c r="AF96" s="307"/>
      <c r="AG96" s="308"/>
      <c r="AH96" s="308"/>
      <c r="AI96" s="308"/>
      <c r="AJ96" s="307"/>
      <c r="AK96" s="308"/>
      <c r="AL96" s="309"/>
    </row>
    <row r="97" spans="1:38" ht="18" customHeight="1" hidden="1">
      <c r="A97" s="288"/>
      <c r="B97" s="289" t="s">
        <v>77</v>
      </c>
      <c r="C97" s="289"/>
      <c r="D97" s="289"/>
      <c r="E97" s="289"/>
      <c r="F97" s="289"/>
      <c r="G97" s="289"/>
      <c r="H97" s="291"/>
      <c r="I97" s="292"/>
      <c r="J97" s="292"/>
      <c r="K97" s="292"/>
      <c r="L97" s="291"/>
      <c r="M97" s="292"/>
      <c r="N97" s="292"/>
      <c r="O97" s="292"/>
      <c r="P97" s="291"/>
      <c r="Q97" s="292"/>
      <c r="R97" s="292"/>
      <c r="S97" s="292"/>
      <c r="T97" s="291"/>
      <c r="U97" s="292"/>
      <c r="V97" s="292"/>
      <c r="W97" s="292"/>
      <c r="X97" s="291"/>
      <c r="Y97" s="292"/>
      <c r="Z97" s="292"/>
      <c r="AA97" s="292"/>
      <c r="AB97" s="291"/>
      <c r="AC97" s="292"/>
      <c r="AD97" s="292"/>
      <c r="AE97" s="292"/>
      <c r="AF97" s="291"/>
      <c r="AG97" s="292"/>
      <c r="AH97" s="292"/>
      <c r="AI97" s="292"/>
      <c r="AJ97" s="291"/>
      <c r="AK97" s="292"/>
      <c r="AL97" s="295"/>
    </row>
    <row r="98" spans="1:38" ht="18" customHeight="1" hidden="1">
      <c r="A98" s="288"/>
      <c r="B98" s="290"/>
      <c r="C98" s="289" t="s">
        <v>11</v>
      </c>
      <c r="D98" s="290"/>
      <c r="E98" s="290"/>
      <c r="F98" s="290"/>
      <c r="G98" s="289"/>
      <c r="H98" s="291"/>
      <c r="I98" s="292"/>
      <c r="J98" s="292"/>
      <c r="K98" s="292"/>
      <c r="L98" s="291"/>
      <c r="M98" s="292"/>
      <c r="N98" s="292"/>
      <c r="O98" s="292"/>
      <c r="P98" s="291"/>
      <c r="Q98" s="292">
        <v>0</v>
      </c>
      <c r="R98" s="292"/>
      <c r="S98" s="292"/>
      <c r="T98" s="291"/>
      <c r="U98" s="292"/>
      <c r="V98" s="292"/>
      <c r="W98" s="292"/>
      <c r="X98" s="291"/>
      <c r="Y98" s="292">
        <v>0</v>
      </c>
      <c r="Z98" s="292"/>
      <c r="AA98" s="292"/>
      <c r="AB98" s="291"/>
      <c r="AC98" s="292">
        <v>0</v>
      </c>
      <c r="AD98" s="292"/>
      <c r="AE98" s="292"/>
      <c r="AF98" s="291"/>
      <c r="AG98" s="292"/>
      <c r="AH98" s="292"/>
      <c r="AI98" s="292"/>
      <c r="AJ98" s="291"/>
      <c r="AK98" s="292">
        <f>AG98-M98</f>
        <v>0</v>
      </c>
      <c r="AL98" s="295"/>
    </row>
    <row r="99" spans="1:38" ht="18" customHeight="1" hidden="1">
      <c r="A99" s="301"/>
      <c r="B99" s="298"/>
      <c r="C99" s="297" t="s">
        <v>54</v>
      </c>
      <c r="D99" s="298"/>
      <c r="E99" s="298"/>
      <c r="F99" s="298"/>
      <c r="G99" s="297"/>
      <c r="H99" s="299"/>
      <c r="I99" s="278"/>
      <c r="J99" s="278"/>
      <c r="K99" s="278"/>
      <c r="L99" s="299"/>
      <c r="M99" s="278"/>
      <c r="N99" s="278"/>
      <c r="O99" s="278"/>
      <c r="P99" s="299"/>
      <c r="Q99" s="278">
        <v>0</v>
      </c>
      <c r="R99" s="278"/>
      <c r="S99" s="278"/>
      <c r="T99" s="299"/>
      <c r="U99" s="278"/>
      <c r="V99" s="278"/>
      <c r="W99" s="278"/>
      <c r="X99" s="299"/>
      <c r="Y99" s="278">
        <v>0</v>
      </c>
      <c r="Z99" s="278"/>
      <c r="AA99" s="278"/>
      <c r="AB99" s="299"/>
      <c r="AC99" s="278">
        <v>0</v>
      </c>
      <c r="AD99" s="278"/>
      <c r="AE99" s="278"/>
      <c r="AF99" s="299"/>
      <c r="AG99" s="278"/>
      <c r="AH99" s="278"/>
      <c r="AI99" s="278"/>
      <c r="AJ99" s="299"/>
      <c r="AK99" s="278">
        <f>AG99-M99</f>
        <v>0</v>
      </c>
      <c r="AL99" s="300"/>
    </row>
    <row r="100" spans="1:38" ht="18" customHeight="1" hidden="1">
      <c r="A100" s="301"/>
      <c r="B100" s="297" t="s">
        <v>78</v>
      </c>
      <c r="C100" s="298"/>
      <c r="D100" s="298"/>
      <c r="E100" s="298"/>
      <c r="F100" s="298"/>
      <c r="G100" s="297"/>
      <c r="H100" s="299"/>
      <c r="I100" s="278">
        <f>I99+I98+I95</f>
        <v>0</v>
      </c>
      <c r="J100" s="278"/>
      <c r="K100" s="278"/>
      <c r="L100" s="299"/>
      <c r="M100" s="278">
        <f>M99+M98+M95</f>
        <v>0</v>
      </c>
      <c r="N100" s="278"/>
      <c r="O100" s="278"/>
      <c r="P100" s="299"/>
      <c r="Q100" s="278">
        <f>Q99+Q98+Q95</f>
        <v>0</v>
      </c>
      <c r="R100" s="278"/>
      <c r="S100" s="278"/>
      <c r="T100" s="299"/>
      <c r="U100" s="278">
        <f>U99+U98+U95</f>
        <v>0</v>
      </c>
      <c r="V100" s="278"/>
      <c r="W100" s="278"/>
      <c r="X100" s="299"/>
      <c r="Y100" s="278">
        <f>Y99+Y98+Y95</f>
        <v>0</v>
      </c>
      <c r="Z100" s="278"/>
      <c r="AA100" s="278"/>
      <c r="AB100" s="299"/>
      <c r="AC100" s="278">
        <f>AC99+AC98+AC95</f>
        <v>0</v>
      </c>
      <c r="AD100" s="278"/>
      <c r="AE100" s="278"/>
      <c r="AF100" s="299"/>
      <c r="AG100" s="278">
        <f>AG99+AG98+AG95</f>
        <v>0</v>
      </c>
      <c r="AH100" s="278"/>
      <c r="AI100" s="278"/>
      <c r="AJ100" s="299"/>
      <c r="AK100" s="278">
        <f>AK99+AK98+AK95</f>
        <v>0</v>
      </c>
      <c r="AL100" s="300"/>
    </row>
    <row r="101" spans="3:6" ht="18" customHeight="1">
      <c r="C101" s="12"/>
      <c r="D101" s="12"/>
      <c r="E101" s="12"/>
      <c r="F101" s="12"/>
    </row>
    <row r="102" spans="3:6" ht="18" customHeight="1">
      <c r="C102" s="12"/>
      <c r="D102" s="12"/>
      <c r="E102" s="12"/>
      <c r="F102" s="12"/>
    </row>
    <row r="106" spans="3:38" ht="15.75">
      <c r="C106" s="232"/>
      <c r="D106" s="232"/>
      <c r="E106" s="232"/>
      <c r="F106" s="232"/>
      <c r="G106" s="232"/>
      <c r="H106" s="233"/>
      <c r="I106" s="233"/>
      <c r="J106" s="233"/>
      <c r="K106" s="233"/>
      <c r="L106" s="233"/>
      <c r="M106" s="233"/>
      <c r="N106" s="233"/>
      <c r="O106" s="233"/>
      <c r="P106" s="233"/>
      <c r="Q106" s="233"/>
      <c r="R106" s="233"/>
      <c r="S106" s="233"/>
      <c r="T106" s="233"/>
      <c r="U106" s="233"/>
      <c r="V106" s="233"/>
      <c r="W106" s="233"/>
      <c r="X106" s="233"/>
      <c r="Y106" s="233"/>
      <c r="Z106" s="233"/>
      <c r="AA106" s="233"/>
      <c r="AB106" s="233"/>
      <c r="AC106" s="233"/>
      <c r="AD106" s="233"/>
      <c r="AE106" s="233"/>
      <c r="AF106" s="233"/>
      <c r="AG106" s="233"/>
      <c r="AH106" s="233"/>
      <c r="AI106" s="233"/>
      <c r="AJ106" s="233"/>
      <c r="AK106" s="233"/>
      <c r="AL106" s="233"/>
    </row>
    <row r="107" spans="1:39" s="232" customFormat="1" ht="26.25">
      <c r="A107" s="670"/>
      <c r="B107" s="670"/>
      <c r="C107" s="670"/>
      <c r="D107" s="670"/>
      <c r="E107" s="670"/>
      <c r="F107" s="670"/>
      <c r="G107" s="670"/>
      <c r="H107" s="670"/>
      <c r="I107" s="670"/>
      <c r="J107" s="670"/>
      <c r="K107" s="670"/>
      <c r="L107" s="670"/>
      <c r="M107" s="670"/>
      <c r="N107" s="670"/>
      <c r="O107" s="670"/>
      <c r="P107" s="670"/>
      <c r="Q107" s="670"/>
      <c r="R107" s="670"/>
      <c r="S107" s="670"/>
      <c r="T107" s="670"/>
      <c r="U107" s="670"/>
      <c r="V107" s="670"/>
      <c r="W107" s="670"/>
      <c r="X107" s="670"/>
      <c r="Y107" s="670"/>
      <c r="Z107" s="670"/>
      <c r="AA107" s="670"/>
      <c r="AB107" s="670"/>
      <c r="AC107" s="670"/>
      <c r="AD107" s="670"/>
      <c r="AE107" s="670"/>
      <c r="AF107" s="670"/>
      <c r="AG107" s="373"/>
      <c r="AH107" s="373"/>
      <c r="AI107" s="373"/>
      <c r="AJ107" s="373"/>
      <c r="AK107" s="373"/>
      <c r="AL107" s="373"/>
      <c r="AM107" s="374"/>
    </row>
    <row r="108" spans="1:39" s="232" customFormat="1" ht="26.25">
      <c r="A108" s="574"/>
      <c r="B108" s="574"/>
      <c r="C108" s="574"/>
      <c r="D108" s="574"/>
      <c r="E108" s="574"/>
      <c r="F108" s="574"/>
      <c r="G108" s="574"/>
      <c r="H108" s="574"/>
      <c r="I108" s="574"/>
      <c r="J108" s="574"/>
      <c r="K108" s="574"/>
      <c r="L108" s="574"/>
      <c r="M108" s="574"/>
      <c r="N108" s="574"/>
      <c r="O108" s="574"/>
      <c r="P108" s="574"/>
      <c r="Q108" s="574"/>
      <c r="R108" s="574"/>
      <c r="S108" s="574"/>
      <c r="T108" s="574"/>
      <c r="U108" s="574"/>
      <c r="V108" s="574"/>
      <c r="W108" s="574"/>
      <c r="X108" s="574"/>
      <c r="Y108" s="574"/>
      <c r="Z108" s="574"/>
      <c r="AA108" s="574"/>
      <c r="AB108" s="574"/>
      <c r="AC108" s="574"/>
      <c r="AD108" s="574"/>
      <c r="AE108" s="574"/>
      <c r="AF108" s="574"/>
      <c r="AG108" s="373"/>
      <c r="AH108" s="373"/>
      <c r="AI108" s="373"/>
      <c r="AJ108" s="373"/>
      <c r="AK108" s="373"/>
      <c r="AL108" s="373"/>
      <c r="AM108" s="374"/>
    </row>
    <row r="109" spans="1:39" s="232" customFormat="1" ht="26.25">
      <c r="A109" s="575"/>
      <c r="B109" s="374"/>
      <c r="C109" s="374"/>
      <c r="D109" s="374"/>
      <c r="E109" s="374"/>
      <c r="F109" s="374"/>
      <c r="G109" s="374"/>
      <c r="H109" s="373"/>
      <c r="I109" s="373"/>
      <c r="J109" s="373"/>
      <c r="K109" s="373"/>
      <c r="L109" s="373"/>
      <c r="M109" s="373"/>
      <c r="N109" s="373"/>
      <c r="O109" s="373"/>
      <c r="P109" s="373"/>
      <c r="Q109" s="373"/>
      <c r="R109" s="373"/>
      <c r="S109" s="373"/>
      <c r="T109" s="373"/>
      <c r="U109" s="373"/>
      <c r="V109" s="373"/>
      <c r="W109" s="373"/>
      <c r="X109" s="373"/>
      <c r="Y109" s="373"/>
      <c r="Z109" s="373"/>
      <c r="AA109" s="373"/>
      <c r="AB109" s="373"/>
      <c r="AC109" s="373"/>
      <c r="AD109" s="373"/>
      <c r="AE109" s="373"/>
      <c r="AF109" s="373"/>
      <c r="AG109" s="373"/>
      <c r="AH109" s="373"/>
      <c r="AI109" s="373"/>
      <c r="AJ109" s="373"/>
      <c r="AK109" s="373"/>
      <c r="AL109" s="373"/>
      <c r="AM109" s="374"/>
    </row>
    <row r="110" spans="1:39" s="232" customFormat="1" ht="85.5" customHeight="1">
      <c r="A110" s="668"/>
      <c r="B110" s="669"/>
      <c r="C110" s="669"/>
      <c r="D110" s="669"/>
      <c r="E110" s="669"/>
      <c r="F110" s="669"/>
      <c r="G110" s="669"/>
      <c r="H110" s="669"/>
      <c r="I110" s="669"/>
      <c r="J110" s="669"/>
      <c r="K110" s="669"/>
      <c r="L110" s="669"/>
      <c r="M110" s="669"/>
      <c r="N110" s="669"/>
      <c r="O110" s="669"/>
      <c r="P110" s="669"/>
      <c r="Q110" s="669"/>
      <c r="R110" s="669"/>
      <c r="S110" s="669"/>
      <c r="T110" s="669"/>
      <c r="U110" s="669"/>
      <c r="V110" s="669"/>
      <c r="W110" s="669"/>
      <c r="X110" s="669"/>
      <c r="Y110" s="669"/>
      <c r="Z110" s="669"/>
      <c r="AA110" s="669"/>
      <c r="AB110" s="669"/>
      <c r="AC110" s="669"/>
      <c r="AD110" s="669"/>
      <c r="AE110" s="669"/>
      <c r="AF110" s="669"/>
      <c r="AG110" s="375"/>
      <c r="AH110" s="375"/>
      <c r="AI110" s="375"/>
      <c r="AJ110" s="375"/>
      <c r="AK110" s="375"/>
      <c r="AL110" s="375"/>
      <c r="AM110" s="376"/>
    </row>
    <row r="111" spans="1:39" s="232" customFormat="1" ht="25.5" hidden="1">
      <c r="A111" s="375"/>
      <c r="B111" s="375"/>
      <c r="C111" s="375"/>
      <c r="D111" s="375"/>
      <c r="E111" s="375"/>
      <c r="F111" s="375"/>
      <c r="G111" s="375"/>
      <c r="H111" s="375"/>
      <c r="I111" s="375"/>
      <c r="J111" s="375"/>
      <c r="K111" s="375"/>
      <c r="L111" s="375"/>
      <c r="M111" s="375"/>
      <c r="N111" s="375"/>
      <c r="O111" s="375"/>
      <c r="P111" s="375"/>
      <c r="Q111" s="375"/>
      <c r="R111" s="375"/>
      <c r="S111" s="375"/>
      <c r="T111" s="375"/>
      <c r="U111" s="375"/>
      <c r="V111" s="375"/>
      <c r="W111" s="375"/>
      <c r="X111" s="375"/>
      <c r="Y111" s="375"/>
      <c r="Z111" s="375"/>
      <c r="AA111" s="375"/>
      <c r="AB111" s="375"/>
      <c r="AC111" s="375"/>
      <c r="AD111" s="375"/>
      <c r="AE111" s="375"/>
      <c r="AF111" s="375"/>
      <c r="AG111" s="375"/>
      <c r="AH111" s="375"/>
      <c r="AI111" s="375"/>
      <c r="AJ111" s="375"/>
      <c r="AK111" s="375"/>
      <c r="AL111" s="375"/>
      <c r="AM111" s="376"/>
    </row>
    <row r="112" spans="1:39" s="232" customFormat="1" ht="25.5" hidden="1">
      <c r="A112" s="375"/>
      <c r="B112" s="375"/>
      <c r="C112" s="375"/>
      <c r="D112" s="375"/>
      <c r="E112" s="375"/>
      <c r="F112" s="375"/>
      <c r="G112" s="375"/>
      <c r="H112" s="375"/>
      <c r="I112" s="375"/>
      <c r="J112" s="375"/>
      <c r="K112" s="375"/>
      <c r="L112" s="375"/>
      <c r="M112" s="375"/>
      <c r="N112" s="375"/>
      <c r="O112" s="375"/>
      <c r="P112" s="375"/>
      <c r="Q112" s="375"/>
      <c r="R112" s="375"/>
      <c r="S112" s="375"/>
      <c r="T112" s="375"/>
      <c r="U112" s="375"/>
      <c r="V112" s="375"/>
      <c r="W112" s="375"/>
      <c r="X112" s="375"/>
      <c r="Y112" s="375"/>
      <c r="Z112" s="375"/>
      <c r="AA112" s="375"/>
      <c r="AB112" s="375"/>
      <c r="AC112" s="375"/>
      <c r="AD112" s="375"/>
      <c r="AE112" s="375"/>
      <c r="AF112" s="375"/>
      <c r="AG112" s="375"/>
      <c r="AH112" s="375"/>
      <c r="AI112" s="375"/>
      <c r="AJ112" s="375"/>
      <c r="AK112" s="375"/>
      <c r="AL112" s="375"/>
      <c r="AM112" s="376"/>
    </row>
    <row r="113" spans="1:39" s="232" customFormat="1" ht="25.5" hidden="1">
      <c r="A113" s="375"/>
      <c r="B113" s="375"/>
      <c r="C113" s="375"/>
      <c r="D113" s="375"/>
      <c r="E113" s="375"/>
      <c r="F113" s="375"/>
      <c r="G113" s="375"/>
      <c r="H113" s="375"/>
      <c r="I113" s="375"/>
      <c r="J113" s="375"/>
      <c r="K113" s="375"/>
      <c r="L113" s="375"/>
      <c r="M113" s="375"/>
      <c r="N113" s="375"/>
      <c r="O113" s="375"/>
      <c r="P113" s="375"/>
      <c r="Q113" s="375"/>
      <c r="R113" s="375"/>
      <c r="S113" s="375"/>
      <c r="T113" s="375"/>
      <c r="U113" s="375"/>
      <c r="V113" s="375"/>
      <c r="W113" s="375"/>
      <c r="X113" s="375"/>
      <c r="Y113" s="375"/>
      <c r="Z113" s="375"/>
      <c r="AA113" s="375"/>
      <c r="AB113" s="375"/>
      <c r="AC113" s="375"/>
      <c r="AD113" s="375"/>
      <c r="AE113" s="375"/>
      <c r="AF113" s="375"/>
      <c r="AG113" s="375"/>
      <c r="AH113" s="375"/>
      <c r="AI113" s="375"/>
      <c r="AJ113" s="375"/>
      <c r="AK113" s="375"/>
      <c r="AL113" s="375"/>
      <c r="AM113" s="376"/>
    </row>
    <row r="114" spans="1:39" s="232" customFormat="1" ht="13.5" customHeight="1">
      <c r="A114" s="375"/>
      <c r="B114" s="375"/>
      <c r="C114" s="375"/>
      <c r="D114" s="375"/>
      <c r="E114" s="375"/>
      <c r="F114" s="375"/>
      <c r="G114" s="375"/>
      <c r="H114" s="375"/>
      <c r="I114" s="375"/>
      <c r="J114" s="375"/>
      <c r="K114" s="375"/>
      <c r="L114" s="375"/>
      <c r="M114" s="375"/>
      <c r="N114" s="375"/>
      <c r="O114" s="375"/>
      <c r="P114" s="375"/>
      <c r="Q114" s="375"/>
      <c r="R114" s="375"/>
      <c r="S114" s="375"/>
      <c r="T114" s="375"/>
      <c r="U114" s="375"/>
      <c r="V114" s="375"/>
      <c r="W114" s="375"/>
      <c r="X114" s="375"/>
      <c r="Y114" s="375"/>
      <c r="Z114" s="375"/>
      <c r="AA114" s="375"/>
      <c r="AB114" s="375"/>
      <c r="AC114" s="375"/>
      <c r="AD114" s="375"/>
      <c r="AE114" s="375"/>
      <c r="AF114" s="375"/>
      <c r="AG114" s="375"/>
      <c r="AH114" s="375"/>
      <c r="AI114" s="375"/>
      <c r="AJ114" s="375"/>
      <c r="AK114" s="375"/>
      <c r="AL114" s="375"/>
      <c r="AM114" s="376"/>
    </row>
    <row r="115" spans="1:39" s="232" customFormat="1" ht="25.5" hidden="1">
      <c r="A115" s="375"/>
      <c r="B115" s="375"/>
      <c r="C115" s="375"/>
      <c r="D115" s="375"/>
      <c r="E115" s="375"/>
      <c r="F115" s="375"/>
      <c r="G115" s="375"/>
      <c r="H115" s="375"/>
      <c r="I115" s="375"/>
      <c r="J115" s="375"/>
      <c r="K115" s="375"/>
      <c r="L115" s="375"/>
      <c r="M115" s="375"/>
      <c r="N115" s="375"/>
      <c r="O115" s="375"/>
      <c r="P115" s="375"/>
      <c r="Q115" s="375"/>
      <c r="R115" s="375"/>
      <c r="S115" s="375"/>
      <c r="T115" s="375"/>
      <c r="U115" s="375"/>
      <c r="V115" s="375"/>
      <c r="W115" s="375"/>
      <c r="X115" s="375"/>
      <c r="Y115" s="375"/>
      <c r="Z115" s="375"/>
      <c r="AA115" s="375"/>
      <c r="AB115" s="375"/>
      <c r="AC115" s="375"/>
      <c r="AD115" s="375"/>
      <c r="AE115" s="375"/>
      <c r="AF115" s="375"/>
      <c r="AG115" s="375"/>
      <c r="AH115" s="375"/>
      <c r="AI115" s="375"/>
      <c r="AJ115" s="375"/>
      <c r="AK115" s="375"/>
      <c r="AL115" s="375"/>
      <c r="AM115" s="376"/>
    </row>
    <row r="116" spans="1:39" s="232" customFormat="1" ht="25.5" hidden="1">
      <c r="A116" s="375"/>
      <c r="B116" s="375"/>
      <c r="C116" s="375"/>
      <c r="D116" s="375"/>
      <c r="E116" s="375"/>
      <c r="F116" s="375"/>
      <c r="G116" s="375"/>
      <c r="H116" s="375"/>
      <c r="I116" s="375"/>
      <c r="J116" s="375"/>
      <c r="K116" s="375"/>
      <c r="L116" s="375"/>
      <c r="M116" s="375"/>
      <c r="N116" s="375"/>
      <c r="O116" s="375"/>
      <c r="P116" s="375"/>
      <c r="Q116" s="375"/>
      <c r="R116" s="375"/>
      <c r="S116" s="375"/>
      <c r="T116" s="375"/>
      <c r="U116" s="375"/>
      <c r="V116" s="375"/>
      <c r="W116" s="375"/>
      <c r="X116" s="375"/>
      <c r="Y116" s="375"/>
      <c r="Z116" s="375"/>
      <c r="AA116" s="375"/>
      <c r="AB116" s="375"/>
      <c r="AC116" s="375"/>
      <c r="AD116" s="375"/>
      <c r="AE116" s="375"/>
      <c r="AF116" s="375"/>
      <c r="AG116" s="375"/>
      <c r="AH116" s="375"/>
      <c r="AI116" s="375"/>
      <c r="AJ116" s="375"/>
      <c r="AK116" s="375"/>
      <c r="AL116" s="375"/>
      <c r="AM116" s="376"/>
    </row>
    <row r="117" spans="1:39" s="232" customFormat="1" ht="25.5" hidden="1">
      <c r="A117" s="375"/>
      <c r="B117" s="375"/>
      <c r="C117" s="375"/>
      <c r="D117" s="375"/>
      <c r="E117" s="375"/>
      <c r="F117" s="375"/>
      <c r="G117" s="375"/>
      <c r="H117" s="375"/>
      <c r="I117" s="375"/>
      <c r="J117" s="375"/>
      <c r="K117" s="375"/>
      <c r="L117" s="375"/>
      <c r="M117" s="375"/>
      <c r="N117" s="375"/>
      <c r="O117" s="375"/>
      <c r="P117" s="375"/>
      <c r="Q117" s="375"/>
      <c r="R117" s="375"/>
      <c r="S117" s="375"/>
      <c r="T117" s="375"/>
      <c r="U117" s="375"/>
      <c r="V117" s="375"/>
      <c r="W117" s="375"/>
      <c r="X117" s="375"/>
      <c r="Y117" s="375"/>
      <c r="Z117" s="375"/>
      <c r="AA117" s="375"/>
      <c r="AB117" s="375"/>
      <c r="AC117" s="375"/>
      <c r="AD117" s="375"/>
      <c r="AE117" s="375"/>
      <c r="AF117" s="375"/>
      <c r="AG117" s="375"/>
      <c r="AH117" s="375"/>
      <c r="AI117" s="375"/>
      <c r="AJ117" s="375"/>
      <c r="AK117" s="375"/>
      <c r="AL117" s="375"/>
      <c r="AM117" s="376"/>
    </row>
    <row r="118" spans="1:39" s="232" customFormat="1" ht="25.5" hidden="1">
      <c r="A118" s="375"/>
      <c r="B118" s="375"/>
      <c r="C118" s="375"/>
      <c r="D118" s="375"/>
      <c r="E118" s="375"/>
      <c r="F118" s="375"/>
      <c r="G118" s="375"/>
      <c r="H118" s="375"/>
      <c r="I118" s="375"/>
      <c r="J118" s="375"/>
      <c r="K118" s="375"/>
      <c r="L118" s="375"/>
      <c r="M118" s="375"/>
      <c r="N118" s="375"/>
      <c r="O118" s="375"/>
      <c r="P118" s="375"/>
      <c r="Q118" s="375"/>
      <c r="R118" s="375"/>
      <c r="S118" s="375"/>
      <c r="T118" s="375"/>
      <c r="U118" s="375"/>
      <c r="V118" s="375"/>
      <c r="W118" s="375"/>
      <c r="X118" s="375"/>
      <c r="Y118" s="375"/>
      <c r="Z118" s="375"/>
      <c r="AA118" s="375"/>
      <c r="AB118" s="375"/>
      <c r="AC118" s="375"/>
      <c r="AD118" s="375"/>
      <c r="AE118" s="375"/>
      <c r="AF118" s="375"/>
      <c r="AG118" s="375"/>
      <c r="AH118" s="375"/>
      <c r="AI118" s="375"/>
      <c r="AJ118" s="375"/>
      <c r="AK118" s="375"/>
      <c r="AL118" s="375"/>
      <c r="AM118" s="376"/>
    </row>
    <row r="119" spans="1:39" s="232" customFormat="1" ht="25.5" hidden="1">
      <c r="A119" s="375"/>
      <c r="B119" s="375"/>
      <c r="C119" s="375"/>
      <c r="D119" s="375"/>
      <c r="E119" s="375"/>
      <c r="F119" s="375"/>
      <c r="G119" s="375"/>
      <c r="H119" s="375"/>
      <c r="I119" s="375"/>
      <c r="J119" s="375"/>
      <c r="K119" s="375"/>
      <c r="L119" s="375"/>
      <c r="M119" s="375"/>
      <c r="N119" s="375"/>
      <c r="O119" s="375"/>
      <c r="P119" s="375"/>
      <c r="Q119" s="375"/>
      <c r="R119" s="375"/>
      <c r="S119" s="375"/>
      <c r="T119" s="375"/>
      <c r="U119" s="375"/>
      <c r="V119" s="375"/>
      <c r="W119" s="375"/>
      <c r="X119" s="375"/>
      <c r="Y119" s="375"/>
      <c r="Z119" s="375"/>
      <c r="AA119" s="375"/>
      <c r="AB119" s="375"/>
      <c r="AC119" s="375"/>
      <c r="AD119" s="375"/>
      <c r="AE119" s="375"/>
      <c r="AF119" s="375"/>
      <c r="AG119" s="375"/>
      <c r="AH119" s="375"/>
      <c r="AI119" s="375"/>
      <c r="AJ119" s="375"/>
      <c r="AK119" s="375"/>
      <c r="AL119" s="375"/>
      <c r="AM119" s="376"/>
    </row>
    <row r="120" spans="1:39" s="232" customFormat="1" ht="25.5" hidden="1">
      <c r="A120" s="375"/>
      <c r="B120" s="375"/>
      <c r="C120" s="375"/>
      <c r="D120" s="375"/>
      <c r="E120" s="375"/>
      <c r="F120" s="375"/>
      <c r="G120" s="375"/>
      <c r="H120" s="375"/>
      <c r="I120" s="375"/>
      <c r="J120" s="375"/>
      <c r="K120" s="375"/>
      <c r="L120" s="375"/>
      <c r="M120" s="375"/>
      <c r="N120" s="375"/>
      <c r="O120" s="375"/>
      <c r="P120" s="375"/>
      <c r="Q120" s="375"/>
      <c r="R120" s="375"/>
      <c r="S120" s="375"/>
      <c r="T120" s="375"/>
      <c r="U120" s="375"/>
      <c r="V120" s="375"/>
      <c r="W120" s="375"/>
      <c r="X120" s="375"/>
      <c r="Y120" s="375"/>
      <c r="Z120" s="375"/>
      <c r="AA120" s="375"/>
      <c r="AB120" s="375"/>
      <c r="AC120" s="375"/>
      <c r="AD120" s="375"/>
      <c r="AE120" s="375"/>
      <c r="AF120" s="375"/>
      <c r="AG120" s="375"/>
      <c r="AH120" s="375"/>
      <c r="AI120" s="375"/>
      <c r="AJ120" s="375"/>
      <c r="AK120" s="375"/>
      <c r="AL120" s="375"/>
      <c r="AM120" s="376"/>
    </row>
    <row r="121" spans="1:39" s="232" customFormat="1" ht="25.5" hidden="1">
      <c r="A121" s="375"/>
      <c r="B121" s="375"/>
      <c r="C121" s="375"/>
      <c r="D121" s="375"/>
      <c r="E121" s="375"/>
      <c r="F121" s="375"/>
      <c r="G121" s="375"/>
      <c r="H121" s="375"/>
      <c r="I121" s="375"/>
      <c r="J121" s="375"/>
      <c r="K121" s="375"/>
      <c r="L121" s="375"/>
      <c r="M121" s="375"/>
      <c r="N121" s="375"/>
      <c r="O121" s="375"/>
      <c r="P121" s="375"/>
      <c r="Q121" s="375"/>
      <c r="R121" s="375"/>
      <c r="S121" s="375"/>
      <c r="T121" s="375"/>
      <c r="U121" s="375"/>
      <c r="V121" s="375"/>
      <c r="W121" s="375"/>
      <c r="X121" s="375"/>
      <c r="Y121" s="375"/>
      <c r="Z121" s="375"/>
      <c r="AA121" s="375"/>
      <c r="AB121" s="375"/>
      <c r="AC121" s="375"/>
      <c r="AD121" s="375"/>
      <c r="AE121" s="375"/>
      <c r="AF121" s="375"/>
      <c r="AG121" s="375"/>
      <c r="AH121" s="375"/>
      <c r="AI121" s="375"/>
      <c r="AJ121" s="375"/>
      <c r="AK121" s="375"/>
      <c r="AL121" s="375"/>
      <c r="AM121" s="376"/>
    </row>
    <row r="122" spans="1:39" s="232" customFormat="1" ht="25.5" hidden="1">
      <c r="A122" s="375"/>
      <c r="B122" s="375"/>
      <c r="C122" s="375"/>
      <c r="D122" s="375"/>
      <c r="E122" s="375"/>
      <c r="F122" s="375"/>
      <c r="G122" s="375"/>
      <c r="H122" s="375"/>
      <c r="I122" s="375"/>
      <c r="J122" s="375"/>
      <c r="K122" s="375"/>
      <c r="L122" s="375"/>
      <c r="M122" s="375"/>
      <c r="N122" s="375"/>
      <c r="O122" s="375"/>
      <c r="P122" s="375"/>
      <c r="Q122" s="375"/>
      <c r="R122" s="375"/>
      <c r="S122" s="375"/>
      <c r="T122" s="375"/>
      <c r="U122" s="375"/>
      <c r="V122" s="375"/>
      <c r="W122" s="375"/>
      <c r="X122" s="375"/>
      <c r="Y122" s="375"/>
      <c r="Z122" s="375"/>
      <c r="AA122" s="375"/>
      <c r="AB122" s="375"/>
      <c r="AC122" s="375"/>
      <c r="AD122" s="375"/>
      <c r="AE122" s="375"/>
      <c r="AF122" s="375"/>
      <c r="AG122" s="375"/>
      <c r="AH122" s="375"/>
      <c r="AI122" s="375"/>
      <c r="AJ122" s="375"/>
      <c r="AK122" s="375"/>
      <c r="AL122" s="375"/>
      <c r="AM122" s="376"/>
    </row>
    <row r="123" spans="1:39" s="232" customFormat="1" ht="25.5" hidden="1">
      <c r="A123" s="375"/>
      <c r="B123" s="375"/>
      <c r="C123" s="375"/>
      <c r="D123" s="375"/>
      <c r="E123" s="375"/>
      <c r="F123" s="375"/>
      <c r="G123" s="375"/>
      <c r="H123" s="375"/>
      <c r="I123" s="375"/>
      <c r="J123" s="375"/>
      <c r="K123" s="375"/>
      <c r="L123" s="375"/>
      <c r="M123" s="375"/>
      <c r="N123" s="375"/>
      <c r="O123" s="375"/>
      <c r="P123" s="375"/>
      <c r="Q123" s="375"/>
      <c r="R123" s="375"/>
      <c r="S123" s="375"/>
      <c r="T123" s="375"/>
      <c r="U123" s="375"/>
      <c r="V123" s="375"/>
      <c r="W123" s="375"/>
      <c r="X123" s="375"/>
      <c r="Y123" s="375"/>
      <c r="Z123" s="375"/>
      <c r="AA123" s="375"/>
      <c r="AB123" s="375"/>
      <c r="AC123" s="375"/>
      <c r="AD123" s="375"/>
      <c r="AE123" s="375"/>
      <c r="AF123" s="375"/>
      <c r="AG123" s="375"/>
      <c r="AH123" s="375"/>
      <c r="AI123" s="375"/>
      <c r="AJ123" s="375"/>
      <c r="AK123" s="375"/>
      <c r="AL123" s="375"/>
      <c r="AM123" s="376"/>
    </row>
    <row r="124" spans="1:39" s="232" customFormat="1" ht="25.5" hidden="1">
      <c r="A124" s="375"/>
      <c r="B124" s="375"/>
      <c r="C124" s="375"/>
      <c r="D124" s="375"/>
      <c r="E124" s="375"/>
      <c r="F124" s="375"/>
      <c r="G124" s="375"/>
      <c r="H124" s="375"/>
      <c r="I124" s="375"/>
      <c r="J124" s="375"/>
      <c r="K124" s="375"/>
      <c r="L124" s="375"/>
      <c r="M124" s="375"/>
      <c r="N124" s="375"/>
      <c r="O124" s="375"/>
      <c r="P124" s="375"/>
      <c r="Q124" s="375"/>
      <c r="R124" s="375"/>
      <c r="S124" s="375"/>
      <c r="T124" s="375"/>
      <c r="U124" s="375"/>
      <c r="V124" s="375"/>
      <c r="W124" s="375"/>
      <c r="X124" s="375"/>
      <c r="Y124" s="375"/>
      <c r="Z124" s="375"/>
      <c r="AA124" s="375"/>
      <c r="AB124" s="375"/>
      <c r="AC124" s="375"/>
      <c r="AD124" s="375"/>
      <c r="AE124" s="375"/>
      <c r="AF124" s="375"/>
      <c r="AG124" s="375"/>
      <c r="AH124" s="375"/>
      <c r="AI124" s="375"/>
      <c r="AJ124" s="375"/>
      <c r="AK124" s="375"/>
      <c r="AL124" s="375"/>
      <c r="AM124" s="376"/>
    </row>
    <row r="125" spans="1:39" s="232" customFormat="1" ht="25.5" hidden="1">
      <c r="A125" s="375"/>
      <c r="B125" s="375"/>
      <c r="C125" s="375"/>
      <c r="D125" s="375"/>
      <c r="E125" s="375"/>
      <c r="F125" s="375"/>
      <c r="G125" s="375"/>
      <c r="H125" s="375"/>
      <c r="I125" s="375"/>
      <c r="J125" s="375"/>
      <c r="K125" s="375"/>
      <c r="L125" s="375"/>
      <c r="M125" s="375"/>
      <c r="N125" s="375"/>
      <c r="O125" s="375"/>
      <c r="P125" s="375"/>
      <c r="Q125" s="375"/>
      <c r="R125" s="375"/>
      <c r="S125" s="375"/>
      <c r="T125" s="375"/>
      <c r="U125" s="375"/>
      <c r="V125" s="375"/>
      <c r="W125" s="375"/>
      <c r="X125" s="375"/>
      <c r="Y125" s="375"/>
      <c r="Z125" s="375"/>
      <c r="AA125" s="375"/>
      <c r="AB125" s="375"/>
      <c r="AC125" s="375"/>
      <c r="AD125" s="375"/>
      <c r="AE125" s="375"/>
      <c r="AF125" s="375"/>
      <c r="AG125" s="375"/>
      <c r="AH125" s="375"/>
      <c r="AI125" s="375"/>
      <c r="AJ125" s="375"/>
      <c r="AK125" s="375"/>
      <c r="AL125" s="375"/>
      <c r="AM125" s="376"/>
    </row>
    <row r="126" spans="1:39" s="232" customFormat="1" ht="25.5" hidden="1">
      <c r="A126" s="377"/>
      <c r="B126" s="377"/>
      <c r="C126" s="377"/>
      <c r="D126" s="377"/>
      <c r="E126" s="377"/>
      <c r="F126" s="377"/>
      <c r="G126" s="377"/>
      <c r="H126" s="377"/>
      <c r="I126" s="377"/>
      <c r="J126" s="377"/>
      <c r="K126" s="377"/>
      <c r="L126" s="377"/>
      <c r="M126" s="377"/>
      <c r="N126" s="377"/>
      <c r="O126" s="377"/>
      <c r="P126" s="377"/>
      <c r="Q126" s="377"/>
      <c r="R126" s="377"/>
      <c r="S126" s="377"/>
      <c r="T126" s="377"/>
      <c r="U126" s="377"/>
      <c r="V126" s="377"/>
      <c r="W126" s="377"/>
      <c r="X126" s="377"/>
      <c r="Y126" s="377"/>
      <c r="Z126" s="377"/>
      <c r="AA126" s="377"/>
      <c r="AB126" s="377"/>
      <c r="AC126" s="377"/>
      <c r="AD126" s="377"/>
      <c r="AE126" s="377"/>
      <c r="AF126" s="377"/>
      <c r="AG126" s="377"/>
      <c r="AH126" s="377"/>
      <c r="AI126" s="377"/>
      <c r="AJ126" s="377"/>
      <c r="AK126" s="377"/>
      <c r="AL126" s="377"/>
      <c r="AM126" s="378"/>
    </row>
    <row r="127" spans="1:39" s="232" customFormat="1" ht="15.75" hidden="1">
      <c r="A127" s="380"/>
      <c r="B127" s="380"/>
      <c r="C127" s="380"/>
      <c r="D127" s="380"/>
      <c r="E127" s="380"/>
      <c r="F127" s="380"/>
      <c r="G127" s="380"/>
      <c r="H127" s="379"/>
      <c r="I127" s="379"/>
      <c r="J127" s="379"/>
      <c r="K127" s="379"/>
      <c r="L127" s="379"/>
      <c r="M127" s="379"/>
      <c r="N127" s="379"/>
      <c r="O127" s="379"/>
      <c r="P127" s="379"/>
      <c r="Q127" s="379"/>
      <c r="R127" s="379"/>
      <c r="S127" s="379"/>
      <c r="T127" s="379"/>
      <c r="U127" s="379"/>
      <c r="V127" s="379"/>
      <c r="W127" s="379"/>
      <c r="X127" s="379"/>
      <c r="Y127" s="379"/>
      <c r="Z127" s="379"/>
      <c r="AA127" s="379"/>
      <c r="AB127" s="379"/>
      <c r="AC127" s="379"/>
      <c r="AD127" s="379"/>
      <c r="AE127" s="379"/>
      <c r="AF127" s="379"/>
      <c r="AG127" s="379"/>
      <c r="AH127" s="379"/>
      <c r="AI127" s="379"/>
      <c r="AJ127" s="379"/>
      <c r="AK127" s="379"/>
      <c r="AL127" s="379"/>
      <c r="AM127" s="380"/>
    </row>
    <row r="128" spans="1:39" s="232" customFormat="1" ht="41.25" customHeight="1">
      <c r="A128" s="679"/>
      <c r="B128" s="680"/>
      <c r="C128" s="680"/>
      <c r="D128" s="680"/>
      <c r="E128" s="680"/>
      <c r="F128" s="680"/>
      <c r="G128" s="680"/>
      <c r="H128" s="680"/>
      <c r="I128" s="680"/>
      <c r="J128" s="680"/>
      <c r="K128" s="680"/>
      <c r="L128" s="680"/>
      <c r="M128" s="680"/>
      <c r="N128" s="680"/>
      <c r="O128" s="680"/>
      <c r="P128" s="680"/>
      <c r="Q128" s="680"/>
      <c r="R128" s="680"/>
      <c r="S128" s="680"/>
      <c r="T128" s="680"/>
      <c r="U128" s="680"/>
      <c r="V128" s="680"/>
      <c r="W128" s="680"/>
      <c r="X128" s="680"/>
      <c r="Y128" s="680"/>
      <c r="Z128" s="680"/>
      <c r="AA128" s="680"/>
      <c r="AB128" s="680"/>
      <c r="AC128" s="680"/>
      <c r="AD128" s="680"/>
      <c r="AE128" s="680"/>
      <c r="AF128" s="680"/>
      <c r="AG128" s="375"/>
      <c r="AH128" s="375"/>
      <c r="AI128" s="375"/>
      <c r="AJ128" s="375"/>
      <c r="AK128" s="375"/>
      <c r="AL128" s="375"/>
      <c r="AM128" s="376"/>
    </row>
    <row r="129" spans="1:39" s="232" customFormat="1" ht="17.25" customHeight="1">
      <c r="A129" s="680"/>
      <c r="B129" s="680"/>
      <c r="C129" s="680"/>
      <c r="D129" s="680"/>
      <c r="E129" s="680"/>
      <c r="F129" s="680"/>
      <c r="G129" s="680"/>
      <c r="H129" s="680"/>
      <c r="I129" s="680"/>
      <c r="J129" s="680"/>
      <c r="K129" s="680"/>
      <c r="L129" s="680"/>
      <c r="M129" s="680"/>
      <c r="N129" s="680"/>
      <c r="O129" s="680"/>
      <c r="P129" s="680"/>
      <c r="Q129" s="680"/>
      <c r="R129" s="680"/>
      <c r="S129" s="680"/>
      <c r="T129" s="680"/>
      <c r="U129" s="680"/>
      <c r="V129" s="680"/>
      <c r="W129" s="680"/>
      <c r="X129" s="680"/>
      <c r="Y129" s="680"/>
      <c r="Z129" s="680"/>
      <c r="AA129" s="680"/>
      <c r="AB129" s="680"/>
      <c r="AC129" s="680"/>
      <c r="AD129" s="680"/>
      <c r="AE129" s="680"/>
      <c r="AF129" s="680"/>
      <c r="AG129" s="375"/>
      <c r="AH129" s="375"/>
      <c r="AI129" s="375"/>
      <c r="AJ129" s="375"/>
      <c r="AK129" s="375"/>
      <c r="AL129" s="375"/>
      <c r="AM129" s="376"/>
    </row>
    <row r="130" spans="1:39" s="232" customFormat="1" ht="25.5" customHeight="1" hidden="1">
      <c r="A130" s="680"/>
      <c r="B130" s="680"/>
      <c r="C130" s="680"/>
      <c r="D130" s="680"/>
      <c r="E130" s="680"/>
      <c r="F130" s="680"/>
      <c r="G130" s="680"/>
      <c r="H130" s="680"/>
      <c r="I130" s="680"/>
      <c r="J130" s="680"/>
      <c r="K130" s="680"/>
      <c r="L130" s="680"/>
      <c r="M130" s="680"/>
      <c r="N130" s="680"/>
      <c r="O130" s="680"/>
      <c r="P130" s="680"/>
      <c r="Q130" s="680"/>
      <c r="R130" s="680"/>
      <c r="S130" s="680"/>
      <c r="T130" s="680"/>
      <c r="U130" s="680"/>
      <c r="V130" s="680"/>
      <c r="W130" s="680"/>
      <c r="X130" s="680"/>
      <c r="Y130" s="680"/>
      <c r="Z130" s="680"/>
      <c r="AA130" s="680"/>
      <c r="AB130" s="680"/>
      <c r="AC130" s="680"/>
      <c r="AD130" s="680"/>
      <c r="AE130" s="680"/>
      <c r="AF130" s="680"/>
      <c r="AG130" s="375"/>
      <c r="AH130" s="375"/>
      <c r="AI130" s="375"/>
      <c r="AJ130" s="375"/>
      <c r="AK130" s="375"/>
      <c r="AL130" s="375"/>
      <c r="AM130" s="376"/>
    </row>
    <row r="131" spans="1:39" s="232" customFormat="1" ht="6.75" customHeight="1">
      <c r="A131" s="680"/>
      <c r="B131" s="680"/>
      <c r="C131" s="680"/>
      <c r="D131" s="680"/>
      <c r="E131" s="680"/>
      <c r="F131" s="680"/>
      <c r="G131" s="680"/>
      <c r="H131" s="680"/>
      <c r="I131" s="680"/>
      <c r="J131" s="680"/>
      <c r="K131" s="680"/>
      <c r="L131" s="680"/>
      <c r="M131" s="680"/>
      <c r="N131" s="680"/>
      <c r="O131" s="680"/>
      <c r="P131" s="680"/>
      <c r="Q131" s="680"/>
      <c r="R131" s="680"/>
      <c r="S131" s="680"/>
      <c r="T131" s="680"/>
      <c r="U131" s="680"/>
      <c r="V131" s="680"/>
      <c r="W131" s="680"/>
      <c r="X131" s="680"/>
      <c r="Y131" s="680"/>
      <c r="Z131" s="680"/>
      <c r="AA131" s="680"/>
      <c r="AB131" s="680"/>
      <c r="AC131" s="680"/>
      <c r="AD131" s="680"/>
      <c r="AE131" s="680"/>
      <c r="AF131" s="680"/>
      <c r="AG131" s="375"/>
      <c r="AH131" s="375"/>
      <c r="AI131" s="375"/>
      <c r="AJ131" s="375"/>
      <c r="AK131" s="375"/>
      <c r="AL131" s="375"/>
      <c r="AM131" s="376"/>
    </row>
    <row r="132" spans="1:39" s="232" customFormat="1" ht="25.5" hidden="1">
      <c r="A132" s="375"/>
      <c r="B132" s="375"/>
      <c r="C132" s="375"/>
      <c r="D132" s="375"/>
      <c r="E132" s="375"/>
      <c r="F132" s="375"/>
      <c r="G132" s="375"/>
      <c r="H132" s="375"/>
      <c r="I132" s="375"/>
      <c r="J132" s="375"/>
      <c r="K132" s="375"/>
      <c r="L132" s="375"/>
      <c r="M132" s="375"/>
      <c r="N132" s="375"/>
      <c r="O132" s="375"/>
      <c r="P132" s="375"/>
      <c r="Q132" s="375"/>
      <c r="R132" s="375"/>
      <c r="S132" s="375"/>
      <c r="T132" s="375"/>
      <c r="U132" s="375"/>
      <c r="V132" s="375"/>
      <c r="W132" s="375"/>
      <c r="X132" s="375"/>
      <c r="Y132" s="375"/>
      <c r="Z132" s="375"/>
      <c r="AA132" s="375"/>
      <c r="AB132" s="375"/>
      <c r="AC132" s="375"/>
      <c r="AD132" s="375"/>
      <c r="AE132" s="375"/>
      <c r="AF132" s="375"/>
      <c r="AG132" s="375"/>
      <c r="AH132" s="375"/>
      <c r="AI132" s="375"/>
      <c r="AJ132" s="375"/>
      <c r="AK132" s="375"/>
      <c r="AL132" s="375"/>
      <c r="AM132" s="376"/>
    </row>
    <row r="133" spans="1:39" s="232" customFormat="1" ht="25.5" hidden="1">
      <c r="A133" s="375"/>
      <c r="B133" s="375"/>
      <c r="C133" s="375"/>
      <c r="D133" s="375"/>
      <c r="E133" s="375"/>
      <c r="F133" s="375"/>
      <c r="G133" s="375"/>
      <c r="H133" s="375"/>
      <c r="I133" s="375"/>
      <c r="J133" s="375"/>
      <c r="K133" s="375"/>
      <c r="L133" s="375"/>
      <c r="M133" s="375"/>
      <c r="N133" s="375"/>
      <c r="O133" s="375"/>
      <c r="P133" s="375"/>
      <c r="Q133" s="375"/>
      <c r="R133" s="375"/>
      <c r="S133" s="375"/>
      <c r="T133" s="375"/>
      <c r="U133" s="375"/>
      <c r="V133" s="375"/>
      <c r="W133" s="375"/>
      <c r="X133" s="375"/>
      <c r="Y133" s="375"/>
      <c r="Z133" s="375"/>
      <c r="AA133" s="375"/>
      <c r="AB133" s="375"/>
      <c r="AC133" s="375"/>
      <c r="AD133" s="375"/>
      <c r="AE133" s="375"/>
      <c r="AF133" s="375"/>
      <c r="AG133" s="375"/>
      <c r="AH133" s="375"/>
      <c r="AI133" s="375"/>
      <c r="AJ133" s="375"/>
      <c r="AK133" s="375"/>
      <c r="AL133" s="375"/>
      <c r="AM133" s="376"/>
    </row>
    <row r="134" spans="1:39" s="232" customFormat="1" ht="25.5" hidden="1">
      <c r="A134" s="375"/>
      <c r="B134" s="375"/>
      <c r="C134" s="375"/>
      <c r="D134" s="375"/>
      <c r="E134" s="375"/>
      <c r="F134" s="375"/>
      <c r="G134" s="375"/>
      <c r="H134" s="375"/>
      <c r="I134" s="375"/>
      <c r="J134" s="375"/>
      <c r="K134" s="375"/>
      <c r="L134" s="375"/>
      <c r="M134" s="375"/>
      <c r="N134" s="375"/>
      <c r="O134" s="375"/>
      <c r="P134" s="375"/>
      <c r="Q134" s="375"/>
      <c r="R134" s="375"/>
      <c r="S134" s="375"/>
      <c r="T134" s="375"/>
      <c r="U134" s="375"/>
      <c r="V134" s="375"/>
      <c r="W134" s="375"/>
      <c r="X134" s="375"/>
      <c r="Y134" s="375"/>
      <c r="Z134" s="375"/>
      <c r="AA134" s="375"/>
      <c r="AB134" s="375"/>
      <c r="AC134" s="375"/>
      <c r="AD134" s="375"/>
      <c r="AE134" s="375"/>
      <c r="AF134" s="375"/>
      <c r="AG134" s="375"/>
      <c r="AH134" s="375"/>
      <c r="AI134" s="375"/>
      <c r="AJ134" s="375"/>
      <c r="AK134" s="375"/>
      <c r="AL134" s="375"/>
      <c r="AM134" s="376"/>
    </row>
    <row r="135" spans="1:39" s="232" customFormat="1" ht="25.5" hidden="1">
      <c r="A135" s="375"/>
      <c r="B135" s="375"/>
      <c r="C135" s="375"/>
      <c r="D135" s="375"/>
      <c r="E135" s="375"/>
      <c r="F135" s="375"/>
      <c r="G135" s="375"/>
      <c r="H135" s="375"/>
      <c r="I135" s="375"/>
      <c r="J135" s="375"/>
      <c r="K135" s="375"/>
      <c r="L135" s="375"/>
      <c r="M135" s="375"/>
      <c r="N135" s="375"/>
      <c r="O135" s="375"/>
      <c r="P135" s="375"/>
      <c r="Q135" s="375"/>
      <c r="R135" s="375"/>
      <c r="S135" s="375"/>
      <c r="T135" s="375"/>
      <c r="U135" s="375"/>
      <c r="V135" s="375"/>
      <c r="W135" s="375"/>
      <c r="X135" s="375"/>
      <c r="Y135" s="375"/>
      <c r="Z135" s="375"/>
      <c r="AA135" s="375"/>
      <c r="AB135" s="375"/>
      <c r="AC135" s="375"/>
      <c r="AD135" s="375"/>
      <c r="AE135" s="375"/>
      <c r="AF135" s="375"/>
      <c r="AG135" s="375"/>
      <c r="AH135" s="375"/>
      <c r="AI135" s="375"/>
      <c r="AJ135" s="375"/>
      <c r="AK135" s="375"/>
      <c r="AL135" s="375"/>
      <c r="AM135" s="376"/>
    </row>
    <row r="136" spans="1:39" s="232" customFormat="1" ht="25.5" hidden="1">
      <c r="A136" s="375"/>
      <c r="B136" s="375"/>
      <c r="C136" s="375"/>
      <c r="D136" s="375"/>
      <c r="E136" s="375"/>
      <c r="F136" s="375"/>
      <c r="G136" s="375"/>
      <c r="H136" s="375"/>
      <c r="I136" s="375"/>
      <c r="J136" s="375"/>
      <c r="K136" s="375"/>
      <c r="L136" s="375"/>
      <c r="M136" s="375"/>
      <c r="N136" s="375"/>
      <c r="O136" s="375"/>
      <c r="P136" s="375"/>
      <c r="Q136" s="375"/>
      <c r="R136" s="375"/>
      <c r="S136" s="375"/>
      <c r="T136" s="375"/>
      <c r="U136" s="375"/>
      <c r="V136" s="375"/>
      <c r="W136" s="375"/>
      <c r="X136" s="375"/>
      <c r="Y136" s="375"/>
      <c r="Z136" s="375"/>
      <c r="AA136" s="375"/>
      <c r="AB136" s="375"/>
      <c r="AC136" s="375"/>
      <c r="AD136" s="375"/>
      <c r="AE136" s="375"/>
      <c r="AF136" s="375"/>
      <c r="AG136" s="375"/>
      <c r="AH136" s="375"/>
      <c r="AI136" s="375"/>
      <c r="AJ136" s="375"/>
      <c r="AK136" s="375"/>
      <c r="AL136" s="375"/>
      <c r="AM136" s="376"/>
    </row>
    <row r="137" spans="1:39" s="232" customFormat="1" ht="25.5" hidden="1">
      <c r="A137" s="375"/>
      <c r="B137" s="375"/>
      <c r="C137" s="375"/>
      <c r="D137" s="375"/>
      <c r="E137" s="375"/>
      <c r="F137" s="375"/>
      <c r="G137" s="375"/>
      <c r="H137" s="375"/>
      <c r="I137" s="375"/>
      <c r="J137" s="375"/>
      <c r="K137" s="375"/>
      <c r="L137" s="375"/>
      <c r="M137" s="375"/>
      <c r="N137" s="375"/>
      <c r="O137" s="375"/>
      <c r="P137" s="375"/>
      <c r="Q137" s="375"/>
      <c r="R137" s="375"/>
      <c r="S137" s="375"/>
      <c r="T137" s="375"/>
      <c r="U137" s="375"/>
      <c r="V137" s="375"/>
      <c r="W137" s="375"/>
      <c r="X137" s="375"/>
      <c r="Y137" s="375"/>
      <c r="Z137" s="375"/>
      <c r="AA137" s="375"/>
      <c r="AB137" s="375"/>
      <c r="AC137" s="375"/>
      <c r="AD137" s="375"/>
      <c r="AE137" s="375"/>
      <c r="AF137" s="375"/>
      <c r="AG137" s="375"/>
      <c r="AH137" s="375"/>
      <c r="AI137" s="375"/>
      <c r="AJ137" s="375"/>
      <c r="AK137" s="375"/>
      <c r="AL137" s="375"/>
      <c r="AM137" s="376"/>
    </row>
    <row r="138" spans="1:39" s="232" customFormat="1" ht="25.5" hidden="1">
      <c r="A138" s="375"/>
      <c r="B138" s="375"/>
      <c r="C138" s="375"/>
      <c r="D138" s="375"/>
      <c r="E138" s="375"/>
      <c r="F138" s="375"/>
      <c r="G138" s="375"/>
      <c r="H138" s="375"/>
      <c r="I138" s="375"/>
      <c r="J138" s="375"/>
      <c r="K138" s="375"/>
      <c r="L138" s="375"/>
      <c r="M138" s="375"/>
      <c r="N138" s="375"/>
      <c r="O138" s="375"/>
      <c r="P138" s="375"/>
      <c r="Q138" s="375"/>
      <c r="R138" s="375"/>
      <c r="S138" s="375"/>
      <c r="T138" s="375"/>
      <c r="U138" s="375"/>
      <c r="V138" s="375"/>
      <c r="W138" s="375"/>
      <c r="X138" s="375"/>
      <c r="Y138" s="375"/>
      <c r="Z138" s="375"/>
      <c r="AA138" s="375"/>
      <c r="AB138" s="375"/>
      <c r="AC138" s="375"/>
      <c r="AD138" s="375"/>
      <c r="AE138" s="375"/>
      <c r="AF138" s="375"/>
      <c r="AG138" s="375"/>
      <c r="AH138" s="375"/>
      <c r="AI138" s="375"/>
      <c r="AJ138" s="375"/>
      <c r="AK138" s="375"/>
      <c r="AL138" s="375"/>
      <c r="AM138" s="376"/>
    </row>
    <row r="139" spans="1:39" s="232" customFormat="1" ht="25.5" hidden="1">
      <c r="A139" s="375"/>
      <c r="B139" s="375"/>
      <c r="C139" s="375"/>
      <c r="D139" s="375"/>
      <c r="E139" s="375"/>
      <c r="F139" s="375"/>
      <c r="G139" s="375"/>
      <c r="H139" s="375"/>
      <c r="I139" s="375"/>
      <c r="J139" s="375"/>
      <c r="K139" s="375"/>
      <c r="L139" s="375"/>
      <c r="M139" s="375"/>
      <c r="N139" s="375"/>
      <c r="O139" s="375"/>
      <c r="P139" s="375"/>
      <c r="Q139" s="375"/>
      <c r="R139" s="375"/>
      <c r="S139" s="375"/>
      <c r="T139" s="375"/>
      <c r="U139" s="375"/>
      <c r="V139" s="375"/>
      <c r="W139" s="375"/>
      <c r="X139" s="375"/>
      <c r="Y139" s="375"/>
      <c r="Z139" s="375"/>
      <c r="AA139" s="375"/>
      <c r="AB139" s="375"/>
      <c r="AC139" s="375"/>
      <c r="AD139" s="375"/>
      <c r="AE139" s="375"/>
      <c r="AF139" s="375"/>
      <c r="AG139" s="375"/>
      <c r="AH139" s="375"/>
      <c r="AI139" s="375"/>
      <c r="AJ139" s="375"/>
      <c r="AK139" s="375"/>
      <c r="AL139" s="375"/>
      <c r="AM139" s="376"/>
    </row>
    <row r="140" spans="1:39" s="232" customFormat="1" ht="25.5" hidden="1">
      <c r="A140" s="375"/>
      <c r="B140" s="375"/>
      <c r="C140" s="375"/>
      <c r="D140" s="375"/>
      <c r="E140" s="375"/>
      <c r="F140" s="375"/>
      <c r="G140" s="375"/>
      <c r="H140" s="375"/>
      <c r="I140" s="375"/>
      <c r="J140" s="375"/>
      <c r="K140" s="375"/>
      <c r="L140" s="375"/>
      <c r="M140" s="375"/>
      <c r="N140" s="375"/>
      <c r="O140" s="375"/>
      <c r="P140" s="375"/>
      <c r="Q140" s="375"/>
      <c r="R140" s="375"/>
      <c r="S140" s="375"/>
      <c r="T140" s="375"/>
      <c r="U140" s="375"/>
      <c r="V140" s="375"/>
      <c r="W140" s="375"/>
      <c r="X140" s="375"/>
      <c r="Y140" s="375"/>
      <c r="Z140" s="375"/>
      <c r="AA140" s="375"/>
      <c r="AB140" s="375"/>
      <c r="AC140" s="375"/>
      <c r="AD140" s="375"/>
      <c r="AE140" s="375"/>
      <c r="AF140" s="375"/>
      <c r="AG140" s="375"/>
      <c r="AH140" s="375"/>
      <c r="AI140" s="375"/>
      <c r="AJ140" s="375"/>
      <c r="AK140" s="375"/>
      <c r="AL140" s="375"/>
      <c r="AM140" s="376"/>
    </row>
    <row r="141" spans="1:39" s="232" customFormat="1" ht="25.5" hidden="1">
      <c r="A141" s="375"/>
      <c r="B141" s="375"/>
      <c r="C141" s="375"/>
      <c r="D141" s="375"/>
      <c r="E141" s="375"/>
      <c r="F141" s="375"/>
      <c r="G141" s="375"/>
      <c r="H141" s="375"/>
      <c r="I141" s="375"/>
      <c r="J141" s="375"/>
      <c r="K141" s="375"/>
      <c r="L141" s="375"/>
      <c r="M141" s="375"/>
      <c r="N141" s="375"/>
      <c r="O141" s="375"/>
      <c r="P141" s="375"/>
      <c r="Q141" s="375"/>
      <c r="R141" s="375"/>
      <c r="S141" s="375"/>
      <c r="T141" s="375"/>
      <c r="U141" s="375"/>
      <c r="V141" s="375"/>
      <c r="W141" s="375"/>
      <c r="X141" s="375"/>
      <c r="Y141" s="375"/>
      <c r="Z141" s="375"/>
      <c r="AA141" s="375"/>
      <c r="AB141" s="375"/>
      <c r="AC141" s="375"/>
      <c r="AD141" s="375"/>
      <c r="AE141" s="375"/>
      <c r="AF141" s="375"/>
      <c r="AG141" s="375"/>
      <c r="AH141" s="375"/>
      <c r="AI141" s="375"/>
      <c r="AJ141" s="375"/>
      <c r="AK141" s="375"/>
      <c r="AL141" s="375"/>
      <c r="AM141" s="376"/>
    </row>
    <row r="142" spans="1:39" s="232" customFormat="1" ht="25.5" hidden="1">
      <c r="A142" s="375"/>
      <c r="B142" s="375"/>
      <c r="C142" s="375"/>
      <c r="D142" s="375"/>
      <c r="E142" s="375"/>
      <c r="F142" s="375"/>
      <c r="G142" s="375"/>
      <c r="H142" s="375"/>
      <c r="I142" s="375"/>
      <c r="J142" s="375"/>
      <c r="K142" s="375"/>
      <c r="L142" s="375"/>
      <c r="M142" s="375"/>
      <c r="N142" s="375"/>
      <c r="O142" s="375"/>
      <c r="P142" s="375"/>
      <c r="Q142" s="375"/>
      <c r="R142" s="375"/>
      <c r="S142" s="375"/>
      <c r="T142" s="375"/>
      <c r="U142" s="375"/>
      <c r="V142" s="375"/>
      <c r="W142" s="375"/>
      <c r="X142" s="375"/>
      <c r="Y142" s="375"/>
      <c r="Z142" s="375"/>
      <c r="AA142" s="375"/>
      <c r="AB142" s="375"/>
      <c r="AC142" s="375"/>
      <c r="AD142" s="375"/>
      <c r="AE142" s="375"/>
      <c r="AF142" s="375"/>
      <c r="AG142" s="375"/>
      <c r="AH142" s="375"/>
      <c r="AI142" s="375"/>
      <c r="AJ142" s="375"/>
      <c r="AK142" s="375"/>
      <c r="AL142" s="375"/>
      <c r="AM142" s="376"/>
    </row>
    <row r="143" spans="1:39" s="232" customFormat="1" ht="25.5" hidden="1">
      <c r="A143" s="375"/>
      <c r="B143" s="375"/>
      <c r="C143" s="375"/>
      <c r="D143" s="375"/>
      <c r="E143" s="375"/>
      <c r="F143" s="375"/>
      <c r="G143" s="375"/>
      <c r="H143" s="375"/>
      <c r="I143" s="375"/>
      <c r="J143" s="375"/>
      <c r="K143" s="375"/>
      <c r="L143" s="375"/>
      <c r="M143" s="375"/>
      <c r="N143" s="375"/>
      <c r="O143" s="375"/>
      <c r="P143" s="375"/>
      <c r="Q143" s="375"/>
      <c r="R143" s="375"/>
      <c r="S143" s="375"/>
      <c r="T143" s="375"/>
      <c r="U143" s="375"/>
      <c r="V143" s="375"/>
      <c r="W143" s="375"/>
      <c r="X143" s="375"/>
      <c r="Y143" s="375"/>
      <c r="Z143" s="375"/>
      <c r="AA143" s="375"/>
      <c r="AB143" s="375"/>
      <c r="AC143" s="375"/>
      <c r="AD143" s="375"/>
      <c r="AE143" s="375"/>
      <c r="AF143" s="375"/>
      <c r="AG143" s="375"/>
      <c r="AH143" s="375"/>
      <c r="AI143" s="375"/>
      <c r="AJ143" s="375"/>
      <c r="AK143" s="375"/>
      <c r="AL143" s="375"/>
      <c r="AM143" s="376"/>
    </row>
    <row r="144" spans="1:39" s="232" customFormat="1" ht="25.5" hidden="1">
      <c r="A144" s="375"/>
      <c r="B144" s="375"/>
      <c r="C144" s="375"/>
      <c r="D144" s="375"/>
      <c r="E144" s="375"/>
      <c r="F144" s="375"/>
      <c r="G144" s="375"/>
      <c r="H144" s="375"/>
      <c r="I144" s="375"/>
      <c r="J144" s="375"/>
      <c r="K144" s="375"/>
      <c r="L144" s="375"/>
      <c r="M144" s="375"/>
      <c r="N144" s="375"/>
      <c r="O144" s="375"/>
      <c r="P144" s="375"/>
      <c r="Q144" s="375"/>
      <c r="R144" s="375"/>
      <c r="S144" s="375"/>
      <c r="T144" s="375"/>
      <c r="U144" s="375"/>
      <c r="V144" s="375"/>
      <c r="W144" s="375"/>
      <c r="X144" s="375"/>
      <c r="Y144" s="375"/>
      <c r="Z144" s="375"/>
      <c r="AA144" s="375"/>
      <c r="AB144" s="375"/>
      <c r="AC144" s="375"/>
      <c r="AD144" s="375"/>
      <c r="AE144" s="375"/>
      <c r="AF144" s="375"/>
      <c r="AG144" s="375"/>
      <c r="AH144" s="375"/>
      <c r="AI144" s="375"/>
      <c r="AJ144" s="375"/>
      <c r="AK144" s="375"/>
      <c r="AL144" s="375"/>
      <c r="AM144" s="376"/>
    </row>
    <row r="145" spans="1:39" s="232" customFormat="1" ht="25.5" hidden="1">
      <c r="A145" s="375"/>
      <c r="B145" s="375"/>
      <c r="C145" s="375"/>
      <c r="D145" s="375"/>
      <c r="E145" s="375"/>
      <c r="F145" s="375"/>
      <c r="G145" s="375"/>
      <c r="H145" s="375"/>
      <c r="I145" s="375"/>
      <c r="J145" s="375"/>
      <c r="K145" s="375"/>
      <c r="L145" s="375"/>
      <c r="M145" s="375"/>
      <c r="N145" s="375"/>
      <c r="O145" s="375"/>
      <c r="P145" s="375"/>
      <c r="Q145" s="375"/>
      <c r="R145" s="375"/>
      <c r="S145" s="375"/>
      <c r="T145" s="375"/>
      <c r="U145" s="375"/>
      <c r="V145" s="375"/>
      <c r="W145" s="375"/>
      <c r="X145" s="375"/>
      <c r="Y145" s="375"/>
      <c r="Z145" s="375"/>
      <c r="AA145" s="375"/>
      <c r="AB145" s="375"/>
      <c r="AC145" s="375"/>
      <c r="AD145" s="375"/>
      <c r="AE145" s="375"/>
      <c r="AF145" s="375"/>
      <c r="AG145" s="375"/>
      <c r="AH145" s="375"/>
      <c r="AI145" s="375"/>
      <c r="AJ145" s="375"/>
      <c r="AK145" s="375"/>
      <c r="AL145" s="375"/>
      <c r="AM145" s="376"/>
    </row>
    <row r="146" spans="1:39" s="232" customFormat="1" ht="25.5" hidden="1">
      <c r="A146" s="375"/>
      <c r="B146" s="375"/>
      <c r="C146" s="375"/>
      <c r="D146" s="375"/>
      <c r="E146" s="375"/>
      <c r="F146" s="375"/>
      <c r="G146" s="375"/>
      <c r="H146" s="375"/>
      <c r="I146" s="375"/>
      <c r="J146" s="375"/>
      <c r="K146" s="375"/>
      <c r="L146" s="375"/>
      <c r="M146" s="375"/>
      <c r="N146" s="375"/>
      <c r="O146" s="375"/>
      <c r="P146" s="375"/>
      <c r="Q146" s="375"/>
      <c r="R146" s="375"/>
      <c r="S146" s="375"/>
      <c r="T146" s="375"/>
      <c r="U146" s="375"/>
      <c r="V146" s="375"/>
      <c r="W146" s="375"/>
      <c r="X146" s="375"/>
      <c r="Y146" s="375"/>
      <c r="Z146" s="375"/>
      <c r="AA146" s="375"/>
      <c r="AB146" s="375"/>
      <c r="AC146" s="375"/>
      <c r="AD146" s="375"/>
      <c r="AE146" s="375"/>
      <c r="AF146" s="375"/>
      <c r="AG146" s="375"/>
      <c r="AH146" s="375"/>
      <c r="AI146" s="375"/>
      <c r="AJ146" s="375"/>
      <c r="AK146" s="375"/>
      <c r="AL146" s="375"/>
      <c r="AM146" s="376"/>
    </row>
    <row r="147" spans="1:39" s="232" customFormat="1" ht="25.5" hidden="1">
      <c r="A147" s="375"/>
      <c r="B147" s="375"/>
      <c r="C147" s="375"/>
      <c r="D147" s="375"/>
      <c r="E147" s="375"/>
      <c r="F147" s="375"/>
      <c r="G147" s="375"/>
      <c r="H147" s="375"/>
      <c r="I147" s="375"/>
      <c r="J147" s="375"/>
      <c r="K147" s="375"/>
      <c r="L147" s="375"/>
      <c r="M147" s="375"/>
      <c r="N147" s="375"/>
      <c r="O147" s="375"/>
      <c r="P147" s="375"/>
      <c r="Q147" s="375"/>
      <c r="R147" s="375"/>
      <c r="S147" s="375"/>
      <c r="T147" s="375"/>
      <c r="U147" s="375"/>
      <c r="V147" s="375"/>
      <c r="W147" s="375"/>
      <c r="X147" s="375"/>
      <c r="Y147" s="375"/>
      <c r="Z147" s="375"/>
      <c r="AA147" s="375"/>
      <c r="AB147" s="375"/>
      <c r="AC147" s="375"/>
      <c r="AD147" s="375"/>
      <c r="AE147" s="375"/>
      <c r="AF147" s="375"/>
      <c r="AG147" s="375"/>
      <c r="AH147" s="375"/>
      <c r="AI147" s="375"/>
      <c r="AJ147" s="375"/>
      <c r="AK147" s="375"/>
      <c r="AL147" s="375"/>
      <c r="AM147" s="376"/>
    </row>
    <row r="148" spans="1:39" s="232" customFormat="1" ht="25.5" hidden="1">
      <c r="A148" s="375"/>
      <c r="B148" s="375"/>
      <c r="C148" s="375"/>
      <c r="D148" s="375"/>
      <c r="E148" s="375"/>
      <c r="F148" s="375"/>
      <c r="G148" s="375"/>
      <c r="H148" s="375"/>
      <c r="I148" s="375"/>
      <c r="J148" s="375"/>
      <c r="K148" s="375"/>
      <c r="L148" s="375"/>
      <c r="M148" s="375"/>
      <c r="N148" s="375"/>
      <c r="O148" s="375"/>
      <c r="P148" s="375"/>
      <c r="Q148" s="375"/>
      <c r="R148" s="375"/>
      <c r="S148" s="375"/>
      <c r="T148" s="375"/>
      <c r="U148" s="375"/>
      <c r="V148" s="375"/>
      <c r="W148" s="375"/>
      <c r="X148" s="375"/>
      <c r="Y148" s="375"/>
      <c r="Z148" s="375"/>
      <c r="AA148" s="375"/>
      <c r="AB148" s="375"/>
      <c r="AC148" s="375"/>
      <c r="AD148" s="375"/>
      <c r="AE148" s="375"/>
      <c r="AF148" s="375"/>
      <c r="AG148" s="375"/>
      <c r="AH148" s="375"/>
      <c r="AI148" s="375"/>
      <c r="AJ148" s="375"/>
      <c r="AK148" s="375"/>
      <c r="AL148" s="375"/>
      <c r="AM148" s="376"/>
    </row>
    <row r="149" spans="1:39" s="232" customFormat="1" ht="25.5" hidden="1">
      <c r="A149" s="375"/>
      <c r="B149" s="375"/>
      <c r="C149" s="375"/>
      <c r="D149" s="375"/>
      <c r="E149" s="375"/>
      <c r="F149" s="375"/>
      <c r="G149" s="375"/>
      <c r="H149" s="375"/>
      <c r="I149" s="375"/>
      <c r="J149" s="375"/>
      <c r="K149" s="375"/>
      <c r="L149" s="375"/>
      <c r="M149" s="375"/>
      <c r="N149" s="375"/>
      <c r="O149" s="375"/>
      <c r="P149" s="375"/>
      <c r="Q149" s="375"/>
      <c r="R149" s="375"/>
      <c r="S149" s="375"/>
      <c r="T149" s="375"/>
      <c r="U149" s="375"/>
      <c r="V149" s="375"/>
      <c r="W149" s="375"/>
      <c r="X149" s="375"/>
      <c r="Y149" s="375"/>
      <c r="Z149" s="375"/>
      <c r="AA149" s="375"/>
      <c r="AB149" s="375"/>
      <c r="AC149" s="375"/>
      <c r="AD149" s="375"/>
      <c r="AE149" s="375"/>
      <c r="AF149" s="375"/>
      <c r="AG149" s="375"/>
      <c r="AH149" s="375"/>
      <c r="AI149" s="375"/>
      <c r="AJ149" s="375"/>
      <c r="AK149" s="375"/>
      <c r="AL149" s="375"/>
      <c r="AM149" s="376"/>
    </row>
    <row r="150" spans="1:39" s="232" customFormat="1" ht="25.5" hidden="1">
      <c r="A150" s="375"/>
      <c r="B150" s="375"/>
      <c r="C150" s="375"/>
      <c r="D150" s="375"/>
      <c r="E150" s="375"/>
      <c r="F150" s="375"/>
      <c r="G150" s="375"/>
      <c r="H150" s="375"/>
      <c r="I150" s="375"/>
      <c r="J150" s="375"/>
      <c r="K150" s="375"/>
      <c r="L150" s="375"/>
      <c r="M150" s="375"/>
      <c r="N150" s="375"/>
      <c r="O150" s="375"/>
      <c r="P150" s="375"/>
      <c r="Q150" s="375"/>
      <c r="R150" s="375"/>
      <c r="S150" s="375"/>
      <c r="T150" s="375"/>
      <c r="U150" s="375"/>
      <c r="V150" s="375"/>
      <c r="W150" s="375"/>
      <c r="X150" s="375"/>
      <c r="Y150" s="375"/>
      <c r="Z150" s="375"/>
      <c r="AA150" s="375"/>
      <c r="AB150" s="375"/>
      <c r="AC150" s="375"/>
      <c r="AD150" s="375"/>
      <c r="AE150" s="375"/>
      <c r="AF150" s="375"/>
      <c r="AG150" s="375"/>
      <c r="AH150" s="375"/>
      <c r="AI150" s="375"/>
      <c r="AJ150" s="375"/>
      <c r="AK150" s="375"/>
      <c r="AL150" s="375"/>
      <c r="AM150" s="376"/>
    </row>
    <row r="151" spans="1:39" s="232" customFormat="1" ht="25.5" hidden="1">
      <c r="A151" s="375"/>
      <c r="B151" s="375"/>
      <c r="C151" s="375"/>
      <c r="D151" s="375"/>
      <c r="E151" s="375"/>
      <c r="F151" s="375"/>
      <c r="G151" s="375"/>
      <c r="H151" s="375"/>
      <c r="I151" s="375"/>
      <c r="J151" s="375"/>
      <c r="K151" s="375"/>
      <c r="L151" s="375"/>
      <c r="M151" s="375"/>
      <c r="N151" s="375"/>
      <c r="O151" s="375"/>
      <c r="P151" s="375"/>
      <c r="Q151" s="375"/>
      <c r="R151" s="375"/>
      <c r="S151" s="375"/>
      <c r="T151" s="375"/>
      <c r="U151" s="375"/>
      <c r="V151" s="375"/>
      <c r="W151" s="375"/>
      <c r="X151" s="375"/>
      <c r="Y151" s="375"/>
      <c r="Z151" s="375"/>
      <c r="AA151" s="375"/>
      <c r="AB151" s="375"/>
      <c r="AC151" s="375"/>
      <c r="AD151" s="375"/>
      <c r="AE151" s="375"/>
      <c r="AF151" s="375"/>
      <c r="AG151" s="375"/>
      <c r="AH151" s="375"/>
      <c r="AI151" s="375"/>
      <c r="AJ151" s="375"/>
      <c r="AK151" s="375"/>
      <c r="AL151" s="375"/>
      <c r="AM151" s="376"/>
    </row>
    <row r="152" spans="1:39" s="232" customFormat="1" ht="25.5" hidden="1">
      <c r="A152" s="377"/>
      <c r="B152" s="377"/>
      <c r="C152" s="377"/>
      <c r="D152" s="377"/>
      <c r="E152" s="377"/>
      <c r="F152" s="377"/>
      <c r="G152" s="377"/>
      <c r="H152" s="377"/>
      <c r="I152" s="377"/>
      <c r="J152" s="377"/>
      <c r="K152" s="377"/>
      <c r="L152" s="377"/>
      <c r="M152" s="377"/>
      <c r="N152" s="377"/>
      <c r="O152" s="377"/>
      <c r="P152" s="377"/>
      <c r="Q152" s="377"/>
      <c r="R152" s="377"/>
      <c r="S152" s="377"/>
      <c r="T152" s="377"/>
      <c r="U152" s="377"/>
      <c r="V152" s="377"/>
      <c r="W152" s="377"/>
      <c r="X152" s="377"/>
      <c r="Y152" s="377"/>
      <c r="Z152" s="377"/>
      <c r="AA152" s="377"/>
      <c r="AB152" s="377"/>
      <c r="AC152" s="377"/>
      <c r="AD152" s="377"/>
      <c r="AE152" s="377"/>
      <c r="AF152" s="377"/>
      <c r="AG152" s="377"/>
      <c r="AH152" s="377"/>
      <c r="AI152" s="377"/>
      <c r="AJ152" s="377"/>
      <c r="AK152" s="377"/>
      <c r="AL152" s="377"/>
      <c r="AM152" s="378"/>
    </row>
    <row r="153" spans="1:39" s="232" customFormat="1" ht="15.75">
      <c r="A153" s="380"/>
      <c r="B153" s="380"/>
      <c r="C153" s="380"/>
      <c r="D153" s="380"/>
      <c r="E153" s="380"/>
      <c r="F153" s="380"/>
      <c r="G153" s="380"/>
      <c r="H153" s="379"/>
      <c r="I153" s="379"/>
      <c r="J153" s="379"/>
      <c r="K153" s="379"/>
      <c r="L153" s="379"/>
      <c r="M153" s="379"/>
      <c r="N153" s="379"/>
      <c r="O153" s="379"/>
      <c r="P153" s="379"/>
      <c r="Q153" s="379"/>
      <c r="R153" s="379"/>
      <c r="S153" s="379"/>
      <c r="T153" s="379"/>
      <c r="U153" s="379"/>
      <c r="V153" s="379"/>
      <c r="W153" s="379"/>
      <c r="X153" s="379"/>
      <c r="Y153" s="379"/>
      <c r="Z153" s="379"/>
      <c r="AA153" s="379"/>
      <c r="AB153" s="379"/>
      <c r="AC153" s="379"/>
      <c r="AD153" s="379"/>
      <c r="AE153" s="379"/>
      <c r="AF153" s="379"/>
      <c r="AG153" s="379"/>
      <c r="AH153" s="379"/>
      <c r="AI153" s="379"/>
      <c r="AJ153" s="379"/>
      <c r="AK153" s="379"/>
      <c r="AL153" s="379"/>
      <c r="AM153" s="380"/>
    </row>
    <row r="154" spans="1:39" s="232" customFormat="1" ht="56.25" customHeight="1">
      <c r="A154" s="673"/>
      <c r="B154" s="674"/>
      <c r="C154" s="674"/>
      <c r="D154" s="674"/>
      <c r="E154" s="674"/>
      <c r="F154" s="674"/>
      <c r="G154" s="674"/>
      <c r="H154" s="674"/>
      <c r="I154" s="674"/>
      <c r="J154" s="674"/>
      <c r="K154" s="674"/>
      <c r="L154" s="674"/>
      <c r="M154" s="674"/>
      <c r="N154" s="674"/>
      <c r="O154" s="674"/>
      <c r="P154" s="674"/>
      <c r="Q154" s="674"/>
      <c r="R154" s="674"/>
      <c r="S154" s="674"/>
      <c r="T154" s="674"/>
      <c r="U154" s="674"/>
      <c r="V154" s="674"/>
      <c r="W154" s="674"/>
      <c r="X154" s="674"/>
      <c r="Y154" s="674"/>
      <c r="Z154" s="674"/>
      <c r="AA154" s="674"/>
      <c r="AB154" s="674"/>
      <c r="AC154" s="674"/>
      <c r="AD154" s="674"/>
      <c r="AE154" s="674"/>
      <c r="AF154" s="674"/>
      <c r="AG154" s="369"/>
      <c r="AH154" s="369"/>
      <c r="AI154" s="369"/>
      <c r="AJ154" s="369"/>
      <c r="AK154" s="369"/>
      <c r="AL154" s="369"/>
      <c r="AM154" s="369"/>
    </row>
    <row r="155" spans="1:39" s="232" customFormat="1" ht="15.75" hidden="1">
      <c r="A155" s="380"/>
      <c r="B155" s="380"/>
      <c r="C155" s="380"/>
      <c r="D155" s="380"/>
      <c r="E155" s="380"/>
      <c r="F155" s="380"/>
      <c r="G155" s="380"/>
      <c r="H155" s="379"/>
      <c r="I155" s="379"/>
      <c r="J155" s="379"/>
      <c r="K155" s="379"/>
      <c r="L155" s="379"/>
      <c r="M155" s="379"/>
      <c r="N155" s="379"/>
      <c r="O155" s="379"/>
      <c r="P155" s="379"/>
      <c r="Q155" s="379"/>
      <c r="R155" s="379"/>
      <c r="S155" s="379"/>
      <c r="T155" s="379"/>
      <c r="U155" s="379"/>
      <c r="V155" s="379"/>
      <c r="W155" s="379"/>
      <c r="X155" s="379"/>
      <c r="Y155" s="379"/>
      <c r="Z155" s="379"/>
      <c r="AA155" s="379"/>
      <c r="AB155" s="379"/>
      <c r="AC155" s="379"/>
      <c r="AD155" s="379"/>
      <c r="AE155" s="379"/>
      <c r="AF155" s="379"/>
      <c r="AG155" s="379"/>
      <c r="AH155" s="379"/>
      <c r="AI155" s="379"/>
      <c r="AJ155" s="379"/>
      <c r="AK155" s="379"/>
      <c r="AL155" s="379"/>
      <c r="AM155" s="380"/>
    </row>
    <row r="156" spans="1:39" s="232" customFormat="1" ht="18.75" customHeight="1">
      <c r="A156" s="576"/>
      <c r="B156" s="381"/>
      <c r="C156" s="381"/>
      <c r="D156" s="381"/>
      <c r="E156" s="381"/>
      <c r="F156" s="381"/>
      <c r="G156" s="381"/>
      <c r="H156" s="381"/>
      <c r="I156" s="381"/>
      <c r="J156" s="381"/>
      <c r="K156" s="381"/>
      <c r="L156" s="381"/>
      <c r="M156" s="381"/>
      <c r="N156" s="381"/>
      <c r="O156" s="381"/>
      <c r="P156" s="381"/>
      <c r="Q156" s="381"/>
      <c r="R156" s="381"/>
      <c r="S156" s="381"/>
      <c r="T156" s="381"/>
      <c r="U156" s="381"/>
      <c r="V156" s="381"/>
      <c r="W156" s="381"/>
      <c r="X156" s="381"/>
      <c r="Y156" s="381"/>
      <c r="Z156" s="381"/>
      <c r="AA156" s="381"/>
      <c r="AB156" s="381"/>
      <c r="AC156" s="381"/>
      <c r="AD156" s="381"/>
      <c r="AE156" s="381"/>
      <c r="AF156" s="381"/>
      <c r="AG156" s="381"/>
      <c r="AH156" s="381"/>
      <c r="AI156" s="381"/>
      <c r="AJ156" s="381"/>
      <c r="AK156" s="381"/>
      <c r="AL156" s="381"/>
      <c r="AM156" s="381"/>
    </row>
    <row r="157" spans="1:39" s="232" customFormat="1" ht="66.75" customHeight="1">
      <c r="A157" s="675"/>
      <c r="B157" s="674"/>
      <c r="C157" s="674"/>
      <c r="D157" s="674"/>
      <c r="E157" s="674"/>
      <c r="F157" s="674"/>
      <c r="G157" s="674"/>
      <c r="H157" s="674"/>
      <c r="I157" s="674"/>
      <c r="J157" s="674"/>
      <c r="K157" s="674"/>
      <c r="L157" s="674"/>
      <c r="M157" s="674"/>
      <c r="N157" s="674"/>
      <c r="O157" s="674"/>
      <c r="P157" s="674"/>
      <c r="Q157" s="674"/>
      <c r="R157" s="674"/>
      <c r="S157" s="674"/>
      <c r="T157" s="674"/>
      <c r="U157" s="674"/>
      <c r="V157" s="674"/>
      <c r="W157" s="674"/>
      <c r="X157" s="674"/>
      <c r="Y157" s="674"/>
      <c r="Z157" s="674"/>
      <c r="AA157" s="674"/>
      <c r="AB157" s="674"/>
      <c r="AC157" s="674"/>
      <c r="AD157" s="674"/>
      <c r="AE157" s="674"/>
      <c r="AF157" s="674"/>
      <c r="AG157" s="369"/>
      <c r="AH157" s="369"/>
      <c r="AI157" s="369"/>
      <c r="AJ157" s="369"/>
      <c r="AK157" s="369"/>
      <c r="AL157" s="369"/>
      <c r="AM157" s="380"/>
    </row>
    <row r="158" spans="1:39" s="232" customFormat="1" ht="58.5" customHeight="1">
      <c r="A158" s="676"/>
      <c r="B158" s="677"/>
      <c r="C158" s="677"/>
      <c r="D158" s="677"/>
      <c r="E158" s="677"/>
      <c r="F158" s="677"/>
      <c r="G158" s="677"/>
      <c r="H158" s="677"/>
      <c r="I158" s="677"/>
      <c r="J158" s="677"/>
      <c r="K158" s="677"/>
      <c r="L158" s="677"/>
      <c r="M158" s="677"/>
      <c r="N158" s="677"/>
      <c r="O158" s="677"/>
      <c r="P158" s="677"/>
      <c r="Q158" s="677"/>
      <c r="R158" s="677"/>
      <c r="S158" s="677"/>
      <c r="T158" s="677"/>
      <c r="U158" s="677"/>
      <c r="V158" s="677"/>
      <c r="W158" s="677"/>
      <c r="X158" s="677"/>
      <c r="Y158" s="677"/>
      <c r="Z158" s="677"/>
      <c r="AA158" s="677"/>
      <c r="AB158" s="677"/>
      <c r="AC158" s="677"/>
      <c r="AD158" s="677"/>
      <c r="AE158" s="677"/>
      <c r="AF158" s="678"/>
      <c r="AG158" s="381"/>
      <c r="AH158" s="381"/>
      <c r="AI158" s="381"/>
      <c r="AJ158" s="381"/>
      <c r="AK158" s="381"/>
      <c r="AL158" s="381"/>
      <c r="AM158" s="381"/>
    </row>
    <row r="159" spans="33:39" ht="15.75">
      <c r="AG159" s="233"/>
      <c r="AH159" s="233"/>
      <c r="AI159" s="233"/>
      <c r="AJ159" s="233"/>
      <c r="AK159" s="233"/>
      <c r="AL159" s="233"/>
      <c r="AM159" s="232"/>
    </row>
    <row r="160" spans="33:39" ht="15.75">
      <c r="AG160" s="233"/>
      <c r="AH160" s="233"/>
      <c r="AI160" s="233"/>
      <c r="AJ160" s="233"/>
      <c r="AK160" s="233"/>
      <c r="AL160" s="233"/>
      <c r="AM160" s="232"/>
    </row>
  </sheetData>
  <mergeCells count="18">
    <mergeCell ref="B70:G70"/>
    <mergeCell ref="B88:G88"/>
    <mergeCell ref="AJ11:AL11"/>
    <mergeCell ref="AF11:AH11"/>
    <mergeCell ref="A52:C52"/>
    <mergeCell ref="A54:C54"/>
    <mergeCell ref="A53:C53"/>
    <mergeCell ref="A154:AF154"/>
    <mergeCell ref="A157:AF157"/>
    <mergeCell ref="A158:AF158"/>
    <mergeCell ref="A128:AF131"/>
    <mergeCell ref="B91:G91"/>
    <mergeCell ref="B71:G71"/>
    <mergeCell ref="B72:G72"/>
    <mergeCell ref="A110:AF110"/>
    <mergeCell ref="A107:AF107"/>
    <mergeCell ref="B90:G90"/>
    <mergeCell ref="B89:G89"/>
  </mergeCells>
  <printOptions horizontalCentered="1"/>
  <pageMargins left="0.5" right="0.4" top="0.5" bottom="0.25" header="0" footer="0.32"/>
  <pageSetup firstPageNumber="8" useFirstPageNumber="1" fitToHeight="0" fitToWidth="1" horizontalDpi="300" verticalDpi="300" orientation="landscape" scale="48" r:id="rId1"/>
  <headerFooter alignWithMargins="0">
    <oddFooter>&amp;C&amp;"Times New Roman,Regular"Exhibit B - Summary of Requirements</oddFooter>
  </headerFooter>
  <rowBreaks count="1" manualBreakCount="1">
    <brk id="56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workbookViewId="0" topLeftCell="B1">
      <selection activeCell="C41" sqref="A41:L43"/>
    </sheetView>
  </sheetViews>
  <sheetFormatPr defaultColWidth="8.88671875" defaultRowHeight="15"/>
  <cols>
    <col min="1" max="1" width="17.88671875" style="43" customWidth="1"/>
    <col min="2" max="2" width="15.88671875" style="43" customWidth="1"/>
    <col min="3" max="3" width="4.6640625" style="43" customWidth="1"/>
    <col min="4" max="4" width="7.5546875" style="43" customWidth="1"/>
    <col min="5" max="5" width="4.6640625" style="43" customWidth="1"/>
    <col min="6" max="6" width="7.21484375" style="43" customWidth="1"/>
    <col min="7" max="7" width="4.6640625" style="43" customWidth="1"/>
    <col min="8" max="8" width="7.4453125" style="43" customWidth="1"/>
    <col min="9" max="9" width="4.6640625" style="43" customWidth="1"/>
    <col min="10" max="10" width="7.21484375" style="43" customWidth="1"/>
    <col min="11" max="11" width="4.6640625" style="43" customWidth="1"/>
    <col min="12" max="12" width="7.21484375" style="43" customWidth="1"/>
    <col min="13" max="13" width="4.6640625" style="43" customWidth="1"/>
    <col min="14" max="14" width="7.88671875" style="43" customWidth="1"/>
    <col min="15" max="15" width="11.21484375" style="43" customWidth="1"/>
    <col min="16" max="16384" width="7.21484375" style="43" customWidth="1"/>
  </cols>
  <sheetData>
    <row r="1" ht="15.75">
      <c r="A1" s="52" t="s">
        <v>2</v>
      </c>
    </row>
    <row r="2" ht="20.25">
      <c r="A2" s="38"/>
    </row>
    <row r="4" spans="1:15" ht="15.75">
      <c r="A4" s="53" t="s">
        <v>170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5" ht="15.75">
      <c r="A5" s="55" t="str">
        <f>'(B) PSOB Sum of Req '!A59</f>
        <v>Office Justice Programs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1:15" ht="15.75">
      <c r="A6" s="55" t="str">
        <f>'(B) PSOB Sum of Req '!A60</f>
        <v>Public Safety Officers' Benefits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</row>
    <row r="7" spans="1:15" ht="12.75">
      <c r="A7" s="54" t="s">
        <v>73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</row>
    <row r="8" spans="1:15" ht="12.75">
      <c r="A8" s="310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</row>
    <row r="10" spans="1:15" ht="12.75">
      <c r="A10" s="314" t="s">
        <v>62</v>
      </c>
      <c r="B10" s="60" t="s">
        <v>72</v>
      </c>
      <c r="C10" s="61" t="s">
        <v>189</v>
      </c>
      <c r="D10" s="62"/>
      <c r="E10" s="62"/>
      <c r="F10" s="63"/>
      <c r="G10" s="62" t="s">
        <v>190</v>
      </c>
      <c r="H10" s="62"/>
      <c r="I10" s="62"/>
      <c r="J10" s="63"/>
      <c r="K10" s="61" t="s">
        <v>191</v>
      </c>
      <c r="L10" s="62"/>
      <c r="M10" s="62"/>
      <c r="N10" s="63"/>
      <c r="O10" s="64" t="s">
        <v>9</v>
      </c>
    </row>
    <row r="11" spans="1:15" ht="12.75">
      <c r="A11" s="313"/>
      <c r="B11" s="66" t="s">
        <v>172</v>
      </c>
      <c r="C11" s="67" t="s">
        <v>103</v>
      </c>
      <c r="D11" s="67" t="s">
        <v>123</v>
      </c>
      <c r="E11" s="67" t="s">
        <v>8</v>
      </c>
      <c r="F11" s="68" t="s">
        <v>105</v>
      </c>
      <c r="G11" s="67" t="s">
        <v>103</v>
      </c>
      <c r="H11" s="67" t="s">
        <v>123</v>
      </c>
      <c r="I11" s="67" t="s">
        <v>8</v>
      </c>
      <c r="J11" s="68" t="s">
        <v>105</v>
      </c>
      <c r="K11" s="67" t="s">
        <v>103</v>
      </c>
      <c r="L11" s="67" t="s">
        <v>123</v>
      </c>
      <c r="M11" s="67" t="s">
        <v>8</v>
      </c>
      <c r="N11" s="68" t="s">
        <v>105</v>
      </c>
      <c r="O11" s="68" t="s">
        <v>111</v>
      </c>
    </row>
    <row r="12" spans="1:15" ht="12.75">
      <c r="A12" s="69"/>
      <c r="B12" s="69"/>
      <c r="C12" s="70"/>
      <c r="D12" s="70"/>
      <c r="E12" s="70"/>
      <c r="F12" s="71"/>
      <c r="G12" s="70"/>
      <c r="H12" s="70"/>
      <c r="I12" s="70"/>
      <c r="J12" s="71"/>
      <c r="K12" s="70"/>
      <c r="L12" s="70"/>
      <c r="M12" s="70"/>
      <c r="N12" s="71"/>
      <c r="O12" s="71"/>
    </row>
    <row r="13" spans="1:15" ht="15.75">
      <c r="A13" s="145" t="s">
        <v>190</v>
      </c>
      <c r="B13" s="146" t="s">
        <v>198</v>
      </c>
      <c r="C13" s="439">
        <v>0</v>
      </c>
      <c r="D13" s="440">
        <v>0</v>
      </c>
      <c r="E13" s="440">
        <v>0</v>
      </c>
      <c r="F13" s="318">
        <f>SUM(F11:F12)</f>
        <v>0</v>
      </c>
      <c r="G13" s="548">
        <v>0</v>
      </c>
      <c r="H13" s="440">
        <v>0</v>
      </c>
      <c r="I13" s="440">
        <v>0</v>
      </c>
      <c r="J13" s="542">
        <v>224</v>
      </c>
      <c r="K13" s="540">
        <v>0</v>
      </c>
      <c r="L13" s="541">
        <v>0</v>
      </c>
      <c r="M13" s="541">
        <v>0</v>
      </c>
      <c r="N13" s="542">
        <v>133</v>
      </c>
      <c r="O13" s="542">
        <f>N13+J13</f>
        <v>357</v>
      </c>
    </row>
    <row r="14" spans="1:15" ht="15.75">
      <c r="A14" s="72" t="s">
        <v>191</v>
      </c>
      <c r="B14" s="148" t="s">
        <v>198</v>
      </c>
      <c r="C14" s="441">
        <v>0</v>
      </c>
      <c r="D14" s="442">
        <v>0</v>
      </c>
      <c r="E14" s="442">
        <v>0</v>
      </c>
      <c r="F14" s="443">
        <v>0</v>
      </c>
      <c r="G14" s="441">
        <v>0</v>
      </c>
      <c r="H14" s="442">
        <v>0</v>
      </c>
      <c r="I14" s="442">
        <v>0</v>
      </c>
      <c r="J14" s="443">
        <v>0</v>
      </c>
      <c r="K14" s="441">
        <v>0</v>
      </c>
      <c r="L14" s="442">
        <v>0</v>
      </c>
      <c r="M14" s="442">
        <v>0</v>
      </c>
      <c r="N14" s="443">
        <v>0</v>
      </c>
      <c r="O14" s="444">
        <v>0</v>
      </c>
    </row>
    <row r="15" spans="1:15" ht="12.75">
      <c r="A15" s="84" t="s">
        <v>92</v>
      </c>
      <c r="B15" s="60"/>
      <c r="C15" s="75">
        <f aca="true" t="shared" si="0" ref="C15:O15">SUM(C13:C14)</f>
        <v>0</v>
      </c>
      <c r="D15" s="76">
        <f t="shared" si="0"/>
        <v>0</v>
      </c>
      <c r="E15" s="76">
        <f t="shared" si="0"/>
        <v>0</v>
      </c>
      <c r="F15" s="77">
        <f t="shared" si="0"/>
        <v>0</v>
      </c>
      <c r="G15" s="75">
        <f t="shared" si="0"/>
        <v>0</v>
      </c>
      <c r="H15" s="76">
        <f t="shared" si="0"/>
        <v>0</v>
      </c>
      <c r="I15" s="76">
        <f t="shared" si="0"/>
        <v>0</v>
      </c>
      <c r="J15" s="77">
        <f t="shared" si="0"/>
        <v>224</v>
      </c>
      <c r="K15" s="75">
        <f t="shared" si="0"/>
        <v>0</v>
      </c>
      <c r="L15" s="76">
        <f t="shared" si="0"/>
        <v>0</v>
      </c>
      <c r="M15" s="76">
        <f t="shared" si="0"/>
        <v>0</v>
      </c>
      <c r="N15" s="77">
        <f t="shared" si="0"/>
        <v>133</v>
      </c>
      <c r="O15" s="78">
        <f t="shared" si="0"/>
        <v>357</v>
      </c>
    </row>
    <row r="16" spans="1:15" ht="15" customHeight="1">
      <c r="A16" s="79"/>
      <c r="B16" s="72"/>
      <c r="C16" s="79"/>
      <c r="D16" s="73"/>
      <c r="E16" s="73"/>
      <c r="F16" s="80"/>
      <c r="G16" s="73"/>
      <c r="H16" s="73"/>
      <c r="I16" s="73"/>
      <c r="J16" s="73"/>
      <c r="K16" s="79"/>
      <c r="L16" s="73"/>
      <c r="M16" s="73"/>
      <c r="N16" s="80"/>
      <c r="O16" s="80"/>
    </row>
    <row r="17" spans="1:15" ht="15" customHeight="1" hidden="1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</row>
    <row r="18" spans="1:15" ht="15" customHeight="1" hidden="1">
      <c r="A18" s="313" t="s">
        <v>87</v>
      </c>
      <c r="B18" s="60" t="s">
        <v>138</v>
      </c>
      <c r="C18" s="61" t="s">
        <v>49</v>
      </c>
      <c r="D18" s="62"/>
      <c r="E18" s="62"/>
      <c r="F18" s="63"/>
      <c r="G18" s="61" t="s">
        <v>50</v>
      </c>
      <c r="H18" s="62"/>
      <c r="I18" s="62"/>
      <c r="J18" s="63"/>
      <c r="K18" s="61" t="s">
        <v>51</v>
      </c>
      <c r="L18" s="62"/>
      <c r="M18" s="62"/>
      <c r="N18" s="63"/>
      <c r="O18" s="64" t="s">
        <v>9</v>
      </c>
    </row>
    <row r="19" spans="1:15" ht="15" customHeight="1" hidden="1">
      <c r="A19" s="45"/>
      <c r="B19" s="66" t="s">
        <v>139</v>
      </c>
      <c r="C19" s="67" t="s">
        <v>103</v>
      </c>
      <c r="D19" s="67" t="s">
        <v>123</v>
      </c>
      <c r="E19" s="67" t="s">
        <v>8</v>
      </c>
      <c r="F19" s="68" t="s">
        <v>105</v>
      </c>
      <c r="G19" s="67" t="s">
        <v>103</v>
      </c>
      <c r="H19" s="67" t="s">
        <v>123</v>
      </c>
      <c r="I19" s="67" t="s">
        <v>8</v>
      </c>
      <c r="J19" s="68" t="s">
        <v>105</v>
      </c>
      <c r="K19" s="67" t="s">
        <v>103</v>
      </c>
      <c r="L19" s="67" t="s">
        <v>123</v>
      </c>
      <c r="M19" s="67" t="s">
        <v>8</v>
      </c>
      <c r="N19" s="68" t="s">
        <v>105</v>
      </c>
      <c r="O19" s="68" t="s">
        <v>112</v>
      </c>
    </row>
    <row r="20" spans="1:15" ht="15" customHeight="1" hidden="1">
      <c r="A20" s="69"/>
      <c r="B20" s="69"/>
      <c r="C20" s="70"/>
      <c r="D20" s="70"/>
      <c r="E20" s="70"/>
      <c r="F20" s="71"/>
      <c r="G20" s="70"/>
      <c r="H20" s="70"/>
      <c r="I20" s="70"/>
      <c r="J20" s="71"/>
      <c r="K20" s="70"/>
      <c r="L20" s="70"/>
      <c r="M20" s="70"/>
      <c r="N20" s="71"/>
      <c r="O20" s="71"/>
    </row>
    <row r="21" spans="1:15" ht="15" customHeight="1" hidden="1">
      <c r="A21" s="145" t="s">
        <v>126</v>
      </c>
      <c r="B21" s="146"/>
      <c r="C21" s="147"/>
      <c r="D21" s="147"/>
      <c r="E21" s="147"/>
      <c r="F21" s="322"/>
      <c r="G21" s="147"/>
      <c r="H21" s="147"/>
      <c r="I21" s="147"/>
      <c r="J21" s="318"/>
      <c r="K21" s="147"/>
      <c r="L21" s="147"/>
      <c r="M21" s="147"/>
      <c r="N21" s="318"/>
      <c r="O21" s="320">
        <f>SUM(F21,J21,N21)</f>
        <v>0</v>
      </c>
    </row>
    <row r="22" spans="1:15" ht="15" customHeight="1" hidden="1">
      <c r="A22" s="145" t="s">
        <v>127</v>
      </c>
      <c r="B22" s="146"/>
      <c r="C22" s="147"/>
      <c r="D22" s="147"/>
      <c r="E22" s="147"/>
      <c r="F22" s="322"/>
      <c r="G22" s="147"/>
      <c r="H22" s="147"/>
      <c r="I22" s="147"/>
      <c r="J22" s="318"/>
      <c r="K22" s="147"/>
      <c r="L22" s="147"/>
      <c r="M22" s="147"/>
      <c r="N22" s="318"/>
      <c r="O22" s="320">
        <f>SUM(F22,J22,N22)</f>
        <v>0</v>
      </c>
    </row>
    <row r="23" spans="1:15" ht="15" customHeight="1" hidden="1">
      <c r="A23" s="145" t="s">
        <v>128</v>
      </c>
      <c r="B23" s="146"/>
      <c r="C23" s="147"/>
      <c r="D23" s="147"/>
      <c r="E23" s="147"/>
      <c r="F23" s="322"/>
      <c r="G23" s="147"/>
      <c r="H23" s="147"/>
      <c r="I23" s="147"/>
      <c r="J23" s="318"/>
      <c r="K23" s="147"/>
      <c r="L23" s="147"/>
      <c r="M23" s="147"/>
      <c r="N23" s="318"/>
      <c r="O23" s="320">
        <f>SUM(F23,J23,N23)</f>
        <v>0</v>
      </c>
    </row>
    <row r="24" spans="1:15" ht="15" customHeight="1" hidden="1">
      <c r="A24" s="145" t="s">
        <v>129</v>
      </c>
      <c r="B24" s="146"/>
      <c r="C24" s="147"/>
      <c r="D24" s="147"/>
      <c r="E24" s="147"/>
      <c r="F24" s="322"/>
      <c r="G24" s="147"/>
      <c r="H24" s="147"/>
      <c r="I24" s="147"/>
      <c r="J24" s="318"/>
      <c r="K24" s="147"/>
      <c r="L24" s="147"/>
      <c r="M24" s="147"/>
      <c r="N24" s="318"/>
      <c r="O24" s="320">
        <f>SUM(F24,J24,N24)</f>
        <v>0</v>
      </c>
    </row>
    <row r="25" spans="1:15" ht="15" customHeight="1" hidden="1">
      <c r="A25" s="149" t="s">
        <v>130</v>
      </c>
      <c r="B25" s="150"/>
      <c r="C25" s="151"/>
      <c r="D25" s="151"/>
      <c r="E25" s="151"/>
      <c r="F25" s="323"/>
      <c r="G25" s="151"/>
      <c r="H25" s="151"/>
      <c r="I25" s="151"/>
      <c r="J25" s="319"/>
      <c r="K25" s="151"/>
      <c r="L25" s="151"/>
      <c r="M25" s="151"/>
      <c r="N25" s="319"/>
      <c r="O25" s="321">
        <f>SUM(F25,J25,N25)</f>
        <v>0</v>
      </c>
    </row>
    <row r="26" spans="1:15" ht="15" customHeight="1" hidden="1">
      <c r="A26" s="317" t="s">
        <v>131</v>
      </c>
      <c r="B26" s="74"/>
      <c r="C26" s="75">
        <f aca="true" t="shared" si="1" ref="C26:O26">SUM(C21:C25)</f>
        <v>0</v>
      </c>
      <c r="D26" s="76">
        <f t="shared" si="1"/>
        <v>0</v>
      </c>
      <c r="E26" s="76">
        <f t="shared" si="1"/>
        <v>0</v>
      </c>
      <c r="F26" s="325">
        <f t="shared" si="1"/>
        <v>0</v>
      </c>
      <c r="G26" s="75">
        <f t="shared" si="1"/>
        <v>0</v>
      </c>
      <c r="H26" s="76">
        <f t="shared" si="1"/>
        <v>0</v>
      </c>
      <c r="I26" s="76">
        <f t="shared" si="1"/>
        <v>0</v>
      </c>
      <c r="J26" s="77">
        <f t="shared" si="1"/>
        <v>0</v>
      </c>
      <c r="K26" s="75">
        <f t="shared" si="1"/>
        <v>0</v>
      </c>
      <c r="L26" s="76">
        <f t="shared" si="1"/>
        <v>0</v>
      </c>
      <c r="M26" s="76">
        <f t="shared" si="1"/>
        <v>0</v>
      </c>
      <c r="N26" s="77">
        <f t="shared" si="1"/>
        <v>0</v>
      </c>
      <c r="O26" s="324">
        <f t="shared" si="1"/>
        <v>0</v>
      </c>
    </row>
    <row r="27" spans="1:15" ht="15" customHeight="1" hidden="1">
      <c r="A27" s="72"/>
      <c r="B27" s="73"/>
      <c r="C27" s="79"/>
      <c r="D27" s="73"/>
      <c r="E27" s="73"/>
      <c r="F27" s="80"/>
      <c r="G27" s="73"/>
      <c r="H27" s="73"/>
      <c r="I27" s="73"/>
      <c r="J27" s="73"/>
      <c r="K27" s="79"/>
      <c r="L27" s="73"/>
      <c r="M27" s="73"/>
      <c r="N27" s="80"/>
      <c r="O27" s="80"/>
    </row>
    <row r="28" spans="1:15" ht="15" customHeight="1" hidden="1">
      <c r="A28" s="314" t="s">
        <v>165</v>
      </c>
      <c r="B28" s="71"/>
      <c r="C28" s="82">
        <f aca="true" t="shared" si="2" ref="C28:O28">C26+C15</f>
        <v>0</v>
      </c>
      <c r="D28" s="82">
        <f t="shared" si="2"/>
        <v>0</v>
      </c>
      <c r="E28" s="82">
        <f t="shared" si="2"/>
        <v>0</v>
      </c>
      <c r="F28" s="83">
        <f t="shared" si="2"/>
        <v>0</v>
      </c>
      <c r="G28" s="82">
        <f t="shared" si="2"/>
        <v>0</v>
      </c>
      <c r="H28" s="82">
        <f t="shared" si="2"/>
        <v>0</v>
      </c>
      <c r="I28" s="82">
        <f t="shared" si="2"/>
        <v>0</v>
      </c>
      <c r="J28" s="83">
        <f t="shared" si="2"/>
        <v>224</v>
      </c>
      <c r="K28" s="82">
        <f t="shared" si="2"/>
        <v>0</v>
      </c>
      <c r="L28" s="82">
        <f t="shared" si="2"/>
        <v>0</v>
      </c>
      <c r="M28" s="82">
        <f t="shared" si="2"/>
        <v>0</v>
      </c>
      <c r="N28" s="83">
        <f t="shared" si="2"/>
        <v>133</v>
      </c>
      <c r="O28" s="83">
        <f t="shared" si="2"/>
        <v>357</v>
      </c>
    </row>
    <row r="29" spans="1:15" ht="15" customHeight="1" hidden="1">
      <c r="A29" s="316" t="s">
        <v>88</v>
      </c>
      <c r="B29" s="45"/>
      <c r="C29" s="44"/>
      <c r="D29" s="44"/>
      <c r="E29" s="44"/>
      <c r="F29" s="45"/>
      <c r="G29" s="44"/>
      <c r="H29" s="44"/>
      <c r="I29" s="44"/>
      <c r="J29" s="45"/>
      <c r="K29" s="44"/>
      <c r="L29" s="44"/>
      <c r="M29" s="44"/>
      <c r="N29" s="45"/>
      <c r="O29" s="45"/>
    </row>
    <row r="30" spans="1:15" ht="15" customHeight="1" hidden="1">
      <c r="A30" s="315"/>
      <c r="B30" s="230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</row>
    <row r="31" spans="1:15" ht="11.25" customHeight="1" hidden="1">
      <c r="A31" s="45"/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</row>
    <row r="32" spans="1:15" ht="12.75" customHeight="1">
      <c r="A32" s="314" t="s">
        <v>125</v>
      </c>
      <c r="B32" s="60" t="s">
        <v>72</v>
      </c>
      <c r="C32" s="61" t="s">
        <v>189</v>
      </c>
      <c r="D32" s="62"/>
      <c r="E32" s="62"/>
      <c r="F32" s="63"/>
      <c r="G32" s="62" t="s">
        <v>190</v>
      </c>
      <c r="H32" s="62"/>
      <c r="I32" s="62"/>
      <c r="J32" s="63"/>
      <c r="K32" s="61" t="s">
        <v>191</v>
      </c>
      <c r="L32" s="62"/>
      <c r="M32" s="62"/>
      <c r="N32" s="63"/>
      <c r="O32" s="64" t="s">
        <v>9</v>
      </c>
    </row>
    <row r="33" spans="1:15" ht="12.75" customHeight="1">
      <c r="A33" s="65"/>
      <c r="B33" s="66" t="s">
        <v>172</v>
      </c>
      <c r="C33" s="67" t="s">
        <v>103</v>
      </c>
      <c r="D33" s="67" t="s">
        <v>123</v>
      </c>
      <c r="E33" s="67" t="s">
        <v>8</v>
      </c>
      <c r="F33" s="68" t="s">
        <v>105</v>
      </c>
      <c r="G33" s="67" t="s">
        <v>103</v>
      </c>
      <c r="H33" s="67" t="s">
        <v>123</v>
      </c>
      <c r="I33" s="67" t="s">
        <v>8</v>
      </c>
      <c r="J33" s="68" t="s">
        <v>105</v>
      </c>
      <c r="K33" s="67" t="s">
        <v>103</v>
      </c>
      <c r="L33" s="67" t="s">
        <v>123</v>
      </c>
      <c r="M33" s="67" t="s">
        <v>8</v>
      </c>
      <c r="N33" s="68" t="s">
        <v>105</v>
      </c>
      <c r="O33" s="68" t="s">
        <v>113</v>
      </c>
    </row>
    <row r="34" spans="1:15" ht="12.75" customHeight="1">
      <c r="A34" s="326"/>
      <c r="B34" s="327"/>
      <c r="C34" s="328"/>
      <c r="D34" s="328"/>
      <c r="E34" s="328"/>
      <c r="F34" s="329"/>
      <c r="G34" s="330"/>
      <c r="H34" s="328"/>
      <c r="I34" s="328"/>
      <c r="J34" s="329"/>
      <c r="K34" s="330"/>
      <c r="L34" s="328"/>
      <c r="M34" s="328"/>
      <c r="N34" s="329"/>
      <c r="O34" s="327"/>
    </row>
    <row r="35" spans="1:15" ht="12" customHeight="1">
      <c r="A35" s="149" t="s">
        <v>98</v>
      </c>
      <c r="B35" s="549" t="s">
        <v>198</v>
      </c>
      <c r="C35" s="441">
        <v>0</v>
      </c>
      <c r="D35" s="442">
        <v>0</v>
      </c>
      <c r="E35" s="442">
        <v>0</v>
      </c>
      <c r="F35" s="543">
        <v>-15266</v>
      </c>
      <c r="G35" s="537">
        <v>0</v>
      </c>
      <c r="H35" s="538">
        <v>0</v>
      </c>
      <c r="I35" s="538">
        <v>0</v>
      </c>
      <c r="J35" s="536">
        <v>0</v>
      </c>
      <c r="K35" s="537">
        <v>0</v>
      </c>
      <c r="L35" s="538">
        <v>0</v>
      </c>
      <c r="M35" s="538">
        <v>0</v>
      </c>
      <c r="N35" s="536">
        <v>0</v>
      </c>
      <c r="O35" s="539">
        <f>F35</f>
        <v>-15266</v>
      </c>
    </row>
    <row r="36" spans="1:15" ht="14.25" customHeight="1">
      <c r="A36" s="314" t="s">
        <v>74</v>
      </c>
      <c r="B36" s="312"/>
      <c r="C36" s="75">
        <f aca="true" t="shared" si="3" ref="C36:O36">SUM(C35:C35)</f>
        <v>0</v>
      </c>
      <c r="D36" s="76">
        <f t="shared" si="3"/>
        <v>0</v>
      </c>
      <c r="E36" s="76">
        <f t="shared" si="3"/>
        <v>0</v>
      </c>
      <c r="F36" s="77">
        <f t="shared" si="3"/>
        <v>-15266</v>
      </c>
      <c r="G36" s="75">
        <f t="shared" si="3"/>
        <v>0</v>
      </c>
      <c r="H36" s="76">
        <f t="shared" si="3"/>
        <v>0</v>
      </c>
      <c r="I36" s="76">
        <f t="shared" si="3"/>
        <v>0</v>
      </c>
      <c r="J36" s="77">
        <f t="shared" si="3"/>
        <v>0</v>
      </c>
      <c r="K36" s="75">
        <f t="shared" si="3"/>
        <v>0</v>
      </c>
      <c r="L36" s="76">
        <f t="shared" si="3"/>
        <v>0</v>
      </c>
      <c r="M36" s="76">
        <f t="shared" si="3"/>
        <v>0</v>
      </c>
      <c r="N36" s="77">
        <f t="shared" si="3"/>
        <v>0</v>
      </c>
      <c r="O36" s="78">
        <f t="shared" si="3"/>
        <v>-15266</v>
      </c>
    </row>
    <row r="37" spans="1:15" ht="12.75">
      <c r="A37" s="72"/>
      <c r="B37" s="44"/>
      <c r="C37" s="46"/>
      <c r="D37" s="44"/>
      <c r="E37" s="44"/>
      <c r="F37" s="45"/>
      <c r="G37" s="46"/>
      <c r="H37" s="44"/>
      <c r="I37" s="44"/>
      <c r="J37" s="45"/>
      <c r="K37" s="46"/>
      <c r="L37" s="44"/>
      <c r="M37" s="44"/>
      <c r="N37" s="45"/>
      <c r="O37" s="45"/>
    </row>
    <row r="38" spans="1:15" ht="13.5" customHeight="1">
      <c r="A38" s="312"/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</row>
    <row r="39" spans="1:15" ht="18" customHeight="1">
      <c r="A39" s="311"/>
      <c r="B39" s="230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</row>
    <row r="40" ht="18" customHeight="1"/>
    <row r="41" spans="1:13" s="573" customFormat="1" ht="12.75" customHeight="1">
      <c r="A41" s="571"/>
      <c r="B41" s="572"/>
      <c r="C41" s="572"/>
      <c r="D41" s="572"/>
      <c r="E41" s="572"/>
      <c r="F41" s="572"/>
      <c r="G41" s="572"/>
      <c r="H41" s="572"/>
      <c r="I41" s="572"/>
      <c r="J41" s="572"/>
      <c r="K41" s="572"/>
      <c r="L41" s="572"/>
      <c r="M41" s="382"/>
    </row>
    <row r="42" spans="1:13" s="573" customFormat="1" ht="12.75" customHeight="1">
      <c r="A42" s="571"/>
      <c r="B42" s="572"/>
      <c r="C42" s="572"/>
      <c r="D42" s="572"/>
      <c r="E42" s="572"/>
      <c r="F42" s="572"/>
      <c r="G42" s="572"/>
      <c r="H42" s="572"/>
      <c r="I42" s="572"/>
      <c r="J42" s="572"/>
      <c r="K42" s="572"/>
      <c r="L42" s="572"/>
      <c r="M42" s="382"/>
    </row>
    <row r="43" spans="1:13" s="573" customFormat="1" ht="33.75" customHeight="1">
      <c r="A43" s="688"/>
      <c r="B43" s="689"/>
      <c r="C43" s="689"/>
      <c r="D43" s="689"/>
      <c r="E43" s="689"/>
      <c r="F43" s="689"/>
      <c r="G43" s="689"/>
      <c r="H43" s="689"/>
      <c r="I43" s="689"/>
      <c r="J43" s="689"/>
      <c r="K43" s="689"/>
      <c r="L43" s="689"/>
      <c r="M43" s="383"/>
    </row>
    <row r="44" spans="1:13" s="573" customFormat="1" ht="12.75" customHeight="1">
      <c r="A44" s="382"/>
      <c r="B44" s="382"/>
      <c r="C44" s="382"/>
      <c r="D44" s="382"/>
      <c r="E44" s="382"/>
      <c r="F44" s="382"/>
      <c r="G44" s="382"/>
      <c r="H44" s="382"/>
      <c r="I44" s="382"/>
      <c r="J44" s="382"/>
      <c r="K44" s="382"/>
      <c r="L44" s="382"/>
      <c r="M44" s="382"/>
    </row>
    <row r="45" spans="1:13" s="573" customFormat="1" ht="49.5" customHeight="1">
      <c r="A45" s="686"/>
      <c r="B45" s="687"/>
      <c r="C45" s="687"/>
      <c r="D45" s="687"/>
      <c r="E45" s="687"/>
      <c r="F45" s="687"/>
      <c r="G45" s="687"/>
      <c r="H45" s="687"/>
      <c r="I45" s="687"/>
      <c r="J45" s="687"/>
      <c r="K45" s="687"/>
      <c r="L45" s="687"/>
      <c r="M45" s="372"/>
    </row>
    <row r="46" spans="1:13" s="573" customFormat="1" ht="12.75">
      <c r="A46" s="387"/>
      <c r="B46" s="387"/>
      <c r="C46" s="387"/>
      <c r="D46" s="387"/>
      <c r="E46" s="387"/>
      <c r="F46" s="387"/>
      <c r="G46" s="387"/>
      <c r="H46" s="387"/>
      <c r="I46" s="387"/>
      <c r="J46" s="387"/>
      <c r="K46" s="387"/>
      <c r="L46" s="387"/>
      <c r="M46" s="387"/>
    </row>
    <row r="47" spans="1:13" s="573" customFormat="1" ht="15">
      <c r="A47" s="690"/>
      <c r="B47" s="690"/>
      <c r="C47" s="690"/>
      <c r="D47" s="690"/>
      <c r="E47" s="690"/>
      <c r="F47" s="690"/>
      <c r="G47" s="690"/>
      <c r="H47" s="690"/>
      <c r="I47" s="690"/>
      <c r="J47" s="690"/>
      <c r="K47" s="690"/>
      <c r="L47" s="690"/>
      <c r="M47" s="384"/>
    </row>
    <row r="48" spans="1:13" ht="15" customHeight="1">
      <c r="A48" s="385"/>
      <c r="B48" s="386"/>
      <c r="C48" s="386"/>
      <c r="D48" s="386"/>
      <c r="E48" s="386"/>
      <c r="F48" s="386"/>
      <c r="G48" s="386"/>
      <c r="H48" s="386"/>
      <c r="I48" s="386"/>
      <c r="J48" s="386"/>
      <c r="K48" s="386"/>
      <c r="L48" s="386"/>
      <c r="M48" s="386"/>
    </row>
    <row r="49" spans="1:13" ht="12.75">
      <c r="A49" s="386"/>
      <c r="B49" s="386"/>
      <c r="C49" s="386"/>
      <c r="D49" s="386"/>
      <c r="E49" s="386"/>
      <c r="F49" s="386"/>
      <c r="G49" s="386"/>
      <c r="H49" s="386"/>
      <c r="I49" s="386"/>
      <c r="J49" s="386"/>
      <c r="K49" s="386"/>
      <c r="L49" s="386"/>
      <c r="M49" s="386"/>
    </row>
  </sheetData>
  <mergeCells count="3">
    <mergeCell ref="A45:L45"/>
    <mergeCell ref="A43:L43"/>
    <mergeCell ref="A47:L47"/>
  </mergeCells>
  <printOptions horizontalCentered="1"/>
  <pageMargins left="0.75" right="0.75" top="1" bottom="1" header="0.5" footer="0.5"/>
  <pageSetup fitToHeight="1" fitToWidth="1" horizontalDpi="600" verticalDpi="600" orientation="landscape" scale="86" r:id="rId1"/>
  <headerFooter alignWithMargins="0">
    <oddFooter>&amp;C&amp;"Times New Roman,Regular"Exhibit C - Program Increases/Offsets By Appropriation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8"/>
  <sheetViews>
    <sheetView workbookViewId="0" topLeftCell="A41">
      <selection activeCell="A87" sqref="A87"/>
    </sheetView>
  </sheetViews>
  <sheetFormatPr defaultColWidth="8.88671875" defaultRowHeight="15"/>
  <cols>
    <col min="1" max="1" width="45.4453125" style="48" customWidth="1"/>
    <col min="2" max="2" width="1.2265625" style="48" customWidth="1"/>
    <col min="3" max="3" width="10.77734375" style="48" customWidth="1"/>
    <col min="4" max="4" width="10.99609375" style="48" customWidth="1"/>
    <col min="5" max="5" width="1.2265625" style="48" customWidth="1"/>
    <col min="6" max="7" width="11.21484375" style="48" customWidth="1"/>
    <col min="8" max="8" width="1.2265625" style="48" customWidth="1"/>
    <col min="9" max="9" width="7.21484375" style="48" customWidth="1"/>
    <col min="10" max="10" width="7.99609375" style="48" customWidth="1"/>
    <col min="11" max="13" width="6.77734375" style="48" customWidth="1"/>
    <col min="14" max="14" width="7.21484375" style="48" customWidth="1"/>
    <col min="15" max="15" width="6.3359375" style="48" customWidth="1"/>
    <col min="16" max="16" width="7.21484375" style="48" customWidth="1"/>
    <col min="17" max="17" width="1.88671875" style="48" customWidth="1"/>
    <col min="18" max="16384" width="7.21484375" style="48" customWidth="1"/>
  </cols>
  <sheetData>
    <row r="1" ht="15.75">
      <c r="A1" s="56" t="s">
        <v>1</v>
      </c>
    </row>
    <row r="2" ht="18.75" customHeight="1">
      <c r="A2" s="56"/>
    </row>
    <row r="3" spans="1:19" ht="15.75">
      <c r="A3" s="57" t="s">
        <v>124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1:19" ht="15.75">
      <c r="A4" s="502" t="str">
        <f>+'(B) PSOB Sum of Req '!A59</f>
        <v>Office Justice Programs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</row>
    <row r="5" spans="1:19" ht="15.75">
      <c r="A5" s="502" t="s">
        <v>171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</row>
    <row r="6" spans="1:19" ht="12.75">
      <c r="A6" s="59" t="s">
        <v>73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</row>
    <row r="8" ht="13.5" thickBot="1"/>
    <row r="9" spans="1:19" ht="12.75">
      <c r="A9" s="501"/>
      <c r="B9" s="85"/>
      <c r="C9" s="424" t="str">
        <f>+'(B) PSOB Sum of Req '!H67</f>
        <v>2006 Appropriation Enacted</v>
      </c>
      <c r="D9" s="339"/>
      <c r="E9" s="254"/>
      <c r="F9" s="424" t="str">
        <f>+'(B) PSOB Sum of Req '!L68</f>
        <v>2007 Estimate</v>
      </c>
      <c r="G9" s="339"/>
      <c r="H9" s="254"/>
      <c r="I9" s="340">
        <f>+'(B) PSOB Sum of Req '!T67</f>
        <v>2008</v>
      </c>
      <c r="J9" s="339"/>
      <c r="K9" s="399">
        <f>+'(B) PSOB Sum of Req '!X67</f>
        <v>2008</v>
      </c>
      <c r="L9" s="400"/>
      <c r="M9" s="401"/>
      <c r="N9" s="402"/>
      <c r="O9" s="340">
        <f>+'(B) PSOB Sum of Req '!AF67</f>
        <v>2008</v>
      </c>
      <c r="P9" s="339"/>
      <c r="Q9" s="256"/>
      <c r="R9" s="426"/>
      <c r="S9" s="427"/>
    </row>
    <row r="10" spans="1:19" ht="14.25" customHeight="1">
      <c r="A10" s="86"/>
      <c r="B10" s="85"/>
      <c r="C10" s="425" t="str">
        <f>+'(B) PSOB Sum of Req '!H68</f>
        <v>w/Rescissions and Supplementals</v>
      </c>
      <c r="D10" s="258"/>
      <c r="E10" s="254"/>
      <c r="F10" s="425"/>
      <c r="G10" s="259"/>
      <c r="H10" s="254"/>
      <c r="I10" s="257" t="str">
        <f>+'(B) PSOB Sum of Req '!T68</f>
        <v>Current Services</v>
      </c>
      <c r="J10" s="259"/>
      <c r="K10" s="691" t="s">
        <v>111</v>
      </c>
      <c r="L10" s="692"/>
      <c r="M10" s="388" t="s">
        <v>113</v>
      </c>
      <c r="N10" s="259"/>
      <c r="O10" s="257" t="str">
        <f>+'(B) PSOB Sum of Req '!AF68</f>
        <v>Request</v>
      </c>
      <c r="P10" s="259"/>
      <c r="Q10" s="256"/>
      <c r="R10" s="427"/>
      <c r="S10" s="427"/>
    </row>
    <row r="11" spans="1:19" ht="12.75" hidden="1">
      <c r="A11" s="694" t="s">
        <v>61</v>
      </c>
      <c r="B11" s="85"/>
      <c r="C11" s="260"/>
      <c r="D11" s="261"/>
      <c r="E11" s="254"/>
      <c r="F11" s="260"/>
      <c r="G11" s="261"/>
      <c r="H11" s="254"/>
      <c r="I11" s="260"/>
      <c r="J11" s="261"/>
      <c r="K11" s="260"/>
      <c r="L11" s="261"/>
      <c r="M11" s="389"/>
      <c r="N11" s="261"/>
      <c r="O11" s="260"/>
      <c r="P11" s="261"/>
      <c r="Q11" s="256"/>
      <c r="R11" s="389"/>
      <c r="S11" s="389"/>
    </row>
    <row r="12" spans="1:19" ht="51">
      <c r="A12" s="695"/>
      <c r="B12" s="85"/>
      <c r="C12" s="449" t="s">
        <v>166</v>
      </c>
      <c r="D12" s="450" t="s">
        <v>167</v>
      </c>
      <c r="E12" s="254"/>
      <c r="F12" s="449" t="s">
        <v>166</v>
      </c>
      <c r="G12" s="450" t="s">
        <v>167</v>
      </c>
      <c r="H12" s="254"/>
      <c r="I12" s="449" t="s">
        <v>166</v>
      </c>
      <c r="J12" s="450" t="s">
        <v>167</v>
      </c>
      <c r="K12" s="449" t="s">
        <v>166</v>
      </c>
      <c r="L12" s="450" t="s">
        <v>167</v>
      </c>
      <c r="M12" s="449" t="s">
        <v>166</v>
      </c>
      <c r="N12" s="450" t="s">
        <v>167</v>
      </c>
      <c r="O12" s="449" t="s">
        <v>166</v>
      </c>
      <c r="P12" s="450" t="s">
        <v>167</v>
      </c>
      <c r="Q12" s="256"/>
      <c r="R12" s="428"/>
      <c r="S12" s="428"/>
    </row>
    <row r="13" spans="1:19" ht="12.75">
      <c r="A13" s="86"/>
      <c r="B13" s="85"/>
      <c r="C13" s="87"/>
      <c r="D13" s="88"/>
      <c r="E13" s="85"/>
      <c r="F13" s="87"/>
      <c r="G13" s="88"/>
      <c r="H13" s="85"/>
      <c r="I13" s="87"/>
      <c r="J13" s="88"/>
      <c r="K13" s="87"/>
      <c r="L13" s="391"/>
      <c r="M13" s="403"/>
      <c r="N13" s="88"/>
      <c r="O13" s="87"/>
      <c r="P13" s="88"/>
      <c r="R13" s="391"/>
      <c r="S13" s="391"/>
    </row>
    <row r="14" spans="1:19" ht="12.75">
      <c r="A14" s="89" t="s">
        <v>142</v>
      </c>
      <c r="B14" s="85"/>
      <c r="C14" s="445"/>
      <c r="D14" s="446"/>
      <c r="E14" s="85"/>
      <c r="F14" s="445"/>
      <c r="G14" s="446"/>
      <c r="H14" s="85"/>
      <c r="I14" s="445"/>
      <c r="J14" s="446"/>
      <c r="K14" s="445"/>
      <c r="L14" s="447"/>
      <c r="M14" s="445"/>
      <c r="N14" s="446"/>
      <c r="O14" s="445"/>
      <c r="P14" s="446"/>
      <c r="R14" s="392"/>
      <c r="S14" s="429"/>
    </row>
    <row r="15" spans="1:19" ht="12.75">
      <c r="A15" s="92" t="s">
        <v>133</v>
      </c>
      <c r="B15" s="85"/>
      <c r="C15" s="445"/>
      <c r="D15" s="446"/>
      <c r="E15" s="85"/>
      <c r="F15" s="445"/>
      <c r="G15" s="446"/>
      <c r="H15" s="85"/>
      <c r="I15" s="445"/>
      <c r="J15" s="446"/>
      <c r="K15" s="445"/>
      <c r="L15" s="447"/>
      <c r="M15" s="445"/>
      <c r="N15" s="446"/>
      <c r="O15" s="445"/>
      <c r="P15" s="446"/>
      <c r="R15" s="392"/>
      <c r="S15" s="429"/>
    </row>
    <row r="16" spans="1:19" ht="12.75" hidden="1">
      <c r="A16" s="92" t="s">
        <v>132</v>
      </c>
      <c r="B16" s="85"/>
      <c r="C16" s="96"/>
      <c r="D16" s="97"/>
      <c r="E16" s="95"/>
      <c r="F16" s="96"/>
      <c r="G16" s="97"/>
      <c r="H16" s="95"/>
      <c r="I16" s="96"/>
      <c r="J16" s="97"/>
      <c r="K16" s="96"/>
      <c r="L16" s="394"/>
      <c r="M16" s="96"/>
      <c r="N16" s="97"/>
      <c r="O16" s="96"/>
      <c r="P16" s="97"/>
      <c r="R16" s="394"/>
      <c r="S16" s="394"/>
    </row>
    <row r="17" spans="1:19" s="49" customFormat="1" ht="12.75">
      <c r="A17" s="100" t="s">
        <v>143</v>
      </c>
      <c r="B17" s="89"/>
      <c r="C17" s="101">
        <f>SUM(C15:C16)</f>
        <v>0</v>
      </c>
      <c r="D17" s="102">
        <f>SUM(D15:D16)</f>
        <v>0</v>
      </c>
      <c r="E17" s="437"/>
      <c r="F17" s="101">
        <f>SUM(F15:F16)</f>
        <v>0</v>
      </c>
      <c r="G17" s="102">
        <f>SUM(G15:G16)</f>
        <v>0</v>
      </c>
      <c r="H17" s="225"/>
      <c r="I17" s="101">
        <f aca="true" t="shared" si="0" ref="I17:P17">SUM(I15:I16)</f>
        <v>0</v>
      </c>
      <c r="J17" s="102">
        <f t="shared" si="0"/>
        <v>0</v>
      </c>
      <c r="K17" s="101">
        <f t="shared" si="0"/>
        <v>0</v>
      </c>
      <c r="L17" s="102">
        <f t="shared" si="0"/>
        <v>0</v>
      </c>
      <c r="M17" s="101">
        <f t="shared" si="0"/>
        <v>0</v>
      </c>
      <c r="N17" s="102">
        <f t="shared" si="0"/>
        <v>0</v>
      </c>
      <c r="O17" s="101">
        <f t="shared" si="0"/>
        <v>0</v>
      </c>
      <c r="P17" s="102">
        <f t="shared" si="0"/>
        <v>0</v>
      </c>
      <c r="R17" s="430"/>
      <c r="S17" s="430"/>
    </row>
    <row r="18" spans="1:19" ht="12.75">
      <c r="A18" s="86"/>
      <c r="B18" s="85"/>
      <c r="C18" s="87"/>
      <c r="D18" s="88"/>
      <c r="E18" s="85"/>
      <c r="F18" s="87"/>
      <c r="G18" s="88"/>
      <c r="H18" s="85"/>
      <c r="I18" s="87"/>
      <c r="J18" s="88"/>
      <c r="K18" s="87"/>
      <c r="L18" s="391"/>
      <c r="M18" s="87"/>
      <c r="N18" s="88"/>
      <c r="O18" s="87"/>
      <c r="P18" s="88"/>
      <c r="R18" s="391"/>
      <c r="S18" s="391"/>
    </row>
    <row r="19" spans="1:19" ht="25.5">
      <c r="A19" s="99" t="s">
        <v>147</v>
      </c>
      <c r="B19" s="85"/>
      <c r="C19" s="87"/>
      <c r="D19" s="88"/>
      <c r="E19" s="85"/>
      <c r="F19" s="87"/>
      <c r="G19" s="88"/>
      <c r="H19" s="85"/>
      <c r="I19" s="87"/>
      <c r="J19" s="88"/>
      <c r="K19" s="87"/>
      <c r="L19" s="391"/>
      <c r="M19" s="87"/>
      <c r="N19" s="88"/>
      <c r="O19" s="87"/>
      <c r="P19" s="88"/>
      <c r="R19" s="391"/>
      <c r="S19" s="391"/>
    </row>
    <row r="20" spans="1:19" ht="14.25" customHeight="1">
      <c r="A20" s="222">
        <v>2.1</v>
      </c>
      <c r="B20" s="86"/>
      <c r="C20" s="223"/>
      <c r="D20" s="224"/>
      <c r="E20" s="93"/>
      <c r="F20" s="223"/>
      <c r="G20" s="224"/>
      <c r="H20" s="226"/>
      <c r="I20" s="223"/>
      <c r="J20" s="224"/>
      <c r="K20" s="223"/>
      <c r="L20" s="393"/>
      <c r="M20" s="223"/>
      <c r="N20" s="224"/>
      <c r="O20" s="223">
        <f aca="true" t="shared" si="1" ref="O20:O26">K20+I20+M20</f>
        <v>0</v>
      </c>
      <c r="P20" s="224">
        <f aca="true" t="shared" si="2" ref="P20:P26">N20+J20+L20</f>
        <v>0</v>
      </c>
      <c r="R20" s="396"/>
      <c r="S20" s="396"/>
    </row>
    <row r="21" spans="1:19" ht="12.75" hidden="1">
      <c r="A21" s="92" t="s">
        <v>148</v>
      </c>
      <c r="B21" s="85"/>
      <c r="C21" s="93"/>
      <c r="D21" s="94"/>
      <c r="E21" s="95"/>
      <c r="F21" s="93"/>
      <c r="G21" s="94"/>
      <c r="H21" s="95"/>
      <c r="I21" s="93"/>
      <c r="J21" s="94"/>
      <c r="K21" s="93"/>
      <c r="L21" s="396"/>
      <c r="M21" s="93"/>
      <c r="N21" s="94"/>
      <c r="O21" s="93">
        <f t="shared" si="1"/>
        <v>0</v>
      </c>
      <c r="P21" s="94">
        <f t="shared" si="2"/>
        <v>0</v>
      </c>
      <c r="R21" s="396"/>
      <c r="S21" s="396"/>
    </row>
    <row r="22" spans="1:19" ht="12.75" hidden="1">
      <c r="A22" s="92" t="s">
        <v>149</v>
      </c>
      <c r="B22" s="85"/>
      <c r="C22" s="93"/>
      <c r="D22" s="94"/>
      <c r="E22" s="95"/>
      <c r="F22" s="93"/>
      <c r="G22" s="94"/>
      <c r="H22" s="95"/>
      <c r="I22" s="93"/>
      <c r="J22" s="94"/>
      <c r="K22" s="93"/>
      <c r="L22" s="396"/>
      <c r="M22" s="93"/>
      <c r="N22" s="94"/>
      <c r="O22" s="93">
        <f t="shared" si="1"/>
        <v>0</v>
      </c>
      <c r="P22" s="94">
        <f t="shared" si="2"/>
        <v>0</v>
      </c>
      <c r="R22" s="396"/>
      <c r="S22" s="396"/>
    </row>
    <row r="23" spans="1:19" ht="12.75" hidden="1">
      <c r="A23" s="92" t="s">
        <v>150</v>
      </c>
      <c r="B23" s="85"/>
      <c r="C23" s="93"/>
      <c r="D23" s="94"/>
      <c r="E23" s="95"/>
      <c r="F23" s="93"/>
      <c r="G23" s="94"/>
      <c r="H23" s="95"/>
      <c r="I23" s="93"/>
      <c r="J23" s="94"/>
      <c r="K23" s="93"/>
      <c r="L23" s="396"/>
      <c r="M23" s="93"/>
      <c r="N23" s="94"/>
      <c r="O23" s="93">
        <f t="shared" si="1"/>
        <v>0</v>
      </c>
      <c r="P23" s="94">
        <f t="shared" si="2"/>
        <v>0</v>
      </c>
      <c r="R23" s="396"/>
      <c r="S23" s="396"/>
    </row>
    <row r="24" spans="1:19" ht="12.75" hidden="1">
      <c r="A24" s="92" t="s">
        <v>151</v>
      </c>
      <c r="B24" s="85"/>
      <c r="C24" s="93">
        <f>'[2]CEFC Split'!J7</f>
        <v>0</v>
      </c>
      <c r="D24" s="94">
        <f>'[2]CEFC Split'!I7</f>
        <v>0</v>
      </c>
      <c r="E24" s="95"/>
      <c r="F24" s="93">
        <f>'[2]CEFC Split'!L7</f>
        <v>0</v>
      </c>
      <c r="G24" s="94">
        <f>'[2]CEFC Split'!K7</f>
        <v>0</v>
      </c>
      <c r="H24" s="95"/>
      <c r="I24" s="93">
        <f>'[2]CEFC Split'!N7</f>
        <v>0</v>
      </c>
      <c r="J24" s="94">
        <f>'[2]CEFC Split'!M7</f>
        <v>0</v>
      </c>
      <c r="K24" s="93"/>
      <c r="L24" s="396"/>
      <c r="M24" s="93"/>
      <c r="N24" s="94"/>
      <c r="O24" s="93">
        <f t="shared" si="1"/>
        <v>0</v>
      </c>
      <c r="P24" s="94">
        <f t="shared" si="2"/>
        <v>0</v>
      </c>
      <c r="R24" s="396"/>
      <c r="S24" s="396"/>
    </row>
    <row r="25" spans="1:19" ht="12.75" hidden="1">
      <c r="A25" s="92" t="s">
        <v>152</v>
      </c>
      <c r="B25" s="85"/>
      <c r="C25" s="96">
        <f>'[2]CEFC Split'!J8</f>
        <v>0</v>
      </c>
      <c r="D25" s="97">
        <f>'[2]CEFC Split'!I8</f>
        <v>0</v>
      </c>
      <c r="E25" s="95"/>
      <c r="F25" s="96">
        <f>'[2]CEFC Split'!L8</f>
        <v>0</v>
      </c>
      <c r="G25" s="97">
        <f>'[2]CEFC Split'!K8</f>
        <v>0</v>
      </c>
      <c r="H25" s="95"/>
      <c r="I25" s="96">
        <f>'[2]CEFC Split'!N8</f>
        <v>0</v>
      </c>
      <c r="J25" s="97">
        <f>'[2]CEFC Split'!M8</f>
        <v>0</v>
      </c>
      <c r="K25" s="96"/>
      <c r="L25" s="394"/>
      <c r="M25" s="96"/>
      <c r="N25" s="97"/>
      <c r="O25" s="96">
        <f t="shared" si="1"/>
        <v>0</v>
      </c>
      <c r="P25" s="97">
        <f t="shared" si="2"/>
        <v>0</v>
      </c>
      <c r="R25" s="394"/>
      <c r="S25" s="394"/>
    </row>
    <row r="26" spans="1:19" ht="12.75">
      <c r="A26" s="100" t="s">
        <v>153</v>
      </c>
      <c r="B26" s="89"/>
      <c r="C26" s="101">
        <f>SUM(C20:C25)</f>
        <v>0</v>
      </c>
      <c r="D26" s="102">
        <f>SUM(D20:D25)</f>
        <v>0</v>
      </c>
      <c r="E26" s="437"/>
      <c r="F26" s="101">
        <f>SUM(F20:F25)</f>
        <v>0</v>
      </c>
      <c r="G26" s="102">
        <f>SUM(G20:G25)</f>
        <v>0</v>
      </c>
      <c r="H26" s="225"/>
      <c r="I26" s="101">
        <f aca="true" t="shared" si="3" ref="I26:N26">SUM(I20:I25)</f>
        <v>0</v>
      </c>
      <c r="J26" s="102">
        <f t="shared" si="3"/>
        <v>0</v>
      </c>
      <c r="K26" s="101">
        <f t="shared" si="3"/>
        <v>0</v>
      </c>
      <c r="L26" s="395">
        <f>SUM(L20:L25)</f>
        <v>0</v>
      </c>
      <c r="M26" s="101">
        <f>SUM(M20:M25)</f>
        <v>0</v>
      </c>
      <c r="N26" s="102">
        <f t="shared" si="3"/>
        <v>0</v>
      </c>
      <c r="O26" s="101">
        <f t="shared" si="1"/>
        <v>0</v>
      </c>
      <c r="P26" s="102">
        <f t="shared" si="2"/>
        <v>0</v>
      </c>
      <c r="R26" s="430"/>
      <c r="S26" s="430"/>
    </row>
    <row r="27" spans="1:19" ht="12.75">
      <c r="A27" s="86"/>
      <c r="B27" s="85"/>
      <c r="C27" s="87"/>
      <c r="D27" s="88"/>
      <c r="E27" s="85"/>
      <c r="F27" s="87"/>
      <c r="G27" s="88"/>
      <c r="H27" s="85"/>
      <c r="I27" s="87"/>
      <c r="J27" s="88"/>
      <c r="K27" s="87"/>
      <c r="L27" s="391"/>
      <c r="M27" s="87"/>
      <c r="N27" s="88"/>
      <c r="O27" s="87"/>
      <c r="P27" s="88"/>
      <c r="R27" s="391"/>
      <c r="S27" s="391"/>
    </row>
    <row r="28" spans="1:19" ht="25.5">
      <c r="A28" s="99" t="s">
        <v>122</v>
      </c>
      <c r="B28" s="85"/>
      <c r="C28" s="87"/>
      <c r="D28" s="88"/>
      <c r="E28" s="85"/>
      <c r="F28" s="87"/>
      <c r="G28" s="88"/>
      <c r="H28" s="85"/>
      <c r="I28" s="87"/>
      <c r="J28" s="88"/>
      <c r="K28" s="87"/>
      <c r="L28" s="391"/>
      <c r="M28" s="87"/>
      <c r="N28" s="88"/>
      <c r="O28" s="87"/>
      <c r="P28" s="88"/>
      <c r="R28" s="391"/>
      <c r="S28" s="391"/>
    </row>
    <row r="29" spans="1:19" ht="12.75">
      <c r="A29" s="222" t="s">
        <v>134</v>
      </c>
      <c r="B29" s="86"/>
      <c r="C29" s="223">
        <v>0</v>
      </c>
      <c r="D29" s="550">
        <v>66536</v>
      </c>
      <c r="E29" s="93"/>
      <c r="F29" s="223">
        <v>0</v>
      </c>
      <c r="G29" s="550">
        <v>70743</v>
      </c>
      <c r="H29" s="226"/>
      <c r="I29" s="223">
        <v>0</v>
      </c>
      <c r="J29" s="551">
        <v>70743</v>
      </c>
      <c r="K29" s="223">
        <v>0</v>
      </c>
      <c r="L29" s="552">
        <v>357</v>
      </c>
      <c r="M29" s="223">
        <v>0</v>
      </c>
      <c r="N29" s="551">
        <v>-15266</v>
      </c>
      <c r="O29" s="223">
        <f>K29+I29+M29</f>
        <v>0</v>
      </c>
      <c r="P29" s="550">
        <f>N29+J29+L29</f>
        <v>55834</v>
      </c>
      <c r="R29" s="396"/>
      <c r="S29" s="396"/>
    </row>
    <row r="30" spans="1:19" ht="12.75" hidden="1">
      <c r="A30" s="92" t="s">
        <v>155</v>
      </c>
      <c r="B30" s="85"/>
      <c r="C30" s="93"/>
      <c r="D30" s="94"/>
      <c r="E30" s="95"/>
      <c r="F30" s="93"/>
      <c r="G30" s="94"/>
      <c r="H30" s="95"/>
      <c r="I30" s="93"/>
      <c r="J30" s="94"/>
      <c r="K30" s="93"/>
      <c r="L30" s="396"/>
      <c r="M30" s="93"/>
      <c r="N30" s="94"/>
      <c r="O30" s="93">
        <f>K30+I30+M30</f>
        <v>0</v>
      </c>
      <c r="P30" s="94">
        <f>N30+J30+L30</f>
        <v>0</v>
      </c>
      <c r="R30" s="396"/>
      <c r="S30" s="396"/>
    </row>
    <row r="31" spans="1:19" ht="12.75" hidden="1">
      <c r="A31" s="92" t="s">
        <v>156</v>
      </c>
      <c r="B31" s="85"/>
      <c r="C31" s="96"/>
      <c r="D31" s="97"/>
      <c r="E31" s="95"/>
      <c r="F31" s="96"/>
      <c r="G31" s="97"/>
      <c r="H31" s="95"/>
      <c r="I31" s="96"/>
      <c r="J31" s="97"/>
      <c r="K31" s="96"/>
      <c r="L31" s="394"/>
      <c r="M31" s="96"/>
      <c r="N31" s="97"/>
      <c r="O31" s="96">
        <f>K31+I31+M31</f>
        <v>0</v>
      </c>
      <c r="P31" s="97">
        <f>N31+J31+L31</f>
        <v>0</v>
      </c>
      <c r="R31" s="394"/>
      <c r="S31" s="394"/>
    </row>
    <row r="32" spans="1:19" ht="12.75">
      <c r="A32" s="100" t="s">
        <v>157</v>
      </c>
      <c r="B32" s="89"/>
      <c r="C32" s="101">
        <f>SUM(C29:C31)</f>
        <v>0</v>
      </c>
      <c r="D32" s="102">
        <f>SUM(D29:D31)</f>
        <v>66536</v>
      </c>
      <c r="E32" s="437"/>
      <c r="F32" s="101">
        <f>SUM(F29:F31)</f>
        <v>0</v>
      </c>
      <c r="G32" s="102">
        <f>SUM(G29:G31)</f>
        <v>70743</v>
      </c>
      <c r="H32" s="225"/>
      <c r="I32" s="101">
        <f aca="true" t="shared" si="4" ref="I32:N32">SUM(I29:I31)</f>
        <v>0</v>
      </c>
      <c r="J32" s="102">
        <f t="shared" si="4"/>
        <v>70743</v>
      </c>
      <c r="K32" s="101">
        <f t="shared" si="4"/>
        <v>0</v>
      </c>
      <c r="L32" s="395">
        <f>SUM(L29:L31)</f>
        <v>357</v>
      </c>
      <c r="M32" s="101">
        <f>SUM(M29:M31)</f>
        <v>0</v>
      </c>
      <c r="N32" s="102">
        <f t="shared" si="4"/>
        <v>-15266</v>
      </c>
      <c r="O32" s="101">
        <f>K32+I32+M32</f>
        <v>0</v>
      </c>
      <c r="P32" s="102">
        <f>N32+J32+L32</f>
        <v>55834</v>
      </c>
      <c r="R32" s="430"/>
      <c r="S32" s="430"/>
    </row>
    <row r="33" spans="1:19" ht="12.75">
      <c r="A33" s="86"/>
      <c r="B33" s="85"/>
      <c r="C33" s="87"/>
      <c r="D33" s="88"/>
      <c r="E33" s="85"/>
      <c r="F33" s="87"/>
      <c r="G33" s="88"/>
      <c r="H33" s="85"/>
      <c r="I33" s="87"/>
      <c r="J33" s="88"/>
      <c r="K33" s="87"/>
      <c r="L33" s="391"/>
      <c r="M33" s="87"/>
      <c r="N33" s="88"/>
      <c r="O33" s="87"/>
      <c r="P33" s="88"/>
      <c r="R33" s="391"/>
      <c r="S33" s="391"/>
    </row>
    <row r="34" spans="1:19" ht="25.5">
      <c r="A34" s="99" t="s">
        <v>158</v>
      </c>
      <c r="B34" s="85"/>
      <c r="C34" s="87"/>
      <c r="D34" s="88"/>
      <c r="E34" s="85"/>
      <c r="F34" s="87"/>
      <c r="G34" s="88"/>
      <c r="H34" s="85"/>
      <c r="I34" s="87"/>
      <c r="J34" s="88"/>
      <c r="K34" s="87"/>
      <c r="L34" s="391"/>
      <c r="M34" s="87"/>
      <c r="N34" s="88"/>
      <c r="O34" s="87"/>
      <c r="P34" s="88"/>
      <c r="R34" s="391"/>
      <c r="S34" s="391"/>
    </row>
    <row r="35" spans="1:19" ht="12.75">
      <c r="A35" s="222" t="s">
        <v>135</v>
      </c>
      <c r="B35" s="86"/>
      <c r="C35" s="223">
        <v>0</v>
      </c>
      <c r="D35" s="224">
        <v>0</v>
      </c>
      <c r="E35" s="93"/>
      <c r="F35" s="223">
        <v>0</v>
      </c>
      <c r="G35" s="224">
        <v>0</v>
      </c>
      <c r="H35" s="226"/>
      <c r="I35" s="223">
        <v>0</v>
      </c>
      <c r="J35" s="224">
        <v>0</v>
      </c>
      <c r="K35" s="223">
        <v>0</v>
      </c>
      <c r="L35" s="393">
        <v>0</v>
      </c>
      <c r="M35" s="223">
        <v>0</v>
      </c>
      <c r="N35" s="224">
        <v>0</v>
      </c>
      <c r="O35" s="223">
        <f aca="true" t="shared" si="5" ref="O35:O41">K35+I35+M35</f>
        <v>0</v>
      </c>
      <c r="P35" s="224">
        <f aca="true" t="shared" si="6" ref="P35:P41">N35+J35+L35</f>
        <v>0</v>
      </c>
      <c r="R35" s="396"/>
      <c r="S35" s="396"/>
    </row>
    <row r="36" spans="1:19" ht="12.75" hidden="1">
      <c r="A36" s="92" t="s">
        <v>159</v>
      </c>
      <c r="B36" s="85"/>
      <c r="C36" s="93">
        <v>0</v>
      </c>
      <c r="D36" s="94">
        <v>0</v>
      </c>
      <c r="E36" s="95"/>
      <c r="F36" s="93">
        <v>0</v>
      </c>
      <c r="G36" s="94">
        <v>0</v>
      </c>
      <c r="H36" s="95"/>
      <c r="I36" s="93">
        <v>0</v>
      </c>
      <c r="J36" s="94">
        <v>0</v>
      </c>
      <c r="K36" s="93">
        <v>0</v>
      </c>
      <c r="L36" s="396"/>
      <c r="M36" s="93"/>
      <c r="N36" s="94">
        <v>0</v>
      </c>
      <c r="O36" s="93">
        <f t="shared" si="5"/>
        <v>0</v>
      </c>
      <c r="P36" s="94">
        <f t="shared" si="6"/>
        <v>0</v>
      </c>
      <c r="R36" s="396"/>
      <c r="S36" s="396"/>
    </row>
    <row r="37" spans="1:19" ht="12.75" hidden="1">
      <c r="A37" s="92" t="s">
        <v>160</v>
      </c>
      <c r="B37" s="85"/>
      <c r="C37" s="93">
        <v>0</v>
      </c>
      <c r="D37" s="94">
        <v>0</v>
      </c>
      <c r="E37" s="95"/>
      <c r="F37" s="93">
        <v>0</v>
      </c>
      <c r="G37" s="94">
        <v>0</v>
      </c>
      <c r="H37" s="95"/>
      <c r="I37" s="93">
        <v>0</v>
      </c>
      <c r="J37" s="94">
        <v>0</v>
      </c>
      <c r="K37" s="93">
        <v>0</v>
      </c>
      <c r="L37" s="396"/>
      <c r="M37" s="93"/>
      <c r="N37" s="94">
        <v>0</v>
      </c>
      <c r="O37" s="93">
        <f t="shared" si="5"/>
        <v>0</v>
      </c>
      <c r="P37" s="94">
        <f t="shared" si="6"/>
        <v>0</v>
      </c>
      <c r="R37" s="396"/>
      <c r="S37" s="396"/>
    </row>
    <row r="38" spans="1:19" ht="12.75" hidden="1">
      <c r="A38" s="92" t="s">
        <v>161</v>
      </c>
      <c r="B38" s="85"/>
      <c r="C38" s="93">
        <v>0</v>
      </c>
      <c r="D38" s="94">
        <v>0</v>
      </c>
      <c r="E38" s="95"/>
      <c r="F38" s="93">
        <v>0</v>
      </c>
      <c r="G38" s="94">
        <v>0</v>
      </c>
      <c r="H38" s="95"/>
      <c r="I38" s="93">
        <v>0</v>
      </c>
      <c r="J38" s="94">
        <v>0</v>
      </c>
      <c r="K38" s="93">
        <v>0</v>
      </c>
      <c r="L38" s="396"/>
      <c r="M38" s="93"/>
      <c r="N38" s="94">
        <v>0</v>
      </c>
      <c r="O38" s="93">
        <f t="shared" si="5"/>
        <v>0</v>
      </c>
      <c r="P38" s="94">
        <f t="shared" si="6"/>
        <v>0</v>
      </c>
      <c r="R38" s="396"/>
      <c r="S38" s="396"/>
    </row>
    <row r="39" spans="1:19" ht="12.75" hidden="1">
      <c r="A39" s="92" t="s">
        <v>162</v>
      </c>
      <c r="B39" s="85"/>
      <c r="C39" s="93">
        <v>0</v>
      </c>
      <c r="D39" s="94">
        <v>0</v>
      </c>
      <c r="E39" s="95"/>
      <c r="F39" s="93">
        <v>0</v>
      </c>
      <c r="G39" s="94">
        <v>0</v>
      </c>
      <c r="H39" s="95"/>
      <c r="I39" s="93">
        <v>0</v>
      </c>
      <c r="J39" s="94">
        <v>0</v>
      </c>
      <c r="K39" s="93">
        <v>0</v>
      </c>
      <c r="L39" s="396"/>
      <c r="M39" s="93"/>
      <c r="N39" s="94">
        <v>0</v>
      </c>
      <c r="O39" s="93">
        <f t="shared" si="5"/>
        <v>0</v>
      </c>
      <c r="P39" s="94">
        <f t="shared" si="6"/>
        <v>0</v>
      </c>
      <c r="R39" s="396"/>
      <c r="S39" s="396"/>
    </row>
    <row r="40" spans="1:19" ht="12.75" hidden="1">
      <c r="A40" s="92" t="s">
        <v>163</v>
      </c>
      <c r="B40" s="85"/>
      <c r="C40" s="96">
        <v>0</v>
      </c>
      <c r="D40" s="97">
        <v>0</v>
      </c>
      <c r="E40" s="95"/>
      <c r="F40" s="96">
        <v>0</v>
      </c>
      <c r="G40" s="97">
        <v>0</v>
      </c>
      <c r="H40" s="95"/>
      <c r="I40" s="96">
        <v>0</v>
      </c>
      <c r="J40" s="97">
        <v>0</v>
      </c>
      <c r="K40" s="96">
        <v>0</v>
      </c>
      <c r="L40" s="394"/>
      <c r="M40" s="96"/>
      <c r="N40" s="97">
        <v>0</v>
      </c>
      <c r="O40" s="96">
        <f t="shared" si="5"/>
        <v>0</v>
      </c>
      <c r="P40" s="97">
        <f t="shared" si="6"/>
        <v>0</v>
      </c>
      <c r="R40" s="394"/>
      <c r="S40" s="394"/>
    </row>
    <row r="41" spans="1:19" ht="12.75">
      <c r="A41" s="100" t="s">
        <v>164</v>
      </c>
      <c r="B41" s="89"/>
      <c r="C41" s="101">
        <f>SUM(C35:C40)</f>
        <v>0</v>
      </c>
      <c r="D41" s="102">
        <f>SUM(D35:D40)</f>
        <v>0</v>
      </c>
      <c r="E41" s="98"/>
      <c r="F41" s="101">
        <f>SUM(F35:F40)</f>
        <v>0</v>
      </c>
      <c r="G41" s="102">
        <f>SUM(G35:G40)</f>
        <v>0</v>
      </c>
      <c r="H41" s="225"/>
      <c r="I41" s="101">
        <f aca="true" t="shared" si="7" ref="I41:N41">SUM(I35:I40)</f>
        <v>0</v>
      </c>
      <c r="J41" s="102">
        <f t="shared" si="7"/>
        <v>0</v>
      </c>
      <c r="K41" s="101">
        <f t="shared" si="7"/>
        <v>0</v>
      </c>
      <c r="L41" s="395">
        <f>SUM(L35:L40)</f>
        <v>0</v>
      </c>
      <c r="M41" s="101">
        <f>SUM(M35:M40)</f>
        <v>0</v>
      </c>
      <c r="N41" s="102">
        <f t="shared" si="7"/>
        <v>0</v>
      </c>
      <c r="O41" s="101">
        <f t="shared" si="5"/>
        <v>0</v>
      </c>
      <c r="P41" s="102">
        <f t="shared" si="6"/>
        <v>0</v>
      </c>
      <c r="R41" s="430"/>
      <c r="S41" s="430"/>
    </row>
    <row r="42" spans="1:19" ht="13.5" thickBot="1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448"/>
      <c r="N42" s="85"/>
      <c r="O42" s="85"/>
      <c r="P42" s="85"/>
      <c r="R42" s="391"/>
      <c r="S42" s="391"/>
    </row>
    <row r="43" spans="1:19" s="50" customFormat="1" ht="13.5" thickBot="1">
      <c r="A43" s="228" t="s">
        <v>165</v>
      </c>
      <c r="B43" s="229"/>
      <c r="C43" s="227">
        <f>C17+C26+C32+C41</f>
        <v>0</v>
      </c>
      <c r="D43" s="103">
        <f>D17+D26+D32+D41</f>
        <v>66536</v>
      </c>
      <c r="E43" s="229"/>
      <c r="F43" s="227">
        <f>F17+F26+F32+F41</f>
        <v>0</v>
      </c>
      <c r="G43" s="103">
        <f>G17+G26+G32+G41</f>
        <v>70743</v>
      </c>
      <c r="H43" s="229"/>
      <c r="I43" s="227">
        <f aca="true" t="shared" si="8" ref="I43:P43">I17+I26+I32+I41</f>
        <v>0</v>
      </c>
      <c r="J43" s="103">
        <f t="shared" si="8"/>
        <v>70743</v>
      </c>
      <c r="K43" s="227">
        <f t="shared" si="8"/>
        <v>0</v>
      </c>
      <c r="L43" s="103">
        <f t="shared" si="8"/>
        <v>357</v>
      </c>
      <c r="M43" s="227">
        <f t="shared" si="8"/>
        <v>0</v>
      </c>
      <c r="N43" s="103">
        <f t="shared" si="8"/>
        <v>-15266</v>
      </c>
      <c r="O43" s="227">
        <f t="shared" si="8"/>
        <v>0</v>
      </c>
      <c r="P43" s="103">
        <f t="shared" si="8"/>
        <v>55834</v>
      </c>
      <c r="R43" s="105"/>
      <c r="S43" s="106"/>
    </row>
    <row r="44" spans="1:19" s="50" customFormat="1" ht="12.75">
      <c r="A44" s="104"/>
      <c r="B44" s="104"/>
      <c r="C44" s="105"/>
      <c r="D44" s="106"/>
      <c r="E44" s="104"/>
      <c r="F44" s="105"/>
      <c r="G44" s="106"/>
      <c r="H44" s="104"/>
      <c r="I44" s="105"/>
      <c r="J44" s="106"/>
      <c r="R44" s="431"/>
      <c r="S44" s="431"/>
    </row>
    <row r="45" spans="1:19" s="50" customFormat="1" ht="15.75" hidden="1">
      <c r="A45" s="57" t="s">
        <v>124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32"/>
      <c r="S45" s="432"/>
    </row>
    <row r="46" spans="1:19" s="50" customFormat="1" ht="15.75" hidden="1">
      <c r="A46" s="58" t="e">
        <f>+#REF!</f>
        <v>#REF!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32"/>
      <c r="S46" s="432"/>
    </row>
    <row r="47" spans="1:19" s="50" customFormat="1" ht="12.75" hidden="1">
      <c r="A47" s="59" t="s">
        <v>73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32"/>
      <c r="S47" s="432"/>
    </row>
    <row r="48" spans="1:19" s="50" customFormat="1" ht="12.75" hidden="1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33"/>
      <c r="S48" s="433"/>
    </row>
    <row r="49" spans="18:19" ht="12.75" hidden="1">
      <c r="R49" s="433"/>
      <c r="S49" s="433"/>
    </row>
    <row r="50" spans="1:19" ht="12.75" hidden="1">
      <c r="A50" s="341" t="s">
        <v>85</v>
      </c>
      <c r="B50" s="85"/>
      <c r="C50" s="252" t="e">
        <f>+#REF!</f>
        <v>#REF!</v>
      </c>
      <c r="D50" s="253"/>
      <c r="E50" s="254"/>
      <c r="F50" s="252" t="e">
        <f>+#REF!</f>
        <v>#REF!</v>
      </c>
      <c r="G50" s="253"/>
      <c r="H50" s="254"/>
      <c r="I50" s="255" t="e">
        <f>+#REF!</f>
        <v>#REF!</v>
      </c>
      <c r="J50" s="253"/>
      <c r="K50" s="255" t="e">
        <f>+#REF!</f>
        <v>#REF!</v>
      </c>
      <c r="L50" s="398"/>
      <c r="M50" s="398"/>
      <c r="N50" s="253"/>
      <c r="O50" s="255" t="e">
        <f>+#REF!</f>
        <v>#REF!</v>
      </c>
      <c r="P50" s="253"/>
      <c r="Q50" s="256"/>
      <c r="R50" s="426"/>
      <c r="S50" s="427"/>
    </row>
    <row r="51" spans="2:19" ht="12.75" hidden="1">
      <c r="B51" s="85"/>
      <c r="C51" s="257" t="e">
        <f>+#REF!</f>
        <v>#REF!</v>
      </c>
      <c r="D51" s="258"/>
      <c r="E51" s="254"/>
      <c r="F51" s="257" t="e">
        <f>+#REF!</f>
        <v>#REF!</v>
      </c>
      <c r="G51" s="259"/>
      <c r="H51" s="254"/>
      <c r="I51" s="257" t="e">
        <f>+#REF!</f>
        <v>#REF!</v>
      </c>
      <c r="J51" s="259"/>
      <c r="K51" s="257" t="s">
        <v>75</v>
      </c>
      <c r="L51" s="388"/>
      <c r="M51" s="388"/>
      <c r="N51" s="259"/>
      <c r="O51" s="257" t="e">
        <f>+#REF!</f>
        <v>#REF!</v>
      </c>
      <c r="P51" s="259"/>
      <c r="Q51" s="256"/>
      <c r="R51" s="427"/>
      <c r="S51" s="427"/>
    </row>
    <row r="52" spans="1:19" ht="12.75" hidden="1">
      <c r="A52" s="694" t="s">
        <v>140</v>
      </c>
      <c r="B52" s="85"/>
      <c r="C52" s="260"/>
      <c r="D52" s="261" t="s">
        <v>105</v>
      </c>
      <c r="E52" s="254"/>
      <c r="F52" s="260"/>
      <c r="G52" s="261" t="s">
        <v>105</v>
      </c>
      <c r="H52" s="254"/>
      <c r="I52" s="260"/>
      <c r="J52" s="261" t="s">
        <v>105</v>
      </c>
      <c r="K52" s="260"/>
      <c r="L52" s="389"/>
      <c r="M52" s="389"/>
      <c r="N52" s="261" t="s">
        <v>105</v>
      </c>
      <c r="O52" s="260"/>
      <c r="P52" s="261" t="s">
        <v>105</v>
      </c>
      <c r="Q52" s="256"/>
      <c r="R52" s="389"/>
      <c r="S52" s="389"/>
    </row>
    <row r="53" spans="1:19" ht="12.75" hidden="1">
      <c r="A53" s="695"/>
      <c r="B53" s="85"/>
      <c r="C53" s="262" t="s">
        <v>8</v>
      </c>
      <c r="D53" s="263" t="s">
        <v>141</v>
      </c>
      <c r="E53" s="254"/>
      <c r="F53" s="262" t="s">
        <v>8</v>
      </c>
      <c r="G53" s="263" t="s">
        <v>141</v>
      </c>
      <c r="H53" s="254"/>
      <c r="I53" s="262" t="s">
        <v>8</v>
      </c>
      <c r="J53" s="263" t="s">
        <v>141</v>
      </c>
      <c r="K53" s="262" t="s">
        <v>8</v>
      </c>
      <c r="L53" s="390"/>
      <c r="M53" s="390"/>
      <c r="N53" s="263" t="s">
        <v>141</v>
      </c>
      <c r="O53" s="262" t="s">
        <v>8</v>
      </c>
      <c r="P53" s="263" t="s">
        <v>141</v>
      </c>
      <c r="Q53" s="256"/>
      <c r="R53" s="428"/>
      <c r="S53" s="428"/>
    </row>
    <row r="54" spans="1:19" ht="12.75" hidden="1">
      <c r="A54" s="86"/>
      <c r="B54" s="85"/>
      <c r="C54" s="87"/>
      <c r="D54" s="88"/>
      <c r="E54" s="85"/>
      <c r="F54" s="87"/>
      <c r="G54" s="88"/>
      <c r="H54" s="85"/>
      <c r="I54" s="87"/>
      <c r="J54" s="88"/>
      <c r="K54" s="87"/>
      <c r="L54" s="391"/>
      <c r="M54" s="391"/>
      <c r="N54" s="88"/>
      <c r="O54" s="87"/>
      <c r="P54" s="88"/>
      <c r="R54" s="391"/>
      <c r="S54" s="391"/>
    </row>
    <row r="55" spans="1:19" ht="12.75" hidden="1">
      <c r="A55" s="89" t="s">
        <v>142</v>
      </c>
      <c r="B55" s="85"/>
      <c r="C55" s="90"/>
      <c r="D55" s="91"/>
      <c r="E55" s="85"/>
      <c r="F55" s="90"/>
      <c r="G55" s="91"/>
      <c r="H55" s="85"/>
      <c r="I55" s="90"/>
      <c r="J55" s="91"/>
      <c r="K55" s="90"/>
      <c r="L55" s="392"/>
      <c r="M55" s="392"/>
      <c r="N55" s="91"/>
      <c r="O55" s="90"/>
      <c r="P55" s="91"/>
      <c r="R55" s="392"/>
      <c r="S55" s="429"/>
    </row>
    <row r="56" spans="1:19" ht="12.75" hidden="1">
      <c r="A56" s="222" t="s">
        <v>133</v>
      </c>
      <c r="B56" s="86"/>
      <c r="C56" s="223"/>
      <c r="D56" s="224"/>
      <c r="E56" s="226"/>
      <c r="F56" s="223"/>
      <c r="G56" s="224"/>
      <c r="H56" s="226"/>
      <c r="I56" s="223"/>
      <c r="J56" s="224"/>
      <c r="K56" s="223"/>
      <c r="L56" s="393"/>
      <c r="M56" s="393"/>
      <c r="N56" s="224"/>
      <c r="O56" s="223">
        <f>K56+I56</f>
        <v>0</v>
      </c>
      <c r="P56" s="224">
        <f>N56+J56</f>
        <v>0</v>
      </c>
      <c r="R56" s="396"/>
      <c r="S56" s="396"/>
    </row>
    <row r="57" spans="1:19" ht="10.5" customHeight="1" hidden="1">
      <c r="A57" s="92" t="s">
        <v>132</v>
      </c>
      <c r="B57" s="85"/>
      <c r="C57" s="96"/>
      <c r="D57" s="97"/>
      <c r="E57" s="95"/>
      <c r="F57" s="96"/>
      <c r="G57" s="97"/>
      <c r="H57" s="95"/>
      <c r="I57" s="96"/>
      <c r="J57" s="97"/>
      <c r="K57" s="96"/>
      <c r="L57" s="394"/>
      <c r="M57" s="394"/>
      <c r="N57" s="97"/>
      <c r="O57" s="96"/>
      <c r="P57" s="97"/>
      <c r="R57" s="394"/>
      <c r="S57" s="394"/>
    </row>
    <row r="58" spans="1:19" ht="12.75" hidden="1">
      <c r="A58" s="100" t="s">
        <v>143</v>
      </c>
      <c r="B58" s="89"/>
      <c r="C58" s="101">
        <f>SUM(C56:C57)</f>
        <v>0</v>
      </c>
      <c r="D58" s="102">
        <f>SUM(D56:D57)</f>
        <v>0</v>
      </c>
      <c r="E58" s="225"/>
      <c r="F58" s="101">
        <f>SUM(F56:F57)</f>
        <v>0</v>
      </c>
      <c r="G58" s="102">
        <f>SUM(G56:G57)</f>
        <v>0</v>
      </c>
      <c r="H58" s="225"/>
      <c r="I58" s="101">
        <f aca="true" t="shared" si="9" ref="I58:P58">SUM(I56:I57)</f>
        <v>0</v>
      </c>
      <c r="J58" s="102">
        <f t="shared" si="9"/>
        <v>0</v>
      </c>
      <c r="K58" s="101">
        <f t="shared" si="9"/>
        <v>0</v>
      </c>
      <c r="L58" s="395"/>
      <c r="M58" s="395"/>
      <c r="N58" s="102">
        <f t="shared" si="9"/>
        <v>0</v>
      </c>
      <c r="O58" s="101">
        <f t="shared" si="9"/>
        <v>0</v>
      </c>
      <c r="P58" s="102">
        <f t="shared" si="9"/>
        <v>0</v>
      </c>
      <c r="Q58" s="49"/>
      <c r="R58" s="430"/>
      <c r="S58" s="430"/>
    </row>
    <row r="59" spans="1:19" ht="12.75" hidden="1">
      <c r="A59" s="86"/>
      <c r="B59" s="85"/>
      <c r="C59" s="87"/>
      <c r="D59" s="88"/>
      <c r="E59" s="85"/>
      <c r="F59" s="87"/>
      <c r="G59" s="88"/>
      <c r="H59" s="85"/>
      <c r="I59" s="87"/>
      <c r="J59" s="88"/>
      <c r="K59" s="87"/>
      <c r="L59" s="391"/>
      <c r="M59" s="391"/>
      <c r="N59" s="88"/>
      <c r="O59" s="87"/>
      <c r="P59" s="88"/>
      <c r="R59" s="391"/>
      <c r="S59" s="391"/>
    </row>
    <row r="60" spans="1:19" ht="25.5" hidden="1">
      <c r="A60" s="99" t="s">
        <v>147</v>
      </c>
      <c r="B60" s="85"/>
      <c r="C60" s="87"/>
      <c r="D60" s="88"/>
      <c r="E60" s="85"/>
      <c r="F60" s="87"/>
      <c r="G60" s="88"/>
      <c r="H60" s="85"/>
      <c r="I60" s="87"/>
      <c r="J60" s="88"/>
      <c r="K60" s="87"/>
      <c r="L60" s="391"/>
      <c r="M60" s="391"/>
      <c r="N60" s="88"/>
      <c r="O60" s="87"/>
      <c r="P60" s="88"/>
      <c r="R60" s="391"/>
      <c r="S60" s="391"/>
    </row>
    <row r="61" spans="1:19" ht="12.75" hidden="1">
      <c r="A61" s="222">
        <v>2.1</v>
      </c>
      <c r="B61" s="86"/>
      <c r="C61" s="223"/>
      <c r="D61" s="224"/>
      <c r="E61" s="226"/>
      <c r="F61" s="223"/>
      <c r="G61" s="224"/>
      <c r="H61" s="226"/>
      <c r="I61" s="223"/>
      <c r="J61" s="224"/>
      <c r="K61" s="223"/>
      <c r="L61" s="393"/>
      <c r="M61" s="393"/>
      <c r="N61" s="224"/>
      <c r="O61" s="223">
        <f>K61+I61</f>
        <v>0</v>
      </c>
      <c r="P61" s="224">
        <f>N61+J61</f>
        <v>0</v>
      </c>
      <c r="R61" s="396"/>
      <c r="S61" s="396"/>
    </row>
    <row r="62" spans="1:19" ht="12.75" hidden="1">
      <c r="A62" s="92" t="s">
        <v>148</v>
      </c>
      <c r="B62" s="85"/>
      <c r="C62" s="93"/>
      <c r="D62" s="94"/>
      <c r="E62" s="95"/>
      <c r="F62" s="93"/>
      <c r="G62" s="94"/>
      <c r="H62" s="95"/>
      <c r="I62" s="93"/>
      <c r="J62" s="94"/>
      <c r="K62" s="93"/>
      <c r="L62" s="396"/>
      <c r="M62" s="396"/>
      <c r="N62" s="94"/>
      <c r="O62" s="93"/>
      <c r="P62" s="94"/>
      <c r="R62" s="396"/>
      <c r="S62" s="396"/>
    </row>
    <row r="63" spans="1:19" ht="12.75" hidden="1">
      <c r="A63" s="92" t="s">
        <v>149</v>
      </c>
      <c r="B63" s="85"/>
      <c r="C63" s="93"/>
      <c r="D63" s="94"/>
      <c r="E63" s="95"/>
      <c r="F63" s="93"/>
      <c r="G63" s="94"/>
      <c r="H63" s="95"/>
      <c r="I63" s="93"/>
      <c r="J63" s="94"/>
      <c r="K63" s="93"/>
      <c r="L63" s="396"/>
      <c r="M63" s="396"/>
      <c r="N63" s="94"/>
      <c r="O63" s="93"/>
      <c r="P63" s="94"/>
      <c r="R63" s="396"/>
      <c r="S63" s="396"/>
    </row>
    <row r="64" spans="1:19" ht="12.75" hidden="1">
      <c r="A64" s="92" t="s">
        <v>150</v>
      </c>
      <c r="B64" s="85"/>
      <c r="C64" s="93"/>
      <c r="D64" s="94"/>
      <c r="E64" s="95"/>
      <c r="F64" s="93"/>
      <c r="G64" s="94"/>
      <c r="H64" s="95"/>
      <c r="I64" s="93"/>
      <c r="J64" s="94"/>
      <c r="K64" s="93"/>
      <c r="L64" s="396"/>
      <c r="M64" s="396"/>
      <c r="N64" s="94"/>
      <c r="O64" s="93"/>
      <c r="P64" s="94"/>
      <c r="R64" s="396"/>
      <c r="S64" s="396"/>
    </row>
    <row r="65" spans="1:19" ht="12.75" hidden="1">
      <c r="A65" s="92" t="s">
        <v>151</v>
      </c>
      <c r="B65" s="85"/>
      <c r="C65" s="93"/>
      <c r="D65" s="94"/>
      <c r="E65" s="95"/>
      <c r="F65" s="93"/>
      <c r="G65" s="94"/>
      <c r="H65" s="95"/>
      <c r="I65" s="93"/>
      <c r="J65" s="94"/>
      <c r="K65" s="93"/>
      <c r="L65" s="396"/>
      <c r="M65" s="396"/>
      <c r="N65" s="94"/>
      <c r="O65" s="93"/>
      <c r="P65" s="94"/>
      <c r="R65" s="396"/>
      <c r="S65" s="396"/>
    </row>
    <row r="66" spans="1:19" ht="12.75" hidden="1">
      <c r="A66" s="92" t="s">
        <v>152</v>
      </c>
      <c r="B66" s="85"/>
      <c r="C66" s="96"/>
      <c r="D66" s="97"/>
      <c r="E66" s="95"/>
      <c r="F66" s="96"/>
      <c r="G66" s="97"/>
      <c r="H66" s="95"/>
      <c r="I66" s="96"/>
      <c r="J66" s="97"/>
      <c r="K66" s="96"/>
      <c r="L66" s="394"/>
      <c r="M66" s="394"/>
      <c r="N66" s="97"/>
      <c r="O66" s="96"/>
      <c r="P66" s="97"/>
      <c r="R66" s="394"/>
      <c r="S66" s="394"/>
    </row>
    <row r="67" spans="1:19" ht="12.75" hidden="1">
      <c r="A67" s="100" t="s">
        <v>153</v>
      </c>
      <c r="B67" s="89"/>
      <c r="C67" s="101">
        <f>SUM(C61:C66)</f>
        <v>0</v>
      </c>
      <c r="D67" s="102">
        <f>SUM(D61:D66)</f>
        <v>0</v>
      </c>
      <c r="E67" s="225"/>
      <c r="F67" s="101">
        <f>SUM(F61:F66)</f>
        <v>0</v>
      </c>
      <c r="G67" s="102">
        <f>SUM(G61:G66)</f>
        <v>0</v>
      </c>
      <c r="H67" s="225"/>
      <c r="I67" s="101">
        <f aca="true" t="shared" si="10" ref="I67:P67">SUM(I61:I66)</f>
        <v>0</v>
      </c>
      <c r="J67" s="102">
        <f t="shared" si="10"/>
        <v>0</v>
      </c>
      <c r="K67" s="101">
        <f t="shared" si="10"/>
        <v>0</v>
      </c>
      <c r="L67" s="395"/>
      <c r="M67" s="395"/>
      <c r="N67" s="102">
        <f t="shared" si="10"/>
        <v>0</v>
      </c>
      <c r="O67" s="101">
        <f t="shared" si="10"/>
        <v>0</v>
      </c>
      <c r="P67" s="102">
        <f t="shared" si="10"/>
        <v>0</v>
      </c>
      <c r="R67" s="430"/>
      <c r="S67" s="430"/>
    </row>
    <row r="68" spans="1:19" ht="12.75" hidden="1">
      <c r="A68" s="86"/>
      <c r="B68" s="85"/>
      <c r="C68" s="87"/>
      <c r="D68" s="88"/>
      <c r="E68" s="85"/>
      <c r="F68" s="87"/>
      <c r="G68" s="88"/>
      <c r="H68" s="85"/>
      <c r="I68" s="87"/>
      <c r="J68" s="88"/>
      <c r="K68" s="87"/>
      <c r="L68" s="391"/>
      <c r="M68" s="391"/>
      <c r="N68" s="88"/>
      <c r="O68" s="87"/>
      <c r="P68" s="88"/>
      <c r="R68" s="391"/>
      <c r="S68" s="391"/>
    </row>
    <row r="69" spans="1:19" ht="25.5" hidden="1">
      <c r="A69" s="99" t="s">
        <v>154</v>
      </c>
      <c r="B69" s="85"/>
      <c r="C69" s="87"/>
      <c r="D69" s="88"/>
      <c r="E69" s="85"/>
      <c r="F69" s="87"/>
      <c r="G69" s="88"/>
      <c r="H69" s="85"/>
      <c r="I69" s="87"/>
      <c r="J69" s="88"/>
      <c r="K69" s="87"/>
      <c r="L69" s="391"/>
      <c r="M69" s="391"/>
      <c r="N69" s="88"/>
      <c r="O69" s="87"/>
      <c r="P69" s="88"/>
      <c r="R69" s="391"/>
      <c r="S69" s="391"/>
    </row>
    <row r="70" spans="1:19" ht="12.75" hidden="1">
      <c r="A70" s="222" t="s">
        <v>134</v>
      </c>
      <c r="B70" s="86"/>
      <c r="C70" s="223"/>
      <c r="D70" s="224"/>
      <c r="E70" s="226"/>
      <c r="F70" s="223"/>
      <c r="G70" s="224"/>
      <c r="H70" s="226"/>
      <c r="I70" s="223"/>
      <c r="J70" s="224"/>
      <c r="K70" s="223"/>
      <c r="L70" s="393"/>
      <c r="M70" s="393"/>
      <c r="N70" s="224"/>
      <c r="O70" s="223">
        <f>K70+I70</f>
        <v>0</v>
      </c>
      <c r="P70" s="224">
        <f>N70+J70</f>
        <v>0</v>
      </c>
      <c r="R70" s="396"/>
      <c r="S70" s="396"/>
    </row>
    <row r="71" spans="1:19" ht="12.75" hidden="1">
      <c r="A71" s="92" t="s">
        <v>155</v>
      </c>
      <c r="B71" s="85"/>
      <c r="C71" s="93"/>
      <c r="D71" s="94"/>
      <c r="E71" s="95"/>
      <c r="F71" s="93"/>
      <c r="G71" s="94"/>
      <c r="H71" s="95"/>
      <c r="I71" s="93"/>
      <c r="J71" s="94"/>
      <c r="K71" s="93"/>
      <c r="L71" s="396"/>
      <c r="M71" s="396"/>
      <c r="N71" s="94"/>
      <c r="O71" s="93"/>
      <c r="P71" s="94"/>
      <c r="R71" s="396"/>
      <c r="S71" s="396"/>
    </row>
    <row r="72" spans="1:19" ht="12.75" hidden="1">
      <c r="A72" s="92" t="s">
        <v>156</v>
      </c>
      <c r="B72" s="85"/>
      <c r="C72" s="96"/>
      <c r="D72" s="97"/>
      <c r="E72" s="95"/>
      <c r="F72" s="96"/>
      <c r="G72" s="97"/>
      <c r="H72" s="95"/>
      <c r="I72" s="96"/>
      <c r="J72" s="97"/>
      <c r="K72" s="96"/>
      <c r="L72" s="394"/>
      <c r="M72" s="394"/>
      <c r="N72" s="97"/>
      <c r="O72" s="96"/>
      <c r="P72" s="97"/>
      <c r="R72" s="394"/>
      <c r="S72" s="394"/>
    </row>
    <row r="73" spans="1:19" ht="12.75" hidden="1">
      <c r="A73" s="100" t="s">
        <v>157</v>
      </c>
      <c r="B73" s="89"/>
      <c r="C73" s="101">
        <f>SUM(C70:C72)</f>
        <v>0</v>
      </c>
      <c r="D73" s="102">
        <f>SUM(D70:D72)</f>
        <v>0</v>
      </c>
      <c r="E73" s="225"/>
      <c r="F73" s="101">
        <f>SUM(F70:F72)</f>
        <v>0</v>
      </c>
      <c r="G73" s="102">
        <f>SUM(G70:G72)</f>
        <v>0</v>
      </c>
      <c r="H73" s="225"/>
      <c r="I73" s="101">
        <f aca="true" t="shared" si="11" ref="I73:P73">SUM(I70:I72)</f>
        <v>0</v>
      </c>
      <c r="J73" s="102">
        <f t="shared" si="11"/>
        <v>0</v>
      </c>
      <c r="K73" s="101">
        <f t="shared" si="11"/>
        <v>0</v>
      </c>
      <c r="L73" s="395"/>
      <c r="M73" s="395"/>
      <c r="N73" s="102">
        <f t="shared" si="11"/>
        <v>0</v>
      </c>
      <c r="O73" s="101">
        <f t="shared" si="11"/>
        <v>0</v>
      </c>
      <c r="P73" s="102">
        <f t="shared" si="11"/>
        <v>0</v>
      </c>
      <c r="R73" s="430"/>
      <c r="S73" s="430"/>
    </row>
    <row r="74" spans="1:19" ht="12.75" hidden="1">
      <c r="A74" s="86"/>
      <c r="B74" s="85"/>
      <c r="C74" s="87"/>
      <c r="D74" s="88"/>
      <c r="E74" s="85"/>
      <c r="F74" s="87"/>
      <c r="G74" s="88"/>
      <c r="H74" s="85"/>
      <c r="I74" s="87"/>
      <c r="J74" s="88"/>
      <c r="K74" s="87"/>
      <c r="L74" s="391"/>
      <c r="M74" s="391"/>
      <c r="N74" s="88"/>
      <c r="O74" s="87"/>
      <c r="P74" s="88"/>
      <c r="R74" s="391"/>
      <c r="S74" s="391"/>
    </row>
    <row r="75" spans="1:19" ht="25.5" hidden="1">
      <c r="A75" s="99" t="s">
        <v>158</v>
      </c>
      <c r="B75" s="85"/>
      <c r="C75" s="87"/>
      <c r="D75" s="88"/>
      <c r="E75" s="85"/>
      <c r="F75" s="87"/>
      <c r="G75" s="88"/>
      <c r="H75" s="85"/>
      <c r="I75" s="87"/>
      <c r="J75" s="88"/>
      <c r="K75" s="87"/>
      <c r="L75" s="391"/>
      <c r="M75" s="391"/>
      <c r="N75" s="88"/>
      <c r="O75" s="87"/>
      <c r="P75" s="88"/>
      <c r="R75" s="391"/>
      <c r="S75" s="391"/>
    </row>
    <row r="76" spans="1:19" ht="12.75" hidden="1">
      <c r="A76" s="222" t="s">
        <v>135</v>
      </c>
      <c r="B76" s="86"/>
      <c r="C76" s="223">
        <v>0</v>
      </c>
      <c r="D76" s="224">
        <v>0</v>
      </c>
      <c r="E76" s="226"/>
      <c r="F76" s="223">
        <v>0</v>
      </c>
      <c r="G76" s="224">
        <v>0</v>
      </c>
      <c r="H76" s="226"/>
      <c r="I76" s="223">
        <v>0</v>
      </c>
      <c r="J76" s="224">
        <v>0</v>
      </c>
      <c r="K76" s="223">
        <v>0</v>
      </c>
      <c r="L76" s="393"/>
      <c r="M76" s="393"/>
      <c r="N76" s="224">
        <v>0</v>
      </c>
      <c r="O76" s="223">
        <f>K76+I76</f>
        <v>0</v>
      </c>
      <c r="P76" s="224">
        <f>N76+J76</f>
        <v>0</v>
      </c>
      <c r="R76" s="396"/>
      <c r="S76" s="396"/>
    </row>
    <row r="77" spans="1:19" ht="12.75" hidden="1">
      <c r="A77" s="92" t="s">
        <v>159</v>
      </c>
      <c r="B77" s="85"/>
      <c r="C77" s="93">
        <v>0</v>
      </c>
      <c r="D77" s="94">
        <v>0</v>
      </c>
      <c r="E77" s="95"/>
      <c r="F77" s="93">
        <v>0</v>
      </c>
      <c r="G77" s="94">
        <v>0</v>
      </c>
      <c r="H77" s="95"/>
      <c r="I77" s="93">
        <v>0</v>
      </c>
      <c r="J77" s="94">
        <v>0</v>
      </c>
      <c r="K77" s="93">
        <v>0</v>
      </c>
      <c r="L77" s="396"/>
      <c r="M77" s="396"/>
      <c r="N77" s="94">
        <v>0</v>
      </c>
      <c r="O77" s="93">
        <v>0</v>
      </c>
      <c r="P77" s="94">
        <v>0</v>
      </c>
      <c r="R77" s="396"/>
      <c r="S77" s="396"/>
    </row>
    <row r="78" spans="1:19" ht="12.75" hidden="1">
      <c r="A78" s="92" t="s">
        <v>160</v>
      </c>
      <c r="B78" s="85"/>
      <c r="C78" s="93">
        <v>0</v>
      </c>
      <c r="D78" s="94">
        <v>0</v>
      </c>
      <c r="E78" s="95"/>
      <c r="F78" s="93">
        <v>0</v>
      </c>
      <c r="G78" s="94">
        <v>0</v>
      </c>
      <c r="H78" s="95"/>
      <c r="I78" s="93">
        <v>0</v>
      </c>
      <c r="J78" s="94">
        <v>0</v>
      </c>
      <c r="K78" s="93">
        <v>0</v>
      </c>
      <c r="L78" s="396"/>
      <c r="M78" s="396"/>
      <c r="N78" s="94">
        <v>0</v>
      </c>
      <c r="O78" s="93">
        <v>0</v>
      </c>
      <c r="P78" s="94">
        <v>0</v>
      </c>
      <c r="R78" s="396"/>
      <c r="S78" s="396"/>
    </row>
    <row r="79" spans="1:19" ht="12.75" hidden="1">
      <c r="A79" s="92" t="s">
        <v>161</v>
      </c>
      <c r="B79" s="85"/>
      <c r="C79" s="93">
        <v>0</v>
      </c>
      <c r="D79" s="94">
        <v>0</v>
      </c>
      <c r="E79" s="95"/>
      <c r="F79" s="93">
        <v>0</v>
      </c>
      <c r="G79" s="94">
        <v>0</v>
      </c>
      <c r="H79" s="95"/>
      <c r="I79" s="93">
        <v>0</v>
      </c>
      <c r="J79" s="94">
        <v>0</v>
      </c>
      <c r="K79" s="93">
        <v>0</v>
      </c>
      <c r="L79" s="396"/>
      <c r="M79" s="396"/>
      <c r="N79" s="94">
        <v>0</v>
      </c>
      <c r="O79" s="93">
        <v>0</v>
      </c>
      <c r="P79" s="94">
        <v>0</v>
      </c>
      <c r="R79" s="396"/>
      <c r="S79" s="396"/>
    </row>
    <row r="80" spans="1:19" ht="12.75" hidden="1">
      <c r="A80" s="92" t="s">
        <v>162</v>
      </c>
      <c r="B80" s="85"/>
      <c r="C80" s="93">
        <v>0</v>
      </c>
      <c r="D80" s="94">
        <v>0</v>
      </c>
      <c r="E80" s="95"/>
      <c r="F80" s="93">
        <v>0</v>
      </c>
      <c r="G80" s="94">
        <v>0</v>
      </c>
      <c r="H80" s="95"/>
      <c r="I80" s="93">
        <v>0</v>
      </c>
      <c r="J80" s="94">
        <v>0</v>
      </c>
      <c r="K80" s="93">
        <v>0</v>
      </c>
      <c r="L80" s="396"/>
      <c r="M80" s="396"/>
      <c r="N80" s="94">
        <v>0</v>
      </c>
      <c r="O80" s="93">
        <v>0</v>
      </c>
      <c r="P80" s="94">
        <v>0</v>
      </c>
      <c r="R80" s="396"/>
      <c r="S80" s="396"/>
    </row>
    <row r="81" spans="1:19" ht="12.75" hidden="1">
      <c r="A81" s="92" t="s">
        <v>163</v>
      </c>
      <c r="B81" s="85"/>
      <c r="C81" s="96">
        <v>0</v>
      </c>
      <c r="D81" s="97">
        <v>0</v>
      </c>
      <c r="E81" s="95"/>
      <c r="F81" s="96">
        <v>0</v>
      </c>
      <c r="G81" s="97">
        <v>0</v>
      </c>
      <c r="H81" s="95"/>
      <c r="I81" s="96">
        <v>0</v>
      </c>
      <c r="J81" s="97">
        <v>0</v>
      </c>
      <c r="K81" s="96">
        <v>0</v>
      </c>
      <c r="L81" s="394"/>
      <c r="M81" s="394"/>
      <c r="N81" s="97">
        <v>0</v>
      </c>
      <c r="O81" s="96">
        <v>0</v>
      </c>
      <c r="P81" s="97">
        <v>0</v>
      </c>
      <c r="R81" s="394"/>
      <c r="S81" s="394"/>
    </row>
    <row r="82" spans="1:19" ht="12.75" hidden="1">
      <c r="A82" s="100" t="s">
        <v>164</v>
      </c>
      <c r="B82" s="89"/>
      <c r="C82" s="101">
        <f>SUM(C76:C81)</f>
        <v>0</v>
      </c>
      <c r="D82" s="102">
        <f>SUM(D76:D81)</f>
        <v>0</v>
      </c>
      <c r="E82" s="98"/>
      <c r="F82" s="101">
        <f>SUM(F76:F81)</f>
        <v>0</v>
      </c>
      <c r="G82" s="102">
        <f>SUM(G76:G81)</f>
        <v>0</v>
      </c>
      <c r="H82" s="225"/>
      <c r="I82" s="101">
        <f aca="true" t="shared" si="12" ref="I82:P82">SUM(I76:I81)</f>
        <v>0</v>
      </c>
      <c r="J82" s="102">
        <f t="shared" si="12"/>
        <v>0</v>
      </c>
      <c r="K82" s="101">
        <f t="shared" si="12"/>
        <v>0</v>
      </c>
      <c r="L82" s="395"/>
      <c r="M82" s="395"/>
      <c r="N82" s="102">
        <f t="shared" si="12"/>
        <v>0</v>
      </c>
      <c r="O82" s="101">
        <f t="shared" si="12"/>
        <v>0</v>
      </c>
      <c r="P82" s="102">
        <f t="shared" si="12"/>
        <v>0</v>
      </c>
      <c r="R82" s="430"/>
      <c r="S82" s="430"/>
    </row>
    <row r="83" spans="1:19" ht="12.75" hidden="1">
      <c r="A83" s="85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R83" s="391"/>
      <c r="S83" s="391"/>
    </row>
    <row r="84" spans="1:19" ht="13.5" hidden="1" thickBot="1">
      <c r="A84" s="228" t="s">
        <v>165</v>
      </c>
      <c r="B84" s="229"/>
      <c r="C84" s="227">
        <f>C58+C67+C73+C82</f>
        <v>0</v>
      </c>
      <c r="D84" s="103">
        <f>D58+D67+D73+D82</f>
        <v>0</v>
      </c>
      <c r="E84" s="229"/>
      <c r="F84" s="227">
        <f>F58+F67+F73+F82</f>
        <v>0</v>
      </c>
      <c r="G84" s="103">
        <f>G58+G67+G73+G82</f>
        <v>0</v>
      </c>
      <c r="H84" s="229"/>
      <c r="I84" s="227">
        <f aca="true" t="shared" si="13" ref="I84:P84">I58+I67+I73+I82</f>
        <v>0</v>
      </c>
      <c r="J84" s="103">
        <f t="shared" si="13"/>
        <v>0</v>
      </c>
      <c r="K84" s="227">
        <f t="shared" si="13"/>
        <v>0</v>
      </c>
      <c r="L84" s="397"/>
      <c r="M84" s="397"/>
      <c r="N84" s="103">
        <f t="shared" si="13"/>
        <v>0</v>
      </c>
      <c r="O84" s="227">
        <f t="shared" si="13"/>
        <v>0</v>
      </c>
      <c r="P84" s="103">
        <f t="shared" si="13"/>
        <v>0</v>
      </c>
      <c r="Q84" s="50"/>
      <c r="R84" s="105"/>
      <c r="S84" s="106"/>
    </row>
    <row r="85" spans="1:19" ht="12.75">
      <c r="A85" s="104"/>
      <c r="B85" s="104"/>
      <c r="C85" s="105"/>
      <c r="D85" s="106"/>
      <c r="E85" s="104"/>
      <c r="F85" s="105"/>
      <c r="G85" s="106"/>
      <c r="H85" s="104"/>
      <c r="I85" s="105"/>
      <c r="J85" s="106"/>
      <c r="K85" s="50"/>
      <c r="L85" s="50"/>
      <c r="M85" s="50"/>
      <c r="N85" s="50"/>
      <c r="O85" s="50"/>
      <c r="P85" s="50"/>
      <c r="Q85" s="50"/>
      <c r="R85" s="431"/>
      <c r="S85" s="431"/>
    </row>
    <row r="86" spans="1:19" ht="12.75">
      <c r="A86" s="104"/>
      <c r="B86" s="104"/>
      <c r="C86" s="105"/>
      <c r="D86" s="106"/>
      <c r="E86" s="104"/>
      <c r="F86" s="105"/>
      <c r="G86" s="106"/>
      <c r="H86" s="104"/>
      <c r="I86" s="105"/>
      <c r="J86" s="106"/>
      <c r="K86" s="50"/>
      <c r="L86" s="50"/>
      <c r="M86" s="50"/>
      <c r="N86" s="50"/>
      <c r="O86" s="50"/>
      <c r="P86" s="50"/>
      <c r="Q86" s="50"/>
      <c r="R86" s="431"/>
      <c r="S86" s="431"/>
    </row>
    <row r="87" spans="1:19" ht="12.75">
      <c r="A87" s="104"/>
      <c r="B87" s="104"/>
      <c r="C87" s="105"/>
      <c r="D87" s="106"/>
      <c r="E87" s="104"/>
      <c r="F87" s="105"/>
      <c r="G87" s="106"/>
      <c r="H87" s="104"/>
      <c r="I87" s="105"/>
      <c r="J87" s="106"/>
      <c r="K87" s="50"/>
      <c r="L87" s="50"/>
      <c r="M87" s="50"/>
      <c r="N87" s="50"/>
      <c r="O87" s="50"/>
      <c r="P87" s="50"/>
      <c r="Q87" s="50"/>
      <c r="R87" s="431"/>
      <c r="S87" s="431"/>
    </row>
    <row r="88" spans="1:8" ht="12.75">
      <c r="A88" s="256"/>
      <c r="B88" s="256"/>
      <c r="C88" s="256"/>
      <c r="D88" s="256"/>
      <c r="E88" s="256"/>
      <c r="F88" s="256"/>
      <c r="G88" s="256"/>
      <c r="H88" s="256"/>
    </row>
    <row r="89" spans="1:19" ht="15.75">
      <c r="A89" s="699"/>
      <c r="B89" s="699"/>
      <c r="C89" s="699"/>
      <c r="D89" s="699"/>
      <c r="E89" s="699"/>
      <c r="F89" s="699"/>
      <c r="G89" s="699"/>
      <c r="H89" s="699"/>
      <c r="I89" s="366"/>
      <c r="J89" s="367"/>
      <c r="K89" s="368"/>
      <c r="L89" s="368"/>
      <c r="M89" s="368"/>
      <c r="N89" s="368"/>
      <c r="O89" s="368"/>
      <c r="P89" s="368"/>
      <c r="Q89" s="368"/>
      <c r="R89" s="368"/>
      <c r="S89" s="368"/>
    </row>
    <row r="90" spans="1:19" ht="15.75">
      <c r="A90" s="569"/>
      <c r="B90" s="570"/>
      <c r="C90" s="366"/>
      <c r="D90" s="366"/>
      <c r="E90" s="570"/>
      <c r="F90" s="366"/>
      <c r="G90" s="366"/>
      <c r="H90" s="570"/>
      <c r="I90" s="366"/>
      <c r="J90" s="367"/>
      <c r="K90" s="368"/>
      <c r="L90" s="368"/>
      <c r="M90" s="368"/>
      <c r="N90" s="368"/>
      <c r="O90" s="368"/>
      <c r="P90" s="368"/>
      <c r="Q90" s="368"/>
      <c r="R90" s="368"/>
      <c r="S90" s="368"/>
    </row>
    <row r="91" spans="1:19" ht="68.25" customHeight="1">
      <c r="A91" s="696"/>
      <c r="B91" s="669"/>
      <c r="C91" s="669"/>
      <c r="D91" s="669"/>
      <c r="E91" s="669"/>
      <c r="F91" s="669"/>
      <c r="G91" s="669"/>
      <c r="H91" s="369"/>
      <c r="I91" s="369"/>
      <c r="J91" s="370"/>
      <c r="K91" s="370"/>
      <c r="L91" s="370"/>
      <c r="M91" s="370"/>
      <c r="N91" s="370"/>
      <c r="O91" s="370"/>
      <c r="P91" s="370"/>
      <c r="Q91" s="370"/>
      <c r="R91" s="370"/>
      <c r="S91" s="371"/>
    </row>
    <row r="92" spans="1:19" ht="5.25" customHeight="1">
      <c r="A92" s="369"/>
      <c r="B92" s="369"/>
      <c r="C92" s="369"/>
      <c r="D92" s="369"/>
      <c r="E92" s="369"/>
      <c r="F92" s="369"/>
      <c r="G92" s="369"/>
      <c r="H92" s="369"/>
      <c r="I92" s="369"/>
      <c r="J92" s="370"/>
      <c r="K92" s="370"/>
      <c r="L92" s="370"/>
      <c r="M92" s="370"/>
      <c r="N92" s="370"/>
      <c r="O92" s="370"/>
      <c r="P92" s="370"/>
      <c r="Q92" s="370"/>
      <c r="R92" s="370"/>
      <c r="S92" s="371"/>
    </row>
    <row r="93" spans="1:19" ht="15">
      <c r="A93" s="697"/>
      <c r="B93" s="687"/>
      <c r="C93" s="687"/>
      <c r="D93" s="687"/>
      <c r="E93" s="687"/>
      <c r="F93" s="687"/>
      <c r="G93" s="687"/>
      <c r="H93" s="372"/>
      <c r="I93" s="372"/>
      <c r="J93" s="372"/>
      <c r="K93" s="372"/>
      <c r="L93" s="372"/>
      <c r="M93" s="372"/>
      <c r="N93" s="372"/>
      <c r="O93" s="372"/>
      <c r="P93" s="372"/>
      <c r="Q93" s="372"/>
      <c r="R93" s="372"/>
      <c r="S93" s="372"/>
    </row>
    <row r="94" spans="1:19" ht="12.75">
      <c r="A94" s="368"/>
      <c r="B94" s="368"/>
      <c r="C94" s="368"/>
      <c r="D94" s="368"/>
      <c r="E94" s="368"/>
      <c r="F94" s="368"/>
      <c r="G94" s="368"/>
      <c r="H94" s="368"/>
      <c r="I94" s="368"/>
      <c r="J94" s="368"/>
      <c r="K94" s="368"/>
      <c r="L94" s="368"/>
      <c r="M94" s="368"/>
      <c r="N94" s="368"/>
      <c r="O94" s="368"/>
      <c r="P94" s="368"/>
      <c r="Q94" s="368"/>
      <c r="R94" s="368"/>
      <c r="S94" s="368"/>
    </row>
    <row r="95" spans="1:19" ht="47.25" customHeight="1">
      <c r="A95" s="698"/>
      <c r="B95" s="674"/>
      <c r="C95" s="674"/>
      <c r="D95" s="674"/>
      <c r="E95" s="674"/>
      <c r="F95" s="674"/>
      <c r="G95" s="674"/>
      <c r="H95" s="369"/>
      <c r="I95" s="369"/>
      <c r="J95" s="370"/>
      <c r="K95" s="370"/>
      <c r="L95" s="370"/>
      <c r="M95" s="370"/>
      <c r="N95" s="370"/>
      <c r="O95" s="370"/>
      <c r="P95" s="370"/>
      <c r="Q95" s="370"/>
      <c r="R95" s="370"/>
      <c r="S95" s="370"/>
    </row>
    <row r="96" spans="1:19" ht="33.75" customHeight="1">
      <c r="A96" s="698"/>
      <c r="B96" s="674"/>
      <c r="C96" s="674"/>
      <c r="D96" s="674"/>
      <c r="E96" s="674"/>
      <c r="F96" s="674"/>
      <c r="G96" s="674"/>
      <c r="H96" s="369"/>
      <c r="I96" s="369"/>
      <c r="J96" s="370"/>
      <c r="K96" s="370"/>
      <c r="L96" s="370"/>
      <c r="M96" s="370"/>
      <c r="N96" s="370"/>
      <c r="O96" s="370"/>
      <c r="P96" s="370"/>
      <c r="Q96" s="370"/>
      <c r="R96" s="370"/>
      <c r="S96" s="370"/>
    </row>
    <row r="97" spans="1:19" ht="15">
      <c r="A97" s="693"/>
      <c r="B97" s="674"/>
      <c r="C97" s="674"/>
      <c r="D97" s="674"/>
      <c r="E97" s="674"/>
      <c r="F97" s="674"/>
      <c r="G97" s="674"/>
      <c r="H97" s="674"/>
      <c r="I97" s="674"/>
      <c r="J97" s="677"/>
      <c r="K97" s="677"/>
      <c r="L97" s="677"/>
      <c r="M97" s="677"/>
      <c r="N97" s="677"/>
      <c r="O97" s="677"/>
      <c r="P97" s="677"/>
      <c r="Q97" s="677"/>
      <c r="R97" s="677"/>
      <c r="S97" s="677"/>
    </row>
    <row r="98" spans="1:19" ht="15">
      <c r="A98" s="693"/>
      <c r="B98" s="674"/>
      <c r="C98" s="674"/>
      <c r="D98" s="674"/>
      <c r="E98" s="674"/>
      <c r="F98" s="674"/>
      <c r="G98" s="674"/>
      <c r="H98" s="674"/>
      <c r="I98" s="674"/>
      <c r="J98" s="677"/>
      <c r="K98" s="677"/>
      <c r="L98" s="677"/>
      <c r="M98" s="677"/>
      <c r="N98" s="677"/>
      <c r="O98" s="677"/>
      <c r="P98" s="677"/>
      <c r="Q98" s="677"/>
      <c r="R98" s="677"/>
      <c r="S98" s="677"/>
    </row>
  </sheetData>
  <mergeCells count="10">
    <mergeCell ref="K10:L10"/>
    <mergeCell ref="A98:S98"/>
    <mergeCell ref="A11:A12"/>
    <mergeCell ref="A97:S97"/>
    <mergeCell ref="A52:A53"/>
    <mergeCell ref="A91:G91"/>
    <mergeCell ref="A93:G93"/>
    <mergeCell ref="A95:G95"/>
    <mergeCell ref="A96:G96"/>
    <mergeCell ref="A89:H89"/>
  </mergeCells>
  <printOptions horizontalCentered="1"/>
  <pageMargins left="0.75" right="0.75" top="1" bottom="1" header="0.5" footer="0.5"/>
  <pageSetup fitToHeight="1" fitToWidth="1" horizontalDpi="600" verticalDpi="600" orientation="landscape" scale="61" r:id="rId1"/>
  <headerFooter alignWithMargins="0">
    <oddFooter>&amp;C&amp;"Times New Roman,Regular"Exhibit D - Resources by DOJ Strategic Goals and Strategic Objectives</oddFooter>
  </headerFooter>
  <rowBreaks count="1" manualBreakCount="1">
    <brk id="44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8"/>
  <sheetViews>
    <sheetView showGridLines="0" showOutlineSymbols="0" zoomScale="80" zoomScaleNormal="80" workbookViewId="0" topLeftCell="A28">
      <selection activeCell="A38" sqref="A38:V48"/>
    </sheetView>
  </sheetViews>
  <sheetFormatPr defaultColWidth="8.88671875" defaultRowHeight="15"/>
  <cols>
    <col min="1" max="1" width="6.88671875" style="21" customWidth="1"/>
    <col min="2" max="2" width="23.88671875" style="21" customWidth="1"/>
    <col min="3" max="3" width="5.6640625" style="21" customWidth="1"/>
    <col min="4" max="4" width="6.77734375" style="21" customWidth="1"/>
    <col min="5" max="5" width="7.6640625" style="21" customWidth="1"/>
    <col min="6" max="6" width="1.1171875" style="21" customWidth="1"/>
    <col min="7" max="7" width="5.77734375" style="21" customWidth="1"/>
    <col min="8" max="8" width="5.6640625" style="21" customWidth="1"/>
    <col min="9" max="9" width="7.77734375" style="21" customWidth="1"/>
    <col min="10" max="10" width="0.78125" style="27" customWidth="1"/>
    <col min="11" max="12" width="5.6640625" style="21" customWidth="1"/>
    <col min="13" max="13" width="7.77734375" style="21" customWidth="1"/>
    <col min="14" max="14" width="0.78125" style="21" customWidth="1"/>
    <col min="15" max="15" width="5.5546875" style="21" customWidth="1"/>
    <col min="16" max="16" width="5.6640625" style="21" customWidth="1"/>
    <col min="17" max="17" width="7.77734375" style="21" customWidth="1"/>
    <col min="18" max="18" width="0.78125" style="21" customWidth="1"/>
    <col min="19" max="19" width="6.77734375" style="21" customWidth="1"/>
    <col min="20" max="20" width="5.6640625" style="21" customWidth="1"/>
    <col min="21" max="21" width="6.77734375" style="21" customWidth="1"/>
    <col min="22" max="22" width="7.77734375" style="21" customWidth="1"/>
    <col min="23" max="16384" width="9.6640625" style="21" customWidth="1"/>
  </cols>
  <sheetData>
    <row r="1" spans="1:22" ht="20.25">
      <c r="A1" s="38" t="s">
        <v>0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>
      <c r="A2" s="1"/>
      <c r="B2" s="1"/>
      <c r="C2" s="1"/>
      <c r="D2" s="1"/>
      <c r="E2" s="1"/>
      <c r="F2" s="1"/>
      <c r="G2" s="1"/>
      <c r="H2" s="1"/>
      <c r="I2" s="1"/>
      <c r="J2" s="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8.75">
      <c r="A3" s="22" t="s">
        <v>67</v>
      </c>
      <c r="B3" s="23"/>
      <c r="C3" s="23"/>
      <c r="D3" s="23"/>
      <c r="E3" s="23"/>
      <c r="F3" s="23"/>
      <c r="G3" s="23"/>
      <c r="H3" s="23"/>
      <c r="I3" s="23"/>
      <c r="J3" s="24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</row>
    <row r="4" spans="1:22" ht="16.5">
      <c r="A4" s="25" t="str">
        <f>+'(B) PSOB Sum of Req '!A5</f>
        <v>Office of Justice Programs</v>
      </c>
      <c r="B4" s="23"/>
      <c r="C4" s="23"/>
      <c r="D4" s="23"/>
      <c r="E4" s="23"/>
      <c r="F4" s="23"/>
      <c r="G4" s="23"/>
      <c r="H4" s="23"/>
      <c r="I4" s="23"/>
      <c r="J4" s="24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</row>
    <row r="5" spans="1:22" ht="16.5">
      <c r="A5" s="25" t="str">
        <f>+'(B) PSOB Sum of Req '!A6</f>
        <v>Public Safety Officers' Benefits</v>
      </c>
      <c r="B5" s="23"/>
      <c r="C5" s="23"/>
      <c r="D5" s="23"/>
      <c r="E5" s="23"/>
      <c r="F5" s="23"/>
      <c r="G5" s="23"/>
      <c r="H5" s="23"/>
      <c r="I5" s="23"/>
      <c r="J5" s="24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</row>
    <row r="6" spans="1:22" ht="15.75">
      <c r="A6" s="107" t="s">
        <v>73</v>
      </c>
      <c r="B6" s="23"/>
      <c r="C6" s="23"/>
      <c r="D6" s="23"/>
      <c r="E6" s="23"/>
      <c r="F6" s="23"/>
      <c r="G6" s="23"/>
      <c r="H6" s="23"/>
      <c r="I6" s="23"/>
      <c r="J6" s="24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22" ht="15.75">
      <c r="A7" s="1"/>
      <c r="B7" s="1"/>
      <c r="C7" s="1"/>
      <c r="D7" s="1"/>
      <c r="E7" s="1"/>
      <c r="F7" s="1"/>
      <c r="G7" s="23"/>
      <c r="H7" s="23"/>
      <c r="I7" s="23"/>
      <c r="J7" s="24"/>
      <c r="K7" s="23"/>
      <c r="L7" s="23"/>
      <c r="M7" s="23"/>
      <c r="N7" s="23"/>
      <c r="O7" s="23"/>
      <c r="P7" s="23"/>
      <c r="Q7" s="23"/>
      <c r="R7" s="1"/>
      <c r="S7" s="1"/>
      <c r="T7" s="1"/>
      <c r="U7" s="1"/>
      <c r="V7" s="1"/>
    </row>
    <row r="8" spans="1:22" ht="15.75">
      <c r="A8" s="1"/>
      <c r="B8" s="1"/>
      <c r="C8" s="23"/>
      <c r="D8" s="23"/>
      <c r="E8" s="23"/>
      <c r="F8" s="23"/>
      <c r="G8" s="23"/>
      <c r="H8" s="23"/>
      <c r="I8" s="23"/>
      <c r="J8" s="24"/>
      <c r="K8" s="23"/>
      <c r="L8" s="23"/>
      <c r="M8" s="23"/>
      <c r="N8" s="23"/>
      <c r="O8" s="23"/>
      <c r="P8" s="23"/>
      <c r="Q8" s="23"/>
      <c r="R8" s="23" t="s">
        <v>104</v>
      </c>
      <c r="S8" s="1"/>
      <c r="T8" s="26"/>
      <c r="U8" s="23"/>
      <c r="V8" s="23"/>
    </row>
    <row r="9" spans="1:22" ht="15.75">
      <c r="A9" s="123"/>
      <c r="B9" s="124"/>
      <c r="C9" s="142" t="s">
        <v>69</v>
      </c>
      <c r="D9" s="125"/>
      <c r="E9" s="125"/>
      <c r="F9" s="125" t="s">
        <v>104</v>
      </c>
      <c r="G9" s="142" t="s">
        <v>104</v>
      </c>
      <c r="H9" s="125"/>
      <c r="I9" s="125"/>
      <c r="J9" s="143"/>
      <c r="K9" s="125" t="s">
        <v>104</v>
      </c>
      <c r="L9" s="142" t="s">
        <v>109</v>
      </c>
      <c r="M9" s="125"/>
      <c r="N9" s="125"/>
      <c r="O9" s="125" t="s">
        <v>104</v>
      </c>
      <c r="P9" s="142" t="s">
        <v>57</v>
      </c>
      <c r="Q9" s="125"/>
      <c r="R9" s="125"/>
      <c r="S9" s="243"/>
      <c r="T9" s="142"/>
      <c r="U9" s="125"/>
      <c r="V9" s="126"/>
    </row>
    <row r="10" spans="1:22" ht="15.75">
      <c r="A10" s="121"/>
      <c r="B10" s="2"/>
      <c r="C10" s="239" t="s">
        <v>146</v>
      </c>
      <c r="D10" s="240"/>
      <c r="E10" s="240"/>
      <c r="F10" s="240" t="s">
        <v>104</v>
      </c>
      <c r="G10" s="239" t="s">
        <v>93</v>
      </c>
      <c r="H10" s="240"/>
      <c r="I10" s="240"/>
      <c r="J10" s="240" t="s">
        <v>104</v>
      </c>
      <c r="K10" s="240" t="s">
        <v>104</v>
      </c>
      <c r="L10" s="239" t="s">
        <v>10</v>
      </c>
      <c r="M10" s="240"/>
      <c r="N10" s="240"/>
      <c r="O10" s="240" t="s">
        <v>104</v>
      </c>
      <c r="P10" s="239" t="s">
        <v>108</v>
      </c>
      <c r="Q10" s="240"/>
      <c r="R10" s="240"/>
      <c r="S10" s="241" t="s">
        <v>104</v>
      </c>
      <c r="T10" s="239" t="s">
        <v>70</v>
      </c>
      <c r="U10" s="240"/>
      <c r="V10" s="242"/>
    </row>
    <row r="11" spans="1:22" ht="3" customHeight="1">
      <c r="A11" s="121"/>
      <c r="B11" s="1"/>
      <c r="C11" s="121"/>
      <c r="D11" s="1"/>
      <c r="E11" s="1"/>
      <c r="F11" s="1"/>
      <c r="G11" s="121"/>
      <c r="H11" s="1"/>
      <c r="I11" s="1"/>
      <c r="J11" s="2"/>
      <c r="K11" s="1"/>
      <c r="L11" s="121"/>
      <c r="M11" s="1"/>
      <c r="N11" s="1"/>
      <c r="O11" s="1"/>
      <c r="P11" s="121"/>
      <c r="Q11" s="1"/>
      <c r="R11" s="1"/>
      <c r="S11" s="1"/>
      <c r="T11" s="121"/>
      <c r="U11" s="1"/>
      <c r="V11" s="117"/>
    </row>
    <row r="12" spans="1:22" ht="16.5" thickBot="1">
      <c r="A12" s="128" t="s">
        <v>5</v>
      </c>
      <c r="B12" s="237"/>
      <c r="C12" s="220" t="s">
        <v>103</v>
      </c>
      <c r="D12" s="127" t="s">
        <v>8</v>
      </c>
      <c r="E12" s="127" t="s">
        <v>105</v>
      </c>
      <c r="F12" s="238"/>
      <c r="G12" s="220" t="s">
        <v>103</v>
      </c>
      <c r="H12" s="127" t="s">
        <v>8</v>
      </c>
      <c r="I12" s="127" t="s">
        <v>105</v>
      </c>
      <c r="J12" s="127"/>
      <c r="K12" s="127"/>
      <c r="L12" s="220" t="s">
        <v>103</v>
      </c>
      <c r="M12" s="127" t="s">
        <v>8</v>
      </c>
      <c r="N12" s="127" t="s">
        <v>105</v>
      </c>
      <c r="O12" s="127"/>
      <c r="P12" s="220" t="s">
        <v>103</v>
      </c>
      <c r="Q12" s="127" t="s">
        <v>8</v>
      </c>
      <c r="R12" s="127" t="s">
        <v>105</v>
      </c>
      <c r="S12" s="127"/>
      <c r="T12" s="220" t="s">
        <v>103</v>
      </c>
      <c r="U12" s="127" t="s">
        <v>8</v>
      </c>
      <c r="V12" s="221" t="s">
        <v>105</v>
      </c>
    </row>
    <row r="13" spans="1:22" ht="11.25" customHeight="1">
      <c r="A13" s="121"/>
      <c r="B13" s="1"/>
      <c r="C13" s="121"/>
      <c r="D13" s="1"/>
      <c r="E13" s="1"/>
      <c r="F13" s="1"/>
      <c r="G13" s="121"/>
      <c r="H13" s="1"/>
      <c r="I13" s="1"/>
      <c r="J13" s="2"/>
      <c r="K13" s="1"/>
      <c r="L13" s="121"/>
      <c r="M13" s="1"/>
      <c r="N13" s="1"/>
      <c r="O13" s="1"/>
      <c r="P13" s="121"/>
      <c r="Q13" s="1"/>
      <c r="R13" s="1"/>
      <c r="S13" s="1"/>
      <c r="T13" s="121"/>
      <c r="U13" s="1"/>
      <c r="V13" s="117"/>
    </row>
    <row r="14" spans="1:22" ht="15.75">
      <c r="A14" s="135" t="s">
        <v>98</v>
      </c>
      <c r="B14" s="136"/>
      <c r="C14" s="135"/>
      <c r="D14" s="136"/>
      <c r="E14" s="546">
        <v>64000</v>
      </c>
      <c r="F14" s="136"/>
      <c r="G14" s="135">
        <v>0</v>
      </c>
      <c r="H14" s="136">
        <v>0</v>
      </c>
      <c r="I14" s="136">
        <v>0</v>
      </c>
      <c r="J14" s="136"/>
      <c r="K14" s="136"/>
      <c r="L14" s="135">
        <v>0</v>
      </c>
      <c r="M14" s="136">
        <v>0</v>
      </c>
      <c r="N14" s="136"/>
      <c r="O14" s="136">
        <v>0</v>
      </c>
      <c r="P14" s="135">
        <v>0</v>
      </c>
      <c r="Q14" s="136">
        <v>0</v>
      </c>
      <c r="R14" s="136">
        <v>0</v>
      </c>
      <c r="S14" s="136">
        <v>285</v>
      </c>
      <c r="T14" s="135"/>
      <c r="U14" s="136">
        <f>D14+H14+L14+P14</f>
        <v>0</v>
      </c>
      <c r="V14" s="137">
        <f>SUM(E14:S14)</f>
        <v>64285</v>
      </c>
    </row>
    <row r="15" spans="1:22" ht="15.75">
      <c r="A15" s="135" t="s">
        <v>99</v>
      </c>
      <c r="B15" s="136"/>
      <c r="C15" s="135"/>
      <c r="D15" s="136"/>
      <c r="E15" s="136">
        <v>4884</v>
      </c>
      <c r="F15" s="136"/>
      <c r="G15" s="135">
        <v>0</v>
      </c>
      <c r="H15" s="136">
        <v>0</v>
      </c>
      <c r="I15" s="136">
        <v>-4674</v>
      </c>
      <c r="J15" s="136"/>
      <c r="K15" s="136"/>
      <c r="L15" s="135">
        <v>0</v>
      </c>
      <c r="M15" s="136">
        <v>0</v>
      </c>
      <c r="N15" s="136">
        <v>0</v>
      </c>
      <c r="O15" s="136">
        <v>0</v>
      </c>
      <c r="P15" s="135">
        <v>0</v>
      </c>
      <c r="Q15" s="136">
        <v>0</v>
      </c>
      <c r="R15" s="136">
        <v>0</v>
      </c>
      <c r="S15" s="136">
        <f>4611+1</f>
        <v>4612</v>
      </c>
      <c r="T15" s="135">
        <v>0</v>
      </c>
      <c r="U15" s="136">
        <v>0</v>
      </c>
      <c r="V15" s="499">
        <f>SUM(E15:S15)</f>
        <v>4822</v>
      </c>
    </row>
    <row r="16" spans="1:22" ht="15.75">
      <c r="A16" s="141" t="s">
        <v>100</v>
      </c>
      <c r="B16" s="37"/>
      <c r="C16" s="134"/>
      <c r="D16" s="133"/>
      <c r="E16" s="133">
        <v>4064</v>
      </c>
      <c r="F16" s="133"/>
      <c r="G16" s="134">
        <v>0</v>
      </c>
      <c r="H16" s="133">
        <v>0</v>
      </c>
      <c r="I16" s="133">
        <v>-1739</v>
      </c>
      <c r="J16" s="133"/>
      <c r="K16" s="133"/>
      <c r="L16" s="134">
        <v>0</v>
      </c>
      <c r="M16" s="133">
        <v>0</v>
      </c>
      <c r="N16" s="133"/>
      <c r="O16" s="133">
        <v>0</v>
      </c>
      <c r="P16" s="134">
        <v>0</v>
      </c>
      <c r="Q16" s="133">
        <v>0</v>
      </c>
      <c r="R16" s="133">
        <v>1687</v>
      </c>
      <c r="S16" s="133">
        <f>1687+13</f>
        <v>1700</v>
      </c>
      <c r="T16" s="135">
        <v>0</v>
      </c>
      <c r="U16" s="136">
        <v>0</v>
      </c>
      <c r="V16" s="137">
        <f>SUM(E16+S16+I16)</f>
        <v>4025</v>
      </c>
    </row>
    <row r="17" spans="1:22" ht="19.5" customHeight="1">
      <c r="A17" s="121"/>
      <c r="B17" s="1" t="s">
        <v>104</v>
      </c>
      <c r="C17" s="121"/>
      <c r="D17" s="2"/>
      <c r="E17" s="2"/>
      <c r="F17" s="1"/>
      <c r="G17" s="121"/>
      <c r="H17" s="2"/>
      <c r="I17" s="2"/>
      <c r="J17" s="2"/>
      <c r="K17" s="2"/>
      <c r="L17" s="121"/>
      <c r="M17" s="2"/>
      <c r="N17" s="2"/>
      <c r="O17" s="1"/>
      <c r="P17" s="121"/>
      <c r="Q17" s="2"/>
      <c r="R17" s="2"/>
      <c r="S17" s="1"/>
      <c r="T17" s="494"/>
      <c r="U17" s="114"/>
      <c r="V17" s="495"/>
    </row>
    <row r="18" spans="1:22" ht="19.5" customHeight="1">
      <c r="A18" s="138"/>
      <c r="B18" s="119" t="s">
        <v>114</v>
      </c>
      <c r="C18" s="144">
        <f>SUM(C14:C16)</f>
        <v>0</v>
      </c>
      <c r="D18" s="119">
        <f>SUM(D14:D16)</f>
        <v>0</v>
      </c>
      <c r="E18" s="120">
        <f>SUM(E14:E16)</f>
        <v>72948</v>
      </c>
      <c r="F18" s="119"/>
      <c r="G18" s="144">
        <f>SUM(G14:G16)</f>
        <v>0</v>
      </c>
      <c r="H18" s="119">
        <f>SUM(H14:H16)</f>
        <v>0</v>
      </c>
      <c r="I18" s="120">
        <f>SUM(I14:I16)</f>
        <v>-6413</v>
      </c>
      <c r="J18" s="119"/>
      <c r="K18" s="119"/>
      <c r="L18" s="144">
        <f>SUM(L14:L16)</f>
        <v>0</v>
      </c>
      <c r="M18" s="119">
        <f>SUM(M14:M16)</f>
        <v>0</v>
      </c>
      <c r="N18" s="120">
        <f>SUM(N14:N16)</f>
        <v>0</v>
      </c>
      <c r="O18" s="119"/>
      <c r="P18" s="144">
        <f>SUM(P14:P16)</f>
        <v>0</v>
      </c>
      <c r="Q18" s="119">
        <f>SUM(Q14:Q16)</f>
        <v>0</v>
      </c>
      <c r="R18" s="120">
        <f>SUM(R14:R16)</f>
        <v>1687</v>
      </c>
      <c r="S18" s="119">
        <f>SUM(S14:S16)</f>
        <v>6597</v>
      </c>
      <c r="T18" s="141">
        <v>0</v>
      </c>
      <c r="U18" s="37">
        <v>0</v>
      </c>
      <c r="V18" s="129">
        <f>SUM(V14:V17)</f>
        <v>73132</v>
      </c>
    </row>
    <row r="19" spans="1:22" ht="19.5" customHeight="1">
      <c r="A19" s="139"/>
      <c r="B19" s="1"/>
      <c r="C19" s="121"/>
      <c r="D19" s="1"/>
      <c r="E19" s="1"/>
      <c r="F19" s="1"/>
      <c r="G19" s="121"/>
      <c r="H19" s="1"/>
      <c r="I19" s="1"/>
      <c r="J19" s="2"/>
      <c r="K19" s="1"/>
      <c r="L19" s="121"/>
      <c r="M19" s="1"/>
      <c r="N19" s="1"/>
      <c r="O19" s="1"/>
      <c r="P19" s="121"/>
      <c r="Q19" s="1"/>
      <c r="R19" s="1"/>
      <c r="S19" s="1"/>
      <c r="T19" s="496"/>
      <c r="U19" s="497"/>
      <c r="V19" s="498"/>
    </row>
    <row r="20" spans="1:22" ht="15.75" customHeight="1">
      <c r="A20" s="141" t="s">
        <v>80</v>
      </c>
      <c r="B20" s="491"/>
      <c r="C20" s="141"/>
      <c r="D20" s="37">
        <v>0</v>
      </c>
      <c r="E20" s="37"/>
      <c r="F20" s="37"/>
      <c r="G20" s="141"/>
      <c r="H20" s="37">
        <v>0</v>
      </c>
      <c r="I20" s="37"/>
      <c r="J20" s="37"/>
      <c r="K20" s="37"/>
      <c r="L20" s="141"/>
      <c r="M20" s="37">
        <v>0</v>
      </c>
      <c r="N20" s="37"/>
      <c r="O20" s="37"/>
      <c r="P20" s="141"/>
      <c r="Q20" s="37">
        <v>0</v>
      </c>
      <c r="R20" s="37"/>
      <c r="S20" s="37"/>
      <c r="T20" s="141"/>
      <c r="U20" s="37"/>
      <c r="V20" s="118"/>
    </row>
    <row r="21" spans="1:36" ht="15.75">
      <c r="A21" s="492"/>
      <c r="B21" s="131" t="s">
        <v>79</v>
      </c>
      <c r="C21" s="130"/>
      <c r="D21" s="131">
        <f>SUM(D18:D20)</f>
        <v>0</v>
      </c>
      <c r="E21" s="131"/>
      <c r="F21" s="131"/>
      <c r="G21" s="130"/>
      <c r="H21" s="131">
        <f>+H18+H20</f>
        <v>0</v>
      </c>
      <c r="I21" s="131"/>
      <c r="J21" s="131"/>
      <c r="K21" s="131"/>
      <c r="L21" s="130"/>
      <c r="M21" s="131">
        <f>+M18+M20</f>
        <v>0</v>
      </c>
      <c r="N21" s="131"/>
      <c r="O21" s="131"/>
      <c r="P21" s="130"/>
      <c r="Q21" s="131">
        <f>+Q18+Q20</f>
        <v>0</v>
      </c>
      <c r="R21" s="131"/>
      <c r="S21" s="131"/>
      <c r="T21" s="141"/>
      <c r="U21" s="37">
        <v>0</v>
      </c>
      <c r="V21" s="118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</row>
    <row r="22" spans="1:22" ht="15.75">
      <c r="A22" s="493" t="s">
        <v>81</v>
      </c>
      <c r="B22" s="136"/>
      <c r="C22" s="135"/>
      <c r="D22" s="136"/>
      <c r="E22" s="136"/>
      <c r="F22" s="136"/>
      <c r="G22" s="135"/>
      <c r="H22" s="136"/>
      <c r="I22" s="136"/>
      <c r="J22" s="136"/>
      <c r="K22" s="136"/>
      <c r="L22" s="135"/>
      <c r="M22" s="136"/>
      <c r="N22" s="136"/>
      <c r="O22" s="136"/>
      <c r="P22" s="135"/>
      <c r="Q22" s="136"/>
      <c r="R22" s="136"/>
      <c r="S22" s="136"/>
      <c r="T22" s="130"/>
      <c r="U22" s="131"/>
      <c r="V22" s="132"/>
    </row>
    <row r="23" spans="1:22" ht="15.75">
      <c r="A23" s="493"/>
      <c r="B23" s="136" t="s">
        <v>11</v>
      </c>
      <c r="C23" s="135"/>
      <c r="D23" s="136">
        <v>0</v>
      </c>
      <c r="E23" s="136"/>
      <c r="F23" s="136"/>
      <c r="G23" s="135"/>
      <c r="H23" s="136">
        <v>0</v>
      </c>
      <c r="I23" s="136"/>
      <c r="J23" s="136"/>
      <c r="K23" s="136"/>
      <c r="L23" s="135"/>
      <c r="M23" s="136">
        <v>0</v>
      </c>
      <c r="N23" s="136"/>
      <c r="O23" s="136"/>
      <c r="P23" s="135"/>
      <c r="Q23" s="136">
        <v>0</v>
      </c>
      <c r="R23" s="136"/>
      <c r="S23" s="136"/>
      <c r="T23" s="135"/>
      <c r="U23" s="136">
        <v>0</v>
      </c>
      <c r="V23" s="137"/>
    </row>
    <row r="24" spans="1:22" ht="15.75">
      <c r="A24" s="122"/>
      <c r="B24" s="37" t="s">
        <v>54</v>
      </c>
      <c r="C24" s="141"/>
      <c r="D24" s="37">
        <v>0</v>
      </c>
      <c r="E24" s="37"/>
      <c r="F24" s="37"/>
      <c r="G24" s="141"/>
      <c r="H24" s="37">
        <v>0</v>
      </c>
      <c r="I24" s="37"/>
      <c r="J24" s="37"/>
      <c r="K24" s="37"/>
      <c r="L24" s="141"/>
      <c r="M24" s="37">
        <v>0</v>
      </c>
      <c r="N24" s="37"/>
      <c r="O24" s="37"/>
      <c r="P24" s="141"/>
      <c r="Q24" s="37">
        <v>0</v>
      </c>
      <c r="R24" s="37">
        <v>0</v>
      </c>
      <c r="S24" s="37"/>
      <c r="T24" s="135"/>
      <c r="U24" s="136">
        <v>0</v>
      </c>
      <c r="V24" s="137"/>
    </row>
    <row r="25" spans="1:22" ht="15.75">
      <c r="A25" s="122" t="s">
        <v>82</v>
      </c>
      <c r="B25" s="37"/>
      <c r="C25" s="141"/>
      <c r="D25" s="37">
        <f>D24+D23+D21</f>
        <v>0</v>
      </c>
      <c r="E25" s="37"/>
      <c r="F25" s="37"/>
      <c r="G25" s="141"/>
      <c r="H25" s="37">
        <f>H24+H23+H21</f>
        <v>0</v>
      </c>
      <c r="I25" s="37"/>
      <c r="J25" s="37"/>
      <c r="K25" s="37"/>
      <c r="L25" s="141"/>
      <c r="M25" s="37">
        <f>M24+M23+M21</f>
        <v>0</v>
      </c>
      <c r="N25" s="37"/>
      <c r="O25" s="37"/>
      <c r="P25" s="141"/>
      <c r="Q25" s="37">
        <f>Q24+Q23+Q21</f>
        <v>0</v>
      </c>
      <c r="R25" s="37"/>
      <c r="S25" s="37"/>
      <c r="T25" s="141"/>
      <c r="U25" s="37">
        <v>0</v>
      </c>
      <c r="V25" s="118"/>
    </row>
    <row r="26" spans="1:22" ht="15.75">
      <c r="A26" s="140" t="s">
        <v>82</v>
      </c>
      <c r="B26" s="37"/>
      <c r="C26" s="141"/>
      <c r="D26" s="37">
        <f>D25+D24+D22</f>
        <v>0</v>
      </c>
      <c r="E26" s="37"/>
      <c r="F26" s="37"/>
      <c r="G26" s="141"/>
      <c r="H26" s="37">
        <f>H25+H24+H22</f>
        <v>0</v>
      </c>
      <c r="I26" s="37"/>
      <c r="J26" s="37"/>
      <c r="K26" s="132"/>
      <c r="L26" s="37"/>
      <c r="M26" s="37">
        <v>0</v>
      </c>
      <c r="N26" s="131"/>
      <c r="O26" s="132"/>
      <c r="P26" s="37"/>
      <c r="Q26" s="37">
        <v>0</v>
      </c>
      <c r="R26" s="131"/>
      <c r="S26" s="132"/>
      <c r="T26" s="141"/>
      <c r="U26" s="37">
        <v>0</v>
      </c>
      <c r="V26" s="118"/>
    </row>
    <row r="27" spans="2:22" ht="15.75">
      <c r="B27" s="1"/>
      <c r="C27" s="1"/>
      <c r="D27" s="1"/>
      <c r="E27" s="1"/>
      <c r="F27" s="1"/>
      <c r="G27" s="1"/>
      <c r="H27" s="1"/>
      <c r="I27" s="1"/>
      <c r="J27" s="2"/>
      <c r="K27" s="1"/>
      <c r="L27" s="1"/>
      <c r="M27" s="1"/>
      <c r="N27" s="1"/>
      <c r="O27" s="124"/>
      <c r="P27" s="1"/>
      <c r="Q27" s="1"/>
      <c r="R27" s="1"/>
      <c r="S27" s="1"/>
      <c r="T27" s="1"/>
      <c r="U27" s="1"/>
      <c r="V27" s="1"/>
    </row>
    <row r="28" spans="1:22" ht="15.75">
      <c r="A28" s="1"/>
      <c r="B28" s="1"/>
      <c r="C28" s="1"/>
      <c r="D28" s="1"/>
      <c r="E28" s="1"/>
      <c r="F28" s="1"/>
      <c r="G28" s="1"/>
      <c r="H28" s="1"/>
      <c r="I28" s="1"/>
      <c r="J28" s="2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>
      <c r="A29" s="1" t="s">
        <v>173</v>
      </c>
      <c r="C29" s="1"/>
      <c r="D29" s="1"/>
      <c r="E29" s="1"/>
      <c r="F29" s="1"/>
      <c r="G29" s="1"/>
      <c r="H29" s="1"/>
      <c r="I29" s="1"/>
      <c r="J29" s="2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>
      <c r="A30" s="1"/>
      <c r="C30" s="1"/>
      <c r="D30" s="1"/>
      <c r="E30" s="1"/>
      <c r="F30" s="1"/>
      <c r="G30" s="1"/>
      <c r="H30" s="1"/>
      <c r="I30" s="1"/>
      <c r="J30" s="2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4.25" customHeight="1">
      <c r="A31" s="112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"/>
      <c r="U31" s="1"/>
      <c r="V31" s="1"/>
    </row>
    <row r="32" spans="1:22" ht="15.75">
      <c r="A32" s="1" t="s">
        <v>193</v>
      </c>
      <c r="B32" s="1"/>
      <c r="C32" s="1"/>
      <c r="D32" s="1"/>
      <c r="E32" s="1"/>
      <c r="F32" s="1"/>
      <c r="G32" s="1"/>
      <c r="H32" s="1"/>
      <c r="I32" s="1"/>
      <c r="J32" s="2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>
      <c r="A33" s="1"/>
      <c r="B33" s="1"/>
      <c r="C33" s="1"/>
      <c r="D33" s="1"/>
      <c r="E33" s="1"/>
      <c r="F33" s="1"/>
      <c r="G33" s="1"/>
      <c r="H33" s="1"/>
      <c r="I33" s="1"/>
      <c r="J33" s="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>
      <c r="A34" s="1"/>
      <c r="B34" s="1"/>
      <c r="C34" s="1"/>
      <c r="D34" s="1"/>
      <c r="E34" s="1"/>
      <c r="F34" s="1"/>
      <c r="G34" s="1"/>
      <c r="H34" s="1"/>
      <c r="I34" s="1"/>
      <c r="J34" s="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>
      <c r="A35" s="1"/>
      <c r="B35" s="1"/>
      <c r="C35" s="1"/>
      <c r="D35" s="1"/>
      <c r="E35" s="1"/>
      <c r="F35" s="1"/>
      <c r="G35" s="1"/>
      <c r="H35" s="1"/>
      <c r="I35" s="1"/>
      <c r="J35" s="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>
      <c r="A36" s="113"/>
      <c r="B36" s="113"/>
      <c r="C36" s="113"/>
      <c r="D36" s="113"/>
      <c r="E36" s="113"/>
      <c r="F36" s="113"/>
      <c r="G36" s="113"/>
      <c r="H36" s="113"/>
      <c r="I36" s="113"/>
      <c r="J36" s="114"/>
      <c r="K36" s="113"/>
      <c r="L36" s="113"/>
      <c r="M36" s="113"/>
      <c r="N36" s="1"/>
      <c r="O36" s="1"/>
      <c r="P36" s="1"/>
      <c r="Q36" s="1"/>
      <c r="R36" s="1"/>
      <c r="S36" s="1"/>
      <c r="T36" s="1"/>
      <c r="U36" s="1"/>
      <c r="V36" s="1"/>
    </row>
    <row r="37" spans="1:22" ht="15.75">
      <c r="A37" s="113"/>
      <c r="B37" s="113"/>
      <c r="C37" s="113"/>
      <c r="D37" s="113"/>
      <c r="E37" s="113"/>
      <c r="F37" s="113"/>
      <c r="G37" s="113"/>
      <c r="H37" s="113"/>
      <c r="I37" s="113"/>
      <c r="J37" s="114"/>
      <c r="K37" s="113"/>
      <c r="L37" s="113"/>
      <c r="M37" s="113"/>
      <c r="N37" s="1"/>
      <c r="O37" s="1"/>
      <c r="P37" s="1"/>
      <c r="Q37" s="1"/>
      <c r="R37" s="1"/>
      <c r="S37" s="1"/>
      <c r="T37" s="1"/>
      <c r="U37" s="1"/>
      <c r="V37" s="1"/>
    </row>
    <row r="38" spans="1:22" ht="18">
      <c r="A38" s="702"/>
      <c r="B38" s="703"/>
      <c r="C38" s="703"/>
      <c r="D38" s="703"/>
      <c r="E38" s="703"/>
      <c r="F38" s="703"/>
      <c r="G38" s="703"/>
      <c r="H38" s="703"/>
      <c r="I38" s="703"/>
      <c r="J38" s="703"/>
      <c r="K38" s="703"/>
      <c r="L38" s="703"/>
      <c r="M38" s="703"/>
      <c r="N38" s="703"/>
      <c r="O38" s="703"/>
      <c r="P38" s="703"/>
      <c r="Q38" s="703"/>
      <c r="R38" s="703"/>
      <c r="S38" s="703"/>
      <c r="T38" s="703"/>
      <c r="U38" s="703"/>
      <c r="V38" s="703"/>
    </row>
    <row r="39" spans="1:22" ht="18">
      <c r="A39" s="559"/>
      <c r="B39" s="381"/>
      <c r="C39" s="381"/>
      <c r="D39" s="381"/>
      <c r="E39" s="381"/>
      <c r="F39" s="381"/>
      <c r="G39" s="381"/>
      <c r="H39" s="381"/>
      <c r="I39" s="381"/>
      <c r="J39" s="381"/>
      <c r="K39" s="381"/>
      <c r="L39" s="381"/>
      <c r="M39" s="381"/>
      <c r="N39" s="381"/>
      <c r="O39" s="381"/>
      <c r="P39" s="381"/>
      <c r="Q39" s="381"/>
      <c r="R39" s="381"/>
      <c r="S39" s="381"/>
      <c r="T39" s="381"/>
      <c r="U39" s="381"/>
      <c r="V39" s="381"/>
    </row>
    <row r="40" spans="1:22" ht="18">
      <c r="A40" s="704"/>
      <c r="B40" s="701"/>
      <c r="C40" s="701"/>
      <c r="D40" s="701"/>
      <c r="E40" s="701"/>
      <c r="F40" s="701"/>
      <c r="G40" s="701"/>
      <c r="H40" s="701"/>
      <c r="I40" s="701"/>
      <c r="J40" s="701"/>
      <c r="K40" s="701"/>
      <c r="L40" s="701"/>
      <c r="M40" s="701"/>
      <c r="N40" s="701"/>
      <c r="O40" s="701"/>
      <c r="P40" s="701"/>
      <c r="Q40" s="701"/>
      <c r="R40" s="701"/>
      <c r="S40" s="701"/>
      <c r="T40" s="701"/>
      <c r="U40" s="701"/>
      <c r="V40" s="701"/>
    </row>
    <row r="41" spans="1:22" ht="24" customHeight="1">
      <c r="A41" s="700"/>
      <c r="B41" s="701"/>
      <c r="C41" s="701"/>
      <c r="D41" s="701"/>
      <c r="E41" s="701"/>
      <c r="F41" s="701"/>
      <c r="G41" s="701"/>
      <c r="H41" s="701"/>
      <c r="I41" s="701"/>
      <c r="J41" s="701"/>
      <c r="K41" s="701"/>
      <c r="L41" s="701"/>
      <c r="M41" s="701"/>
      <c r="N41" s="701"/>
      <c r="O41" s="701"/>
      <c r="P41" s="701"/>
      <c r="Q41" s="701"/>
      <c r="R41" s="701"/>
      <c r="S41" s="701"/>
      <c r="T41" s="701"/>
      <c r="U41" s="701"/>
      <c r="V41" s="701"/>
    </row>
    <row r="42" spans="1:22" ht="23.25" customHeight="1">
      <c r="A42" s="704"/>
      <c r="B42" s="701"/>
      <c r="C42" s="701"/>
      <c r="D42" s="701"/>
      <c r="E42" s="701"/>
      <c r="F42" s="701"/>
      <c r="G42" s="701"/>
      <c r="H42" s="701"/>
      <c r="I42" s="701"/>
      <c r="J42" s="701"/>
      <c r="K42" s="701"/>
      <c r="L42" s="701"/>
      <c r="M42" s="701"/>
      <c r="N42" s="701"/>
      <c r="O42" s="701"/>
      <c r="P42" s="701"/>
      <c r="Q42" s="701"/>
      <c r="R42" s="701"/>
      <c r="S42" s="701"/>
      <c r="T42" s="701"/>
      <c r="U42" s="701"/>
      <c r="V42" s="701"/>
    </row>
    <row r="43" spans="1:22" ht="9.75" customHeight="1">
      <c r="A43" s="379"/>
      <c r="B43" s="379"/>
      <c r="C43" s="379"/>
      <c r="D43" s="379"/>
      <c r="E43" s="379"/>
      <c r="F43" s="379"/>
      <c r="G43" s="379"/>
      <c r="H43" s="379"/>
      <c r="I43" s="379"/>
      <c r="J43" s="560"/>
      <c r="K43" s="379"/>
      <c r="L43" s="379"/>
      <c r="M43" s="379"/>
      <c r="N43" s="379"/>
      <c r="O43" s="379"/>
      <c r="P43" s="379"/>
      <c r="Q43" s="379"/>
      <c r="R43" s="379"/>
      <c r="S43" s="379"/>
      <c r="T43" s="379"/>
      <c r="U43" s="379"/>
      <c r="V43" s="379"/>
    </row>
    <row r="44" spans="1:22" ht="18">
      <c r="A44" s="704"/>
      <c r="B44" s="703"/>
      <c r="C44" s="703"/>
      <c r="D44" s="703"/>
      <c r="E44" s="703"/>
      <c r="F44" s="703"/>
      <c r="G44" s="703"/>
      <c r="H44" s="703"/>
      <c r="I44" s="703"/>
      <c r="J44" s="703"/>
      <c r="K44" s="703"/>
      <c r="L44" s="703"/>
      <c r="M44" s="703"/>
      <c r="N44" s="703"/>
      <c r="O44" s="703"/>
      <c r="P44" s="703"/>
      <c r="Q44" s="703"/>
      <c r="R44" s="703"/>
      <c r="S44" s="703"/>
      <c r="T44" s="703"/>
      <c r="U44" s="703"/>
      <c r="V44" s="703"/>
    </row>
    <row r="45" spans="1:22" ht="11.25" customHeight="1">
      <c r="A45" s="379"/>
      <c r="B45" s="379"/>
      <c r="C45" s="379"/>
      <c r="D45" s="379"/>
      <c r="E45" s="379"/>
      <c r="F45" s="379"/>
      <c r="G45" s="379"/>
      <c r="H45" s="379"/>
      <c r="I45" s="379"/>
      <c r="J45" s="560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</row>
    <row r="46" spans="1:22" ht="18">
      <c r="A46" s="700"/>
      <c r="B46" s="701"/>
      <c r="C46" s="701"/>
      <c r="D46" s="701"/>
      <c r="E46" s="701"/>
      <c r="F46" s="701"/>
      <c r="G46" s="701"/>
      <c r="H46" s="701"/>
      <c r="I46" s="701"/>
      <c r="J46" s="701"/>
      <c r="K46" s="701"/>
      <c r="L46" s="701"/>
      <c r="M46" s="701"/>
      <c r="N46" s="701"/>
      <c r="O46" s="701"/>
      <c r="P46" s="701"/>
      <c r="Q46" s="701"/>
      <c r="R46" s="701"/>
      <c r="S46" s="701"/>
      <c r="T46" s="701"/>
      <c r="U46" s="701"/>
      <c r="V46" s="701"/>
    </row>
    <row r="47" spans="1:22" ht="11.25" customHeight="1">
      <c r="A47" s="379"/>
      <c r="B47" s="379"/>
      <c r="C47" s="379"/>
      <c r="D47" s="379"/>
      <c r="E47" s="379"/>
      <c r="F47" s="379"/>
      <c r="G47" s="379"/>
      <c r="H47" s="379"/>
      <c r="I47" s="379"/>
      <c r="J47" s="560"/>
      <c r="K47" s="379"/>
      <c r="L47" s="379"/>
      <c r="M47" s="379"/>
      <c r="N47" s="379"/>
      <c r="O47" s="379"/>
      <c r="P47" s="379"/>
      <c r="Q47" s="379"/>
      <c r="R47" s="379"/>
      <c r="S47" s="379"/>
      <c r="T47" s="379"/>
      <c r="U47" s="379"/>
      <c r="V47" s="379"/>
    </row>
    <row r="48" spans="1:22" ht="15" customHeight="1">
      <c r="A48" s="700"/>
      <c r="B48" s="701"/>
      <c r="C48" s="701"/>
      <c r="D48" s="701"/>
      <c r="E48" s="701"/>
      <c r="F48" s="701"/>
      <c r="G48" s="701"/>
      <c r="H48" s="701"/>
      <c r="I48" s="701"/>
      <c r="J48" s="701"/>
      <c r="K48" s="701"/>
      <c r="L48" s="701"/>
      <c r="M48" s="701"/>
      <c r="N48" s="701"/>
      <c r="O48" s="701"/>
      <c r="P48" s="701"/>
      <c r="Q48" s="701"/>
      <c r="R48" s="701"/>
      <c r="S48" s="701"/>
      <c r="T48" s="701"/>
      <c r="U48" s="701"/>
      <c r="V48" s="701"/>
    </row>
  </sheetData>
  <mergeCells count="7">
    <mergeCell ref="A41:V41"/>
    <mergeCell ref="A48:V48"/>
    <mergeCell ref="A38:V38"/>
    <mergeCell ref="A40:V40"/>
    <mergeCell ref="A42:V42"/>
    <mergeCell ref="A44:V44"/>
    <mergeCell ref="A46:V46"/>
  </mergeCells>
  <printOptions horizontalCentered="1"/>
  <pageMargins left="0.5" right="0.5" top="0.5" bottom="0.55" header="0" footer="0.64"/>
  <pageSetup firstPageNumber="2" useFirstPageNumber="1" fitToHeight="1" fitToWidth="1" horizontalDpi="300" verticalDpi="300" orientation="landscape" scale="77" r:id="rId1"/>
  <headerFooter alignWithMargins="0">
    <oddFooter>&amp;C&amp;"Times New Roman,Regular"Exhibit F - Crosswalk of 2006 Availability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8"/>
  <sheetViews>
    <sheetView showGridLines="0" showOutlineSymbols="0" zoomScale="80" zoomScaleNormal="80" workbookViewId="0" topLeftCell="A7">
      <selection activeCell="A38" sqref="A38:V38"/>
    </sheetView>
  </sheetViews>
  <sheetFormatPr defaultColWidth="8.88671875" defaultRowHeight="15"/>
  <cols>
    <col min="1" max="1" width="6.88671875" style="39" customWidth="1"/>
    <col min="2" max="2" width="23.88671875" style="39" customWidth="1"/>
    <col min="3" max="3" width="5.6640625" style="39" customWidth="1"/>
    <col min="4" max="4" width="6.77734375" style="39" customWidth="1"/>
    <col min="5" max="5" width="7.6640625" style="39" customWidth="1"/>
    <col min="6" max="6" width="1.1171875" style="39" customWidth="1"/>
    <col min="7" max="7" width="5.77734375" style="39" customWidth="1"/>
    <col min="8" max="8" width="5.6640625" style="39" customWidth="1"/>
    <col min="9" max="9" width="7.77734375" style="39" customWidth="1"/>
    <col min="10" max="10" width="0.78125" style="535" customWidth="1"/>
    <col min="11" max="11" width="3.5546875" style="39" customWidth="1"/>
    <col min="12" max="12" width="5.6640625" style="39" customWidth="1"/>
    <col min="13" max="13" width="7.77734375" style="39" customWidth="1"/>
    <col min="14" max="14" width="0.78125" style="39" customWidth="1"/>
    <col min="15" max="15" width="7.21484375" style="39" customWidth="1"/>
    <col min="16" max="16" width="5.6640625" style="39" customWidth="1"/>
    <col min="17" max="17" width="7.77734375" style="39" customWidth="1"/>
    <col min="18" max="18" width="0.78125" style="39" customWidth="1"/>
    <col min="19" max="19" width="6.77734375" style="39" customWidth="1"/>
    <col min="20" max="20" width="5.6640625" style="39" customWidth="1"/>
    <col min="21" max="21" width="6.77734375" style="39" customWidth="1"/>
    <col min="22" max="22" width="7.77734375" style="39" customWidth="1"/>
    <col min="23" max="16384" width="9.6640625" style="39" customWidth="1"/>
  </cols>
  <sheetData>
    <row r="1" spans="1:22" ht="20.25">
      <c r="A1" s="38" t="s">
        <v>194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>
      <c r="A2" s="1"/>
      <c r="B2" s="1"/>
      <c r="C2" s="1"/>
      <c r="D2" s="1"/>
      <c r="E2" s="1"/>
      <c r="F2" s="1"/>
      <c r="G2" s="1"/>
      <c r="H2" s="1"/>
      <c r="I2" s="1"/>
      <c r="J2" s="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8.75">
      <c r="A3" s="22" t="s">
        <v>195</v>
      </c>
      <c r="B3" s="23"/>
      <c r="C3" s="23"/>
      <c r="D3" s="23"/>
      <c r="E3" s="23"/>
      <c r="F3" s="23"/>
      <c r="G3" s="23"/>
      <c r="H3" s="23"/>
      <c r="I3" s="23"/>
      <c r="J3" s="24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</row>
    <row r="4" spans="1:22" ht="16.5">
      <c r="A4" s="25" t="str">
        <f>+'(B) PSOB Sum of Req '!A5</f>
        <v>Office of Justice Programs</v>
      </c>
      <c r="B4" s="23"/>
      <c r="C4" s="23"/>
      <c r="D4" s="23"/>
      <c r="E4" s="23"/>
      <c r="F4" s="23"/>
      <c r="G4" s="23"/>
      <c r="H4" s="23"/>
      <c r="I4" s="23"/>
      <c r="J4" s="24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</row>
    <row r="5" spans="1:22" ht="16.5">
      <c r="A5" s="25" t="str">
        <f>+'(B) PSOB Sum of Req '!A6</f>
        <v>Public Safety Officers' Benefits</v>
      </c>
      <c r="B5" s="23"/>
      <c r="C5" s="23"/>
      <c r="D5" s="23"/>
      <c r="E5" s="23"/>
      <c r="F5" s="23"/>
      <c r="G5" s="23"/>
      <c r="H5" s="23"/>
      <c r="I5" s="23"/>
      <c r="J5" s="24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</row>
    <row r="6" spans="1:22" ht="15.75">
      <c r="A6" s="107" t="s">
        <v>73</v>
      </c>
      <c r="B6" s="23"/>
      <c r="C6" s="23"/>
      <c r="D6" s="23"/>
      <c r="E6" s="23"/>
      <c r="F6" s="23"/>
      <c r="G6" s="23"/>
      <c r="H6" s="23"/>
      <c r="I6" s="23"/>
      <c r="J6" s="24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22" ht="15.75">
      <c r="A7" s="1"/>
      <c r="B7" s="1"/>
      <c r="C7" s="1"/>
      <c r="D7" s="1"/>
      <c r="E7" s="1"/>
      <c r="F7" s="1"/>
      <c r="G7" s="23"/>
      <c r="H7" s="23"/>
      <c r="I7" s="23"/>
      <c r="J7" s="24"/>
      <c r="K7" s="23"/>
      <c r="L7" s="23"/>
      <c r="M7" s="23"/>
      <c r="N7" s="23"/>
      <c r="O7" s="23"/>
      <c r="P7" s="23"/>
      <c r="Q7" s="23"/>
      <c r="R7" s="1"/>
      <c r="S7" s="1"/>
      <c r="T7" s="1"/>
      <c r="U7" s="1"/>
      <c r="V7" s="1"/>
    </row>
    <row r="8" spans="1:22" ht="15.75">
      <c r="A8" s="1"/>
      <c r="B8" s="1"/>
      <c r="C8" s="23"/>
      <c r="D8" s="23"/>
      <c r="E8" s="23"/>
      <c r="F8" s="23"/>
      <c r="G8" s="23"/>
      <c r="H8" s="23"/>
      <c r="I8" s="23"/>
      <c r="J8" s="24"/>
      <c r="K8" s="23"/>
      <c r="L8" s="23"/>
      <c r="M8" s="23"/>
      <c r="N8" s="23"/>
      <c r="O8" s="23"/>
      <c r="P8" s="23"/>
      <c r="Q8" s="23"/>
      <c r="R8" s="23" t="s">
        <v>104</v>
      </c>
      <c r="S8" s="1"/>
      <c r="T8" s="26"/>
      <c r="U8" s="23"/>
      <c r="V8" s="23"/>
    </row>
    <row r="9" spans="1:22" ht="15.75">
      <c r="A9" s="123"/>
      <c r="B9" s="124"/>
      <c r="C9" s="142"/>
      <c r="D9" s="125"/>
      <c r="E9" s="125"/>
      <c r="F9" s="125" t="s">
        <v>104</v>
      </c>
      <c r="G9" s="142" t="s">
        <v>104</v>
      </c>
      <c r="H9" s="125"/>
      <c r="I9" s="125"/>
      <c r="J9" s="143"/>
      <c r="K9" s="125" t="s">
        <v>104</v>
      </c>
      <c r="L9" s="142" t="s">
        <v>109</v>
      </c>
      <c r="M9" s="125"/>
      <c r="N9" s="125"/>
      <c r="O9" s="125" t="s">
        <v>104</v>
      </c>
      <c r="P9" s="142" t="s">
        <v>57</v>
      </c>
      <c r="Q9" s="125"/>
      <c r="R9" s="125"/>
      <c r="S9" s="243"/>
      <c r="T9" s="142"/>
      <c r="U9" s="125"/>
      <c r="V9" s="126"/>
    </row>
    <row r="10" spans="1:22" ht="15.75">
      <c r="A10" s="121"/>
      <c r="B10" s="2"/>
      <c r="C10" s="239" t="s">
        <v>196</v>
      </c>
      <c r="D10" s="240"/>
      <c r="E10" s="240"/>
      <c r="F10" s="240" t="s">
        <v>104</v>
      </c>
      <c r="G10" s="239" t="s">
        <v>93</v>
      </c>
      <c r="H10" s="240"/>
      <c r="I10" s="240"/>
      <c r="J10" s="240" t="s">
        <v>104</v>
      </c>
      <c r="K10" s="240" t="s">
        <v>104</v>
      </c>
      <c r="L10" s="239" t="s">
        <v>10</v>
      </c>
      <c r="M10" s="240"/>
      <c r="N10" s="240"/>
      <c r="O10" s="240" t="s">
        <v>104</v>
      </c>
      <c r="P10" s="239" t="s">
        <v>108</v>
      </c>
      <c r="Q10" s="240"/>
      <c r="R10" s="240"/>
      <c r="S10" s="241" t="s">
        <v>104</v>
      </c>
      <c r="T10" s="239" t="s">
        <v>201</v>
      </c>
      <c r="U10" s="240"/>
      <c r="V10" s="242"/>
    </row>
    <row r="11" spans="1:22" ht="3" customHeight="1">
      <c r="A11" s="121"/>
      <c r="B11" s="1"/>
      <c r="C11" s="121"/>
      <c r="D11" s="1"/>
      <c r="E11" s="1"/>
      <c r="F11" s="1"/>
      <c r="G11" s="121"/>
      <c r="H11" s="1"/>
      <c r="I11" s="1"/>
      <c r="J11" s="2"/>
      <c r="K11" s="1"/>
      <c r="L11" s="121"/>
      <c r="M11" s="1"/>
      <c r="N11" s="1"/>
      <c r="O11" s="1"/>
      <c r="P11" s="121"/>
      <c r="Q11" s="1"/>
      <c r="R11" s="1"/>
      <c r="S11" s="1"/>
      <c r="T11" s="121"/>
      <c r="U11" s="1"/>
      <c r="V11" s="117"/>
    </row>
    <row r="12" spans="1:22" ht="16.5" thickBot="1">
      <c r="A12" s="128" t="s">
        <v>5</v>
      </c>
      <c r="B12" s="237"/>
      <c r="C12" s="220" t="s">
        <v>103</v>
      </c>
      <c r="D12" s="127" t="s">
        <v>8</v>
      </c>
      <c r="E12" s="127" t="s">
        <v>105</v>
      </c>
      <c r="F12" s="238"/>
      <c r="G12" s="220" t="s">
        <v>103</v>
      </c>
      <c r="H12" s="127" t="s">
        <v>8</v>
      </c>
      <c r="I12" s="127" t="s">
        <v>105</v>
      </c>
      <c r="J12" s="127"/>
      <c r="K12" s="127"/>
      <c r="L12" s="220" t="s">
        <v>103</v>
      </c>
      <c r="M12" s="127" t="s">
        <v>8</v>
      </c>
      <c r="N12" s="127" t="s">
        <v>105</v>
      </c>
      <c r="O12" s="127"/>
      <c r="P12" s="220" t="s">
        <v>103</v>
      </c>
      <c r="Q12" s="127" t="s">
        <v>8</v>
      </c>
      <c r="R12" s="127" t="s">
        <v>105</v>
      </c>
      <c r="S12" s="127"/>
      <c r="T12" s="220" t="s">
        <v>103</v>
      </c>
      <c r="U12" s="127" t="s">
        <v>8</v>
      </c>
      <c r="V12" s="221" t="s">
        <v>105</v>
      </c>
    </row>
    <row r="13" spans="1:22" ht="11.25" customHeight="1">
      <c r="A13" s="121"/>
      <c r="B13" s="1"/>
      <c r="C13" s="121"/>
      <c r="D13" s="1"/>
      <c r="E13" s="1"/>
      <c r="F13" s="1"/>
      <c r="G13" s="121"/>
      <c r="H13" s="1"/>
      <c r="I13" s="1"/>
      <c r="J13" s="2"/>
      <c r="K13" s="1"/>
      <c r="L13" s="121"/>
      <c r="M13" s="1"/>
      <c r="N13" s="1"/>
      <c r="O13" s="1"/>
      <c r="P13" s="121"/>
      <c r="Q13" s="1"/>
      <c r="R13" s="1"/>
      <c r="S13" s="1"/>
      <c r="T13" s="121"/>
      <c r="U13" s="1"/>
      <c r="V13" s="117"/>
    </row>
    <row r="14" spans="1:22" ht="15.75">
      <c r="A14" s="135" t="s">
        <v>98</v>
      </c>
      <c r="B14" s="136"/>
      <c r="C14" s="135"/>
      <c r="D14" s="136"/>
      <c r="E14" s="546">
        <v>65000</v>
      </c>
      <c r="F14" s="136"/>
      <c r="G14" s="135">
        <v>0</v>
      </c>
      <c r="H14" s="136">
        <v>0</v>
      </c>
      <c r="I14" s="136">
        <v>0</v>
      </c>
      <c r="J14" s="136"/>
      <c r="K14" s="136"/>
      <c r="L14" s="135">
        <v>0</v>
      </c>
      <c r="M14" s="136">
        <v>0</v>
      </c>
      <c r="N14" s="136"/>
      <c r="O14" s="136">
        <v>0</v>
      </c>
      <c r="P14" s="135">
        <v>0</v>
      </c>
      <c r="Q14" s="136">
        <v>0</v>
      </c>
      <c r="R14" s="136">
        <v>0</v>
      </c>
      <c r="S14" s="136">
        <v>0</v>
      </c>
      <c r="T14" s="135"/>
      <c r="U14" s="136">
        <f>D14+H14+L14+P14</f>
        <v>0</v>
      </c>
      <c r="V14" s="545">
        <f>SUM(E14:S14)</f>
        <v>65000</v>
      </c>
    </row>
    <row r="15" spans="1:22" ht="15.75">
      <c r="A15" s="135" t="s">
        <v>99</v>
      </c>
      <c r="B15" s="136"/>
      <c r="C15" s="135"/>
      <c r="D15" s="136"/>
      <c r="E15" s="136">
        <f>4226+550</f>
        <v>4776</v>
      </c>
      <c r="F15" s="136"/>
      <c r="G15" s="135">
        <v>0</v>
      </c>
      <c r="H15" s="136">
        <v>0</v>
      </c>
      <c r="I15" s="136">
        <v>0</v>
      </c>
      <c r="J15" s="136"/>
      <c r="K15" s="136"/>
      <c r="L15" s="135">
        <v>0</v>
      </c>
      <c r="M15" s="136">
        <v>0</v>
      </c>
      <c r="N15" s="136">
        <v>0</v>
      </c>
      <c r="O15" s="547">
        <v>-550</v>
      </c>
      <c r="P15" s="135">
        <v>0</v>
      </c>
      <c r="Q15" s="136">
        <v>0</v>
      </c>
      <c r="R15" s="136">
        <v>0</v>
      </c>
      <c r="S15" s="136">
        <v>0</v>
      </c>
      <c r="T15" s="135">
        <v>0</v>
      </c>
      <c r="U15" s="136">
        <v>0</v>
      </c>
      <c r="V15" s="499">
        <f>SUM(E15:S15)</f>
        <v>4226</v>
      </c>
    </row>
    <row r="16" spans="1:22" ht="15.75">
      <c r="A16" s="141" t="s">
        <v>100</v>
      </c>
      <c r="B16" s="37"/>
      <c r="C16" s="134"/>
      <c r="D16" s="133"/>
      <c r="E16" s="133">
        <f>1517+2450</f>
        <v>3967</v>
      </c>
      <c r="F16" s="133"/>
      <c r="G16" s="134">
        <v>0</v>
      </c>
      <c r="H16" s="133">
        <v>0</v>
      </c>
      <c r="I16" s="133">
        <v>0</v>
      </c>
      <c r="J16" s="133"/>
      <c r="K16" s="133"/>
      <c r="L16" s="134">
        <v>0</v>
      </c>
      <c r="M16" s="133">
        <v>0</v>
      </c>
      <c r="N16" s="133"/>
      <c r="O16" s="133">
        <v>-2450</v>
      </c>
      <c r="P16" s="134">
        <v>0</v>
      </c>
      <c r="Q16" s="133">
        <v>0</v>
      </c>
      <c r="R16" s="133">
        <v>1687</v>
      </c>
      <c r="S16" s="133">
        <v>0</v>
      </c>
      <c r="T16" s="135">
        <v>0</v>
      </c>
      <c r="U16" s="136">
        <v>0</v>
      </c>
      <c r="V16" s="137">
        <f>E16+O16</f>
        <v>1517</v>
      </c>
    </row>
    <row r="17" spans="1:22" ht="19.5" customHeight="1">
      <c r="A17" s="121"/>
      <c r="B17" s="1" t="s">
        <v>104</v>
      </c>
      <c r="C17" s="121"/>
      <c r="D17" s="2"/>
      <c r="E17" s="2"/>
      <c r="F17" s="1"/>
      <c r="G17" s="121"/>
      <c r="H17" s="2"/>
      <c r="I17" s="2"/>
      <c r="J17" s="2"/>
      <c r="K17" s="2"/>
      <c r="L17" s="121"/>
      <c r="M17" s="2"/>
      <c r="N17" s="2"/>
      <c r="O17" s="1"/>
      <c r="P17" s="121"/>
      <c r="Q17" s="2"/>
      <c r="R17" s="2"/>
      <c r="S17" s="1"/>
      <c r="T17" s="494"/>
      <c r="U17" s="114"/>
      <c r="V17" s="495"/>
    </row>
    <row r="18" spans="1:22" ht="19.5" customHeight="1">
      <c r="A18" s="138"/>
      <c r="B18" s="119" t="s">
        <v>114</v>
      </c>
      <c r="C18" s="144">
        <f>SUM(C14:C16)</f>
        <v>0</v>
      </c>
      <c r="D18" s="119">
        <f>SUM(D14:D16)</f>
        <v>0</v>
      </c>
      <c r="E18" s="120">
        <f>SUM(E14:E16)</f>
        <v>73743</v>
      </c>
      <c r="F18" s="119"/>
      <c r="G18" s="144">
        <f>SUM(G14:G16)</f>
        <v>0</v>
      </c>
      <c r="H18" s="119">
        <f>SUM(H14:H16)</f>
        <v>0</v>
      </c>
      <c r="I18" s="119">
        <f>SUM(I14:I16)</f>
        <v>0</v>
      </c>
      <c r="J18" s="119"/>
      <c r="K18" s="119"/>
      <c r="L18" s="144">
        <f>SUM(L14:L16)</f>
        <v>0</v>
      </c>
      <c r="M18" s="119">
        <f>SUM(M14:M16)</f>
        <v>0</v>
      </c>
      <c r="N18" s="120">
        <f>SUM(N14:N16)</f>
        <v>0</v>
      </c>
      <c r="O18" s="119">
        <f>SUM(O14:O16)</f>
        <v>-3000</v>
      </c>
      <c r="P18" s="144">
        <f>SUM(P14:P16)</f>
        <v>0</v>
      </c>
      <c r="Q18" s="119">
        <f>SUM(Q14:Q16)</f>
        <v>0</v>
      </c>
      <c r="R18" s="120">
        <f>SUM(R14:R16)</f>
        <v>1687</v>
      </c>
      <c r="S18" s="119">
        <f>SUM(S14:S16)</f>
        <v>0</v>
      </c>
      <c r="T18" s="141">
        <v>0</v>
      </c>
      <c r="U18" s="37">
        <v>0</v>
      </c>
      <c r="V18" s="129">
        <f>SUM(V14:V17)</f>
        <v>70743</v>
      </c>
    </row>
    <row r="19" spans="1:22" ht="19.5" customHeight="1">
      <c r="A19" s="139"/>
      <c r="B19" s="1"/>
      <c r="C19" s="121"/>
      <c r="D19" s="1"/>
      <c r="E19" s="1"/>
      <c r="F19" s="1"/>
      <c r="G19" s="121"/>
      <c r="H19" s="1"/>
      <c r="I19" s="1"/>
      <c r="J19" s="2"/>
      <c r="K19" s="1"/>
      <c r="L19" s="121"/>
      <c r="M19" s="1"/>
      <c r="N19" s="1"/>
      <c r="O19" s="1"/>
      <c r="P19" s="121"/>
      <c r="Q19" s="1"/>
      <c r="R19" s="1"/>
      <c r="S19" s="1"/>
      <c r="T19" s="496"/>
      <c r="U19" s="497"/>
      <c r="V19" s="498"/>
    </row>
    <row r="20" spans="1:22" ht="15.75" customHeight="1">
      <c r="A20" s="141" t="s">
        <v>80</v>
      </c>
      <c r="B20" s="491"/>
      <c r="C20" s="141"/>
      <c r="D20" s="37">
        <v>0</v>
      </c>
      <c r="E20" s="37"/>
      <c r="F20" s="37"/>
      <c r="G20" s="141"/>
      <c r="H20" s="37">
        <v>0</v>
      </c>
      <c r="I20" s="37"/>
      <c r="J20" s="37"/>
      <c r="K20" s="37"/>
      <c r="L20" s="141"/>
      <c r="M20" s="37">
        <v>0</v>
      </c>
      <c r="N20" s="37"/>
      <c r="O20" s="37"/>
      <c r="P20" s="141"/>
      <c r="Q20" s="37">
        <v>0</v>
      </c>
      <c r="R20" s="37"/>
      <c r="S20" s="37"/>
      <c r="T20" s="141"/>
      <c r="U20" s="37"/>
      <c r="V20" s="118"/>
    </row>
    <row r="21" spans="1:36" ht="15.75">
      <c r="A21" s="492"/>
      <c r="B21" s="131" t="s">
        <v>79</v>
      </c>
      <c r="C21" s="130"/>
      <c r="D21" s="131">
        <f>SUM(D18:D20)</f>
        <v>0</v>
      </c>
      <c r="E21" s="131"/>
      <c r="F21" s="131"/>
      <c r="G21" s="130"/>
      <c r="H21" s="131">
        <f>+H18+H20</f>
        <v>0</v>
      </c>
      <c r="I21" s="131"/>
      <c r="J21" s="131"/>
      <c r="K21" s="131"/>
      <c r="L21" s="130"/>
      <c r="M21" s="131">
        <f>+M18+M20</f>
        <v>0</v>
      </c>
      <c r="N21" s="131"/>
      <c r="O21" s="131"/>
      <c r="P21" s="130"/>
      <c r="Q21" s="131">
        <f>+Q18+Q20</f>
        <v>0</v>
      </c>
      <c r="R21" s="131"/>
      <c r="S21" s="131"/>
      <c r="T21" s="141"/>
      <c r="U21" s="37">
        <v>0</v>
      </c>
      <c r="V21" s="118"/>
      <c r="W21" s="535"/>
      <c r="X21" s="535"/>
      <c r="Y21" s="535"/>
      <c r="Z21" s="535"/>
      <c r="AA21" s="535"/>
      <c r="AB21" s="535"/>
      <c r="AC21" s="535"/>
      <c r="AD21" s="535"/>
      <c r="AE21" s="535"/>
      <c r="AF21" s="535"/>
      <c r="AG21" s="535"/>
      <c r="AH21" s="535"/>
      <c r="AI21" s="535"/>
      <c r="AJ21" s="535"/>
    </row>
    <row r="22" spans="1:22" ht="15.75">
      <c r="A22" s="493" t="s">
        <v>81</v>
      </c>
      <c r="B22" s="136"/>
      <c r="C22" s="135"/>
      <c r="D22" s="136"/>
      <c r="E22" s="136"/>
      <c r="F22" s="136"/>
      <c r="G22" s="135"/>
      <c r="H22" s="136"/>
      <c r="I22" s="136"/>
      <c r="J22" s="136"/>
      <c r="K22" s="136"/>
      <c r="L22" s="135"/>
      <c r="M22" s="136"/>
      <c r="N22" s="136"/>
      <c r="O22" s="136"/>
      <c r="P22" s="135"/>
      <c r="Q22" s="136"/>
      <c r="R22" s="136"/>
      <c r="S22" s="136"/>
      <c r="T22" s="130"/>
      <c r="U22" s="131">
        <v>0</v>
      </c>
      <c r="V22" s="132"/>
    </row>
    <row r="23" spans="1:22" ht="15.75">
      <c r="A23" s="493"/>
      <c r="B23" s="136" t="s">
        <v>11</v>
      </c>
      <c r="C23" s="135"/>
      <c r="D23" s="136"/>
      <c r="E23" s="136"/>
      <c r="F23" s="136"/>
      <c r="G23" s="135"/>
      <c r="H23" s="136"/>
      <c r="I23" s="136"/>
      <c r="J23" s="136"/>
      <c r="K23" s="136"/>
      <c r="L23" s="135"/>
      <c r="M23" s="136"/>
      <c r="N23" s="136"/>
      <c r="O23" s="136"/>
      <c r="P23" s="135"/>
      <c r="Q23" s="136"/>
      <c r="R23" s="136"/>
      <c r="S23" s="136"/>
      <c r="T23" s="135"/>
      <c r="U23" s="136"/>
      <c r="V23" s="137"/>
    </row>
    <row r="24" spans="1:22" ht="15.75">
      <c r="A24" s="122"/>
      <c r="B24" s="37" t="s">
        <v>54</v>
      </c>
      <c r="C24" s="141"/>
      <c r="D24" s="37"/>
      <c r="E24" s="37"/>
      <c r="F24" s="37"/>
      <c r="G24" s="141"/>
      <c r="H24" s="37"/>
      <c r="I24" s="37"/>
      <c r="J24" s="37"/>
      <c r="K24" s="37"/>
      <c r="L24" s="141"/>
      <c r="M24" s="37"/>
      <c r="N24" s="37"/>
      <c r="O24" s="37"/>
      <c r="P24" s="141"/>
      <c r="Q24" s="37"/>
      <c r="R24" s="37"/>
      <c r="S24" s="37"/>
      <c r="T24" s="135"/>
      <c r="U24" s="136">
        <v>0</v>
      </c>
      <c r="V24" s="137"/>
    </row>
    <row r="25" spans="1:22" ht="15.75">
      <c r="A25" s="122" t="s">
        <v>82</v>
      </c>
      <c r="B25" s="37"/>
      <c r="C25" s="141"/>
      <c r="D25" s="37">
        <f>D24+D23+D21</f>
        <v>0</v>
      </c>
      <c r="E25" s="37"/>
      <c r="F25" s="37"/>
      <c r="G25" s="141"/>
      <c r="H25" s="37">
        <f>H24+H23+H21</f>
        <v>0</v>
      </c>
      <c r="I25" s="37"/>
      <c r="J25" s="37"/>
      <c r="K25" s="37"/>
      <c r="L25" s="141"/>
      <c r="M25" s="37">
        <f>M24+M23+M21</f>
        <v>0</v>
      </c>
      <c r="N25" s="37"/>
      <c r="O25" s="37"/>
      <c r="P25" s="141"/>
      <c r="Q25" s="37">
        <f>Q24+Q23+Q21</f>
        <v>0</v>
      </c>
      <c r="R25" s="37"/>
      <c r="S25" s="37"/>
      <c r="T25" s="141"/>
      <c r="U25" s="37">
        <v>0</v>
      </c>
      <c r="V25" s="118"/>
    </row>
    <row r="26" spans="1:22" ht="15.75">
      <c r="A26" s="122" t="s">
        <v>82</v>
      </c>
      <c r="B26" s="37"/>
      <c r="C26" s="141"/>
      <c r="D26" s="37">
        <f>D25+D24+D22</f>
        <v>0</v>
      </c>
      <c r="E26" s="37"/>
      <c r="F26" s="37"/>
      <c r="G26" s="141"/>
      <c r="H26" s="37">
        <f>H25+H24+H22</f>
        <v>0</v>
      </c>
      <c r="I26" s="37"/>
      <c r="J26" s="37"/>
      <c r="K26" s="132"/>
      <c r="L26" s="37">
        <f>L25+L24+L22</f>
        <v>0</v>
      </c>
      <c r="M26" s="37"/>
      <c r="N26" s="131"/>
      <c r="O26" s="132"/>
      <c r="P26" s="37">
        <f>P25+P24+P22</f>
        <v>0</v>
      </c>
      <c r="Q26" s="37"/>
      <c r="R26" s="131"/>
      <c r="S26" s="132"/>
      <c r="T26" s="141"/>
      <c r="U26" s="37">
        <v>0</v>
      </c>
      <c r="V26" s="118"/>
    </row>
    <row r="27" spans="2:22" ht="15.75">
      <c r="B27" s="1"/>
      <c r="C27" s="1"/>
      <c r="D27" s="1"/>
      <c r="E27" s="1"/>
      <c r="F27" s="1"/>
      <c r="G27" s="1"/>
      <c r="H27" s="1"/>
      <c r="I27" s="1"/>
      <c r="J27" s="2"/>
      <c r="K27" s="1"/>
      <c r="L27" s="1"/>
      <c r="M27" s="1"/>
      <c r="N27" s="1"/>
      <c r="O27" s="124"/>
      <c r="P27" s="1"/>
      <c r="Q27" s="1"/>
      <c r="R27" s="1"/>
      <c r="S27" s="1"/>
      <c r="T27" s="1"/>
      <c r="U27" s="1"/>
      <c r="V27" s="1"/>
    </row>
    <row r="28" spans="1:22" ht="15.75">
      <c r="A28" s="1" t="s">
        <v>197</v>
      </c>
      <c r="B28" s="1"/>
      <c r="C28" s="1"/>
      <c r="D28" s="1"/>
      <c r="E28" s="1"/>
      <c r="F28" s="1"/>
      <c r="G28" s="1"/>
      <c r="H28" s="1"/>
      <c r="I28" s="1"/>
      <c r="J28" s="2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>
      <c r="A29" s="1"/>
      <c r="C29" s="1"/>
      <c r="D29" s="1"/>
      <c r="E29" s="1"/>
      <c r="F29" s="1"/>
      <c r="G29" s="1"/>
      <c r="H29" s="1"/>
      <c r="I29" s="1"/>
      <c r="J29" s="2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>
      <c r="A30" s="1"/>
      <c r="C30" s="1"/>
      <c r="D30" s="1"/>
      <c r="E30" s="1"/>
      <c r="F30" s="1"/>
      <c r="G30" s="1"/>
      <c r="H30" s="1"/>
      <c r="I30" s="1"/>
      <c r="J30" s="2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4.25" customHeight="1">
      <c r="A31" s="112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"/>
      <c r="U31" s="1"/>
      <c r="V31" s="1"/>
    </row>
    <row r="32" spans="1:22" ht="15.75">
      <c r="A32" s="1"/>
      <c r="B32" s="1"/>
      <c r="C32" s="1"/>
      <c r="D32" s="1"/>
      <c r="E32" s="1"/>
      <c r="F32" s="1"/>
      <c r="G32" s="1"/>
      <c r="H32" s="1"/>
      <c r="I32" s="1"/>
      <c r="J32" s="2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>
      <c r="A33" s="1"/>
      <c r="B33" s="1"/>
      <c r="C33" s="1"/>
      <c r="D33" s="1"/>
      <c r="E33" s="1"/>
      <c r="F33" s="1"/>
      <c r="G33" s="1"/>
      <c r="H33" s="1"/>
      <c r="I33" s="1"/>
      <c r="J33" s="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>
      <c r="A34" s="1"/>
      <c r="B34" s="1"/>
      <c r="C34" s="1"/>
      <c r="D34" s="1"/>
      <c r="E34" s="1"/>
      <c r="F34" s="1"/>
      <c r="G34" s="1"/>
      <c r="H34" s="1"/>
      <c r="I34" s="1"/>
      <c r="J34" s="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>
      <c r="A35" s="1"/>
      <c r="B35" s="1"/>
      <c r="C35" s="1"/>
      <c r="D35" s="1"/>
      <c r="E35" s="1"/>
      <c r="F35" s="1"/>
      <c r="G35" s="1"/>
      <c r="H35" s="1"/>
      <c r="I35" s="1"/>
      <c r="J35" s="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>
      <c r="A36" s="113"/>
      <c r="B36" s="113"/>
      <c r="C36" s="113"/>
      <c r="D36" s="113"/>
      <c r="E36" s="113"/>
      <c r="F36" s="113"/>
      <c r="G36" s="113"/>
      <c r="H36" s="113"/>
      <c r="I36" s="113"/>
      <c r="J36" s="114"/>
      <c r="K36" s="113"/>
      <c r="L36" s="113"/>
      <c r="M36" s="113"/>
      <c r="N36" s="1"/>
      <c r="O36" s="1"/>
      <c r="P36" s="1"/>
      <c r="Q36" s="1"/>
      <c r="R36" s="1"/>
      <c r="S36" s="1"/>
      <c r="T36" s="1"/>
      <c r="U36" s="1"/>
      <c r="V36" s="1"/>
    </row>
    <row r="37" spans="1:22" ht="15.75">
      <c r="A37" s="113"/>
      <c r="B37" s="113"/>
      <c r="C37" s="113"/>
      <c r="D37" s="113"/>
      <c r="E37" s="113"/>
      <c r="F37" s="113"/>
      <c r="G37" s="113"/>
      <c r="H37" s="113"/>
      <c r="I37" s="113"/>
      <c r="J37" s="114"/>
      <c r="K37" s="113"/>
      <c r="L37" s="113"/>
      <c r="M37" s="113"/>
      <c r="N37" s="1"/>
      <c r="O37" s="1"/>
      <c r="P37" s="1"/>
      <c r="Q37" s="1"/>
      <c r="R37" s="1"/>
      <c r="S37" s="1"/>
      <c r="T37" s="1"/>
      <c r="U37" s="1"/>
      <c r="V37" s="1"/>
    </row>
    <row r="38" spans="1:22" ht="18">
      <c r="A38" s="702"/>
      <c r="B38" s="703"/>
      <c r="C38" s="703"/>
      <c r="D38" s="703"/>
      <c r="E38" s="703"/>
      <c r="F38" s="703"/>
      <c r="G38" s="703"/>
      <c r="H38" s="703"/>
      <c r="I38" s="703"/>
      <c r="J38" s="703"/>
      <c r="K38" s="703"/>
      <c r="L38" s="703"/>
      <c r="M38" s="703"/>
      <c r="N38" s="703"/>
      <c r="O38" s="703"/>
      <c r="P38" s="703"/>
      <c r="Q38" s="703"/>
      <c r="R38" s="703"/>
      <c r="S38" s="703"/>
      <c r="T38" s="703"/>
      <c r="U38" s="703"/>
      <c r="V38" s="703"/>
    </row>
    <row r="39" spans="1:22" ht="18">
      <c r="A39" s="559"/>
      <c r="B39" s="381"/>
      <c r="C39" s="381"/>
      <c r="D39" s="381"/>
      <c r="E39" s="381"/>
      <c r="F39" s="381"/>
      <c r="G39" s="381"/>
      <c r="H39" s="381"/>
      <c r="I39" s="381"/>
      <c r="J39" s="381"/>
      <c r="K39" s="381"/>
      <c r="L39" s="381"/>
      <c r="M39" s="381"/>
      <c r="N39" s="381"/>
      <c r="O39" s="381"/>
      <c r="P39" s="381"/>
      <c r="Q39" s="381"/>
      <c r="R39" s="381"/>
      <c r="S39" s="381"/>
      <c r="T39" s="381"/>
      <c r="U39" s="381"/>
      <c r="V39" s="381"/>
    </row>
    <row r="40" spans="1:22" ht="18">
      <c r="A40" s="704"/>
      <c r="B40" s="701"/>
      <c r="C40" s="701"/>
      <c r="D40" s="701"/>
      <c r="E40" s="701"/>
      <c r="F40" s="701"/>
      <c r="G40" s="701"/>
      <c r="H40" s="701"/>
      <c r="I40" s="701"/>
      <c r="J40" s="701"/>
      <c r="K40" s="701"/>
      <c r="L40" s="701"/>
      <c r="M40" s="701"/>
      <c r="N40" s="701"/>
      <c r="O40" s="701"/>
      <c r="P40" s="701"/>
      <c r="Q40" s="701"/>
      <c r="R40" s="701"/>
      <c r="S40" s="701"/>
      <c r="T40" s="701"/>
      <c r="U40" s="701"/>
      <c r="V40" s="701"/>
    </row>
    <row r="41" spans="1:22" ht="24" customHeight="1">
      <c r="A41" s="700"/>
      <c r="B41" s="701"/>
      <c r="C41" s="701"/>
      <c r="D41" s="701"/>
      <c r="E41" s="701"/>
      <c r="F41" s="701"/>
      <c r="G41" s="701"/>
      <c r="H41" s="701"/>
      <c r="I41" s="701"/>
      <c r="J41" s="701"/>
      <c r="K41" s="701"/>
      <c r="L41" s="701"/>
      <c r="M41" s="701"/>
      <c r="N41" s="701"/>
      <c r="O41" s="701"/>
      <c r="P41" s="701"/>
      <c r="Q41" s="701"/>
      <c r="R41" s="701"/>
      <c r="S41" s="701"/>
      <c r="T41" s="701"/>
      <c r="U41" s="701"/>
      <c r="V41" s="701"/>
    </row>
    <row r="42" spans="1:22" ht="23.25" customHeight="1">
      <c r="A42" s="704"/>
      <c r="B42" s="701"/>
      <c r="C42" s="701"/>
      <c r="D42" s="701"/>
      <c r="E42" s="701"/>
      <c r="F42" s="701"/>
      <c r="G42" s="701"/>
      <c r="H42" s="701"/>
      <c r="I42" s="701"/>
      <c r="J42" s="701"/>
      <c r="K42" s="701"/>
      <c r="L42" s="701"/>
      <c r="M42" s="701"/>
      <c r="N42" s="701"/>
      <c r="O42" s="701"/>
      <c r="P42" s="701"/>
      <c r="Q42" s="701"/>
      <c r="R42" s="701"/>
      <c r="S42" s="701"/>
      <c r="T42" s="701"/>
      <c r="U42" s="701"/>
      <c r="V42" s="701"/>
    </row>
    <row r="43" spans="1:22" ht="9.75" customHeight="1">
      <c r="A43" s="379"/>
      <c r="B43" s="379"/>
      <c r="C43" s="379"/>
      <c r="D43" s="379"/>
      <c r="E43" s="379"/>
      <c r="F43" s="379"/>
      <c r="G43" s="379"/>
      <c r="H43" s="379"/>
      <c r="I43" s="379"/>
      <c r="J43" s="560"/>
      <c r="K43" s="379"/>
      <c r="L43" s="379"/>
      <c r="M43" s="379"/>
      <c r="N43" s="379"/>
      <c r="O43" s="379"/>
      <c r="P43" s="379"/>
      <c r="Q43" s="379"/>
      <c r="R43" s="379"/>
      <c r="S43" s="379"/>
      <c r="T43" s="379"/>
      <c r="U43" s="379"/>
      <c r="V43" s="379"/>
    </row>
    <row r="44" spans="1:22" ht="18">
      <c r="A44" s="704"/>
      <c r="B44" s="703"/>
      <c r="C44" s="703"/>
      <c r="D44" s="703"/>
      <c r="E44" s="703"/>
      <c r="F44" s="703"/>
      <c r="G44" s="703"/>
      <c r="H44" s="703"/>
      <c r="I44" s="703"/>
      <c r="J44" s="703"/>
      <c r="K44" s="703"/>
      <c r="L44" s="703"/>
      <c r="M44" s="703"/>
      <c r="N44" s="703"/>
      <c r="O44" s="703"/>
      <c r="P44" s="703"/>
      <c r="Q44" s="703"/>
      <c r="R44" s="703"/>
      <c r="S44" s="703"/>
      <c r="T44" s="703"/>
      <c r="U44" s="703"/>
      <c r="V44" s="703"/>
    </row>
    <row r="45" spans="1:22" ht="11.25" customHeight="1">
      <c r="A45" s="379"/>
      <c r="B45" s="379"/>
      <c r="C45" s="379"/>
      <c r="D45" s="379"/>
      <c r="E45" s="379"/>
      <c r="F45" s="379"/>
      <c r="G45" s="379"/>
      <c r="H45" s="379"/>
      <c r="I45" s="379"/>
      <c r="J45" s="560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</row>
    <row r="46" spans="1:22" ht="18">
      <c r="A46" s="700"/>
      <c r="B46" s="701"/>
      <c r="C46" s="701"/>
      <c r="D46" s="701"/>
      <c r="E46" s="701"/>
      <c r="F46" s="701"/>
      <c r="G46" s="701"/>
      <c r="H46" s="701"/>
      <c r="I46" s="701"/>
      <c r="J46" s="701"/>
      <c r="K46" s="701"/>
      <c r="L46" s="701"/>
      <c r="M46" s="701"/>
      <c r="N46" s="701"/>
      <c r="O46" s="701"/>
      <c r="P46" s="701"/>
      <c r="Q46" s="701"/>
      <c r="R46" s="701"/>
      <c r="S46" s="701"/>
      <c r="T46" s="701"/>
      <c r="U46" s="701"/>
      <c r="V46" s="701"/>
    </row>
    <row r="47" spans="1:22" ht="11.25" customHeight="1">
      <c r="A47" s="379"/>
      <c r="B47" s="379"/>
      <c r="C47" s="379"/>
      <c r="D47" s="379"/>
      <c r="E47" s="379"/>
      <c r="F47" s="379"/>
      <c r="G47" s="379"/>
      <c r="H47" s="379"/>
      <c r="I47" s="379"/>
      <c r="J47" s="560"/>
      <c r="K47" s="379"/>
      <c r="L47" s="379"/>
      <c r="M47" s="379"/>
      <c r="N47" s="379"/>
      <c r="O47" s="379"/>
      <c r="P47" s="379"/>
      <c r="Q47" s="379"/>
      <c r="R47" s="379"/>
      <c r="S47" s="379"/>
      <c r="T47" s="379"/>
      <c r="U47" s="379"/>
      <c r="V47" s="379"/>
    </row>
    <row r="48" spans="1:22" ht="15" customHeight="1">
      <c r="A48" s="700"/>
      <c r="B48" s="701"/>
      <c r="C48" s="701"/>
      <c r="D48" s="701"/>
      <c r="E48" s="701"/>
      <c r="F48" s="701"/>
      <c r="G48" s="701"/>
      <c r="H48" s="701"/>
      <c r="I48" s="701"/>
      <c r="J48" s="701"/>
      <c r="K48" s="701"/>
      <c r="L48" s="701"/>
      <c r="M48" s="701"/>
      <c r="N48" s="701"/>
      <c r="O48" s="701"/>
      <c r="P48" s="701"/>
      <c r="Q48" s="701"/>
      <c r="R48" s="701"/>
      <c r="S48" s="701"/>
      <c r="T48" s="701"/>
      <c r="U48" s="701"/>
      <c r="V48" s="701"/>
    </row>
  </sheetData>
  <mergeCells count="7">
    <mergeCell ref="A41:V41"/>
    <mergeCell ref="A48:V48"/>
    <mergeCell ref="A38:V38"/>
    <mergeCell ref="A40:V40"/>
    <mergeCell ref="A42:V42"/>
    <mergeCell ref="A44:V44"/>
    <mergeCell ref="A46:V46"/>
  </mergeCells>
  <printOptions horizontalCentered="1"/>
  <pageMargins left="0.5" right="0.5" top="0.5" bottom="0.55" header="0" footer="0.64"/>
  <pageSetup firstPageNumber="2" useFirstPageNumber="1" fitToHeight="1" fitToWidth="1" horizontalDpi="300" verticalDpi="300" orientation="landscape" scale="77" r:id="rId1"/>
  <headerFooter alignWithMargins="0">
    <oddFooter>&amp;C&amp;"Times New Roman,Regular"Exhibit G - Crosswalk of 2007 Availability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2"/>
  <sheetViews>
    <sheetView zoomScale="75" zoomScaleNormal="75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P15" sqref="P15"/>
    </sheetView>
  </sheetViews>
  <sheetFormatPr defaultColWidth="8.88671875" defaultRowHeight="15"/>
  <cols>
    <col min="1" max="1" width="1.4375" style="0" customWidth="1"/>
    <col min="2" max="2" width="35.6640625" style="0" customWidth="1"/>
    <col min="3" max="3" width="10.3359375" style="0" customWidth="1"/>
    <col min="4" max="13" width="7.77734375" style="0" customWidth="1"/>
    <col min="14" max="14" width="8.3359375" style="0" customWidth="1"/>
    <col min="15" max="16" width="7.77734375" style="0" customWidth="1"/>
  </cols>
  <sheetData>
    <row r="1" spans="1:17" ht="15.75">
      <c r="A1" s="52" t="s">
        <v>202</v>
      </c>
      <c r="B1" s="577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9"/>
      <c r="Q1" s="578"/>
    </row>
    <row r="2" spans="1:17" ht="15.75">
      <c r="A2" s="52"/>
      <c r="B2" s="577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9"/>
      <c r="Q2" s="578"/>
    </row>
    <row r="3" spans="1:17" ht="12.75" customHeight="1">
      <c r="A3" s="38"/>
      <c r="B3" s="578"/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  <c r="O3" s="578"/>
      <c r="P3" s="579"/>
      <c r="Q3" s="578"/>
    </row>
    <row r="4" spans="1:17" ht="18.75">
      <c r="A4" s="580"/>
      <c r="B4" s="705" t="s">
        <v>203</v>
      </c>
      <c r="C4" s="705"/>
      <c r="D4" s="705"/>
      <c r="E4" s="705"/>
      <c r="F4" s="705"/>
      <c r="G4" s="705"/>
      <c r="H4" s="705"/>
      <c r="I4" s="705"/>
      <c r="J4" s="705"/>
      <c r="K4" s="705"/>
      <c r="L4" s="705"/>
      <c r="M4" s="705"/>
      <c r="N4" s="705"/>
      <c r="O4" s="705"/>
      <c r="P4" s="705"/>
      <c r="Q4" s="578"/>
    </row>
    <row r="5" spans="1:17" ht="16.5">
      <c r="A5" s="581"/>
      <c r="B5" s="706" t="str">
        <f>+'[4](B) Sum of Req '!A5</f>
        <v>Office of Justice Programs</v>
      </c>
      <c r="C5" s="706"/>
      <c r="D5" s="706"/>
      <c r="E5" s="706"/>
      <c r="F5" s="706"/>
      <c r="G5" s="706"/>
      <c r="H5" s="706"/>
      <c r="I5" s="706"/>
      <c r="J5" s="706"/>
      <c r="K5" s="706"/>
      <c r="L5" s="706"/>
      <c r="M5" s="706"/>
      <c r="N5" s="706"/>
      <c r="O5" s="706"/>
      <c r="P5" s="706"/>
      <c r="Q5" s="578"/>
    </row>
    <row r="6" spans="1:17" ht="16.5">
      <c r="A6" s="580"/>
      <c r="B6" s="25" t="s">
        <v>95</v>
      </c>
      <c r="C6" s="582"/>
      <c r="D6" s="582"/>
      <c r="E6" s="582"/>
      <c r="F6" s="582"/>
      <c r="G6" s="582"/>
      <c r="H6" s="582"/>
      <c r="I6" s="582"/>
      <c r="J6" s="582"/>
      <c r="K6" s="582"/>
      <c r="L6" s="582"/>
      <c r="M6" s="582"/>
      <c r="N6" s="582"/>
      <c r="O6" s="582"/>
      <c r="P6" s="583"/>
      <c r="Q6" s="578"/>
    </row>
    <row r="7" spans="1:17" ht="15.75">
      <c r="A7" s="580"/>
      <c r="B7" s="107" t="s">
        <v>73</v>
      </c>
      <c r="C7" s="582"/>
      <c r="D7" s="582"/>
      <c r="E7" s="582"/>
      <c r="F7" s="582"/>
      <c r="G7" s="582"/>
      <c r="H7" s="582"/>
      <c r="I7" s="582"/>
      <c r="J7" s="582"/>
      <c r="K7" s="582"/>
      <c r="L7" s="582"/>
      <c r="M7" s="582"/>
      <c r="N7" s="582"/>
      <c r="O7" s="582"/>
      <c r="P7" s="583"/>
      <c r="Q7" s="578"/>
    </row>
    <row r="8" spans="1:17" ht="15.75">
      <c r="A8" s="580"/>
      <c r="B8" s="582"/>
      <c r="C8" s="584"/>
      <c r="D8" s="583"/>
      <c r="E8" s="583"/>
      <c r="F8" s="583"/>
      <c r="G8" s="583"/>
      <c r="H8" s="583"/>
      <c r="I8" s="583"/>
      <c r="J8" s="583"/>
      <c r="K8" s="584"/>
      <c r="L8" s="583"/>
      <c r="M8" s="583"/>
      <c r="N8" s="583"/>
      <c r="O8" s="582"/>
      <c r="P8" s="585"/>
      <c r="Q8" s="578"/>
    </row>
    <row r="9" spans="1:17" ht="15.75">
      <c r="A9" s="580"/>
      <c r="B9" s="586"/>
      <c r="C9" s="587" t="s">
        <v>190</v>
      </c>
      <c r="D9" s="588"/>
      <c r="E9" s="590"/>
      <c r="F9" s="639"/>
      <c r="G9" s="589" t="s">
        <v>212</v>
      </c>
      <c r="H9" s="589"/>
      <c r="I9" s="589"/>
      <c r="J9" s="589"/>
      <c r="K9" s="587" t="s">
        <v>189</v>
      </c>
      <c r="L9" s="588"/>
      <c r="M9" s="589"/>
      <c r="N9" s="588"/>
      <c r="O9" s="586"/>
      <c r="P9" s="591"/>
      <c r="Q9" s="579"/>
    </row>
    <row r="10" spans="1:17" ht="15.75">
      <c r="A10" s="580"/>
      <c r="B10" s="592"/>
      <c r="C10" s="593"/>
      <c r="D10" s="594"/>
      <c r="E10" s="595"/>
      <c r="F10" s="640"/>
      <c r="G10" s="594"/>
      <c r="H10" s="647"/>
      <c r="I10" s="594"/>
      <c r="J10" s="594"/>
      <c r="K10" s="593"/>
      <c r="L10" s="594"/>
      <c r="M10" s="596"/>
      <c r="N10" s="594"/>
      <c r="O10" s="597" t="s">
        <v>204</v>
      </c>
      <c r="P10" s="598"/>
      <c r="Q10" s="579"/>
    </row>
    <row r="11" spans="1:17" ht="15.75">
      <c r="A11" s="580"/>
      <c r="B11" s="592"/>
      <c r="C11" s="597" t="s">
        <v>205</v>
      </c>
      <c r="D11" s="599"/>
      <c r="E11" s="600" t="s">
        <v>206</v>
      </c>
      <c r="F11" s="641"/>
      <c r="G11" s="599" t="s">
        <v>205</v>
      </c>
      <c r="H11" s="648"/>
      <c r="I11" s="599" t="s">
        <v>206</v>
      </c>
      <c r="J11" s="599"/>
      <c r="K11" s="597" t="s">
        <v>205</v>
      </c>
      <c r="L11" s="599"/>
      <c r="M11" s="601" t="s">
        <v>206</v>
      </c>
      <c r="N11" s="599"/>
      <c r="O11" s="597" t="s">
        <v>207</v>
      </c>
      <c r="P11" s="598"/>
      <c r="Q11" s="579"/>
    </row>
    <row r="12" spans="1:17" ht="16.5" thickBot="1">
      <c r="A12" s="580"/>
      <c r="B12" s="602" t="s">
        <v>208</v>
      </c>
      <c r="C12" s="603" t="s">
        <v>103</v>
      </c>
      <c r="D12" s="604" t="s">
        <v>209</v>
      </c>
      <c r="E12" s="605" t="s">
        <v>103</v>
      </c>
      <c r="F12" s="642" t="s">
        <v>209</v>
      </c>
      <c r="G12" s="604" t="s">
        <v>103</v>
      </c>
      <c r="H12" s="642" t="s">
        <v>209</v>
      </c>
      <c r="I12" s="645" t="s">
        <v>103</v>
      </c>
      <c r="J12" s="604" t="s">
        <v>209</v>
      </c>
      <c r="K12" s="605" t="s">
        <v>103</v>
      </c>
      <c r="L12" s="604" t="s">
        <v>209</v>
      </c>
      <c r="M12" s="605" t="s">
        <v>103</v>
      </c>
      <c r="N12" s="604" t="s">
        <v>209</v>
      </c>
      <c r="O12" s="603" t="s">
        <v>103</v>
      </c>
      <c r="P12" s="606" t="s">
        <v>209</v>
      </c>
      <c r="Q12" s="579"/>
    </row>
    <row r="13" spans="1:17" ht="15.75">
      <c r="A13" s="580"/>
      <c r="B13" s="607"/>
      <c r="C13" s="608"/>
      <c r="D13" s="609"/>
      <c r="E13" s="611"/>
      <c r="F13" s="609"/>
      <c r="G13" s="610"/>
      <c r="H13" s="646"/>
      <c r="I13" s="610"/>
      <c r="J13" s="610"/>
      <c r="K13" s="608"/>
      <c r="L13" s="609"/>
      <c r="M13" s="610"/>
      <c r="N13" s="610"/>
      <c r="O13" s="612"/>
      <c r="P13" s="613"/>
      <c r="Q13" s="579"/>
    </row>
    <row r="14" spans="1:17" ht="15.75">
      <c r="A14" s="580"/>
      <c r="B14" s="616" t="s">
        <v>211</v>
      </c>
      <c r="C14" s="617">
        <v>0</v>
      </c>
      <c r="D14" s="649">
        <v>224</v>
      </c>
      <c r="E14" s="620">
        <v>0</v>
      </c>
      <c r="F14" s="621">
        <v>0</v>
      </c>
      <c r="G14" s="617">
        <v>0</v>
      </c>
      <c r="H14" s="650">
        <v>133</v>
      </c>
      <c r="I14" s="617">
        <v>0</v>
      </c>
      <c r="J14" s="618">
        <v>0</v>
      </c>
      <c r="K14" s="617">
        <v>0</v>
      </c>
      <c r="L14" s="618">
        <v>0</v>
      </c>
      <c r="M14" s="619">
        <v>0</v>
      </c>
      <c r="N14" s="651">
        <v>-15266</v>
      </c>
      <c r="O14" s="617">
        <v>0</v>
      </c>
      <c r="P14" s="652">
        <f>N14+H14+D14</f>
        <v>-14909</v>
      </c>
      <c r="Q14" s="615"/>
    </row>
    <row r="15" spans="1:17" ht="15.75">
      <c r="A15" s="580"/>
      <c r="B15" s="622"/>
      <c r="C15" s="586"/>
      <c r="D15" s="623"/>
      <c r="E15" s="625"/>
      <c r="F15" s="643"/>
      <c r="G15" s="586"/>
      <c r="H15" s="623"/>
      <c r="I15" s="586"/>
      <c r="J15" s="623"/>
      <c r="K15" s="586"/>
      <c r="L15" s="623"/>
      <c r="M15" s="624"/>
      <c r="N15" s="624"/>
      <c r="O15" s="586"/>
      <c r="P15" s="591"/>
      <c r="Q15" s="579"/>
    </row>
    <row r="16" spans="1:17" ht="15.75">
      <c r="A16" s="580"/>
      <c r="B16" s="626"/>
      <c r="C16" s="593"/>
      <c r="D16" s="627"/>
      <c r="E16" s="595"/>
      <c r="F16" s="640"/>
      <c r="G16" s="593"/>
      <c r="H16" s="627"/>
      <c r="I16" s="593"/>
      <c r="J16" s="627"/>
      <c r="K16" s="593"/>
      <c r="L16" s="627"/>
      <c r="M16" s="594"/>
      <c r="N16" s="594"/>
      <c r="O16" s="593"/>
      <c r="P16" s="628"/>
      <c r="Q16" s="579"/>
    </row>
    <row r="17" spans="1:17" ht="16.5" thickBot="1">
      <c r="A17" s="580"/>
      <c r="B17" s="629" t="s">
        <v>210</v>
      </c>
      <c r="C17" s="630">
        <f>SUM(C14:C14)</f>
        <v>0</v>
      </c>
      <c r="D17" s="631">
        <f>SUM(D14:D14)</f>
        <v>224</v>
      </c>
      <c r="E17" s="634">
        <f>SUM(E14:E14)</f>
        <v>0</v>
      </c>
      <c r="F17" s="644">
        <f>SUM(F14:F14)</f>
        <v>0</v>
      </c>
      <c r="G17" s="630">
        <f>SUM(G14:G14)</f>
        <v>0</v>
      </c>
      <c r="H17" s="631">
        <f>SUM(H14:H14)</f>
        <v>133</v>
      </c>
      <c r="I17" s="630">
        <f>SUM(I14:I14)</f>
        <v>0</v>
      </c>
      <c r="J17" s="631">
        <f>SUM(J14:J14)</f>
        <v>0</v>
      </c>
      <c r="K17" s="630">
        <f>SUM(K14:K14)</f>
        <v>0</v>
      </c>
      <c r="L17" s="631">
        <f>SUM(L14:L14)</f>
        <v>0</v>
      </c>
      <c r="M17" s="632">
        <f>SUM(M14:M14)</f>
        <v>0</v>
      </c>
      <c r="N17" s="633">
        <f>SUM(N14:N14)</f>
        <v>-15266</v>
      </c>
      <c r="O17" s="630">
        <f>SUM(O14:O14)</f>
        <v>0</v>
      </c>
      <c r="P17" s="635">
        <f>SUM(P14:P14)</f>
        <v>-14909</v>
      </c>
      <c r="Q17" s="579"/>
    </row>
    <row r="18" spans="1:31" ht="15.75">
      <c r="A18" s="580"/>
      <c r="B18" s="579"/>
      <c r="C18" s="579"/>
      <c r="D18" s="579"/>
      <c r="E18" s="579"/>
      <c r="F18" s="579"/>
      <c r="G18" s="579"/>
      <c r="H18" s="579"/>
      <c r="I18" s="579"/>
      <c r="J18" s="579"/>
      <c r="K18" s="579"/>
      <c r="L18" s="579"/>
      <c r="M18" s="579"/>
      <c r="N18" s="579"/>
      <c r="O18" s="579"/>
      <c r="P18" s="579"/>
      <c r="Q18" s="615"/>
      <c r="R18" s="636"/>
      <c r="S18" s="636"/>
      <c r="T18" s="636"/>
      <c r="U18" s="636"/>
      <c r="V18" s="636"/>
      <c r="W18" s="636"/>
      <c r="X18" s="636"/>
      <c r="Y18" s="636"/>
      <c r="Z18" s="636"/>
      <c r="AA18" s="636"/>
      <c r="AB18" s="636"/>
      <c r="AC18" s="636"/>
      <c r="AD18" s="636"/>
      <c r="AE18" s="636"/>
    </row>
    <row r="19" spans="1:31" ht="15.75">
      <c r="A19" s="580"/>
      <c r="B19" s="579"/>
      <c r="C19" s="579"/>
      <c r="D19" s="579"/>
      <c r="E19" s="579"/>
      <c r="F19" s="579"/>
      <c r="G19" s="579"/>
      <c r="H19" s="579"/>
      <c r="I19" s="579"/>
      <c r="J19" s="579"/>
      <c r="K19" s="579"/>
      <c r="L19" s="579"/>
      <c r="M19" s="579"/>
      <c r="N19" s="579"/>
      <c r="O19" s="579"/>
      <c r="P19" s="579"/>
      <c r="Q19" s="579"/>
      <c r="R19" s="637"/>
      <c r="S19" s="637"/>
      <c r="T19" s="637"/>
      <c r="U19" s="637"/>
      <c r="V19" s="637"/>
      <c r="W19" s="637"/>
      <c r="X19" s="637"/>
      <c r="Y19" s="637"/>
      <c r="Z19" s="637"/>
      <c r="AA19" s="637"/>
      <c r="AB19" s="637"/>
      <c r="AC19" s="637"/>
      <c r="AD19" s="637"/>
      <c r="AE19" s="637"/>
    </row>
    <row r="24" ht="15.75">
      <c r="B24" s="614"/>
    </row>
    <row r="25" ht="15.75">
      <c r="B25" s="614"/>
    </row>
    <row r="26" ht="15.75">
      <c r="B26" s="614"/>
    </row>
    <row r="27" ht="15.75">
      <c r="B27" s="614"/>
    </row>
    <row r="28" ht="15.75">
      <c r="B28" s="614"/>
    </row>
    <row r="29" ht="15.75">
      <c r="B29" s="614"/>
    </row>
    <row r="30" ht="15.75">
      <c r="B30" s="614"/>
    </row>
    <row r="31" ht="15.75">
      <c r="B31" s="614"/>
    </row>
    <row r="32" ht="15.75">
      <c r="B32" s="638"/>
    </row>
  </sheetData>
  <mergeCells count="2">
    <mergeCell ref="B4:P4"/>
    <mergeCell ref="B5:P5"/>
  </mergeCells>
  <printOptions horizontalCentered="1"/>
  <pageMargins left="0.75" right="0.75" top="0.5" bottom="0.5" header="0.5" footer="0.5"/>
  <pageSetup fitToHeight="0" fitToWidth="1" horizontalDpi="600" verticalDpi="600" orientation="landscape" scale="68" r:id="rId1"/>
  <headerFooter alignWithMargins="0">
    <oddFooter>&amp;C&amp;"Times New Roman,Regular"&amp;14Exhibit J - Financial Analysis of Program Changes&amp;12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6"/>
  <sheetViews>
    <sheetView tabSelected="1" zoomScale="75" zoomScaleNormal="75" workbookViewId="0" topLeftCell="A1">
      <pane xSplit="4" ySplit="9" topLeftCell="E42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N55" sqref="N55"/>
    </sheetView>
  </sheetViews>
  <sheetFormatPr defaultColWidth="8.88671875" defaultRowHeight="15"/>
  <cols>
    <col min="1" max="1" width="1.88671875" style="3" customWidth="1"/>
    <col min="2" max="2" width="27.10546875" style="3" customWidth="1"/>
    <col min="3" max="3" width="12.5546875" style="3" customWidth="1"/>
    <col min="4" max="4" width="16.6640625" style="3" customWidth="1"/>
    <col min="5" max="6" width="8.88671875" style="3" customWidth="1"/>
    <col min="7" max="7" width="2.3359375" style="3" customWidth="1"/>
    <col min="8" max="9" width="8.88671875" style="3" customWidth="1"/>
    <col min="10" max="10" width="1.88671875" style="3" customWidth="1"/>
    <col min="11" max="12" width="8.88671875" style="3" customWidth="1"/>
    <col min="13" max="13" width="2.3359375" style="3" customWidth="1"/>
    <col min="14" max="15" width="8.88671875" style="3" customWidth="1"/>
    <col min="16" max="18" width="0" style="3" hidden="1" customWidth="1"/>
    <col min="19" max="16384" width="8.88671875" style="3" customWidth="1"/>
  </cols>
  <sheetData>
    <row r="1" ht="18.75" customHeight="1">
      <c r="A1" s="38" t="s">
        <v>174</v>
      </c>
    </row>
    <row r="2" ht="18.75" customHeight="1">
      <c r="A2" s="38"/>
    </row>
    <row r="3" spans="2:15" ht="18.75">
      <c r="B3" s="16" t="s">
        <v>53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2:15" ht="16.5">
      <c r="B4" s="19" t="str">
        <f>+'(B) PSOB Sum of Req '!A5</f>
        <v>Office of Justice Programs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5" ht="16.5">
      <c r="B5" s="19" t="str">
        <f>+'(B) PSOB Sum of Req '!A6</f>
        <v>Public Safety Officers' Benefits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33"/>
      <c r="O5" s="33"/>
    </row>
    <row r="6" spans="2:15" ht="15.75">
      <c r="B6" s="108" t="s">
        <v>73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7"/>
      <c r="O6" s="7"/>
    </row>
    <row r="7" spans="1:15" ht="11.25" customHeight="1">
      <c r="A7" s="40"/>
      <c r="B7" s="19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6"/>
      <c r="O7" s="6"/>
    </row>
    <row r="8" spans="1:16" ht="44.25" customHeight="1">
      <c r="A8" s="195"/>
      <c r="B8" s="196"/>
      <c r="C8" s="196"/>
      <c r="D8" s="199"/>
      <c r="E8" s="707" t="s">
        <v>68</v>
      </c>
      <c r="F8" s="718"/>
      <c r="G8" s="707" t="s">
        <v>178</v>
      </c>
      <c r="H8" s="708"/>
      <c r="I8" s="708"/>
      <c r="J8" s="709"/>
      <c r="K8" s="201" t="s">
        <v>71</v>
      </c>
      <c r="L8" s="202"/>
      <c r="M8" s="203"/>
      <c r="N8" s="201" t="s">
        <v>4</v>
      </c>
      <c r="O8" s="204"/>
      <c r="P8" s="15"/>
    </row>
    <row r="9" spans="1:16" ht="25.5" customHeight="1" thickBot="1">
      <c r="A9" s="170"/>
      <c r="B9" s="197" t="s">
        <v>42</v>
      </c>
      <c r="C9" s="197"/>
      <c r="D9" s="200"/>
      <c r="E9" s="205" t="s">
        <v>8</v>
      </c>
      <c r="F9" s="206" t="s">
        <v>105</v>
      </c>
      <c r="G9" s="207"/>
      <c r="H9" s="206" t="s">
        <v>8</v>
      </c>
      <c r="I9" s="206" t="s">
        <v>105</v>
      </c>
      <c r="J9" s="208"/>
      <c r="K9" s="205" t="s">
        <v>8</v>
      </c>
      <c r="L9" s="206" t="s">
        <v>105</v>
      </c>
      <c r="M9" s="208"/>
      <c r="N9" s="205" t="s">
        <v>8</v>
      </c>
      <c r="O9" s="209" t="s">
        <v>105</v>
      </c>
      <c r="P9" s="15"/>
    </row>
    <row r="10" spans="1:16" ht="15.75">
      <c r="A10" s="164"/>
      <c r="B10" s="210" t="s">
        <v>168</v>
      </c>
      <c r="C10" s="115"/>
      <c r="D10" s="116" t="s">
        <v>104</v>
      </c>
      <c r="E10" s="211">
        <v>0</v>
      </c>
      <c r="F10" s="115">
        <v>0</v>
      </c>
      <c r="G10" s="211"/>
      <c r="H10" s="115">
        <v>0</v>
      </c>
      <c r="I10" s="115">
        <v>0</v>
      </c>
      <c r="J10" s="115"/>
      <c r="K10" s="211">
        <v>0</v>
      </c>
      <c r="L10" s="115">
        <v>0</v>
      </c>
      <c r="M10" s="115"/>
      <c r="N10" s="211">
        <f aca="true" t="shared" si="0" ref="N10:O15">K10-H10</f>
        <v>0</v>
      </c>
      <c r="O10" s="116">
        <f t="shared" si="0"/>
        <v>0</v>
      </c>
      <c r="P10" s="15"/>
    </row>
    <row r="11" spans="1:17" ht="15.75">
      <c r="A11" s="164"/>
      <c r="B11" s="210" t="s">
        <v>37</v>
      </c>
      <c r="C11" s="115"/>
      <c r="D11" s="116" t="s">
        <v>104</v>
      </c>
      <c r="E11" s="211">
        <v>0</v>
      </c>
      <c r="F11" s="115">
        <v>0</v>
      </c>
      <c r="G11" s="211"/>
      <c r="H11" s="115">
        <v>0</v>
      </c>
      <c r="I11" s="115">
        <v>0</v>
      </c>
      <c r="J11" s="115"/>
      <c r="K11" s="211">
        <v>0</v>
      </c>
      <c r="L11" s="115">
        <f>+I11*1.034</f>
        <v>0</v>
      </c>
      <c r="M11" s="115"/>
      <c r="N11" s="211">
        <f t="shared" si="0"/>
        <v>0</v>
      </c>
      <c r="O11" s="116">
        <f t="shared" si="0"/>
        <v>0</v>
      </c>
      <c r="P11" s="36" t="s">
        <v>6</v>
      </c>
      <c r="Q11" s="3" t="s">
        <v>7</v>
      </c>
    </row>
    <row r="12" spans="1:16" ht="15.75">
      <c r="A12" s="164"/>
      <c r="B12" s="210" t="s">
        <v>12</v>
      </c>
      <c r="C12" s="115"/>
      <c r="D12" s="116" t="s">
        <v>104</v>
      </c>
      <c r="E12" s="211">
        <v>0</v>
      </c>
      <c r="F12" s="115">
        <v>0</v>
      </c>
      <c r="G12" s="211"/>
      <c r="H12" s="115">
        <v>0</v>
      </c>
      <c r="I12" s="115">
        <v>0</v>
      </c>
      <c r="J12" s="115"/>
      <c r="K12" s="211">
        <v>0</v>
      </c>
      <c r="L12" s="115">
        <v>0</v>
      </c>
      <c r="M12" s="115"/>
      <c r="N12" s="211">
        <f t="shared" si="0"/>
        <v>0</v>
      </c>
      <c r="O12" s="116">
        <f t="shared" si="0"/>
        <v>0</v>
      </c>
      <c r="P12" s="15">
        <v>93</v>
      </c>
    </row>
    <row r="13" spans="1:16" ht="15.75">
      <c r="A13" s="164"/>
      <c r="B13" s="212" t="s">
        <v>14</v>
      </c>
      <c r="C13" s="115"/>
      <c r="D13" s="116" t="s">
        <v>104</v>
      </c>
      <c r="E13" s="213">
        <v>0</v>
      </c>
      <c r="F13" s="214">
        <v>0</v>
      </c>
      <c r="G13" s="213"/>
      <c r="H13" s="214">
        <v>0</v>
      </c>
      <c r="I13" s="214">
        <v>0</v>
      </c>
      <c r="J13" s="214"/>
      <c r="K13" s="213">
        <v>0</v>
      </c>
      <c r="L13" s="214">
        <v>0</v>
      </c>
      <c r="M13" s="214"/>
      <c r="N13" s="213">
        <f t="shared" si="0"/>
        <v>0</v>
      </c>
      <c r="O13" s="215">
        <f t="shared" si="0"/>
        <v>0</v>
      </c>
      <c r="P13" s="15"/>
    </row>
    <row r="14" spans="1:16" ht="15.75">
      <c r="A14" s="164"/>
      <c r="B14" s="212" t="s">
        <v>13</v>
      </c>
      <c r="C14" s="115"/>
      <c r="D14" s="116" t="s">
        <v>104</v>
      </c>
      <c r="E14" s="213">
        <v>0</v>
      </c>
      <c r="F14" s="214">
        <v>0</v>
      </c>
      <c r="G14" s="213"/>
      <c r="H14" s="214">
        <v>0</v>
      </c>
      <c r="I14" s="214">
        <v>0</v>
      </c>
      <c r="J14" s="214"/>
      <c r="K14" s="213">
        <v>0</v>
      </c>
      <c r="L14" s="214">
        <v>0</v>
      </c>
      <c r="M14" s="214"/>
      <c r="N14" s="213">
        <f t="shared" si="0"/>
        <v>0</v>
      </c>
      <c r="O14" s="215">
        <f t="shared" si="0"/>
        <v>0</v>
      </c>
      <c r="P14" s="15"/>
    </row>
    <row r="15" spans="1:16" ht="15.75">
      <c r="A15" s="159"/>
      <c r="B15" s="192" t="s">
        <v>15</v>
      </c>
      <c r="C15" s="193"/>
      <c r="D15" s="194" t="s">
        <v>104</v>
      </c>
      <c r="E15" s="198">
        <v>0</v>
      </c>
      <c r="F15" s="29">
        <v>0</v>
      </c>
      <c r="G15" s="198"/>
      <c r="H15" s="29">
        <v>0</v>
      </c>
      <c r="I15" s="29">
        <v>0</v>
      </c>
      <c r="J15" s="29"/>
      <c r="K15" s="198">
        <v>0</v>
      </c>
      <c r="L15" s="29">
        <v>0</v>
      </c>
      <c r="M15" s="29"/>
      <c r="N15" s="198">
        <f t="shared" si="0"/>
        <v>0</v>
      </c>
      <c r="O15" s="30">
        <f t="shared" si="0"/>
        <v>0</v>
      </c>
      <c r="P15" s="15"/>
    </row>
    <row r="16" spans="1:18" ht="15.75">
      <c r="A16" s="164"/>
      <c r="B16" s="210" t="s">
        <v>169</v>
      </c>
      <c r="C16" s="115"/>
      <c r="D16" s="115" t="s">
        <v>104</v>
      </c>
      <c r="E16" s="434">
        <f>SUM(E10:E15)</f>
        <v>0</v>
      </c>
      <c r="F16" s="435">
        <f>SUM(F10:F15)</f>
        <v>0</v>
      </c>
      <c r="G16" s="434"/>
      <c r="H16" s="436">
        <f>SUM(H10:H15)</f>
        <v>0</v>
      </c>
      <c r="I16" s="436">
        <f>SUM(I10:I15)</f>
        <v>0</v>
      </c>
      <c r="J16" s="436"/>
      <c r="K16" s="434">
        <f>SUM(K10:K15)</f>
        <v>0</v>
      </c>
      <c r="L16" s="436">
        <f>SUM(L10:L15)</f>
        <v>0</v>
      </c>
      <c r="M16" s="436"/>
      <c r="N16" s="434">
        <f>SUM(N10:N15)</f>
        <v>0</v>
      </c>
      <c r="O16" s="435">
        <f>SUM(O10:O15)</f>
        <v>0</v>
      </c>
      <c r="P16" s="41">
        <f>697+630+957+2333</f>
        <v>4617</v>
      </c>
      <c r="Q16" s="3">
        <f>2451-93</f>
        <v>2358</v>
      </c>
      <c r="R16" s="3">
        <f>+I16-L16</f>
        <v>0</v>
      </c>
    </row>
    <row r="17" spans="1:16" ht="15.75">
      <c r="A17" s="451"/>
      <c r="B17" s="452"/>
      <c r="C17" s="453"/>
      <c r="D17" s="454"/>
      <c r="E17" s="198"/>
      <c r="F17" s="29"/>
      <c r="G17" s="198"/>
      <c r="H17" s="29"/>
      <c r="I17" s="29"/>
      <c r="J17" s="29"/>
      <c r="K17" s="198"/>
      <c r="L17" s="29"/>
      <c r="M17" s="29"/>
      <c r="N17" s="198"/>
      <c r="O17" s="30"/>
      <c r="P17" s="6"/>
    </row>
    <row r="18" spans="1:16" ht="15.75">
      <c r="A18" s="164"/>
      <c r="B18" s="210" t="s">
        <v>90</v>
      </c>
      <c r="C18" s="115"/>
      <c r="D18" s="173"/>
      <c r="E18" s="211"/>
      <c r="F18" s="115"/>
      <c r="G18" s="211"/>
      <c r="H18" s="115"/>
      <c r="I18" s="115"/>
      <c r="J18" s="115"/>
      <c r="K18" s="211"/>
      <c r="L18" s="115"/>
      <c r="M18" s="115"/>
      <c r="N18" s="211"/>
      <c r="O18" s="116"/>
      <c r="P18" s="15"/>
    </row>
    <row r="19" spans="1:16" ht="15.75">
      <c r="A19" s="164"/>
      <c r="B19" s="210" t="s">
        <v>16</v>
      </c>
      <c r="C19" s="115"/>
      <c r="D19" s="173"/>
      <c r="E19" s="216"/>
      <c r="F19" s="115"/>
      <c r="G19" s="211"/>
      <c r="H19" s="217"/>
      <c r="I19" s="115"/>
      <c r="J19" s="115"/>
      <c r="K19" s="216"/>
      <c r="L19" s="115"/>
      <c r="M19" s="115"/>
      <c r="N19" s="216"/>
      <c r="O19" s="116"/>
      <c r="P19" s="15"/>
    </row>
    <row r="20" spans="1:16" ht="9.75" customHeight="1">
      <c r="A20" s="719"/>
      <c r="B20" s="720"/>
      <c r="C20" s="720"/>
      <c r="D20" s="721"/>
      <c r="E20" s="198"/>
      <c r="F20" s="29"/>
      <c r="G20" s="198"/>
      <c r="H20" s="29"/>
      <c r="I20" s="29"/>
      <c r="J20" s="29"/>
      <c r="K20" s="198"/>
      <c r="L20" s="29"/>
      <c r="M20" s="29"/>
      <c r="N20" s="198"/>
      <c r="O20" s="30"/>
      <c r="P20" s="15"/>
    </row>
    <row r="21" spans="1:16" ht="15.75">
      <c r="A21" s="164"/>
      <c r="B21" s="210" t="s">
        <v>43</v>
      </c>
      <c r="C21" s="722"/>
      <c r="D21" s="723"/>
      <c r="E21" s="211"/>
      <c r="F21" s="115"/>
      <c r="G21" s="211"/>
      <c r="H21" s="115"/>
      <c r="I21" s="115"/>
      <c r="J21" s="115"/>
      <c r="K21" s="211"/>
      <c r="L21" s="115"/>
      <c r="M21" s="115"/>
      <c r="N21" s="211"/>
      <c r="O21" s="116"/>
      <c r="P21" s="15"/>
    </row>
    <row r="22" spans="1:18" ht="15.75">
      <c r="A22" s="164"/>
      <c r="B22" s="210" t="s">
        <v>17</v>
      </c>
      <c r="C22" s="115"/>
      <c r="D22" s="173"/>
      <c r="E22" s="211"/>
      <c r="F22" s="115">
        <v>0</v>
      </c>
      <c r="G22" s="211"/>
      <c r="H22" s="218"/>
      <c r="I22" s="115">
        <v>0</v>
      </c>
      <c r="J22" s="115"/>
      <c r="K22" s="211"/>
      <c r="L22" s="115">
        <v>0</v>
      </c>
      <c r="M22" s="115"/>
      <c r="N22" s="211"/>
      <c r="O22" s="116">
        <f aca="true" t="shared" si="1" ref="O22:O30">L22-I22</f>
        <v>0</v>
      </c>
      <c r="P22" s="15">
        <v>359</v>
      </c>
      <c r="Q22" s="3">
        <f>1171+93</f>
        <v>1264</v>
      </c>
      <c r="R22" s="3">
        <f>+I22-L22</f>
        <v>0</v>
      </c>
    </row>
    <row r="23" spans="1:18" ht="15.75">
      <c r="A23" s="164"/>
      <c r="B23" s="210" t="s">
        <v>18</v>
      </c>
      <c r="C23" s="115"/>
      <c r="D23" s="173"/>
      <c r="E23" s="211"/>
      <c r="F23" s="115">
        <v>0</v>
      </c>
      <c r="G23" s="211"/>
      <c r="H23" s="115"/>
      <c r="I23" s="115">
        <v>0</v>
      </c>
      <c r="J23" s="115"/>
      <c r="K23" s="211"/>
      <c r="L23" s="115">
        <v>0</v>
      </c>
      <c r="M23" s="115"/>
      <c r="N23" s="211"/>
      <c r="O23" s="116">
        <f t="shared" si="1"/>
        <v>0</v>
      </c>
      <c r="P23" s="15"/>
      <c r="Q23" s="3">
        <v>110</v>
      </c>
      <c r="R23" s="3">
        <f aca="true" t="shared" si="2" ref="R23:R38">+I23-L23</f>
        <v>0</v>
      </c>
    </row>
    <row r="24" spans="1:18" ht="15.75">
      <c r="A24" s="164"/>
      <c r="B24" s="210" t="s">
        <v>19</v>
      </c>
      <c r="C24" s="115"/>
      <c r="D24" s="173"/>
      <c r="E24" s="211"/>
      <c r="F24" s="115">
        <v>0</v>
      </c>
      <c r="G24" s="211"/>
      <c r="H24" s="115"/>
      <c r="I24" s="115">
        <v>0</v>
      </c>
      <c r="J24" s="115"/>
      <c r="K24" s="211"/>
      <c r="L24" s="115">
        <v>0</v>
      </c>
      <c r="M24" s="115"/>
      <c r="N24" s="211"/>
      <c r="O24" s="116">
        <f t="shared" si="1"/>
        <v>0</v>
      </c>
      <c r="P24" s="15"/>
      <c r="Q24" s="3">
        <v>0</v>
      </c>
      <c r="R24" s="3">
        <f t="shared" si="2"/>
        <v>0</v>
      </c>
    </row>
    <row r="25" spans="1:18" ht="15.75">
      <c r="A25" s="164"/>
      <c r="B25" s="210" t="s">
        <v>20</v>
      </c>
      <c r="C25" s="115"/>
      <c r="D25" s="173"/>
      <c r="E25" s="211"/>
      <c r="F25" s="115">
        <v>0</v>
      </c>
      <c r="G25" s="211"/>
      <c r="H25" s="115"/>
      <c r="I25" s="115">
        <v>0</v>
      </c>
      <c r="J25" s="115"/>
      <c r="K25" s="211"/>
      <c r="L25" s="115">
        <v>0</v>
      </c>
      <c r="M25" s="115"/>
      <c r="N25" s="211"/>
      <c r="O25" s="116">
        <f t="shared" si="1"/>
        <v>0</v>
      </c>
      <c r="P25" s="15">
        <f>4220-576</f>
        <v>3644</v>
      </c>
      <c r="R25" s="3">
        <f t="shared" si="2"/>
        <v>0</v>
      </c>
    </row>
    <row r="26" spans="1:18" ht="15.75">
      <c r="A26" s="164"/>
      <c r="B26" s="210" t="s">
        <v>21</v>
      </c>
      <c r="C26" s="115"/>
      <c r="D26" s="173"/>
      <c r="E26" s="211"/>
      <c r="F26" s="115">
        <v>0</v>
      </c>
      <c r="G26" s="211"/>
      <c r="H26" s="115"/>
      <c r="I26" s="115">
        <v>0</v>
      </c>
      <c r="J26" s="115"/>
      <c r="K26" s="211"/>
      <c r="L26" s="115">
        <v>0</v>
      </c>
      <c r="M26" s="115"/>
      <c r="N26" s="211"/>
      <c r="O26" s="116">
        <f t="shared" si="1"/>
        <v>0</v>
      </c>
      <c r="P26" s="15">
        <v>332</v>
      </c>
      <c r="Q26" s="3">
        <v>175</v>
      </c>
      <c r="R26" s="3">
        <f t="shared" si="2"/>
        <v>0</v>
      </c>
    </row>
    <row r="27" spans="1:18" ht="15.75">
      <c r="A27" s="164"/>
      <c r="B27" s="210" t="s">
        <v>22</v>
      </c>
      <c r="C27" s="115"/>
      <c r="D27" s="173"/>
      <c r="E27" s="211"/>
      <c r="F27" s="115">
        <v>0</v>
      </c>
      <c r="G27" s="211"/>
      <c r="H27" s="115"/>
      <c r="I27" s="115">
        <v>0</v>
      </c>
      <c r="J27" s="115"/>
      <c r="K27" s="211"/>
      <c r="L27" s="115">
        <v>0</v>
      </c>
      <c r="M27" s="115"/>
      <c r="N27" s="211"/>
      <c r="O27" s="116">
        <f t="shared" si="1"/>
        <v>0</v>
      </c>
      <c r="P27" s="15"/>
      <c r="R27" s="3">
        <f t="shared" si="2"/>
        <v>0</v>
      </c>
    </row>
    <row r="28" spans="1:18" ht="15.75">
      <c r="A28" s="164"/>
      <c r="B28" s="210" t="s">
        <v>23</v>
      </c>
      <c r="C28" s="115"/>
      <c r="D28" s="173"/>
      <c r="E28" s="211"/>
      <c r="F28" s="115">
        <v>0</v>
      </c>
      <c r="G28" s="211"/>
      <c r="H28" s="115"/>
      <c r="I28" s="115">
        <v>0</v>
      </c>
      <c r="J28" s="115"/>
      <c r="K28" s="211"/>
      <c r="L28" s="115">
        <v>0</v>
      </c>
      <c r="M28" s="115"/>
      <c r="N28" s="211"/>
      <c r="O28" s="116">
        <f t="shared" si="1"/>
        <v>0</v>
      </c>
      <c r="P28" s="15"/>
      <c r="Q28" s="3">
        <v>14918</v>
      </c>
      <c r="R28" s="3">
        <f t="shared" si="2"/>
        <v>0</v>
      </c>
    </row>
    <row r="29" spans="1:18" ht="15.75">
      <c r="A29" s="164"/>
      <c r="B29" s="210" t="s">
        <v>24</v>
      </c>
      <c r="C29" s="115"/>
      <c r="D29" s="173"/>
      <c r="E29" s="211"/>
      <c r="F29" s="553">
        <v>376</v>
      </c>
      <c r="G29" s="554"/>
      <c r="H29" s="553"/>
      <c r="I29" s="553">
        <v>350</v>
      </c>
      <c r="J29" s="553"/>
      <c r="K29" s="554"/>
      <c r="L29" s="553">
        <v>350</v>
      </c>
      <c r="M29" s="115"/>
      <c r="N29" s="211"/>
      <c r="O29" s="116">
        <f t="shared" si="1"/>
        <v>0</v>
      </c>
      <c r="P29" s="15">
        <v>276</v>
      </c>
      <c r="Q29" s="3">
        <v>14853</v>
      </c>
      <c r="R29" s="3">
        <f t="shared" si="2"/>
        <v>0</v>
      </c>
    </row>
    <row r="30" spans="1:18" ht="15.75">
      <c r="A30" s="164"/>
      <c r="B30" s="210" t="s">
        <v>64</v>
      </c>
      <c r="C30" s="115"/>
      <c r="D30" s="173"/>
      <c r="E30" s="211"/>
      <c r="F30" s="115">
        <v>115</v>
      </c>
      <c r="G30" s="211"/>
      <c r="H30" s="115"/>
      <c r="I30" s="115">
        <v>0</v>
      </c>
      <c r="J30" s="115"/>
      <c r="K30" s="211"/>
      <c r="L30" s="115">
        <v>0</v>
      </c>
      <c r="M30" s="115"/>
      <c r="N30" s="211"/>
      <c r="O30" s="116">
        <f t="shared" si="1"/>
        <v>0</v>
      </c>
      <c r="P30" s="15"/>
      <c r="Q30" s="3">
        <v>135</v>
      </c>
      <c r="R30" s="3">
        <f t="shared" si="2"/>
        <v>0</v>
      </c>
    </row>
    <row r="31" spans="1:16" ht="15.75">
      <c r="A31" s="164"/>
      <c r="B31" s="210" t="s">
        <v>83</v>
      </c>
      <c r="C31" s="115"/>
      <c r="D31" s="173"/>
      <c r="E31" s="211"/>
      <c r="F31" s="115">
        <v>0</v>
      </c>
      <c r="G31" s="211"/>
      <c r="H31" s="115"/>
      <c r="I31" s="115">
        <v>0</v>
      </c>
      <c r="J31" s="115"/>
      <c r="K31" s="211"/>
      <c r="L31" s="115">
        <v>0</v>
      </c>
      <c r="M31" s="115"/>
      <c r="N31" s="211"/>
      <c r="O31" s="116">
        <f>L31-I31</f>
        <v>0</v>
      </c>
      <c r="P31" s="15"/>
    </row>
    <row r="32" spans="1:18" ht="15.75">
      <c r="A32" s="164"/>
      <c r="B32" s="210" t="s">
        <v>65</v>
      </c>
      <c r="C32" s="115"/>
      <c r="D32" s="173"/>
      <c r="E32" s="211"/>
      <c r="F32" s="115">
        <v>0</v>
      </c>
      <c r="G32" s="211"/>
      <c r="H32" s="115"/>
      <c r="I32" s="115">
        <v>0</v>
      </c>
      <c r="J32" s="115"/>
      <c r="K32" s="211"/>
      <c r="L32" s="115">
        <v>0</v>
      </c>
      <c r="M32" s="115"/>
      <c r="N32" s="211"/>
      <c r="O32" s="116">
        <f>L32-I32</f>
        <v>0</v>
      </c>
      <c r="P32" s="15"/>
      <c r="R32" s="3">
        <f t="shared" si="2"/>
        <v>0</v>
      </c>
    </row>
    <row r="33" spans="1:18" ht="15.75">
      <c r="A33" s="164"/>
      <c r="B33" s="210" t="s">
        <v>66</v>
      </c>
      <c r="C33" s="115"/>
      <c r="D33" s="173"/>
      <c r="E33" s="211"/>
      <c r="F33" s="115">
        <v>0</v>
      </c>
      <c r="G33" s="211"/>
      <c r="H33" s="115"/>
      <c r="I33" s="115">
        <v>0</v>
      </c>
      <c r="J33" s="115"/>
      <c r="K33" s="211"/>
      <c r="L33" s="115">
        <v>0</v>
      </c>
      <c r="M33" s="115"/>
      <c r="N33" s="211"/>
      <c r="O33" s="116">
        <f>L33-I33</f>
        <v>0</v>
      </c>
      <c r="P33" s="15"/>
      <c r="Q33" s="3">
        <v>10</v>
      </c>
      <c r="R33" s="3">
        <f t="shared" si="2"/>
        <v>0</v>
      </c>
    </row>
    <row r="34" spans="1:18" ht="15.75">
      <c r="A34" s="164"/>
      <c r="B34" s="210" t="s">
        <v>25</v>
      </c>
      <c r="C34" s="115"/>
      <c r="D34" s="173"/>
      <c r="E34" s="211"/>
      <c r="F34" s="115">
        <v>0</v>
      </c>
      <c r="G34" s="211"/>
      <c r="H34" s="115"/>
      <c r="I34" s="115">
        <f>+F34*1.016</f>
        <v>0</v>
      </c>
      <c r="J34" s="115"/>
      <c r="K34" s="211"/>
      <c r="L34" s="115">
        <v>0</v>
      </c>
      <c r="M34" s="115"/>
      <c r="N34" s="211"/>
      <c r="O34" s="116">
        <f>L34-I34</f>
        <v>0</v>
      </c>
      <c r="P34" s="15"/>
      <c r="Q34" s="3">
        <v>85</v>
      </c>
      <c r="R34" s="3">
        <f t="shared" si="2"/>
        <v>0</v>
      </c>
    </row>
    <row r="35" spans="1:16" ht="15.75">
      <c r="A35" s="164"/>
      <c r="B35" s="210" t="s">
        <v>26</v>
      </c>
      <c r="C35" s="115"/>
      <c r="D35" s="173"/>
      <c r="E35" s="211"/>
      <c r="F35" s="115">
        <v>0</v>
      </c>
      <c r="G35" s="211"/>
      <c r="H35" s="115"/>
      <c r="I35" s="115">
        <v>0</v>
      </c>
      <c r="J35" s="115"/>
      <c r="K35" s="211"/>
      <c r="L35" s="115">
        <v>0</v>
      </c>
      <c r="M35" s="115"/>
      <c r="N35" s="211"/>
      <c r="O35" s="116">
        <v>0</v>
      </c>
      <c r="P35" s="15"/>
    </row>
    <row r="36" spans="1:16" ht="15.75">
      <c r="A36" s="164"/>
      <c r="B36" s="210" t="s">
        <v>39</v>
      </c>
      <c r="C36" s="115"/>
      <c r="D36" s="173"/>
      <c r="E36" s="211"/>
      <c r="F36" s="115">
        <v>1219</v>
      </c>
      <c r="G36" s="211"/>
      <c r="H36" s="115"/>
      <c r="I36" s="115">
        <v>1000</v>
      </c>
      <c r="J36" s="115"/>
      <c r="K36" s="211"/>
      <c r="L36" s="115">
        <v>1000</v>
      </c>
      <c r="M36" s="115"/>
      <c r="N36" s="211"/>
      <c r="O36" s="558">
        <v>1000</v>
      </c>
      <c r="P36" s="15"/>
    </row>
    <row r="37" spans="1:18" ht="15.75">
      <c r="A37" s="164"/>
      <c r="B37" s="210" t="s">
        <v>40</v>
      </c>
      <c r="C37" s="115"/>
      <c r="D37" s="173"/>
      <c r="E37" s="211"/>
      <c r="F37" s="115">
        <v>55954</v>
      </c>
      <c r="G37" s="211"/>
      <c r="H37" s="115"/>
      <c r="I37" s="115">
        <f>69393+1060</f>
        <v>70453</v>
      </c>
      <c r="J37" s="115"/>
      <c r="K37" s="211"/>
      <c r="L37" s="115">
        <f>55678-1350</f>
        <v>54328</v>
      </c>
      <c r="M37" s="115"/>
      <c r="N37" s="211"/>
      <c r="O37" s="116">
        <f>L37-I37</f>
        <v>-16125</v>
      </c>
      <c r="P37" s="15"/>
      <c r="Q37" s="3">
        <v>37758</v>
      </c>
      <c r="R37" s="3">
        <f t="shared" si="2"/>
        <v>16125</v>
      </c>
    </row>
    <row r="38" spans="1:18" ht="15.75">
      <c r="A38" s="164"/>
      <c r="B38" s="250" t="s">
        <v>27</v>
      </c>
      <c r="C38" s="115"/>
      <c r="D38" s="173"/>
      <c r="E38" s="251"/>
      <c r="F38" s="555">
        <f>SUM(F16:F37)</f>
        <v>57664</v>
      </c>
      <c r="G38" s="556"/>
      <c r="H38" s="555"/>
      <c r="I38" s="555">
        <f>SUM(I16:I37)</f>
        <v>71803</v>
      </c>
      <c r="J38" s="555"/>
      <c r="K38" s="556"/>
      <c r="L38" s="555">
        <f>SUM(L16:L37)</f>
        <v>55678</v>
      </c>
      <c r="M38" s="555"/>
      <c r="N38" s="556"/>
      <c r="O38" s="557">
        <f>SUM(O16:O37)</f>
        <v>-15125</v>
      </c>
      <c r="P38" s="15">
        <f>SUM(P12:P37)</f>
        <v>9321</v>
      </c>
      <c r="Q38" s="3">
        <f>SUM(Q16:Q37)</f>
        <v>71666</v>
      </c>
      <c r="R38" s="3">
        <f t="shared" si="2"/>
        <v>16125</v>
      </c>
    </row>
    <row r="39" spans="1:16" ht="16.5" customHeight="1">
      <c r="A39" s="244"/>
      <c r="B39" s="245"/>
      <c r="C39" s="246"/>
      <c r="D39" s="247"/>
      <c r="E39" s="248"/>
      <c r="F39" s="246"/>
      <c r="G39" s="248"/>
      <c r="H39" s="246"/>
      <c r="I39" s="246"/>
      <c r="J39" s="246"/>
      <c r="K39" s="248"/>
      <c r="L39" s="246"/>
      <c r="M39" s="246"/>
      <c r="N39" s="248"/>
      <c r="O39" s="249"/>
      <c r="P39" s="15"/>
    </row>
    <row r="40" spans="1:16" ht="16.5" customHeight="1">
      <c r="A40" s="164"/>
      <c r="B40" s="346" t="s">
        <v>28</v>
      </c>
      <c r="C40" s="347"/>
      <c r="D40" s="348"/>
      <c r="E40" s="349"/>
      <c r="F40" s="347">
        <f>-6298</f>
        <v>-6298</v>
      </c>
      <c r="G40" s="349"/>
      <c r="H40" s="347"/>
      <c r="I40" s="347">
        <f>-F42</f>
        <v>-1060</v>
      </c>
      <c r="J40" s="347"/>
      <c r="K40" s="349"/>
      <c r="L40" s="347">
        <f>-I42</f>
        <v>0</v>
      </c>
      <c r="M40" s="347"/>
      <c r="N40" s="349"/>
      <c r="O40" s="350"/>
      <c r="P40" s="15"/>
    </row>
    <row r="41" spans="1:16" ht="16.5" customHeight="1">
      <c r="A41" s="164"/>
      <c r="B41" s="346" t="s">
        <v>41</v>
      </c>
      <c r="C41" s="347"/>
      <c r="D41" s="348"/>
      <c r="E41" s="349"/>
      <c r="F41" s="347">
        <v>6298</v>
      </c>
      <c r="G41" s="349"/>
      <c r="H41" s="347"/>
      <c r="I41" s="347">
        <v>0</v>
      </c>
      <c r="J41" s="347"/>
      <c r="K41" s="349"/>
      <c r="L41" s="347">
        <v>0</v>
      </c>
      <c r="M41" s="347"/>
      <c r="N41" s="349"/>
      <c r="O41" s="350"/>
      <c r="P41" s="15"/>
    </row>
    <row r="42" spans="1:16" ht="15.75">
      <c r="A42" s="164"/>
      <c r="B42" s="346" t="s">
        <v>29</v>
      </c>
      <c r="C42" s="347"/>
      <c r="D42" s="348"/>
      <c r="E42" s="349"/>
      <c r="F42" s="347">
        <f>1060</f>
        <v>1060</v>
      </c>
      <c r="G42" s="349"/>
      <c r="H42" s="347"/>
      <c r="I42" s="347">
        <v>0</v>
      </c>
      <c r="J42" s="347"/>
      <c r="K42" s="349"/>
      <c r="L42" s="347">
        <v>0</v>
      </c>
      <c r="M42" s="347"/>
      <c r="N42" s="349"/>
      <c r="O42" s="350"/>
      <c r="P42" s="15"/>
    </row>
    <row r="43" spans="1:16" ht="15.75">
      <c r="A43" s="164"/>
      <c r="B43" s="346" t="s">
        <v>199</v>
      </c>
      <c r="C43" s="347"/>
      <c r="D43" s="348"/>
      <c r="E43" s="349"/>
      <c r="F43" s="347">
        <v>11279</v>
      </c>
      <c r="G43" s="349"/>
      <c r="H43" s="347"/>
      <c r="I43" s="347"/>
      <c r="J43" s="347"/>
      <c r="K43" s="349"/>
      <c r="L43" s="347"/>
      <c r="M43" s="347"/>
      <c r="N43" s="349"/>
      <c r="O43" s="350"/>
      <c r="P43" s="15"/>
    </row>
    <row r="44" spans="1:16" ht="15.75">
      <c r="A44" s="164"/>
      <c r="B44" s="346" t="s">
        <v>200</v>
      </c>
      <c r="C44" s="347"/>
      <c r="D44" s="348"/>
      <c r="E44" s="349"/>
      <c r="F44" s="347">
        <f>3130</f>
        <v>3130</v>
      </c>
      <c r="G44" s="349"/>
      <c r="H44" s="347"/>
      <c r="I44" s="347"/>
      <c r="J44" s="347"/>
      <c r="K44" s="349"/>
      <c r="L44" s="347"/>
      <c r="M44" s="347"/>
      <c r="N44" s="349"/>
      <c r="O44" s="350"/>
      <c r="P44" s="15"/>
    </row>
    <row r="45" spans="1:16" ht="15.75">
      <c r="A45" s="164"/>
      <c r="B45" s="346" t="s">
        <v>30</v>
      </c>
      <c r="C45" s="347"/>
      <c r="D45" s="348"/>
      <c r="E45" s="349"/>
      <c r="F45" s="347">
        <v>-299</v>
      </c>
      <c r="G45" s="349"/>
      <c r="H45" s="347"/>
      <c r="I45" s="347">
        <v>0</v>
      </c>
      <c r="J45" s="347"/>
      <c r="K45" s="349"/>
      <c r="L45" s="347">
        <v>0</v>
      </c>
      <c r="M45" s="347"/>
      <c r="N45" s="349"/>
      <c r="O45" s="350"/>
      <c r="P45" s="15"/>
    </row>
    <row r="46" spans="1:16" ht="15.75">
      <c r="A46" s="164"/>
      <c r="B46" s="346" t="s">
        <v>31</v>
      </c>
      <c r="C46" s="347"/>
      <c r="D46" s="348"/>
      <c r="E46" s="349"/>
      <c r="F46" s="347">
        <f>F38+F40+F41+F42+F43+F44+F45</f>
        <v>72834</v>
      </c>
      <c r="G46" s="349"/>
      <c r="H46" s="347"/>
      <c r="I46" s="347">
        <f>SUM(I38:I45)</f>
        <v>70743</v>
      </c>
      <c r="J46" s="347"/>
      <c r="K46" s="349"/>
      <c r="L46" s="347">
        <f>SUM(L38:L45)</f>
        <v>55678</v>
      </c>
      <c r="M46" s="347"/>
      <c r="N46" s="349"/>
      <c r="O46" s="350"/>
      <c r="P46" s="15"/>
    </row>
    <row r="47" spans="1:16" ht="18" customHeight="1">
      <c r="A47" s="219"/>
      <c r="B47" s="351"/>
      <c r="C47" s="352"/>
      <c r="D47" s="353"/>
      <c r="E47" s="354"/>
      <c r="F47" s="352"/>
      <c r="G47" s="354"/>
      <c r="H47" s="352"/>
      <c r="I47" s="352"/>
      <c r="J47" s="352"/>
      <c r="K47" s="354"/>
      <c r="L47" s="352"/>
      <c r="M47" s="352"/>
      <c r="N47" s="355"/>
      <c r="O47" s="356"/>
      <c r="P47" s="15"/>
    </row>
    <row r="48" spans="1:16" ht="15.75">
      <c r="A48" s="164"/>
      <c r="B48" s="346" t="s">
        <v>47</v>
      </c>
      <c r="C48" s="347"/>
      <c r="D48" s="348"/>
      <c r="E48" s="349"/>
      <c r="F48" s="347"/>
      <c r="G48" s="349"/>
      <c r="H48" s="347"/>
      <c r="I48" s="347"/>
      <c r="J48" s="347"/>
      <c r="K48" s="349"/>
      <c r="L48" s="347"/>
      <c r="M48" s="347"/>
      <c r="N48" s="357"/>
      <c r="O48" s="358"/>
      <c r="P48" s="15"/>
    </row>
    <row r="49" spans="1:16" ht="15.75">
      <c r="A49" s="164"/>
      <c r="B49" s="346" t="s">
        <v>32</v>
      </c>
      <c r="C49" s="347"/>
      <c r="D49" s="348"/>
      <c r="E49" s="349"/>
      <c r="F49" s="347">
        <f>F38</f>
        <v>57664</v>
      </c>
      <c r="G49" s="349"/>
      <c r="H49" s="347"/>
      <c r="I49" s="347">
        <f>I38</f>
        <v>71803</v>
      </c>
      <c r="J49" s="347"/>
      <c r="K49" s="349"/>
      <c r="L49" s="347">
        <f>L38</f>
        <v>55678</v>
      </c>
      <c r="M49" s="347"/>
      <c r="N49" s="357"/>
      <c r="O49" s="358"/>
      <c r="P49" s="15"/>
    </row>
    <row r="50" spans="1:16" ht="15.75">
      <c r="A50" s="164"/>
      <c r="B50" s="346" t="s">
        <v>33</v>
      </c>
      <c r="C50" s="347"/>
      <c r="D50" s="348"/>
      <c r="E50" s="349"/>
      <c r="F50" s="347">
        <v>2596</v>
      </c>
      <c r="G50" s="349"/>
      <c r="H50" s="347"/>
      <c r="I50" s="347">
        <f>-F51</f>
        <v>3383</v>
      </c>
      <c r="J50" s="347"/>
      <c r="K50" s="349"/>
      <c r="L50" s="347">
        <f>-I51</f>
        <v>3783</v>
      </c>
      <c r="M50" s="347"/>
      <c r="N50" s="357"/>
      <c r="O50" s="358"/>
      <c r="P50" s="15"/>
    </row>
    <row r="51" spans="1:16" ht="15.75">
      <c r="A51" s="164"/>
      <c r="B51" s="346" t="s">
        <v>34</v>
      </c>
      <c r="C51" s="347"/>
      <c r="D51" s="348"/>
      <c r="E51" s="349" t="s">
        <v>104</v>
      </c>
      <c r="F51" s="347">
        <v>-3383</v>
      </c>
      <c r="G51" s="349"/>
      <c r="H51" s="347"/>
      <c r="I51" s="347">
        <v>-3783</v>
      </c>
      <c r="J51" s="347"/>
      <c r="K51" s="349"/>
      <c r="L51" s="347">
        <v>-3783</v>
      </c>
      <c r="M51" s="347"/>
      <c r="N51" s="349"/>
      <c r="O51" s="350"/>
      <c r="P51" s="15"/>
    </row>
    <row r="52" spans="1:16" ht="15.75">
      <c r="A52" s="164"/>
      <c r="B52" s="346" t="s">
        <v>35</v>
      </c>
      <c r="C52" s="347"/>
      <c r="D52" s="348"/>
      <c r="E52" s="349"/>
      <c r="F52" s="347">
        <v>-299</v>
      </c>
      <c r="G52" s="349"/>
      <c r="H52" s="347"/>
      <c r="I52" s="347">
        <v>0</v>
      </c>
      <c r="J52" s="347"/>
      <c r="K52" s="349"/>
      <c r="L52" s="347">
        <v>0</v>
      </c>
      <c r="M52" s="347"/>
      <c r="N52" s="359"/>
      <c r="O52" s="360"/>
      <c r="P52" s="15"/>
    </row>
    <row r="53" spans="1:16" ht="15.75">
      <c r="A53" s="159"/>
      <c r="B53" s="361" t="s">
        <v>36</v>
      </c>
      <c r="C53" s="362"/>
      <c r="D53" s="363"/>
      <c r="E53" s="364"/>
      <c r="F53" s="362">
        <f>SUM(F49:F52)</f>
        <v>56578</v>
      </c>
      <c r="G53" s="364"/>
      <c r="H53" s="362"/>
      <c r="I53" s="362">
        <f>SUM(I49:I52)</f>
        <v>71403</v>
      </c>
      <c r="J53" s="362"/>
      <c r="K53" s="364"/>
      <c r="L53" s="362">
        <f>SUM(L49:L52)</f>
        <v>55678</v>
      </c>
      <c r="M53" s="362"/>
      <c r="N53" s="364"/>
      <c r="O53" s="365"/>
      <c r="P53" s="15"/>
    </row>
    <row r="54" spans="1:16" ht="15.75">
      <c r="A54" s="15"/>
      <c r="B54" s="32"/>
      <c r="C54" s="14"/>
      <c r="D54" s="14" t="s">
        <v>104</v>
      </c>
      <c r="E54" s="14"/>
      <c r="F54" s="14"/>
      <c r="G54" s="14"/>
      <c r="H54" s="14"/>
      <c r="I54" s="14"/>
      <c r="J54" s="14"/>
      <c r="K54" s="14"/>
      <c r="L54" s="14"/>
      <c r="M54" s="14"/>
      <c r="N54" s="29"/>
      <c r="O54" s="29"/>
      <c r="P54" s="15"/>
    </row>
    <row r="55" spans="1:16" ht="12.75" customHeight="1">
      <c r="A55" s="14"/>
      <c r="B55" s="14"/>
      <c r="C55" s="14"/>
      <c r="D55" s="14" t="s">
        <v>104</v>
      </c>
      <c r="E55" s="14"/>
      <c r="F55" s="14"/>
      <c r="G55" s="14"/>
      <c r="H55" s="14"/>
      <c r="I55" s="14"/>
      <c r="J55" s="14"/>
      <c r="K55" s="14"/>
      <c r="L55" s="14"/>
      <c r="M55" s="14"/>
      <c r="N55" s="29"/>
      <c r="O55" s="29"/>
      <c r="P55" s="15"/>
    </row>
    <row r="56" spans="1:16" ht="15.75">
      <c r="A56" s="14"/>
      <c r="B56" s="31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34"/>
      <c r="O56" s="34"/>
      <c r="P56" s="15"/>
    </row>
    <row r="57" spans="13:16" ht="15.75">
      <c r="M57" s="5"/>
      <c r="N57" s="34"/>
      <c r="O57" s="34"/>
      <c r="P57" s="15"/>
    </row>
    <row r="58" spans="1:16" ht="18">
      <c r="A58" s="710"/>
      <c r="B58" s="711"/>
      <c r="C58" s="711"/>
      <c r="D58" s="711"/>
      <c r="E58" s="711"/>
      <c r="F58" s="711"/>
      <c r="G58" s="711"/>
      <c r="H58" s="711"/>
      <c r="I58" s="711"/>
      <c r="J58" s="711"/>
      <c r="K58" s="711"/>
      <c r="L58" s="711"/>
      <c r="M58" s="711"/>
      <c r="N58" s="342"/>
      <c r="O58" s="342"/>
      <c r="P58" s="15"/>
    </row>
    <row r="59" spans="1:16" ht="18">
      <c r="A59" s="561"/>
      <c r="B59" s="562"/>
      <c r="C59" s="563"/>
      <c r="D59" s="563"/>
      <c r="E59" s="563"/>
      <c r="F59" s="563"/>
      <c r="G59" s="563"/>
      <c r="H59" s="563"/>
      <c r="I59" s="563"/>
      <c r="J59" s="563"/>
      <c r="K59" s="563"/>
      <c r="L59" s="563"/>
      <c r="M59" s="564"/>
      <c r="N59" s="342"/>
      <c r="O59" s="342"/>
      <c r="P59" s="15"/>
    </row>
    <row r="60" spans="1:16" ht="41.25" customHeight="1">
      <c r="A60" s="714"/>
      <c r="B60" s="715"/>
      <c r="C60" s="715"/>
      <c r="D60" s="715"/>
      <c r="E60" s="715"/>
      <c r="F60" s="715"/>
      <c r="G60" s="715"/>
      <c r="H60" s="715"/>
      <c r="I60" s="715"/>
      <c r="J60" s="715"/>
      <c r="K60" s="715"/>
      <c r="L60" s="715"/>
      <c r="M60" s="715"/>
      <c r="N60" s="343"/>
      <c r="O60" s="344"/>
      <c r="P60" s="15"/>
    </row>
    <row r="61" spans="1:16" ht="14.25" customHeight="1">
      <c r="A61" s="561"/>
      <c r="B61" s="565"/>
      <c r="C61" s="369"/>
      <c r="D61" s="369"/>
      <c r="E61" s="369"/>
      <c r="F61" s="369"/>
      <c r="G61" s="369"/>
      <c r="H61" s="369"/>
      <c r="I61" s="369"/>
      <c r="J61" s="369"/>
      <c r="K61" s="369"/>
      <c r="L61" s="369"/>
      <c r="M61" s="369"/>
      <c r="N61" s="343"/>
      <c r="O61" s="343"/>
      <c r="P61" s="15"/>
    </row>
    <row r="62" spans="1:16" ht="93" customHeight="1">
      <c r="A62" s="716"/>
      <c r="B62" s="717"/>
      <c r="C62" s="717"/>
      <c r="D62" s="717"/>
      <c r="E62" s="717"/>
      <c r="F62" s="717"/>
      <c r="G62" s="717"/>
      <c r="H62" s="717"/>
      <c r="I62" s="717"/>
      <c r="J62" s="717"/>
      <c r="K62" s="717"/>
      <c r="L62" s="717"/>
      <c r="M62" s="717"/>
      <c r="N62" s="345"/>
      <c r="O62" s="344"/>
      <c r="P62" s="15"/>
    </row>
    <row r="63" spans="1:16" ht="12.75" customHeight="1">
      <c r="A63" s="561"/>
      <c r="B63" s="565"/>
      <c r="C63" s="369"/>
      <c r="D63" s="369"/>
      <c r="E63" s="369"/>
      <c r="F63" s="369"/>
      <c r="G63" s="369"/>
      <c r="H63" s="369"/>
      <c r="I63" s="369"/>
      <c r="J63" s="369"/>
      <c r="K63" s="369"/>
      <c r="L63" s="369"/>
      <c r="M63" s="369"/>
      <c r="N63" s="343"/>
      <c r="O63" s="343"/>
      <c r="P63" s="15"/>
    </row>
    <row r="64" spans="1:16" ht="27" customHeight="1">
      <c r="A64" s="716"/>
      <c r="B64" s="717"/>
      <c r="C64" s="717"/>
      <c r="D64" s="717"/>
      <c r="E64" s="717"/>
      <c r="F64" s="717"/>
      <c r="G64" s="717"/>
      <c r="H64" s="717"/>
      <c r="I64" s="717"/>
      <c r="J64" s="717"/>
      <c r="K64" s="717"/>
      <c r="L64" s="717"/>
      <c r="M64" s="717"/>
      <c r="N64" s="345"/>
      <c r="O64" s="344"/>
      <c r="P64" s="15"/>
    </row>
    <row r="65" spans="1:16" ht="27" customHeight="1">
      <c r="A65" s="344"/>
      <c r="B65" s="566"/>
      <c r="C65" s="567"/>
      <c r="D65" s="567"/>
      <c r="E65" s="567"/>
      <c r="F65" s="567"/>
      <c r="G65" s="567"/>
      <c r="H65" s="567"/>
      <c r="I65" s="567"/>
      <c r="J65" s="567"/>
      <c r="K65" s="567"/>
      <c r="L65" s="567"/>
      <c r="M65" s="567"/>
      <c r="N65" s="343"/>
      <c r="O65" s="343"/>
      <c r="P65" s="15"/>
    </row>
    <row r="66" spans="1:16" ht="18" customHeight="1">
      <c r="A66" s="344"/>
      <c r="B66" s="568"/>
      <c r="C66" s="343"/>
      <c r="D66" s="343"/>
      <c r="E66" s="343"/>
      <c r="F66" s="343"/>
      <c r="G66" s="343"/>
      <c r="H66" s="343"/>
      <c r="I66" s="343"/>
      <c r="J66" s="343"/>
      <c r="K66" s="343"/>
      <c r="L66" s="343"/>
      <c r="M66" s="343"/>
      <c r="N66" s="343"/>
      <c r="O66" s="343"/>
      <c r="P66" s="15"/>
    </row>
    <row r="67" spans="1:16" ht="22.5" customHeight="1" hidden="1">
      <c r="A67" s="234"/>
      <c r="B67" s="712" t="s">
        <v>45</v>
      </c>
      <c r="C67" s="713"/>
      <c r="D67" s="713"/>
      <c r="E67" s="713"/>
      <c r="F67" s="713"/>
      <c r="G67" s="713"/>
      <c r="H67" s="713"/>
      <c r="I67" s="713"/>
      <c r="J67" s="713"/>
      <c r="K67" s="713"/>
      <c r="L67" s="713"/>
      <c r="M67" s="713"/>
      <c r="N67" s="713"/>
      <c r="O67" s="713"/>
      <c r="P67" s="15"/>
    </row>
    <row r="68" spans="1:16" ht="15.75" hidden="1">
      <c r="A68" s="234"/>
      <c r="B68" s="234"/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4"/>
      <c r="N68" s="235"/>
      <c r="O68" s="236"/>
      <c r="P68" s="15"/>
    </row>
    <row r="69" spans="1:16" ht="18.75" hidden="1">
      <c r="A69" s="234"/>
      <c r="B69" s="231" t="s">
        <v>44</v>
      </c>
      <c r="C69" s="234"/>
      <c r="D69" s="234"/>
      <c r="E69" s="234"/>
      <c r="F69" s="234"/>
      <c r="G69" s="234"/>
      <c r="H69" s="234"/>
      <c r="I69" s="234"/>
      <c r="J69" s="234"/>
      <c r="K69" s="234"/>
      <c r="L69" s="234"/>
      <c r="M69" s="234"/>
      <c r="N69" s="236"/>
      <c r="O69" s="236"/>
      <c r="P69" s="15"/>
    </row>
    <row r="70" spans="1:16" ht="15.75" hidden="1">
      <c r="A70" s="234"/>
      <c r="B70" s="234"/>
      <c r="C70" s="234"/>
      <c r="D70" s="234"/>
      <c r="E70" s="234"/>
      <c r="F70" s="234"/>
      <c r="G70" s="234"/>
      <c r="H70" s="234"/>
      <c r="I70" s="234"/>
      <c r="J70" s="234"/>
      <c r="K70" s="234"/>
      <c r="L70" s="234"/>
      <c r="M70" s="234"/>
      <c r="N70" s="236"/>
      <c r="O70" s="236"/>
      <c r="P70" s="15"/>
    </row>
    <row r="71" spans="1:16" ht="65.25" customHeight="1" hidden="1">
      <c r="A71" s="234"/>
      <c r="B71" s="712" t="s">
        <v>46</v>
      </c>
      <c r="C71" s="713"/>
      <c r="D71" s="713"/>
      <c r="E71" s="713"/>
      <c r="F71" s="713"/>
      <c r="G71" s="713"/>
      <c r="H71" s="713"/>
      <c r="I71" s="713"/>
      <c r="J71" s="713"/>
      <c r="K71" s="713"/>
      <c r="L71" s="713"/>
      <c r="M71" s="713"/>
      <c r="N71" s="713"/>
      <c r="O71" s="713"/>
      <c r="P71" s="15"/>
    </row>
    <row r="72" spans="2:16" ht="15.75">
      <c r="B72" s="111"/>
      <c r="N72" s="28"/>
      <c r="O72" s="28"/>
      <c r="P72" s="15"/>
    </row>
    <row r="73" spans="14:16" ht="15.75">
      <c r="N73" s="28"/>
      <c r="O73" s="28"/>
      <c r="P73" s="15"/>
    </row>
    <row r="74" spans="14:16" ht="15.75">
      <c r="N74" s="28"/>
      <c r="O74" s="28"/>
      <c r="P74" s="15"/>
    </row>
    <row r="75" spans="14:16" ht="15.75">
      <c r="N75" s="28"/>
      <c r="O75" s="28"/>
      <c r="P75" s="15"/>
    </row>
    <row r="76" spans="14:16" ht="15.75">
      <c r="N76" s="28"/>
      <c r="O76" s="28"/>
      <c r="P76" s="15"/>
    </row>
    <row r="77" spans="14:16" ht="15.75">
      <c r="N77" s="28"/>
      <c r="O77" s="28"/>
      <c r="P77" s="15"/>
    </row>
    <row r="78" spans="14:16" ht="15.75">
      <c r="N78" s="28"/>
      <c r="O78" s="28"/>
      <c r="P78" s="15"/>
    </row>
    <row r="79" spans="14:16" ht="15.75">
      <c r="N79" s="28"/>
      <c r="O79" s="28"/>
      <c r="P79" s="15"/>
    </row>
    <row r="80" spans="14:16" ht="15.75">
      <c r="N80" s="28"/>
      <c r="O80" s="28"/>
      <c r="P80" s="15"/>
    </row>
    <row r="81" spans="14:16" ht="15.75">
      <c r="N81" s="28"/>
      <c r="O81" s="28"/>
      <c r="P81" s="15"/>
    </row>
    <row r="82" spans="14:16" ht="15.75">
      <c r="N82" s="28"/>
      <c r="O82" s="28"/>
      <c r="P82" s="15"/>
    </row>
    <row r="83" spans="14:16" ht="15.75">
      <c r="N83" s="28"/>
      <c r="O83" s="28"/>
      <c r="P83" s="15"/>
    </row>
    <row r="84" spans="14:16" ht="15.75">
      <c r="N84" s="28"/>
      <c r="O84" s="29"/>
      <c r="P84" s="15"/>
    </row>
    <row r="85" spans="14:16" ht="15.75">
      <c r="N85" s="28"/>
      <c r="O85" s="29"/>
      <c r="P85" s="15"/>
    </row>
    <row r="86" spans="14:16" ht="15.75">
      <c r="N86" s="28"/>
      <c r="O86" s="28"/>
      <c r="P86" s="15"/>
    </row>
    <row r="87" spans="14:16" ht="15.75">
      <c r="N87" s="28"/>
      <c r="O87" s="28"/>
      <c r="P87" s="15"/>
    </row>
    <row r="88" spans="14:16" ht="15.75">
      <c r="N88" s="28"/>
      <c r="O88" s="28"/>
      <c r="P88" s="15"/>
    </row>
    <row r="89" spans="14:16" ht="15.75">
      <c r="N89" s="28"/>
      <c r="O89" s="28"/>
      <c r="P89" s="15"/>
    </row>
    <row r="90" spans="14:16" ht="15.75">
      <c r="N90" s="28"/>
      <c r="O90" s="28"/>
      <c r="P90" s="15"/>
    </row>
    <row r="91" spans="14:16" ht="15.75">
      <c r="N91" s="28"/>
      <c r="O91" s="28"/>
      <c r="P91" s="15"/>
    </row>
    <row r="92" spans="14:16" ht="15.75">
      <c r="N92" s="28"/>
      <c r="O92" s="28"/>
      <c r="P92" s="15"/>
    </row>
    <row r="93" spans="14:16" ht="15.75">
      <c r="N93" s="28"/>
      <c r="O93" s="28"/>
      <c r="P93" s="15"/>
    </row>
    <row r="94" spans="14:16" ht="15.75">
      <c r="N94" s="28"/>
      <c r="O94" s="28"/>
      <c r="P94" s="15"/>
    </row>
    <row r="95" spans="14:16" ht="15.75">
      <c r="N95" s="28"/>
      <c r="O95" s="28"/>
      <c r="P95" s="15"/>
    </row>
    <row r="96" spans="14:16" ht="15.75">
      <c r="N96" s="28"/>
      <c r="O96" s="28"/>
      <c r="P96" s="15"/>
    </row>
    <row r="97" spans="14:16" ht="15.75">
      <c r="N97" s="28"/>
      <c r="O97" s="28"/>
      <c r="P97" s="15"/>
    </row>
    <row r="98" spans="14:16" ht="15.75">
      <c r="N98" s="28"/>
      <c r="O98" s="28"/>
      <c r="P98" s="15"/>
    </row>
    <row r="99" spans="14:16" ht="15.75">
      <c r="N99" s="35"/>
      <c r="O99" s="28"/>
      <c r="P99" s="15"/>
    </row>
    <row r="100" spans="14:16" ht="15.75">
      <c r="N100" s="15"/>
      <c r="O100" s="15"/>
      <c r="P100" s="15"/>
    </row>
    <row r="101" spans="14:16" ht="15.75">
      <c r="N101" s="14"/>
      <c r="O101" s="14"/>
      <c r="P101" s="15"/>
    </row>
    <row r="102" spans="14:16" ht="15.75">
      <c r="N102" s="14"/>
      <c r="O102" s="14"/>
      <c r="P102" s="15"/>
    </row>
    <row r="103" spans="14:16" ht="15.75">
      <c r="N103" s="14"/>
      <c r="O103" s="14"/>
      <c r="P103" s="15"/>
    </row>
    <row r="104" spans="14:16" ht="15.75">
      <c r="N104" s="14"/>
      <c r="O104" s="14"/>
      <c r="P104" s="15"/>
    </row>
    <row r="105" ht="15.75">
      <c r="P105" s="15"/>
    </row>
    <row r="106" ht="15.75">
      <c r="P106" s="15"/>
    </row>
  </sheetData>
  <mergeCells count="10">
    <mergeCell ref="G8:J8"/>
    <mergeCell ref="A58:M58"/>
    <mergeCell ref="B67:O67"/>
    <mergeCell ref="B71:O71"/>
    <mergeCell ref="A60:M60"/>
    <mergeCell ref="A62:M62"/>
    <mergeCell ref="A64:M64"/>
    <mergeCell ref="E8:F8"/>
    <mergeCell ref="A20:D20"/>
    <mergeCell ref="C21:D21"/>
  </mergeCells>
  <printOptions horizontalCentered="1"/>
  <pageMargins left="0.5" right="0.5" top="0.5" bottom="0.25" header="0.5" footer="0.25"/>
  <pageSetup fitToHeight="1" fitToWidth="1" horizontalDpi="600" verticalDpi="600" orientation="landscape" scale="63" r:id="rId1"/>
  <headerFooter alignWithMargins="0">
    <oddFooter>&amp;C&amp;"Times New Roman,Regular"Exhibit L - Summary of Requirements by Object Class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sdale</dc:creator>
  <cp:keywords/>
  <dc:description/>
  <cp:lastModifiedBy>morser</cp:lastModifiedBy>
  <cp:lastPrinted>2007-01-29T22:01:24Z</cp:lastPrinted>
  <dcterms:created xsi:type="dcterms:W3CDTF">2003-08-28T20:51:00Z</dcterms:created>
  <dcterms:modified xsi:type="dcterms:W3CDTF">2007-03-13T21:39:20Z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1938935931</vt:i4>
  </property>
  <property fmtid="{D5CDD505-2E9C-101B-9397-08002B2CF9AE}" pid="4" name="_EmailSubject">
    <vt:lpwstr>Budget Reformat for DOJ E-Gov staff</vt:lpwstr>
  </property>
  <property fmtid="{D5CDD505-2E9C-101B-9397-08002B2CF9AE}" pid="5" name="_AuthorEmail">
    <vt:lpwstr>Ryan.Morse@usdoj.gov</vt:lpwstr>
  </property>
  <property fmtid="{D5CDD505-2E9C-101B-9397-08002B2CF9AE}" pid="6" name="_AuthorEmailDisplayName">
    <vt:lpwstr>Morse, Ryan</vt:lpwstr>
  </property>
</Properties>
</file>