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80" yWindow="510" windowWidth="10830" windowHeight="6375" tabRatio="799" activeTab="1"/>
  </bookViews>
  <sheets>
    <sheet name="(A) Org Chart" sheetId="1" r:id="rId1"/>
    <sheet name="(B) Sum of Req" sheetId="2" r:id="rId2"/>
    <sheet name="(C) Increases Offsets" sheetId="3" r:id="rId3"/>
    <sheet name="(D) Strat Goal &amp; Obj" sheetId="4" r:id="rId4"/>
    <sheet name="(E) ATB Justification" sheetId="5" r:id="rId5"/>
    <sheet name="(F) 2006 XWalk" sheetId="6" r:id="rId6"/>
    <sheet name="(G) 2007 XWalk" sheetId="7" r:id="rId7"/>
    <sheet name="(H) Reimb Resources" sheetId="8" r:id="rId8"/>
    <sheet name="(I) Perm Positions" sheetId="9" r:id="rId9"/>
    <sheet name="(J) Financial Analysis" sheetId="10" r:id="rId10"/>
    <sheet name="(K) Sum by Grade" sheetId="11" r:id="rId11"/>
    <sheet name="(L) Sum by OC" sheetId="12" r:id="rId12"/>
  </sheets>
  <externalReferences>
    <externalReference r:id="rId15"/>
    <externalReference r:id="rId16"/>
    <externalReference r:id="rId17"/>
    <externalReference r:id="rId18"/>
  </externalReferences>
  <definedNames>
    <definedName name="ATTORNEYSUPP" localSheetId="1">#REF!</definedName>
    <definedName name="ATTORNEYSUPP">#REF!</definedName>
    <definedName name="DL" localSheetId="1">'(B) Sum of Req'!$A$3:$AL$93</definedName>
    <definedName name="DL">#REF!</definedName>
    <definedName name="EXECSUPP" localSheetId="1">'(B) Sum of Req'!#REF!</definedName>
    <definedName name="EXECSUPP" localSheetId="9">'[3]Sum of Req'!#REF!</definedName>
    <definedName name="EXECSUPP">#REF!</definedName>
    <definedName name="GAROLLUP" localSheetId="1">'(B) Sum of Req'!#REF!</definedName>
    <definedName name="GAROLLUP" localSheetId="7">'[2]SumReq'!#REF!</definedName>
    <definedName name="GAROLLUP" localSheetId="9">'[3]Sum of Req'!#REF!</definedName>
    <definedName name="GAROLLUP">#REF!</definedName>
    <definedName name="INTEL" localSheetId="1">'(B) Sum of Req'!#REF!</definedName>
    <definedName name="INTEL" localSheetId="9">'[3]Sum of Req'!#REF!</definedName>
    <definedName name="INTEL">#REF!</definedName>
    <definedName name="JMD" localSheetId="1">'(B) Sum of Req'!#REF!</definedName>
    <definedName name="JMD" localSheetId="9">'[3]Sum of Req'!#REF!</definedName>
    <definedName name="JMD">#REF!</definedName>
    <definedName name="PART">#REF!</definedName>
    <definedName name="POSBYCAT" localSheetId="1">#REF!</definedName>
    <definedName name="POSBYCAT" localSheetId="9">'[3]Summ Atty Agt'!#REF!</definedName>
    <definedName name="POSBYCAT">#REF!</definedName>
    <definedName name="_xlnm.Print_Area" localSheetId="0">'(A) Org Chart'!$A$1:$N$29</definedName>
    <definedName name="_xlnm.Print_Area" localSheetId="1">'(B) Sum of Req'!$A$1:$AH$124</definedName>
    <definedName name="_xlnm.Print_Area" localSheetId="2">'(C) Increases Offsets'!$A$1:$G$31</definedName>
    <definedName name="_xlnm.Print_Area" localSheetId="3">'(D) Strat Goal &amp; Obj'!$A$1:$P$72</definedName>
    <definedName name="_xlnm.Print_Area" localSheetId="4">'(E) ATB Justification'!$A$1:$M$58</definedName>
    <definedName name="_xlnm.Print_Area" localSheetId="5">'(F) 2006 XWalk'!$A$1:$Y$32</definedName>
    <definedName name="_xlnm.Print_Area" localSheetId="6">'(G) 2007 XWalk'!$A$1:$V$29</definedName>
    <definedName name="_xlnm.Print_Area" localSheetId="7">'(H) Reimb Resources'!$A$1:$S$24</definedName>
    <definedName name="_xlnm.Print_Area" localSheetId="8">'(I) Perm Positions'!$A$1:$O$38</definedName>
    <definedName name="_xlnm.Print_Area" localSheetId="9">'(J) Financial Analysis'!$A$1:$M$48</definedName>
    <definedName name="_xlnm.Print_Area" localSheetId="10">'(K) Sum by Grade'!$B$1:$N$33</definedName>
    <definedName name="_xlnm.Print_Area" localSheetId="11">'(L) Sum by OC'!$A$1:$O$61</definedName>
    <definedName name="REIMPRO" localSheetId="7">'(H) Reimb Resources'!$A$1:$R$20</definedName>
    <definedName name="REIMPRO">#REF!</definedName>
    <definedName name="REIMSOR" localSheetId="7">'(H) Reimb Resources'!#REF!</definedName>
    <definedName name="REIMSOR">#REF!</definedName>
  </definedNames>
  <calcPr fullCalcOnLoad="1"/>
</workbook>
</file>

<file path=xl/sharedStrings.xml><?xml version="1.0" encoding="utf-8"?>
<sst xmlns="http://schemas.openxmlformats.org/spreadsheetml/2006/main" count="735" uniqueCount="400">
  <si>
    <t xml:space="preserve">  Total, 2008 program changes requested</t>
  </si>
  <si>
    <t>Increase/Decrease</t>
  </si>
  <si>
    <t>Decision Unit</t>
  </si>
  <si>
    <t xml:space="preserve">     Total</t>
  </si>
  <si>
    <t>atb</t>
  </si>
  <si>
    <t>enhance</t>
  </si>
  <si>
    <t>FTE</t>
  </si>
  <si>
    <t>Total</t>
  </si>
  <si>
    <t>Detail of Permanent Positions by Category</t>
  </si>
  <si>
    <t>Category</t>
  </si>
  <si>
    <t>Authorized</t>
  </si>
  <si>
    <t>Reimbursable</t>
  </si>
  <si>
    <t>Program</t>
  </si>
  <si>
    <t>Transfers</t>
  </si>
  <si>
    <t>Grades and Salary Ranges</t>
  </si>
  <si>
    <t>Executive Level I, $161,200...........................................................................</t>
  </si>
  <si>
    <t>Executive Level II, $145,100.............................................................</t>
  </si>
  <si>
    <t>Executive Level III, $133,700..........................................................</t>
  </si>
  <si>
    <t>Increase 1: Reducing Violent and Organized Crime</t>
  </si>
  <si>
    <t xml:space="preserve">Increase 2: Protecting Citizens from Online Crime  </t>
  </si>
  <si>
    <t>Increase 3: Reducing the Flow of Illicit Drug</t>
  </si>
  <si>
    <t>LEAP</t>
  </si>
  <si>
    <t>11.5  Total, Other personnel compensation</t>
  </si>
  <si>
    <t xml:space="preserve">     Other Compensation</t>
  </si>
  <si>
    <t xml:space="preserve">     Overtime</t>
  </si>
  <si>
    <t>11.8  Special personal services payments</t>
  </si>
  <si>
    <t xml:space="preserve">    Full-time permanent</t>
  </si>
  <si>
    <t>12.0  Personnel benefits</t>
  </si>
  <si>
    <t>21.0  Travel and transportation of persons</t>
  </si>
  <si>
    <t>22.0  Transportation of things</t>
  </si>
  <si>
    <t>23.3  Comm., util., &amp; other misc. charges</t>
  </si>
  <si>
    <t>24.0  Printing and reproduction</t>
  </si>
  <si>
    <t>25.1  Advisory and assistance services</t>
  </si>
  <si>
    <t>25.2 Other services</t>
  </si>
  <si>
    <t>26.0  Supplies and materials</t>
  </si>
  <si>
    <t>31.0  Equipment</t>
  </si>
  <si>
    <t xml:space="preserve">          Total obligations</t>
  </si>
  <si>
    <t>11.3  Other than full-time permanent</t>
  </si>
  <si>
    <t xml:space="preserve">     Total, appropriated positions</t>
  </si>
  <si>
    <t>SES</t>
  </si>
  <si>
    <t>GS-15</t>
  </si>
  <si>
    <t>GS-14</t>
  </si>
  <si>
    <t>GS-13</t>
  </si>
  <si>
    <t>GS-12</t>
  </si>
  <si>
    <t>GS-11</t>
  </si>
  <si>
    <t>GS-10</t>
  </si>
  <si>
    <t>GS-9</t>
  </si>
  <si>
    <t>GS-8</t>
  </si>
  <si>
    <t>GS-7</t>
  </si>
  <si>
    <t xml:space="preserve">GS-5 </t>
  </si>
  <si>
    <t>Personnel benefits</t>
  </si>
  <si>
    <t>Transportation of things</t>
  </si>
  <si>
    <t>Printing</t>
  </si>
  <si>
    <t>Equipment</t>
  </si>
  <si>
    <t>Purchases of goods &amp; services from Government accounts</t>
  </si>
  <si>
    <t>Travel and transportation of persons</t>
  </si>
  <si>
    <t>GSA rent</t>
  </si>
  <si>
    <t>Communication, rents, and utilities</t>
  </si>
  <si>
    <t>Advisory and assistance services</t>
  </si>
  <si>
    <t>Other services</t>
  </si>
  <si>
    <t>Supplies and materials</t>
  </si>
  <si>
    <t>Executive Level IV, $125,700..........................................................</t>
  </si>
  <si>
    <t>Average GS Salary</t>
  </si>
  <si>
    <t>Average GS Grade</t>
  </si>
  <si>
    <t>Object Classes</t>
  </si>
  <si>
    <t>Other Object Classes:</t>
  </si>
  <si>
    <t>Total requirements must equal BA.  Include SF-1151 transfers.  Do not include recoveries or unobligated balances.</t>
  </si>
  <si>
    <t>2004 Unobligated balance, start of year, should tie to line 2A of the current SF-132.</t>
  </si>
  <si>
    <t>Relation of obligation to outlays data is based on SF-133 data.  For start of year, refer to line 12 of the SF-133.  End of year is of course not available yet (will be shown on line 14), but please provide an estimate.  Outlays = obligations+SOY-EOY, and must tie to entries on the Outyear Projections exhibit that follows.</t>
  </si>
  <si>
    <t>Summary of Reimbursable Resources</t>
  </si>
  <si>
    <t>National Drug Intelligence Center..............................................................................................</t>
  </si>
  <si>
    <r>
      <t>2008 pay raise</t>
    </r>
    <r>
      <rPr>
        <sz val="9"/>
        <rFont val="Times New Roman"/>
        <family val="1"/>
      </rPr>
      <t>.  This request provides for a proposed 3.0 percent pay raise to be effective in January of 2008.  (This percentage is likely to change as the budget formulation process progresses.)  This increase includes locality pay adjustments as well as the general pay raise.  The amount requested, $2,010,000, represents the pay amounts for 3/4 of the fiscal year plus appropriate benefits ($ 1,447,000 for pay and $563,000 for benefits).</t>
    </r>
  </si>
  <si>
    <r>
      <t>Retirement</t>
    </r>
    <r>
      <rPr>
        <sz val="9"/>
        <rFont val="Times New Roman"/>
        <family val="1"/>
      </rPr>
      <t>:  Agency retirement contributions increase as employees under CSRS retire and are replaced by FERS employees.  Based on OPM government-wide estimates, we project that the DOJ workforce will convert from CSRS to FERS at a rate of 3 percent per year.  The requested increase of  $200,000 is necessary to meet our increased retirement obligations as a result of this conversion.</t>
    </r>
  </si>
  <si>
    <r>
      <t>General Services Administration (GSA) Rent</t>
    </r>
    <r>
      <rPr>
        <sz val="9"/>
        <rFont val="Times New Roman"/>
        <family val="1"/>
      </rPr>
      <t xml:space="preserve">.  GSA will continue to charge rental rates that approximate those charged to commercial tenants for equivalent space and related services.  The requested increase of 1,390,000 is required to meet our commitment to GSA. </t>
    </r>
  </si>
  <si>
    <r>
      <t>DHS Security Charges.</t>
    </r>
    <r>
      <rPr>
        <sz val="9"/>
        <rFont val="Times New Roman"/>
        <family val="1"/>
      </rPr>
      <t xml:space="preserve">  The Department of Homeland Security (DHS) will continue to charge Basic Security and Building Specific Security.  The requested increase of $4,000 is required to meet our commitment to DHS, and cost estimates were developed by DHS.</t>
    </r>
  </si>
  <si>
    <r>
      <t>Overseas Capital Security Cost Sharing</t>
    </r>
    <r>
      <rPr>
        <sz val="9"/>
        <rFont val="Times New Roman"/>
        <family val="1"/>
      </rPr>
      <t>.  The Department of State (DOS) has embarked on a 14-year, $17.5 billion embassy construction program financed through a Capital Security Cost Sharing (CSCS) Program in which each agency contributes funding based on the number of positions that are authorized for overseas personnel.  DOS and the Office of Management and Budget (OMB) established per capita charges, by position type (CAA, non-CAA, etc.), which reflect the costs of construction of the various types of space.  The per capita charge is fixed and is being phased in over a five-year period, from FY 2005 (20%) to FY 2009 (100%).  Funding of $1,693,000 is required for this account.</t>
    </r>
  </si>
  <si>
    <r>
      <t>Overseas Government Leased Quarters (GLQ) Requirement.</t>
    </r>
    <r>
      <rPr>
        <sz val="9"/>
        <rFont val="Times New Roman"/>
        <family val="1"/>
      </rPr>
      <t xml:space="preserve">  GLQ is a mandatory program managed by the Department of State (DOS) and provides government employees stationed overseas with housing and utilities.  DOS exercises authority for leases and control of the GLQs and negotiates the lease for components. $109,000 reflects the change in cost to support existing staffing levels. </t>
    </r>
  </si>
  <si>
    <r>
      <t>Post Allowance - Cost of Living Allowance (COLA)</t>
    </r>
    <r>
      <rPr>
        <sz val="9"/>
        <rFont val="Times New Roman"/>
        <family val="1"/>
      </rPr>
      <t xml:space="preserve">: For employees stationed abroad, components are obligated to pay for their COLA.  COLA is intended to reimburse certain excess costs and to compensate the employee for serving at a post where the cost of living, excluding the cost of quarters and the cost of education for eligible family members, is substantially higher than in the Washington, D.C. area.  $57,000 reflects the increase in cost to support existing staffing levels. </t>
    </r>
  </si>
  <si>
    <t>Supplementals.  Funds received in P.L. 109-234, FY 2006 War and Hurricane Relief Emergency Supplemental. The supplemental funding expires on September 30, 2007.</t>
  </si>
  <si>
    <t>Crosswalk of 2007 Availability</t>
  </si>
  <si>
    <t>Unobligated Balances Carried Forward</t>
  </si>
  <si>
    <t xml:space="preserve">Estimate </t>
  </si>
  <si>
    <t>/Recoveries</t>
  </si>
  <si>
    <t>2007 Availability</t>
  </si>
  <si>
    <t>Unobligated Balance Rescission</t>
  </si>
  <si>
    <t>2007 Estimate</t>
  </si>
  <si>
    <t>2006 Enacted w/Rescissions and Supplementals</t>
  </si>
  <si>
    <t xml:space="preserve">2007  Estimate  </t>
  </si>
  <si>
    <t xml:space="preserve">2008 Request </t>
  </si>
  <si>
    <t>Adj. to Base</t>
  </si>
  <si>
    <t xml:space="preserve">Decreases </t>
  </si>
  <si>
    <t>Total ATB</t>
  </si>
  <si>
    <t>Intelligence Series (132)</t>
  </si>
  <si>
    <t>Paralegals / Other Law (900-998)</t>
  </si>
  <si>
    <t>Miscellaneous Inspectors Series (1802)</t>
  </si>
  <si>
    <t>Criminal Investigative Series (1811)</t>
  </si>
  <si>
    <t>Information Technology Mgmt  (2210)</t>
  </si>
  <si>
    <t>Security Specialists (080)</t>
  </si>
  <si>
    <t>Location</t>
  </si>
  <si>
    <t>Forsenic Scientists (1301)</t>
  </si>
  <si>
    <t>K: Summary of Requirements by Grade</t>
  </si>
  <si>
    <t>L: Summary of Requirements by Object Class</t>
  </si>
  <si>
    <t>Decision Unit 1</t>
  </si>
  <si>
    <t>Summary of Requirements by Object Class</t>
  </si>
  <si>
    <t>Overtime</t>
  </si>
  <si>
    <t>Travel</t>
  </si>
  <si>
    <t>Attorneys (905)</t>
  </si>
  <si>
    <t>GS-8, 40,612 - 52,794</t>
  </si>
  <si>
    <t>GS-15, $107,521 - 139,774</t>
  </si>
  <si>
    <t>GS-14, $91,407 - 118,828</t>
  </si>
  <si>
    <t>GS-13, $77,353 - 100,554</t>
  </si>
  <si>
    <t>GS-12, $65,048 - 84,559</t>
  </si>
  <si>
    <t>GS-11, $54,272 - 70,558</t>
  </si>
  <si>
    <t>GS-10, 49,397 - 64,213</t>
  </si>
  <si>
    <t>GS-9, $44,856 - 58,318</t>
  </si>
  <si>
    <t>GS-5, $29,604 - 38,487</t>
  </si>
  <si>
    <t>SES, $109,808 - $152,000</t>
  </si>
  <si>
    <t>Information &amp; Arts (1000-1099)</t>
  </si>
  <si>
    <t>Library (1400-1499)</t>
  </si>
  <si>
    <t>Equipment/Facilities Services (1600-1699)</t>
  </si>
  <si>
    <t>Supply Services (2000-2099)</t>
  </si>
  <si>
    <t xml:space="preserve">Total </t>
  </si>
  <si>
    <t>Pr. Changes</t>
  </si>
  <si>
    <t>A-11: Summary of Requirements by Grade</t>
  </si>
  <si>
    <t>by Decision Unit</t>
  </si>
  <si>
    <t>Less lapse (50 %)</t>
  </si>
  <si>
    <t>Carryover/</t>
  </si>
  <si>
    <t>Strategic Goal and Strategic Objective</t>
  </si>
  <si>
    <t>1.1: Prevent, disrupt, and defeat terrorist operations before they occur</t>
  </si>
  <si>
    <t xml:space="preserve">    1.2:  Investigate and prosecute those who have committed, or intend ot commit, terrorist acts in the United States</t>
  </si>
  <si>
    <t>Program Increases</t>
  </si>
  <si>
    <t>Foreign Agents Registration Act (FARA) Fees</t>
  </si>
  <si>
    <t>25.3 Purchases of goods &amp; services from Government accounts</t>
  </si>
  <si>
    <t>25.5 Research and development contracts</t>
  </si>
  <si>
    <t>25.7 Operation and maintenance of equipment</t>
  </si>
  <si>
    <t>Crosswalk of 2006 Availability</t>
  </si>
  <si>
    <t>G: Crosswalk of 2007 Availability</t>
  </si>
  <si>
    <t>GS-6, $33,000 - 42,898</t>
  </si>
  <si>
    <t>GS-7, $36,671 - 47,669</t>
  </si>
  <si>
    <t>FY 2008 Program Increases/Offsets By Decision Unit</t>
  </si>
  <si>
    <t>FY 2006 Enacted</t>
  </si>
  <si>
    <t>2006 Availability</t>
  </si>
  <si>
    <t>Net Compensation</t>
  </si>
  <si>
    <t>Associated employee benefits</t>
  </si>
  <si>
    <t>Transportation of Things</t>
  </si>
  <si>
    <t>Communications/Utilities</t>
  </si>
  <si>
    <t>Printing/Reproduction</t>
  </si>
  <si>
    <t>Other Contractual Services:</t>
  </si>
  <si>
    <t xml:space="preserve">    25.2  Other Services</t>
  </si>
  <si>
    <t xml:space="preserve">    25.3  Purchase of Goods and Services from Government Accts.</t>
  </si>
  <si>
    <t xml:space="preserve">    25.4 Operation and Maintenance of Facilities</t>
  </si>
  <si>
    <t xml:space="preserve">    25.6  Medical Care</t>
  </si>
  <si>
    <t>Supplies and Materials</t>
  </si>
  <si>
    <t>2007 Planned</t>
  </si>
  <si>
    <t>2008 Request</t>
  </si>
  <si>
    <t>TOTAL COSTS SUBJECT TO ANNUALIZATION</t>
  </si>
  <si>
    <t>Decreases</t>
  </si>
  <si>
    <t>Location of Description</t>
  </si>
  <si>
    <t xml:space="preserve">Amount  </t>
  </si>
  <si>
    <t>Grades:</t>
  </si>
  <si>
    <t>(Dollars in Thousands)</t>
  </si>
  <si>
    <t>Salaries and Expenses</t>
  </si>
  <si>
    <t>A: Organizational Chart</t>
  </si>
  <si>
    <t>Increases/Offsets</t>
  </si>
  <si>
    <t>Total FTE</t>
  </si>
  <si>
    <t>Reimbursable FTE</t>
  </si>
  <si>
    <t>Other FTE</t>
  </si>
  <si>
    <t>Total Compensable FTE</t>
  </si>
  <si>
    <t>25.4  Lease expirations</t>
  </si>
  <si>
    <t>Headquarters (Washington, D.C.)</t>
  </si>
  <si>
    <t>95% Budget</t>
  </si>
  <si>
    <t xml:space="preserve">Program Offsets </t>
  </si>
  <si>
    <t>104 % Budget Level</t>
  </si>
  <si>
    <t>Reimbursable FTE:</t>
  </si>
  <si>
    <t>Total Program Increases</t>
  </si>
  <si>
    <t>Rescissions</t>
  </si>
  <si>
    <t>Supplementals</t>
  </si>
  <si>
    <t>Collections by Source</t>
  </si>
  <si>
    <t>Budgetary Resources:</t>
  </si>
  <si>
    <t>Instructions</t>
  </si>
  <si>
    <t>Pos.</t>
  </si>
  <si>
    <t xml:space="preserve"> </t>
  </si>
  <si>
    <t>Amount</t>
  </si>
  <si>
    <t>Recoveries</t>
  </si>
  <si>
    <t>Reprogrammings /</t>
  </si>
  <si>
    <t>Increases</t>
  </si>
  <si>
    <t>Personnel Management (200-299)</t>
  </si>
  <si>
    <t>Clerical and Office Services (300-399)</t>
  </si>
  <si>
    <t>Accounting and Budget (500-599)</t>
  </si>
  <si>
    <t>U.S. Field</t>
  </si>
  <si>
    <t>Foreign Field</t>
  </si>
  <si>
    <t>Improvements</t>
  </si>
  <si>
    <t>Offsets</t>
  </si>
  <si>
    <t>TOTAL</t>
  </si>
  <si>
    <t>Summary of Requirements by Grade</t>
  </si>
  <si>
    <t>Amt</t>
  </si>
  <si>
    <t xml:space="preserve">                Total ..........................................................</t>
  </si>
  <si>
    <t>Enforcing Federal Criminal Laws</t>
  </si>
  <si>
    <t>Annual salary rate of 2 new positions</t>
  </si>
  <si>
    <r>
      <t>Annualization of additional positions approved in 2007</t>
    </r>
    <r>
      <rPr>
        <sz val="9"/>
        <rFont val="Times New Roman"/>
        <family val="1"/>
      </rPr>
      <t xml:space="preserve">.  This provides for the annualization of 2 additional positions requested in the 2007 President's budget.  For 2007, this request includes a decrease of $48,000 for one-time items associated with the increased positions, and an increase of $192,000 for full-year costs associated with these additional positions, for a net increase of $144,000. </t>
    </r>
  </si>
  <si>
    <t>Interagency Crime and Drug Enforcement (ICDE) 1/</t>
  </si>
  <si>
    <t>Atty.</t>
  </si>
  <si>
    <t>2007 Increases ($000)</t>
  </si>
  <si>
    <t>U.S. Department of State</t>
  </si>
  <si>
    <t>All Other Reimbursable Resources</t>
  </si>
  <si>
    <t>Financial Analysis of Program Changes</t>
  </si>
  <si>
    <t>Inc. 2</t>
  </si>
  <si>
    <t>Offset</t>
  </si>
  <si>
    <t>Changes</t>
  </si>
  <si>
    <t>Total positions &amp; annual amount</t>
  </si>
  <si>
    <t xml:space="preserve">      Lapse (-)</t>
  </si>
  <si>
    <t xml:space="preserve">     Other personnel compensation</t>
  </si>
  <si>
    <t>Total FTE &amp; personnel compensation</t>
  </si>
  <si>
    <t>PDF versions of signed component organizational charts are available from DOJ's Management and Planning Staff (MPS).  If you need a PDF version of an official signed DOJ organization chart, please email Louis Santone or Eric Nelson of MPS.</t>
  </si>
  <si>
    <t>Agt./Atty.</t>
  </si>
  <si>
    <t>Resources by Department of Justice Strategic Goal/Objective</t>
  </si>
  <si>
    <t>Offset 1</t>
  </si>
  <si>
    <t>Offset 2</t>
  </si>
  <si>
    <t>Offset 3</t>
  </si>
  <si>
    <t>Offset 4</t>
  </si>
  <si>
    <t>Offset 5</t>
  </si>
  <si>
    <t>Total Program Offsets</t>
  </si>
  <si>
    <t xml:space="preserve">1.2: </t>
  </si>
  <si>
    <t>1.1:</t>
  </si>
  <si>
    <t xml:space="preserve">3.1: </t>
  </si>
  <si>
    <t xml:space="preserve">4.1: </t>
  </si>
  <si>
    <t xml:space="preserve">Decision </t>
  </si>
  <si>
    <t>Unit(s)</t>
  </si>
  <si>
    <t>Strategic Goal/Objective</t>
  </si>
  <si>
    <t>$000s</t>
  </si>
  <si>
    <t>Goal 1: Prevent Terrorism and Promote the Nation's Security</t>
  </si>
  <si>
    <t>Subtotal, Goal 1</t>
  </si>
  <si>
    <t>Criminal Division</t>
  </si>
  <si>
    <t>Enforcing Federal Criminal Law</t>
  </si>
  <si>
    <t>Social Sciences, Economics &amp; Kindred (100-199)</t>
  </si>
  <si>
    <t>Travel Services Spec (2101)</t>
  </si>
  <si>
    <t>[2]</t>
  </si>
  <si>
    <t>13.0 Benefits to former personnel</t>
  </si>
  <si>
    <t>23.2   Rental Payments to Others</t>
  </si>
  <si>
    <t>25.6 Medical Care</t>
  </si>
  <si>
    <t>42.0 Insurance Claims and Idemnities</t>
  </si>
  <si>
    <t>Annualization Required for 2008 ($000)</t>
  </si>
  <si>
    <t>Without Rescissions</t>
  </si>
  <si>
    <t>Enacted Rescissions.  Funds rescinded as required by the Department of Justice Appropriations Act, 2006 (P.L. 109-108) and the Department of Defense Appropriations Act, 2006 (P.L. 109-148).</t>
  </si>
  <si>
    <t xml:space="preserve">    1.3: Combat espionage against the United States by strengthening counterintelligence capabilities</t>
  </si>
  <si>
    <t>2.2: Reduce the threat, trafficking, use, and related violence of illegal drugs</t>
  </si>
  <si>
    <t>2.3: Combat white collar crime, economic crime, and cybercrime</t>
  </si>
  <si>
    <t xml:space="preserve">     2.4: Uphold the civil and constitutional rights of all Americans, and protect vulnerable members of society</t>
  </si>
  <si>
    <t xml:space="preserve">     2.1: Reduce the threat, incidence, and prevalence of violent crime, including crimes against children</t>
  </si>
  <si>
    <t>Goal 2: Enforce Federal Laws and Represent the Rights and
                 Interests of the American People</t>
  </si>
  <si>
    <t>2.2: Drugs</t>
  </si>
  <si>
    <t>2.3: White Collar Crime</t>
  </si>
  <si>
    <t>2.4: Civil Rights/Exploitation Crimes</t>
  </si>
  <si>
    <t>2.5: Federal Statutes</t>
  </si>
  <si>
    <t>2.6: Bankruptcy</t>
  </si>
  <si>
    <t>Subtotal, Goal 2</t>
  </si>
  <si>
    <t>Goal 3: Assist State, Local, and Tribal Efforts to Prevent or
                 Crime and Violence</t>
  </si>
  <si>
    <t>3.2: Drug Prevention and Treatment</t>
  </si>
  <si>
    <t>3.3: Crime Victim Services</t>
  </si>
  <si>
    <t>Subtotal, Goal 3</t>
  </si>
  <si>
    <t>Goal 4: Ensure the Fair and Efficient Operation of the 
                 Federal Justice System</t>
  </si>
  <si>
    <t>4.2: Apprehension of Fugitives</t>
  </si>
  <si>
    <t>4.3: Treatment of Detainees</t>
  </si>
  <si>
    <t>4.4: Federal Prison System</t>
  </si>
  <si>
    <t>4.5: Inmate Programs and Services</t>
  </si>
  <si>
    <t>4.6: Immigration</t>
  </si>
  <si>
    <t>Subtotal, Goal 4</t>
  </si>
  <si>
    <t>GRAND TOTAL</t>
  </si>
  <si>
    <t>Direct, Reimb. Other FTE</t>
  </si>
  <si>
    <t>Direct Amount $000s</t>
  </si>
  <si>
    <t>11.1  Direct FTE &amp; personnel compensation</t>
  </si>
  <si>
    <t xml:space="preserve">       Total </t>
  </si>
  <si>
    <t>Training</t>
  </si>
  <si>
    <t>Buildout</t>
  </si>
  <si>
    <t>Medical care</t>
  </si>
  <si>
    <r>
      <t xml:space="preserve">Security Investigations: </t>
    </r>
    <r>
      <rPr>
        <sz val="9"/>
        <rFont val="Times New Roman"/>
        <family val="1"/>
      </rPr>
      <t xml:space="preserve"> The $24,000 increase reflects payments to the Office of Personnel Management for security reinvestigations of employees requiring security clearances.</t>
    </r>
  </si>
  <si>
    <t>Average SES Salary</t>
  </si>
  <si>
    <t xml:space="preserve">   J: Financial Analysis of Program Changes</t>
  </si>
  <si>
    <t>I: Detail of Permanent Positions by Category</t>
  </si>
  <si>
    <t>H: Summary of Reimbursable Resources</t>
  </si>
  <si>
    <t>F: Crosswalk of 2006 Availability</t>
  </si>
  <si>
    <t>E.  Justification for Base Adjustments</t>
  </si>
  <si>
    <t>D: Resources by DOJ Strategic Goal and Strategic Objective</t>
  </si>
  <si>
    <t>C: Program Increases/Offsets By Decision Unit</t>
  </si>
  <si>
    <t>2006 Enacted</t>
  </si>
  <si>
    <r>
      <t xml:space="preserve">Changes in Compensable Days:  </t>
    </r>
    <r>
      <rPr>
        <sz val="9"/>
        <rFont val="Times New Roman"/>
        <family val="1"/>
      </rPr>
      <t xml:space="preserve">The increase costs of two more compensable days in FY 2008 compared to FY 2007 is calculated by dividing the FY 2007 estimated personnel compensation $73,240,000 and applicable benefits $12,470,000 by 260 compensable days.  The cost increase of two compensable days is $672,000. </t>
    </r>
  </si>
  <si>
    <t xml:space="preserve">Justify all Adjustments to Base.  Include enough information to allow the reader to determine how you arrived at the number you are requesting.  </t>
  </si>
  <si>
    <r>
      <t>Health Insurance:</t>
    </r>
    <r>
      <rPr>
        <sz val="9"/>
        <rFont val="Times New Roman"/>
        <family val="1"/>
      </rPr>
      <t xml:space="preserve">  Effective January 2006, this component's contribution to Federal employees' health insurance premiums increase by 7 percent.  Applied against the 2007 estimate of $3,220,000, the additional amount required is $290,000.  </t>
    </r>
  </si>
  <si>
    <t>Inc.1</t>
  </si>
  <si>
    <t>Inc. 3</t>
  </si>
  <si>
    <t>w/Rescissions and Supplementals</t>
  </si>
  <si>
    <t>Estimate</t>
  </si>
  <si>
    <t>Request</t>
  </si>
  <si>
    <t>1/ OCDETF Executive Office included 1 additional pos/FTE in FY 2006. An additional 9 pos, 7 FTE (5 pos 3 FTE for the HIDTA program) is pending in its FY 2007 President's budget.  Both the House and Senate did not support the HIDTA transfer in their marks.</t>
  </si>
  <si>
    <t>23.1  GSA rent</t>
  </si>
  <si>
    <t xml:space="preserve">Unobligated Balances.  Funds were carried over from the FARA account.  The Criminal Division brought forward $128,000 which remain available until expended. </t>
  </si>
  <si>
    <t>Unobligated Balances:  The Criminal Division brought forward $174,000 from the FARA account.  When the National Security Division receives its appropriation, the FARA account and its balances will be transferred to NSD.</t>
  </si>
  <si>
    <t>Thus, OCDETF will not include the 5 pos 3 FTE HIDTA transfer in its FY 2007 Estimate and FY 2008 budget request.  As a result, the Criminal Division included an adjustment of only 5 pos 5 FTE in our FY 2008 President's Budget request for the record. OCDETF EO is requesting 1 new pos/1 FTE in its FY 2008 budget.</t>
  </si>
  <si>
    <r>
      <t>Employee Compensation Fund:</t>
    </r>
    <r>
      <rPr>
        <sz val="9"/>
        <rFont val="Times New Roman"/>
        <family val="1"/>
      </rPr>
      <t xml:space="preserve">  The $8,000 decrease reflects payments to the Department of Labor for injury benefits paid on our behalf in the past year under the Federal Employee Compensation Act.  This estimate is based on the first quarter of prior year billing and current year estimates.</t>
    </r>
  </si>
  <si>
    <r>
      <t>Moves (Lease Expirations)</t>
    </r>
    <r>
      <rPr>
        <sz val="9"/>
        <rFont val="Times New Roman"/>
        <family val="1"/>
      </rPr>
      <t>.  GSA requires all agencies to pay relocation costs associated with lease expirations.  This request only provides for part of the costs associated with new office relocations caused by the expiration of leases in FY 2008 and the Department's decision to consolidate all of the Criminal Division staff into one location.  Funding of $8,950,000 is required for this account.</t>
    </r>
  </si>
  <si>
    <t>Current Services **</t>
  </si>
  <si>
    <t>Unobligated balance, start of year</t>
  </si>
  <si>
    <t>Unobligated balance, end of year</t>
  </si>
  <si>
    <t>Recoveries of prior year obligations</t>
  </si>
  <si>
    <t xml:space="preserve">          Total requirements</t>
  </si>
  <si>
    <t>Relation of Obligation to Outlays:</t>
  </si>
  <si>
    <t xml:space="preserve">     Total obligations</t>
  </si>
  <si>
    <t xml:space="preserve">     Obligated balance, start of year</t>
  </si>
  <si>
    <t xml:space="preserve">     Obligated balance, end of year</t>
  </si>
  <si>
    <t xml:space="preserve">     Recoveries of prior year obligations</t>
  </si>
  <si>
    <t xml:space="preserve">          Outlays</t>
  </si>
  <si>
    <t>Justification for Base Adjustments 1/</t>
  </si>
  <si>
    <t>1/ ATBs must be recalculated following final FY 2007 action.</t>
  </si>
  <si>
    <t>1/ OCDETF Executive Office included 1 additional pos/FTE in FY 2006. An additional 9 pos, 7 FTE (5 pos 3 FTE for the HIDTA program) is pending in its FY 2007 President's budget.  Both the House and Senate did not support the HIDTA transfer in their marks. Thus, OCDETF will not include the 5 pos 3 FTE HIDTA transfer in its FY 2007 Estimate and FY 2008 budget request. As a result, the Criminal Division included an adjustment of only 5 pos 5 FTE in our FY 2008 President's Budget request for the record. OCDETF EO is requesting 1 new pos/1 FTE in its FY 2008 budget.</t>
  </si>
  <si>
    <t>Increase/Decrease 1/</t>
  </si>
  <si>
    <t>1/ The Increase/Decrease column is $1,101K less than the total increase of $20,628K due to carryover funding being obligated in FY 2007.</t>
  </si>
  <si>
    <t>2006 Actuals</t>
  </si>
  <si>
    <r>
      <t>Annualization of 2007 pay raise</t>
    </r>
    <r>
      <rPr>
        <sz val="9"/>
        <rFont val="Times New Roman"/>
        <family val="1"/>
      </rPr>
      <t>.  This pay annualization represents first quarter amounts (October through December) of the 2007 pay increase of 2.2 percent.  The amount requested $695,000, represents the pay amounts for 1/4 of the fiscal year plus appropriate benefits ($ 500,000 for pay and $195,000 for benefits).</t>
    </r>
  </si>
  <si>
    <t>**The FY 2008 budget request estimate includes an one-time $8.95 million moving/lease expiration rent ATB. This ATB will be used to consolidate the Division from three buildings to one building.  This is only part of what the Division needs to execute building consolidation. This ATB is not a permanent increase to the Division’s base resources.</t>
  </si>
  <si>
    <t>B: Summary of Requirements</t>
  </si>
  <si>
    <t>Summary of Requirements</t>
  </si>
  <si>
    <t>FY 2008 Pres. Budget</t>
  </si>
  <si>
    <t>Perm.</t>
  </si>
  <si>
    <t>2006 Enacted (with Rescissions, direct only)</t>
  </si>
  <si>
    <t>2006 Supplementals</t>
  </si>
  <si>
    <t>2007 President's Budget (Information Only)</t>
  </si>
  <si>
    <t>2007 Continuing Resolution Level (as reflected in the 2008 President's Budget; Information Only) 1/</t>
  </si>
  <si>
    <t>2007 Estimate (direct only)*</t>
  </si>
  <si>
    <t>Technical Adjustments</t>
  </si>
  <si>
    <t>Base Adjustment</t>
  </si>
  <si>
    <t xml:space="preserve">     Total Technical Adjustments</t>
  </si>
  <si>
    <t>Adjustments to Base</t>
  </si>
  <si>
    <t>Increases:</t>
  </si>
  <si>
    <t xml:space="preserve">2008 pay raise (3.0%)     </t>
  </si>
  <si>
    <t>Employee Performance………………………………………………………………………………………………………………………………………………………………………….</t>
  </si>
  <si>
    <t>Annualization of 2005 pay raise................................................................................................................................................................................................................................</t>
  </si>
  <si>
    <t>2007 pay raise annualization (2.2%)</t>
  </si>
  <si>
    <t>Annualization of 2007 positions (FTE)</t>
  </si>
  <si>
    <t>Annualization of 2007 positions (dollars)</t>
  </si>
  <si>
    <t>Annualization of 2006 positions (dollars)</t>
  </si>
  <si>
    <t xml:space="preserve">Changes in Compensable Days     </t>
  </si>
  <si>
    <t>Retirement</t>
  </si>
  <si>
    <t>Health Insurance Premiums</t>
  </si>
  <si>
    <t>Employee Compensation Fund</t>
  </si>
  <si>
    <t>GSA Rent</t>
  </si>
  <si>
    <t>Move (Lease Expiration) 2/</t>
  </si>
  <si>
    <t>DHS Security Charge</t>
  </si>
  <si>
    <t>Security Investigations</t>
  </si>
  <si>
    <t>Capital Security Cost Sharing (CSCS)</t>
  </si>
  <si>
    <t>Overseas Government Leased Quarters</t>
  </si>
  <si>
    <t>Post Allowance - Cost of Living Allowance (COLA)</t>
  </si>
  <si>
    <t xml:space="preserve">     Subtotal Increases</t>
  </si>
  <si>
    <t>Decreases:</t>
  </si>
  <si>
    <t>Unfunded Position and FTE Reduction</t>
  </si>
  <si>
    <t xml:space="preserve">    Subtotal Decreases</t>
  </si>
  <si>
    <t xml:space="preserve">Total Adjustments to Base </t>
  </si>
  <si>
    <t>Total Adjustments to Base and Technical Adjustments</t>
  </si>
  <si>
    <t>2008 Current Services</t>
  </si>
  <si>
    <t>Program Changes</t>
  </si>
  <si>
    <t xml:space="preserve">Increases </t>
  </si>
  <si>
    <t xml:space="preserve">            Increase 2: Protecting Citzens from Online Crime</t>
  </si>
  <si>
    <t xml:space="preserve">           Subtotal Increases</t>
  </si>
  <si>
    <t>Total Program Changes</t>
  </si>
  <si>
    <t>2008 Total Request</t>
  </si>
  <si>
    <t>2007 - 2008 Total Change</t>
  </si>
  <si>
    <t xml:space="preserve">2008 Rescissions from Balances </t>
  </si>
  <si>
    <t>1/ The 2007 Continuing Resolution Level includes the 74 positions/FTE and $13,372,000 that are being transferred to the National Security Division.</t>
  </si>
  <si>
    <t>2006  Enacted</t>
  </si>
  <si>
    <t>2006-2007</t>
  </si>
  <si>
    <t>Adjustments to Base and Technical Adjustments</t>
  </si>
  <si>
    <t>Current Services</t>
  </si>
  <si>
    <t>Total Change</t>
  </si>
  <si>
    <t>Estimates by budget activity</t>
  </si>
  <si>
    <t xml:space="preserve">     Reimbursable FTE</t>
  </si>
  <si>
    <t>Other FTE:</t>
  </si>
  <si>
    <t xml:space="preserve">                            </t>
  </si>
  <si>
    <t>Total Comp. FTE</t>
  </si>
  <si>
    <t>95% BUDGET</t>
  </si>
  <si>
    <t>2005 Enacted</t>
  </si>
  <si>
    <t>2006 President's</t>
  </si>
  <si>
    <t>w/Rescissions</t>
  </si>
  <si>
    <t>Budget</t>
  </si>
  <si>
    <t>Decision Unit 2</t>
  </si>
  <si>
    <t>Decision Unit 3</t>
  </si>
  <si>
    <t>Decision Unit 4</t>
  </si>
  <si>
    <t xml:space="preserve">OCDETF will not include the 5 pos 3 FTE HIDTA transfer in its FY 2008 budget request.  As a result, the Criminal Division included an adjustment of only 5 pos 5 FTE in our FY 2008 President's Budget request for the record. </t>
  </si>
  <si>
    <t>upper:lower section edit checks (don't print)</t>
  </si>
  <si>
    <t>PRINT THIS EXHIBIT ON SALMON PAPER</t>
  </si>
  <si>
    <t xml:space="preserve">If any rows in the exhibit contain all zeros, please delete the empty row. </t>
  </si>
  <si>
    <t>This exhibit provides a snapshot of your request.  Begin by displaying the FY 2006 Enacted (direct only), followed by the FY 2007 President's Request (for information only), the Continuing Resolution as it appears in MAX (also for information only), FY 20</t>
  </si>
  <si>
    <t xml:space="preserve">The 2008 Request is the requested level and must remain constant throughout the other budget schedules. </t>
  </si>
  <si>
    <t xml:space="preserve">FTE, unless otherwise stated, represent the total full-time equivalent employment levels (excluding reimbursable) throughout the exhibits.  </t>
  </si>
  <si>
    <t>The totals in the upper section of this exhibit must tie to the totals by Decision Unit in the lower section, and tie to the Summary of Requirements by Object Class exhibit.</t>
  </si>
  <si>
    <t>Amounts for the 2006 Enacted must agree with the first three columns on the Crosswalk of 2006 Availability.</t>
  </si>
  <si>
    <t>At the bottom of the exhibit where reimbursables are noted, please only include reimbursable FTE resources.  Regular overtime FTE, Law Enforcement Availability Pay (LEAP) FTE, Administratively Uncontrollable Overtime (AUO) FTE &amp; 31 Act Overtime FTE should</t>
  </si>
  <si>
    <r>
      <t xml:space="preserve">     </t>
    </r>
    <r>
      <rPr>
        <b/>
        <sz val="12"/>
        <rFont val="Times New Roman"/>
        <family val="1"/>
      </rPr>
      <t>Total 2006 Enacted (with Rescissions and Supplementals)</t>
    </r>
  </si>
  <si>
    <r>
      <t>Adjustments to Base annualization of 2006 increases are only for those Components that have a 3rd year of costs (based on their modular costs for new positions) and for certain contracts.</t>
    </r>
    <r>
      <rPr>
        <b/>
        <u val="single"/>
        <sz val="16"/>
        <rFont val="Arial"/>
        <family val="2"/>
      </rPr>
      <t xml:space="preserve"> </t>
    </r>
    <r>
      <rPr>
        <sz val="16"/>
        <rFont val="Arial"/>
        <family val="2"/>
      </rPr>
      <t xml:space="preserve"> </t>
    </r>
  </si>
  <si>
    <r>
      <t xml:space="preserve">If you do not have any rescissions from balances for FY 2008, please leave out the 2008 Rescission from Balances line.  </t>
    </r>
    <r>
      <rPr>
        <b/>
        <u val="single"/>
        <sz val="16"/>
        <rFont val="Arial"/>
        <family val="2"/>
      </rPr>
      <t xml:space="preserve"> </t>
    </r>
    <r>
      <rPr>
        <sz val="16"/>
        <rFont val="Arial"/>
        <family val="2"/>
      </rPr>
      <t xml:space="preserve"> </t>
    </r>
  </si>
  <si>
    <t>* The Department of Justice 2008 budget request was built on a starting point that recognized progress in enacting the FY 2007 appropriation.  The starting point used (referred to throughout this document as the "Estimate") is the average of the Senate Committee and House passed marks, less one percent, unless noted otherwise.</t>
  </si>
  <si>
    <t>2/ The FY 2008 budget request estimate includes an one-time $8.95 million moving/lease expiration rent ATB. This ATB will be used to consolidate the Division from three buildings to one building.  This is only part of what the Division needs to execute building consolidation. This ATB is not a permanent increase to the Division’s base resources.</t>
  </si>
</sst>
</file>

<file path=xl/styles.xml><?xml version="1.0" encoding="utf-8"?>
<styleSheet xmlns="http://schemas.openxmlformats.org/spreadsheetml/2006/main">
  <numFmts count="6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0"/>
    <numFmt numFmtId="165" formatCode="&quot;$&quot;#,##0"/>
    <numFmt numFmtId="166" formatCode="#,##0;[Red]\-#,##0"/>
    <numFmt numFmtId="167" formatCode="&quot;$&quot;#,##0;[Red]\-&quot;$&quot;#,##0"/>
    <numFmt numFmtId="168" formatCode="#,##0.000;[Red]\-#,##0.000"/>
    <numFmt numFmtId="169" formatCode="#,##0.0;[Red]\-#,##0.0"/>
    <numFmt numFmtId="170" formatCode="[$$-409]#,##0;[Red]\-[$$-409]#,##0"/>
    <numFmt numFmtId="171" formatCode="#,##0.00;[Red]\-#,##0.00"/>
    <numFmt numFmtId="172" formatCode="#,##0.00000"/>
    <numFmt numFmtId="173" formatCode="0.00%;[Red]\-0.00%"/>
    <numFmt numFmtId="174" formatCode="#,##0.0"/>
    <numFmt numFmtId="175" formatCode="mm/dd/yy"/>
    <numFmt numFmtId="176" formatCode="hh:mm\ AM/PM"/>
    <numFmt numFmtId="177" formatCode="_(* #,##0_);_(* \(#,##0\);_(* &quot;....&quot;_);_(@_)"/>
    <numFmt numFmtId="178" formatCode="0.0"/>
    <numFmt numFmtId="179" formatCode="&quot;Yes&quot;;&quot;Yes&quot;;&quot;No&quot;"/>
    <numFmt numFmtId="180" formatCode="&quot;True&quot;;&quot;True&quot;;&quot;False&quot;"/>
    <numFmt numFmtId="181" formatCode="&quot;On&quot;;&quot;On&quot;;&quot;Off&quot;"/>
    <numFmt numFmtId="182" formatCode="0.000"/>
    <numFmt numFmtId="183" formatCode="_(* #,##0_);_(* \(#,##0\);_(* &quot;-&quot;??_);_(@_)"/>
    <numFmt numFmtId="184" formatCode="#,##0.00000_);[Red]\(#,##0.00000\)"/>
    <numFmt numFmtId="185" formatCode="_(&quot;$&quot;* #,##0_);_(&quot;$&quot;* \(#,##0\);_(&quot;$&quot;* &quot;-&quot;??_);_(@_)"/>
    <numFmt numFmtId="186" formatCode="0.0000"/>
    <numFmt numFmtId="187" formatCode="0.00000"/>
    <numFmt numFmtId="188" formatCode="0.000000"/>
    <numFmt numFmtId="189" formatCode="0.0000000"/>
    <numFmt numFmtId="190" formatCode="0.00000000"/>
    <numFmt numFmtId="191" formatCode="0.000000000"/>
    <numFmt numFmtId="192" formatCode="0.0000000000"/>
    <numFmt numFmtId="193" formatCode="0.00000000000"/>
    <numFmt numFmtId="194" formatCode="0.000000000000"/>
    <numFmt numFmtId="195" formatCode="0.0000000000000"/>
    <numFmt numFmtId="196" formatCode="_(* #,##0.000_);_(* \(#,##0.000\);_(* &quot;-&quot;??_);_(@_)"/>
    <numFmt numFmtId="197" formatCode="_(* #,##0.0000_);_(* \(#,##0.0000\);_(* &quot;-&quot;??_);_(@_)"/>
    <numFmt numFmtId="198" formatCode="_(* #,##0.0_);_(* \(#,##0.0\);_(* &quot;-&quot;??_);_(@_)"/>
    <numFmt numFmtId="199" formatCode="_(* #,##0.0_);_(* \(#,##0.0\);_(* &quot;-&quot;?_);_(@_)"/>
    <numFmt numFmtId="200" formatCode="#,##0.000"/>
    <numFmt numFmtId="201" formatCode="#,##0.0000"/>
    <numFmt numFmtId="202" formatCode="#,##0.0_);[Red]\(#,##0.0\)"/>
    <numFmt numFmtId="203" formatCode="#,##0.000_);[Red]\(#,##0.000\)"/>
    <numFmt numFmtId="204" formatCode="mmmm\ d\,\ yyyy"/>
    <numFmt numFmtId="205" formatCode="_(&quot;$&quot;* #,##0.0_);_(&quot;$&quot;* \(#,##0.0\);_(&quot;$&quot;* &quot;-&quot;??_);_(@_)"/>
    <numFmt numFmtId="206" formatCode="0_);\(0\)"/>
    <numFmt numFmtId="207" formatCode="_(* #,##0.0000_);_(* \(#,##0.0000\);_(* &quot;-&quot;????_);_(@_)"/>
    <numFmt numFmtId="208" formatCode="_(* #,##0.000_);_(* \(#,##0.000\);_(* &quot;-&quot;???_);_(@_)"/>
    <numFmt numFmtId="209" formatCode="00000"/>
    <numFmt numFmtId="210" formatCode="_(&quot;$&quot;* #,##0_);_(&quot;$&quot;* \(#,##0\);_(&quot;$&quot;* &quot;---&quot;_);_(@_)"/>
    <numFmt numFmtId="211" formatCode="&quot;$&quot;#,##0.00"/>
    <numFmt numFmtId="212" formatCode="_(* #,##0_);_(* \(#,##0\);_(* &quot;---&quot;_);_(@_)"/>
    <numFmt numFmtId="213" formatCode="_(&quot;$&quot;* #,##0.000_);_(&quot;$&quot;* \(#,##0.000\);_(&quot;$&quot;* &quot;-&quot;???_);_(@_)"/>
    <numFmt numFmtId="214" formatCode="[$€-2]\ #,##0.00_);[Red]\([$€-2]\ #,##0.00\)"/>
    <numFmt numFmtId="215" formatCode="..."/>
    <numFmt numFmtId="216" formatCode="_(* #,##0.0_);_(* \(#,##0.0\);_(* &quot;....&quot;_);_(@_)"/>
    <numFmt numFmtId="217" formatCode="_(* #,##0.00_);_(* \(#,##0.00\);_(* &quot;....&quot;_);_(@_)"/>
    <numFmt numFmtId="218" formatCode="[$-409]h:mm:ss\ AM/PM"/>
    <numFmt numFmtId="219" formatCode="[$-409]dddd\,\ mmmm\ dd\,\ yyyy"/>
  </numFmts>
  <fonts count="59">
    <font>
      <sz val="12"/>
      <name val="Arial"/>
      <family val="0"/>
    </font>
    <font>
      <b/>
      <sz val="10"/>
      <name val="Arial"/>
      <family val="0"/>
    </font>
    <font>
      <i/>
      <sz val="10"/>
      <name val="Arial"/>
      <family val="0"/>
    </font>
    <font>
      <b/>
      <i/>
      <sz val="10"/>
      <name val="Arial"/>
      <family val="0"/>
    </font>
    <font>
      <u val="single"/>
      <sz val="12"/>
      <name val="TimesNewRomanPS"/>
      <family val="0"/>
    </font>
    <font>
      <sz val="12"/>
      <name val="TimesNewRomanPS"/>
      <family val="0"/>
    </font>
    <font>
      <sz val="12"/>
      <name val="Times New Roman"/>
      <family val="0"/>
    </font>
    <font>
      <sz val="12"/>
      <name val="Arial MT"/>
      <family val="0"/>
    </font>
    <font>
      <sz val="10"/>
      <color indexed="8"/>
      <name val="TMS"/>
      <family val="0"/>
    </font>
    <font>
      <u val="single"/>
      <sz val="7.2"/>
      <color indexed="12"/>
      <name val="Arial"/>
      <family val="0"/>
    </font>
    <font>
      <u val="single"/>
      <sz val="7.2"/>
      <color indexed="36"/>
      <name val="Arial"/>
      <family val="0"/>
    </font>
    <font>
      <b/>
      <sz val="14"/>
      <name val="TimesNewRomanPS"/>
      <family val="0"/>
    </font>
    <font>
      <sz val="13"/>
      <name val="TimesNewRomanPS"/>
      <family val="0"/>
    </font>
    <font>
      <sz val="10"/>
      <color indexed="8"/>
      <name val="Times New Roman"/>
      <family val="1"/>
    </font>
    <font>
      <i/>
      <sz val="10"/>
      <color indexed="8"/>
      <name val="Times New Roman"/>
      <family val="1"/>
    </font>
    <font>
      <sz val="10"/>
      <name val="Times New Roman"/>
      <family val="1"/>
    </font>
    <font>
      <b/>
      <sz val="14"/>
      <name val="Times New Roman"/>
      <family val="1"/>
    </font>
    <font>
      <sz val="9"/>
      <color indexed="8"/>
      <name val="Times New Roman"/>
      <family val="1"/>
    </font>
    <font>
      <sz val="13"/>
      <name val="Times New Roman"/>
      <family val="1"/>
    </font>
    <font>
      <i/>
      <sz val="11"/>
      <name val="Times New Roman"/>
      <family val="1"/>
    </font>
    <font>
      <sz val="8"/>
      <color indexed="8"/>
      <name val="Times New Roman"/>
      <family val="1"/>
    </font>
    <font>
      <u val="single"/>
      <sz val="12"/>
      <name val="Times New Roman"/>
      <family val="1"/>
    </font>
    <font>
      <sz val="10"/>
      <name val="Arial"/>
      <family val="2"/>
    </font>
    <font>
      <b/>
      <sz val="12"/>
      <name val="Times New Roman"/>
      <family val="1"/>
    </font>
    <font>
      <b/>
      <sz val="16"/>
      <name val="Times New Roman"/>
      <family val="1"/>
    </font>
    <font>
      <sz val="12"/>
      <color indexed="8"/>
      <name val="TMS"/>
      <family val="0"/>
    </font>
    <font>
      <sz val="10"/>
      <name val="TimesNewRomanPS"/>
      <family val="0"/>
    </font>
    <font>
      <b/>
      <u val="single"/>
      <sz val="12"/>
      <name val="Arial"/>
      <family val="2"/>
    </font>
    <font>
      <b/>
      <sz val="10"/>
      <name val="Times New Roman"/>
      <family val="1"/>
    </font>
    <font>
      <u val="single"/>
      <sz val="10"/>
      <name val="Times New Roman"/>
      <family val="1"/>
    </font>
    <font>
      <i/>
      <sz val="10"/>
      <name val="Times New Roman"/>
      <family val="1"/>
    </font>
    <font>
      <sz val="12"/>
      <color indexed="8"/>
      <name val="Times New Roman"/>
      <family val="1"/>
    </font>
    <font>
      <u val="single"/>
      <sz val="12"/>
      <color indexed="8"/>
      <name val="Times New Roman"/>
      <family val="1"/>
    </font>
    <font>
      <b/>
      <sz val="12"/>
      <color indexed="8"/>
      <name val="Times New Roman"/>
      <family val="1"/>
    </font>
    <font>
      <b/>
      <sz val="12"/>
      <name val="TimesNewRomanPS"/>
      <family val="0"/>
    </font>
    <font>
      <i/>
      <sz val="14"/>
      <name val="Times New Roman"/>
      <family val="1"/>
    </font>
    <font>
      <b/>
      <sz val="10"/>
      <color indexed="8"/>
      <name val="Times New Roman"/>
      <family val="1"/>
    </font>
    <font>
      <b/>
      <sz val="11"/>
      <color indexed="8"/>
      <name val="Times New Roman"/>
      <family val="1"/>
    </font>
    <font>
      <b/>
      <sz val="11"/>
      <name val="Times New Roman"/>
      <family val="1"/>
    </font>
    <font>
      <sz val="9"/>
      <name val="Times New Roman"/>
      <family val="1"/>
    </font>
    <font>
      <b/>
      <sz val="12"/>
      <name val="Arial"/>
      <family val="0"/>
    </font>
    <font>
      <b/>
      <sz val="18"/>
      <name val="Times New Roman"/>
      <family val="1"/>
    </font>
    <font>
      <sz val="18"/>
      <name val="Times New Roman"/>
      <family val="1"/>
    </font>
    <font>
      <b/>
      <sz val="14"/>
      <color indexed="8"/>
      <name val="Times New Roman"/>
      <family val="1"/>
    </font>
    <font>
      <b/>
      <sz val="16"/>
      <color indexed="8"/>
      <name val="Times New Roman"/>
      <family val="1"/>
    </font>
    <font>
      <sz val="14"/>
      <color indexed="8"/>
      <name val="Times New Roman"/>
      <family val="1"/>
    </font>
    <font>
      <u val="single"/>
      <sz val="9"/>
      <name val="Times New Roman"/>
      <family val="1"/>
    </font>
    <font>
      <b/>
      <sz val="9"/>
      <name val="Times New Roman"/>
      <family val="1"/>
    </font>
    <font>
      <b/>
      <sz val="24"/>
      <name val="Times New Roman"/>
      <family val="1"/>
    </font>
    <font>
      <sz val="16"/>
      <color indexed="8"/>
      <name val="Times New Roman"/>
      <family val="1"/>
    </font>
    <font>
      <b/>
      <u val="single"/>
      <sz val="20"/>
      <name val="Arial"/>
      <family val="2"/>
    </font>
    <font>
      <sz val="20"/>
      <name val="Arial"/>
      <family val="2"/>
    </font>
    <font>
      <sz val="8"/>
      <name val="Arial"/>
      <family val="0"/>
    </font>
    <font>
      <sz val="8"/>
      <name val="TimesNewRomanPS"/>
      <family val="0"/>
    </font>
    <font>
      <u val="single"/>
      <sz val="10"/>
      <color indexed="8"/>
      <name val="Times New Roman"/>
      <family val="1"/>
    </font>
    <font>
      <sz val="16"/>
      <name val="Times New Roman"/>
      <family val="1"/>
    </font>
    <font>
      <b/>
      <u val="single"/>
      <sz val="16"/>
      <name val="Arial"/>
      <family val="2"/>
    </font>
    <font>
      <b/>
      <sz val="16"/>
      <name val="Arial"/>
      <family val="2"/>
    </font>
    <font>
      <sz val="16"/>
      <name val="Arial"/>
      <family val="2"/>
    </font>
  </fonts>
  <fills count="5">
    <fill>
      <patternFill/>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s>
  <borders count="146">
    <border>
      <left/>
      <right/>
      <top/>
      <bottom/>
      <diagonal/>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style="medium"/>
      <bottom style="medium"/>
    </border>
    <border>
      <left>
        <color indexed="63"/>
      </left>
      <right style="thin">
        <color indexed="8"/>
      </right>
      <top>
        <color indexed="63"/>
      </top>
      <bottom>
        <color indexed="63"/>
      </bottom>
    </border>
    <border>
      <left>
        <color indexed="63"/>
      </left>
      <right style="thin"/>
      <top style="thin">
        <color indexed="8"/>
      </top>
      <bottom>
        <color indexed="63"/>
      </bottom>
    </border>
    <border>
      <left style="thin"/>
      <right style="thin"/>
      <top style="thin">
        <color indexed="8"/>
      </top>
      <bottom>
        <color indexed="63"/>
      </bottom>
    </border>
    <border>
      <left>
        <color indexed="63"/>
      </left>
      <right style="thin">
        <color indexed="8"/>
      </right>
      <top>
        <color indexed="63"/>
      </top>
      <bottom style="thin"/>
    </border>
    <border>
      <left style="thin">
        <color indexed="8"/>
      </left>
      <right>
        <color indexed="63"/>
      </right>
      <top>
        <color indexed="63"/>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color indexed="63"/>
      </top>
      <bottom style="thin">
        <color indexed="8"/>
      </bottom>
    </border>
    <border>
      <left>
        <color indexed="63"/>
      </left>
      <right>
        <color indexed="63"/>
      </right>
      <top>
        <color indexed="63"/>
      </top>
      <bottom style="hair"/>
    </border>
    <border>
      <left style="thin"/>
      <right style="thin">
        <color indexed="8"/>
      </right>
      <top>
        <color indexed="63"/>
      </top>
      <bottom style="hair"/>
    </border>
    <border>
      <left>
        <color indexed="63"/>
      </left>
      <right style="thin"/>
      <top>
        <color indexed="63"/>
      </top>
      <bottom style="hair"/>
    </border>
    <border>
      <left style="thin"/>
      <right style="thin"/>
      <top>
        <color indexed="63"/>
      </top>
      <bottom style="hair"/>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style="thin"/>
      <right>
        <color indexed="63"/>
      </right>
      <top>
        <color indexed="63"/>
      </top>
      <bottom style="hair"/>
    </border>
    <border>
      <left style="thin"/>
      <right style="thin"/>
      <top style="hair"/>
      <bottom style="thin"/>
    </border>
    <border>
      <left>
        <color indexed="63"/>
      </left>
      <right>
        <color indexed="63"/>
      </right>
      <top style="hair"/>
      <bottom style="thin"/>
    </border>
    <border>
      <left>
        <color indexed="24"/>
      </left>
      <right>
        <color indexed="24"/>
      </right>
      <top>
        <color indexed="63"/>
      </top>
      <bottom style="hair"/>
    </border>
    <border>
      <left style="thin"/>
      <right style="thin"/>
      <top>
        <color indexed="63"/>
      </top>
      <bottom style="medium"/>
    </border>
    <border>
      <left>
        <color indexed="24"/>
      </left>
      <right>
        <color indexed="24"/>
      </right>
      <top>
        <color indexed="24"/>
      </top>
      <bottom style="hair"/>
    </border>
    <border>
      <left style="thin"/>
      <right style="thin"/>
      <top style="thin"/>
      <bottom style="thin"/>
    </border>
    <border>
      <left style="thin">
        <color indexed="8"/>
      </left>
      <right>
        <color indexed="63"/>
      </right>
      <top>
        <color indexed="63"/>
      </top>
      <bottom style="hair">
        <color indexed="8"/>
      </bottom>
    </border>
    <border>
      <left>
        <color indexed="63"/>
      </left>
      <right style="thin">
        <color indexed="8"/>
      </right>
      <top>
        <color indexed="63"/>
      </top>
      <bottom style="hair">
        <color indexed="8"/>
      </bottom>
    </border>
    <border>
      <left>
        <color indexed="63"/>
      </left>
      <right>
        <color indexed="63"/>
      </right>
      <top>
        <color indexed="63"/>
      </top>
      <bottom style="hair">
        <color indexed="8"/>
      </bottom>
    </border>
    <border>
      <left style="thin">
        <color indexed="8"/>
      </left>
      <right style="thin"/>
      <top>
        <color indexed="63"/>
      </top>
      <bottom style="hair">
        <color indexed="8"/>
      </bottom>
    </border>
    <border>
      <left style="thin">
        <color indexed="8"/>
      </left>
      <right style="thin">
        <color indexed="8"/>
      </right>
      <top style="hair">
        <color indexed="8"/>
      </top>
      <bottom style="thin"/>
    </border>
    <border>
      <left style="thin">
        <color indexed="8"/>
      </left>
      <right>
        <color indexed="63"/>
      </right>
      <top style="thin">
        <color indexed="8"/>
      </top>
      <bottom style="medium"/>
    </border>
    <border>
      <left>
        <color indexed="63"/>
      </left>
      <right>
        <color indexed="63"/>
      </right>
      <top style="thin">
        <color indexed="8"/>
      </top>
      <bottom style="medium"/>
    </border>
    <border>
      <left style="thin">
        <color indexed="8"/>
      </left>
      <right>
        <color indexed="63"/>
      </right>
      <top>
        <color indexed="63"/>
      </top>
      <bottom style="medium"/>
    </border>
    <border>
      <left>
        <color indexed="63"/>
      </left>
      <right style="thin"/>
      <top>
        <color indexed="63"/>
      </top>
      <bottom style="hair">
        <color indexed="8"/>
      </bottom>
    </border>
    <border>
      <left style="medium"/>
      <right>
        <color indexed="63"/>
      </right>
      <top style="medium"/>
      <bottom style="medium"/>
    </border>
    <border>
      <left style="medium"/>
      <right style="medium"/>
      <top style="medium"/>
      <bottom style="medium"/>
    </border>
    <border>
      <left style="medium"/>
      <right style="medium"/>
      <top>
        <color indexed="63"/>
      </top>
      <bottom>
        <color indexed="63"/>
      </bottom>
    </border>
    <border>
      <left style="thin"/>
      <right>
        <color indexed="63"/>
      </right>
      <top style="hair"/>
      <bottom style="thin"/>
    </border>
    <border>
      <left>
        <color indexed="24"/>
      </left>
      <right>
        <color indexed="24"/>
      </right>
      <top style="hair"/>
      <bottom style="thin"/>
    </border>
    <border>
      <left>
        <color indexed="63"/>
      </left>
      <right style="thin"/>
      <top style="hair"/>
      <bottom style="thin"/>
    </border>
    <border>
      <left>
        <color indexed="24"/>
      </left>
      <right>
        <color indexed="24"/>
      </right>
      <top>
        <color indexed="24"/>
      </top>
      <bottom style="thin"/>
    </border>
    <border>
      <left>
        <color indexed="63"/>
      </left>
      <right>
        <color indexed="63"/>
      </right>
      <top>
        <color indexed="63"/>
      </top>
      <bottom style="thin">
        <color indexed="8"/>
      </bottom>
    </border>
    <border>
      <left>
        <color indexed="63"/>
      </left>
      <right style="thin">
        <color indexed="8"/>
      </right>
      <top style="thin">
        <color indexed="8"/>
      </top>
      <bottom>
        <color indexed="63"/>
      </bottom>
    </border>
    <border>
      <left style="thin"/>
      <right>
        <color indexed="63"/>
      </right>
      <top style="thin"/>
      <bottom style="medium"/>
    </border>
    <border>
      <left>
        <color indexed="63"/>
      </left>
      <right style="thin"/>
      <top style="medium"/>
      <bottom>
        <color indexed="63"/>
      </bottom>
    </border>
    <border>
      <left style="thin"/>
      <right style="thin">
        <color indexed="8"/>
      </right>
      <top style="thin">
        <color indexed="8"/>
      </top>
      <bottom>
        <color indexed="63"/>
      </bottom>
    </border>
    <border>
      <left style="thin"/>
      <right style="thin">
        <color indexed="8"/>
      </right>
      <top>
        <color indexed="63"/>
      </top>
      <bottom>
        <color indexed="63"/>
      </bottom>
    </border>
    <border>
      <left style="thin"/>
      <right style="thin">
        <color indexed="8"/>
      </right>
      <top style="thin"/>
      <bottom style="thin"/>
    </border>
    <border>
      <left style="thin"/>
      <right>
        <color indexed="63"/>
      </right>
      <top style="medium"/>
      <bottom>
        <color indexed="63"/>
      </bottom>
    </border>
    <border>
      <left>
        <color indexed="63"/>
      </left>
      <right>
        <color indexed="63"/>
      </right>
      <top style="medium"/>
      <bottom>
        <color indexed="63"/>
      </bottom>
    </border>
    <border>
      <left style="thin"/>
      <right>
        <color indexed="63"/>
      </right>
      <top style="hair"/>
      <bottom style="medium"/>
    </border>
    <border>
      <left>
        <color indexed="63"/>
      </left>
      <right>
        <color indexed="63"/>
      </right>
      <top style="hair"/>
      <bottom style="medium"/>
    </border>
    <border>
      <left>
        <color indexed="63"/>
      </left>
      <right style="thin"/>
      <top style="hair"/>
      <bottom style="medium"/>
    </border>
    <border>
      <left style="thin">
        <color indexed="8"/>
      </left>
      <right>
        <color indexed="63"/>
      </right>
      <top>
        <color indexed="63"/>
      </top>
      <bottom style="medium">
        <color indexed="8"/>
      </bottom>
    </border>
    <border>
      <left>
        <color indexed="63"/>
      </left>
      <right style="thin">
        <color indexed="8"/>
      </right>
      <top>
        <color indexed="63"/>
      </top>
      <bottom style="medium">
        <color indexed="8"/>
      </bottom>
    </border>
    <border>
      <left>
        <color indexed="63"/>
      </left>
      <right>
        <color indexed="63"/>
      </right>
      <top>
        <color indexed="63"/>
      </top>
      <bottom style="medium">
        <color indexed="8"/>
      </bottom>
    </border>
    <border>
      <left>
        <color indexed="63"/>
      </left>
      <right>
        <color indexed="63"/>
      </right>
      <top style="medium"/>
      <bottom style="medium"/>
    </border>
    <border>
      <left style="thin"/>
      <right>
        <color indexed="63"/>
      </right>
      <top style="medium"/>
      <bottom style="thin"/>
    </border>
    <border>
      <left>
        <color indexed="63"/>
      </left>
      <right style="thin"/>
      <top style="medium"/>
      <bottom style="thin"/>
    </border>
    <border>
      <left>
        <color indexed="63"/>
      </left>
      <right>
        <color indexed="63"/>
      </right>
      <top style="medium"/>
      <bottom style="thin"/>
    </border>
    <border>
      <left style="thin"/>
      <right style="thin"/>
      <top style="medium"/>
      <bottom>
        <color indexed="63"/>
      </bottom>
    </border>
    <border>
      <left style="thin"/>
      <right>
        <color indexed="63"/>
      </right>
      <top>
        <color indexed="63"/>
      </top>
      <bottom style="thin">
        <color indexed="23"/>
      </bottom>
    </border>
    <border>
      <left>
        <color indexed="63"/>
      </left>
      <right>
        <color indexed="63"/>
      </right>
      <top>
        <color indexed="63"/>
      </top>
      <bottom style="thin">
        <color indexed="23"/>
      </bottom>
    </border>
    <border>
      <left style="thin">
        <color indexed="23"/>
      </left>
      <right style="thin">
        <color indexed="23"/>
      </right>
      <top>
        <color indexed="63"/>
      </top>
      <bottom style="thin">
        <color indexed="23"/>
      </bottom>
    </border>
    <border>
      <left style="thin">
        <color indexed="23"/>
      </left>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color indexed="23"/>
      </top>
      <bottom style="hair"/>
    </border>
    <border>
      <left style="thin">
        <color indexed="23"/>
      </left>
      <right style="thin"/>
      <top style="thin">
        <color indexed="23"/>
      </top>
      <bottom style="hair"/>
    </border>
    <border>
      <left style="thin">
        <color indexed="8"/>
      </left>
      <right>
        <color indexed="63"/>
      </right>
      <top style="hair">
        <color indexed="8"/>
      </top>
      <bottom style="thin"/>
    </border>
    <border>
      <left style="thin"/>
      <right>
        <color indexed="63"/>
      </right>
      <top>
        <color indexed="63"/>
      </top>
      <bottom style="hair">
        <color indexed="8"/>
      </bottom>
    </border>
    <border>
      <left style="thin">
        <color indexed="8"/>
      </left>
      <right>
        <color indexed="63"/>
      </right>
      <top>
        <color indexed="63"/>
      </top>
      <bottom style="thin"/>
    </border>
    <border>
      <left style="thin">
        <color indexed="8"/>
      </left>
      <right>
        <color indexed="63"/>
      </right>
      <top style="hair">
        <color indexed="8"/>
      </top>
      <bottom style="hair">
        <color indexed="8"/>
      </bottom>
    </border>
    <border>
      <left>
        <color indexed="63"/>
      </left>
      <right style="thin">
        <color indexed="8"/>
      </right>
      <top style="thin"/>
      <bottom>
        <color indexed="63"/>
      </bottom>
    </border>
    <border>
      <left>
        <color indexed="63"/>
      </left>
      <right style="thin">
        <color indexed="8"/>
      </right>
      <top>
        <color indexed="63"/>
      </top>
      <bottom style="thin">
        <color indexed="23"/>
      </bottom>
    </border>
    <border>
      <left style="thin"/>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thin">
        <color indexed="23"/>
      </right>
      <top style="thin">
        <color indexed="23"/>
      </top>
      <bottom style="hair"/>
    </border>
    <border>
      <left>
        <color indexed="63"/>
      </left>
      <right style="thin">
        <color indexed="8"/>
      </right>
      <top style="thin">
        <color indexed="8"/>
      </top>
      <bottom style="medium"/>
    </border>
    <border>
      <left>
        <color indexed="63"/>
      </left>
      <right style="thin">
        <color indexed="8"/>
      </right>
      <top style="medium"/>
      <bottom>
        <color indexed="63"/>
      </bottom>
    </border>
    <border>
      <left>
        <color indexed="63"/>
      </left>
      <right style="thin">
        <color indexed="8"/>
      </right>
      <top style="hair">
        <color indexed="8"/>
      </top>
      <bottom style="hair">
        <color indexed="8"/>
      </bottom>
    </border>
    <border>
      <left style="thin">
        <color indexed="8"/>
      </left>
      <right>
        <color indexed="63"/>
      </right>
      <top style="thin"/>
      <bottom>
        <color indexed="63"/>
      </bottom>
    </border>
    <border>
      <left style="thin">
        <color indexed="8"/>
      </left>
      <right>
        <color indexed="63"/>
      </right>
      <top style="hair">
        <color indexed="8"/>
      </top>
      <bottom style="thin">
        <color indexed="8"/>
      </bottom>
    </border>
    <border>
      <left>
        <color indexed="63"/>
      </left>
      <right style="thin">
        <color indexed="8"/>
      </right>
      <top style="hair">
        <color indexed="8"/>
      </top>
      <bottom style="thin">
        <color indexed="8"/>
      </bottom>
    </border>
    <border>
      <left style="thin">
        <color indexed="8"/>
      </left>
      <right>
        <color indexed="63"/>
      </right>
      <top>
        <color indexed="63"/>
      </top>
      <bottom style="thin">
        <color indexed="8"/>
      </bottom>
    </border>
    <border>
      <left>
        <color indexed="63"/>
      </left>
      <right style="thin">
        <color indexed="8"/>
      </right>
      <top style="thin"/>
      <bottom style="thin"/>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color indexed="63"/>
      </right>
      <top style="thin"/>
      <bottom style="thin">
        <color indexed="8"/>
      </bottom>
    </border>
    <border>
      <left style="thin">
        <color indexed="8"/>
      </left>
      <right style="thin">
        <color indexed="8"/>
      </right>
      <top>
        <color indexed="63"/>
      </top>
      <bottom style="thin">
        <color indexed="8"/>
      </bottom>
    </border>
    <border>
      <left style="thin"/>
      <right>
        <color indexed="63"/>
      </right>
      <top style="thin">
        <color indexed="8"/>
      </top>
      <bottom style="thin"/>
    </border>
    <border>
      <left>
        <color indexed="63"/>
      </left>
      <right style="thin"/>
      <top style="thin">
        <color indexed="8"/>
      </top>
      <bottom style="thin"/>
    </border>
    <border>
      <left>
        <color indexed="63"/>
      </left>
      <right style="thin">
        <color indexed="23"/>
      </right>
      <top>
        <color indexed="63"/>
      </top>
      <bottom style="thin"/>
    </border>
    <border>
      <left style="thin">
        <color indexed="23"/>
      </left>
      <right style="thin">
        <color indexed="23"/>
      </right>
      <top style="thin"/>
      <bottom style="thin"/>
    </border>
    <border>
      <left style="thin">
        <color indexed="23"/>
      </left>
      <right style="thin">
        <color indexed="23"/>
      </right>
      <top>
        <color indexed="63"/>
      </top>
      <bottom style="thin"/>
    </border>
    <border>
      <left style="thin">
        <color indexed="23"/>
      </left>
      <right style="thin">
        <color indexed="23"/>
      </right>
      <top style="thin">
        <color indexed="8"/>
      </top>
      <bottom style="thin"/>
    </border>
    <border>
      <left style="thin">
        <color indexed="23"/>
      </left>
      <right style="thin"/>
      <top style="thin">
        <color indexed="8"/>
      </top>
      <bottom style="thin"/>
    </border>
    <border>
      <left>
        <color indexed="63"/>
      </left>
      <right style="thin"/>
      <top>
        <color indexed="63"/>
      </top>
      <bottom style="thin">
        <color indexed="23"/>
      </bottom>
    </border>
    <border>
      <left>
        <color indexed="63"/>
      </left>
      <right style="thin">
        <color indexed="23"/>
      </right>
      <top>
        <color indexed="63"/>
      </top>
      <bottom style="thin">
        <color indexed="23"/>
      </bottom>
    </border>
    <border>
      <left style="thin">
        <color indexed="23"/>
      </left>
      <right style="thin"/>
      <top>
        <color indexed="63"/>
      </top>
      <bottom style="thin">
        <color indexed="23"/>
      </bottom>
    </border>
    <border>
      <left>
        <color indexed="63"/>
      </left>
      <right style="thin"/>
      <top style="thin">
        <color indexed="23"/>
      </top>
      <bottom style="thin">
        <color indexed="23"/>
      </bottom>
    </border>
    <border>
      <left>
        <color indexed="24"/>
      </left>
      <right>
        <color indexed="63"/>
      </right>
      <top>
        <color indexed="63"/>
      </top>
      <bottom style="thin"/>
    </border>
    <border>
      <left style="thin"/>
      <right style="thin">
        <color indexed="8"/>
      </right>
      <top>
        <color indexed="63"/>
      </top>
      <bottom style="thin"/>
    </border>
    <border>
      <left>
        <color indexed="24"/>
      </left>
      <right>
        <color indexed="63"/>
      </right>
      <top>
        <color indexed="63"/>
      </top>
      <bottom style="hair"/>
    </border>
    <border>
      <left>
        <color indexed="24"/>
      </left>
      <right>
        <color indexed="63"/>
      </right>
      <top style="thin"/>
      <bottom style="thin"/>
    </border>
    <border>
      <left style="thin"/>
      <right style="thin"/>
      <top style="hair"/>
      <bottom style="hair"/>
    </border>
    <border>
      <left style="thin"/>
      <right style="thin"/>
      <top style="thin">
        <color indexed="8"/>
      </top>
      <bottom style="thin"/>
    </border>
    <border>
      <left style="thin"/>
      <right style="thin">
        <color indexed="8"/>
      </right>
      <top style="thin">
        <color indexed="8"/>
      </top>
      <bottom style="thin"/>
    </border>
    <border>
      <left style="thin"/>
      <right style="thin">
        <color indexed="23"/>
      </right>
      <top style="thin">
        <color indexed="23"/>
      </top>
      <bottom style="thin"/>
    </border>
    <border>
      <left style="thin">
        <color indexed="23"/>
      </left>
      <right style="thin"/>
      <top style="thin">
        <color indexed="23"/>
      </top>
      <bottom style="thin"/>
    </border>
    <border>
      <left style="thin"/>
      <right>
        <color indexed="63"/>
      </right>
      <top style="hair"/>
      <bottom style="hair"/>
    </border>
    <border>
      <left>
        <color indexed="63"/>
      </left>
      <right>
        <color indexed="63"/>
      </right>
      <top style="hair"/>
      <bottom style="hair"/>
    </border>
    <border>
      <left>
        <color indexed="24"/>
      </left>
      <right>
        <color indexed="24"/>
      </right>
      <top style="hair"/>
      <bottom style="hair"/>
    </border>
    <border>
      <left>
        <color indexed="63"/>
      </left>
      <right style="thin"/>
      <top style="hair"/>
      <bottom style="hair"/>
    </border>
    <border>
      <left>
        <color indexed="24"/>
      </left>
      <right style="thin"/>
      <top style="hair"/>
      <bottom style="thin"/>
    </border>
    <border>
      <left>
        <color indexed="63"/>
      </left>
      <right>
        <color indexed="63"/>
      </right>
      <top style="medium"/>
      <bottom style="hair"/>
    </border>
    <border>
      <left>
        <color indexed="63"/>
      </left>
      <right style="thin"/>
      <top style="medium"/>
      <bottom style="hair"/>
    </border>
    <border>
      <left>
        <color indexed="24"/>
      </left>
      <right>
        <color indexed="24"/>
      </right>
      <top>
        <color indexed="63"/>
      </top>
      <bottom style="thin"/>
    </border>
    <border>
      <left>
        <color indexed="63"/>
      </left>
      <right style="thin"/>
      <top style="thin"/>
      <bottom style="thin">
        <color indexed="8"/>
      </bottom>
    </border>
    <border>
      <left style="thin"/>
      <right style="medium"/>
      <top style="medium"/>
      <bottom>
        <color indexed="63"/>
      </bottom>
    </border>
    <border>
      <left style="thin"/>
      <right style="thin"/>
      <top>
        <color indexed="63"/>
      </top>
      <bottom style="thin">
        <color indexed="23"/>
      </bottom>
    </border>
    <border>
      <left style="thin"/>
      <right style="medium"/>
      <top>
        <color indexed="63"/>
      </top>
      <bottom style="thin">
        <color indexed="23"/>
      </bottom>
    </border>
    <border>
      <left style="thin"/>
      <right>
        <color indexed="63"/>
      </right>
      <top style="thin">
        <color indexed="23"/>
      </top>
      <bottom style="hair"/>
    </border>
    <border>
      <left style="thin"/>
      <right style="medium"/>
      <top>
        <color indexed="63"/>
      </top>
      <bottom style="hair"/>
    </border>
    <border>
      <left style="thin"/>
      <right style="medium"/>
      <top style="hair"/>
      <bottom style="hair"/>
    </border>
    <border>
      <left style="thin"/>
      <right style="medium"/>
      <top>
        <color indexed="63"/>
      </top>
      <bottom>
        <color indexed="63"/>
      </bottom>
    </border>
    <border>
      <left style="hair"/>
      <right style="hair"/>
      <top>
        <color indexed="63"/>
      </top>
      <bottom style="hair"/>
    </border>
    <border>
      <left style="hair"/>
      <right>
        <color indexed="63"/>
      </right>
      <top>
        <color indexed="63"/>
      </top>
      <bottom style="hair"/>
    </border>
    <border>
      <left style="thin"/>
      <right style="medium"/>
      <top>
        <color indexed="63"/>
      </top>
      <bottom style="thin"/>
    </border>
    <border>
      <left style="thin"/>
      <right style="medium"/>
      <top style="thin"/>
      <bottom style="thin"/>
    </border>
    <border>
      <left>
        <color indexed="63"/>
      </left>
      <right style="thin">
        <color indexed="8"/>
      </right>
      <top>
        <color indexed="63"/>
      </top>
      <bottom style="hair"/>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4" fontId="22" fillId="0" borderId="0" applyFont="0" applyFill="0" applyBorder="0" applyAlignment="0" applyProtection="0"/>
    <xf numFmtId="42" fontId="22"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22" fillId="0" borderId="0">
      <alignment/>
      <protection/>
    </xf>
    <xf numFmtId="0" fontId="22" fillId="0" borderId="0">
      <alignment/>
      <protection/>
    </xf>
    <xf numFmtId="9" fontId="22" fillId="0" borderId="0" applyFont="0" applyFill="0" applyBorder="0" applyAlignment="0" applyProtection="0"/>
  </cellStyleXfs>
  <cellXfs count="865">
    <xf numFmtId="0" fontId="0" fillId="0" borderId="0" xfId="0" applyAlignment="1">
      <alignment/>
    </xf>
    <xf numFmtId="177" fontId="5" fillId="0" borderId="0" xfId="0" applyNumberFormat="1" applyFont="1" applyAlignment="1">
      <alignment/>
    </xf>
    <xf numFmtId="177" fontId="5" fillId="0" borderId="0" xfId="0" applyNumberFormat="1" applyFont="1" applyBorder="1" applyAlignment="1">
      <alignment/>
    </xf>
    <xf numFmtId="177" fontId="6" fillId="0" borderId="0" xfId="0" applyNumberFormat="1" applyFont="1" applyAlignment="1">
      <alignment/>
    </xf>
    <xf numFmtId="177" fontId="6" fillId="0" borderId="0" xfId="0" applyNumberFormat="1" applyFont="1" applyAlignment="1">
      <alignment horizontal="centerContinuous"/>
    </xf>
    <xf numFmtId="177" fontId="6" fillId="0" borderId="0" xfId="0" applyNumberFormat="1" applyFont="1" applyBorder="1" applyAlignment="1">
      <alignment/>
    </xf>
    <xf numFmtId="177" fontId="6" fillId="0" borderId="0" xfId="0" applyNumberFormat="1" applyFont="1" applyBorder="1" applyAlignment="1">
      <alignment horizontal="centerContinuous"/>
    </xf>
    <xf numFmtId="3" fontId="6" fillId="0" borderId="0" xfId="0" applyNumberFormat="1" applyFont="1" applyAlignment="1">
      <alignment/>
    </xf>
    <xf numFmtId="3" fontId="6" fillId="0" borderId="0" xfId="0" applyNumberFormat="1" applyFont="1" applyAlignment="1">
      <alignment horizontal="centerContinuous"/>
    </xf>
    <xf numFmtId="3" fontId="6" fillId="0" borderId="0" xfId="0" applyNumberFormat="1" applyFont="1" applyAlignment="1">
      <alignment horizontal="fill"/>
    </xf>
    <xf numFmtId="3" fontId="6" fillId="0" borderId="0" xfId="0" applyNumberFormat="1" applyFont="1" applyBorder="1" applyAlignment="1">
      <alignment/>
    </xf>
    <xf numFmtId="177" fontId="15" fillId="0" borderId="0" xfId="0" applyNumberFormat="1" applyFont="1" applyAlignment="1">
      <alignment/>
    </xf>
    <xf numFmtId="177" fontId="6" fillId="0" borderId="0" xfId="0" applyNumberFormat="1" applyFont="1" applyAlignment="1">
      <alignment/>
    </xf>
    <xf numFmtId="177" fontId="16" fillId="0" borderId="0" xfId="0" applyNumberFormat="1" applyFont="1" applyAlignment="1">
      <alignment horizontal="centerContinuous"/>
    </xf>
    <xf numFmtId="177" fontId="6" fillId="0" borderId="0" xfId="0" applyNumberFormat="1" applyFont="1" applyAlignment="1">
      <alignment horizontal="centerContinuous"/>
    </xf>
    <xf numFmtId="177" fontId="21" fillId="0" borderId="0" xfId="0" applyNumberFormat="1" applyFont="1" applyAlignment="1">
      <alignment horizontal="centerContinuous"/>
    </xf>
    <xf numFmtId="177" fontId="18" fillId="0" borderId="0" xfId="0" applyNumberFormat="1" applyFont="1" applyAlignment="1">
      <alignment horizontal="centerContinuous"/>
    </xf>
    <xf numFmtId="177" fontId="19" fillId="0" borderId="0" xfId="0" applyNumberFormat="1" applyFont="1" applyAlignment="1">
      <alignment horizontal="centerContinuous"/>
    </xf>
    <xf numFmtId="177" fontId="6" fillId="0" borderId="0" xfId="0" applyNumberFormat="1" applyFont="1" applyAlignment="1">
      <alignment horizontal="fill"/>
    </xf>
    <xf numFmtId="177" fontId="6" fillId="0" borderId="0" xfId="0" applyNumberFormat="1" applyFont="1" applyAlignment="1">
      <alignment/>
    </xf>
    <xf numFmtId="177" fontId="11" fillId="0" borderId="0" xfId="0" applyNumberFormat="1" applyFont="1" applyAlignment="1">
      <alignment horizontal="centerContinuous"/>
    </xf>
    <xf numFmtId="177" fontId="5" fillId="0" borderId="0" xfId="0" applyNumberFormat="1" applyFont="1" applyAlignment="1">
      <alignment horizontal="centerContinuous"/>
    </xf>
    <xf numFmtId="177" fontId="5" fillId="0" borderId="0" xfId="0" applyNumberFormat="1" applyFont="1" applyBorder="1" applyAlignment="1">
      <alignment horizontal="centerContinuous"/>
    </xf>
    <xf numFmtId="177" fontId="12" fillId="0" borderId="0" xfId="0" applyNumberFormat="1" applyFont="1" applyAlignment="1">
      <alignment horizontal="centerContinuous"/>
    </xf>
    <xf numFmtId="177" fontId="7" fillId="0" borderId="0" xfId="0" applyNumberFormat="1" applyFont="1" applyAlignment="1">
      <alignment/>
    </xf>
    <xf numFmtId="177" fontId="4" fillId="0" borderId="0" xfId="0" applyNumberFormat="1" applyFont="1" applyAlignment="1">
      <alignment/>
    </xf>
    <xf numFmtId="177" fontId="6" fillId="0" borderId="0" xfId="0" applyNumberFormat="1" applyFont="1" applyBorder="1" applyAlignment="1">
      <alignment/>
    </xf>
    <xf numFmtId="177" fontId="0" fillId="0" borderId="0" xfId="0" applyNumberFormat="1" applyAlignment="1">
      <alignment horizontal="centerContinuous"/>
    </xf>
    <xf numFmtId="177" fontId="0" fillId="0" borderId="0" xfId="0" applyNumberFormat="1" applyAlignment="1">
      <alignment/>
    </xf>
    <xf numFmtId="177" fontId="8" fillId="2" borderId="0" xfId="0" applyNumberFormat="1" applyFont="1" applyFill="1" applyAlignment="1">
      <alignment/>
    </xf>
    <xf numFmtId="177" fontId="0" fillId="0" borderId="0" xfId="0" applyNumberFormat="1" applyBorder="1" applyAlignment="1">
      <alignment/>
    </xf>
    <xf numFmtId="177" fontId="0" fillId="0" borderId="0" xfId="0" applyNumberFormat="1" applyBorder="1" applyAlignment="1">
      <alignment/>
    </xf>
    <xf numFmtId="177" fontId="0" fillId="0" borderId="0" xfId="0" applyNumberFormat="1" applyBorder="1" applyAlignment="1">
      <alignment/>
    </xf>
    <xf numFmtId="177" fontId="0" fillId="0" borderId="0" xfId="0" applyNumberFormat="1" applyBorder="1" applyAlignment="1">
      <alignment/>
    </xf>
    <xf numFmtId="177" fontId="13" fillId="2" borderId="0" xfId="0" applyNumberFormat="1" applyFont="1" applyFill="1" applyAlignment="1">
      <alignment/>
    </xf>
    <xf numFmtId="177" fontId="13" fillId="2" borderId="0" xfId="0" applyNumberFormat="1" applyFont="1" applyFill="1" applyBorder="1" applyAlignment="1">
      <alignment/>
    </xf>
    <xf numFmtId="177" fontId="13" fillId="2" borderId="1" xfId="0" applyNumberFormat="1" applyFont="1" applyFill="1" applyBorder="1" applyAlignment="1">
      <alignment/>
    </xf>
    <xf numFmtId="177" fontId="13" fillId="2" borderId="0" xfId="0" applyNumberFormat="1" applyFont="1" applyFill="1" applyAlignment="1">
      <alignment horizontal="left"/>
    </xf>
    <xf numFmtId="177" fontId="13" fillId="2" borderId="0" xfId="0" applyNumberFormat="1" applyFont="1" applyFill="1" applyAlignment="1">
      <alignment horizontal="centerContinuous"/>
    </xf>
    <xf numFmtId="177" fontId="17" fillId="2" borderId="0" xfId="0" applyNumberFormat="1" applyFont="1" applyFill="1" applyAlignment="1">
      <alignment horizontal="centerContinuous"/>
    </xf>
    <xf numFmtId="177" fontId="17" fillId="2" borderId="0" xfId="0" applyNumberFormat="1" applyFont="1" applyFill="1" applyAlignment="1">
      <alignment/>
    </xf>
    <xf numFmtId="177" fontId="6" fillId="0" borderId="0" xfId="0" applyNumberFormat="1" applyFont="1" applyBorder="1" applyAlignment="1">
      <alignment horizontal="centerContinuous"/>
    </xf>
    <xf numFmtId="177" fontId="20" fillId="2" borderId="0" xfId="0" applyNumberFormat="1" applyFont="1" applyFill="1" applyAlignment="1">
      <alignment/>
    </xf>
    <xf numFmtId="177" fontId="6" fillId="0" borderId="0" xfId="0" applyNumberFormat="1" applyFont="1" applyAlignment="1">
      <alignment horizontal="right"/>
    </xf>
    <xf numFmtId="177" fontId="5" fillId="0" borderId="2" xfId="0" applyNumberFormat="1" applyFont="1" applyBorder="1" applyAlignment="1">
      <alignment/>
    </xf>
    <xf numFmtId="0" fontId="6" fillId="0" borderId="0" xfId="0" applyNumberFormat="1" applyFont="1" applyAlignment="1">
      <alignment/>
    </xf>
    <xf numFmtId="3" fontId="8" fillId="2" borderId="0" xfId="0" applyNumberFormat="1" applyFont="1" applyFill="1" applyAlignment="1">
      <alignment/>
    </xf>
    <xf numFmtId="3" fontId="8" fillId="2" borderId="0" xfId="0" applyNumberFormat="1" applyFont="1" applyFill="1" applyAlignment="1">
      <alignment horizontal="centerContinuous"/>
    </xf>
    <xf numFmtId="0" fontId="0" fillId="0" borderId="0" xfId="0" applyBorder="1" applyAlignment="1">
      <alignment/>
    </xf>
    <xf numFmtId="3" fontId="8" fillId="2" borderId="0" xfId="0" applyNumberFormat="1" applyFont="1" applyFill="1" applyBorder="1" applyAlignment="1">
      <alignment/>
    </xf>
    <xf numFmtId="0" fontId="0" fillId="0" borderId="0" xfId="0" applyBorder="1" applyAlignment="1">
      <alignment/>
    </xf>
    <xf numFmtId="3" fontId="24" fillId="0" borderId="0" xfId="0" applyNumberFormat="1" applyFont="1" applyAlignment="1">
      <alignment/>
    </xf>
    <xf numFmtId="177" fontId="6" fillId="0" borderId="0" xfId="0" applyNumberFormat="1" applyFont="1" applyAlignment="1">
      <alignment/>
    </xf>
    <xf numFmtId="177" fontId="25" fillId="2" borderId="0" xfId="0" applyNumberFormat="1" applyFont="1" applyFill="1" applyAlignment="1">
      <alignment/>
    </xf>
    <xf numFmtId="177" fontId="6" fillId="0" borderId="0" xfId="0" applyNumberFormat="1" applyFont="1" applyBorder="1" applyAlignment="1">
      <alignment/>
    </xf>
    <xf numFmtId="177" fontId="6" fillId="0" borderId="0" xfId="0" applyNumberFormat="1" applyFont="1" applyBorder="1" applyAlignment="1">
      <alignment/>
    </xf>
    <xf numFmtId="3" fontId="6" fillId="0" borderId="2" xfId="0" applyNumberFormat="1" applyFont="1" applyBorder="1" applyAlignment="1">
      <alignment horizontal="fill"/>
    </xf>
    <xf numFmtId="0" fontId="22" fillId="0" borderId="0" xfId="21">
      <alignment/>
      <protection/>
    </xf>
    <xf numFmtId="0" fontId="22" fillId="0" borderId="2" xfId="21" applyBorder="1">
      <alignment/>
      <protection/>
    </xf>
    <xf numFmtId="0" fontId="22" fillId="0" borderId="3" xfId="21" applyBorder="1">
      <alignment/>
      <protection/>
    </xf>
    <xf numFmtId="0" fontId="22" fillId="0" borderId="0" xfId="22" applyAlignment="1">
      <alignment horizontal="centerContinuous"/>
      <protection/>
    </xf>
    <xf numFmtId="0" fontId="22" fillId="0" borderId="0" xfId="22">
      <alignment/>
      <protection/>
    </xf>
    <xf numFmtId="0" fontId="1" fillId="0" borderId="0" xfId="22" applyFont="1">
      <alignment/>
      <protection/>
    </xf>
    <xf numFmtId="0" fontId="1" fillId="0" borderId="0" xfId="22" applyFont="1" applyAlignment="1">
      <alignment horizontal="left"/>
      <protection/>
    </xf>
    <xf numFmtId="0" fontId="22" fillId="0" borderId="0" xfId="21" applyAlignment="1">
      <alignment horizontal="centerContinuous"/>
      <protection/>
    </xf>
    <xf numFmtId="3" fontId="23" fillId="0" borderId="0" xfId="0" applyNumberFormat="1" applyFont="1" applyAlignment="1">
      <alignment/>
    </xf>
    <xf numFmtId="0" fontId="23" fillId="0" borderId="0" xfId="21" applyFont="1" applyAlignment="1">
      <alignment horizontal="centerContinuous"/>
      <protection/>
    </xf>
    <xf numFmtId="0" fontId="15" fillId="0" borderId="0" xfId="21" applyFont="1" applyAlignment="1">
      <alignment horizontal="centerContinuous"/>
      <protection/>
    </xf>
    <xf numFmtId="3" fontId="6" fillId="0" borderId="0" xfId="21" applyNumberFormat="1" applyFont="1" applyAlignment="1">
      <alignment horizontal="centerContinuous"/>
      <protection/>
    </xf>
    <xf numFmtId="0" fontId="23" fillId="0" borderId="0" xfId="22" applyFont="1">
      <alignment/>
      <protection/>
    </xf>
    <xf numFmtId="0" fontId="23" fillId="0" borderId="0" xfId="22" applyFont="1" applyAlignment="1">
      <alignment horizontal="centerContinuous"/>
      <protection/>
    </xf>
    <xf numFmtId="3" fontId="23" fillId="0" borderId="0" xfId="22" applyNumberFormat="1" applyFont="1" applyAlignment="1">
      <alignment horizontal="centerContinuous"/>
      <protection/>
    </xf>
    <xf numFmtId="0" fontId="15" fillId="0" borderId="0" xfId="22" applyFont="1" applyAlignment="1">
      <alignment horizontal="centerContinuous"/>
      <protection/>
    </xf>
    <xf numFmtId="0" fontId="28" fillId="0" borderId="4" xfId="21" applyFont="1" applyBorder="1" applyAlignment="1">
      <alignment horizontal="center"/>
      <protection/>
    </xf>
    <xf numFmtId="0" fontId="28" fillId="0" borderId="5" xfId="21" applyFont="1" applyBorder="1" applyAlignment="1">
      <alignment horizontal="centerContinuous"/>
      <protection/>
    </xf>
    <xf numFmtId="0" fontId="28" fillId="0" borderId="6" xfId="21" applyFont="1" applyBorder="1" applyAlignment="1">
      <alignment horizontal="centerContinuous"/>
      <protection/>
    </xf>
    <xf numFmtId="0" fontId="28" fillId="0" borderId="7" xfId="21" applyFont="1" applyBorder="1" applyAlignment="1">
      <alignment horizontal="centerContinuous"/>
      <protection/>
    </xf>
    <xf numFmtId="0" fontId="28" fillId="0" borderId="8" xfId="21" applyFont="1" applyBorder="1" applyAlignment="1">
      <alignment horizontal="center"/>
      <protection/>
    </xf>
    <xf numFmtId="0" fontId="28" fillId="0" borderId="9" xfId="21" applyFont="1" applyBorder="1">
      <alignment/>
      <protection/>
    </xf>
    <xf numFmtId="0" fontId="28" fillId="0" borderId="9" xfId="21" applyFont="1" applyBorder="1" applyAlignment="1">
      <alignment horizontal="center"/>
      <protection/>
    </xf>
    <xf numFmtId="0" fontId="28" fillId="0" borderId="2" xfId="21" applyFont="1" applyBorder="1" applyAlignment="1">
      <alignment horizontal="center"/>
      <protection/>
    </xf>
    <xf numFmtId="0" fontId="28" fillId="0" borderId="3" xfId="21" applyFont="1" applyBorder="1" applyAlignment="1">
      <alignment horizontal="center"/>
      <protection/>
    </xf>
    <xf numFmtId="0" fontId="15" fillId="0" borderId="10" xfId="21" applyFont="1" applyBorder="1">
      <alignment/>
      <protection/>
    </xf>
    <xf numFmtId="0" fontId="15" fillId="0" borderId="0" xfId="21" applyFont="1" applyBorder="1">
      <alignment/>
      <protection/>
    </xf>
    <xf numFmtId="0" fontId="15" fillId="0" borderId="1" xfId="21" applyFont="1" applyBorder="1">
      <alignment/>
      <protection/>
    </xf>
    <xf numFmtId="0" fontId="15" fillId="0" borderId="9" xfId="21" applyFont="1" applyBorder="1">
      <alignment/>
      <protection/>
    </xf>
    <xf numFmtId="0" fontId="15" fillId="0" borderId="2" xfId="21" applyFont="1" applyBorder="1">
      <alignment/>
      <protection/>
    </xf>
    <xf numFmtId="0" fontId="28" fillId="0" borderId="0" xfId="21" applyFont="1" applyBorder="1" applyAlignment="1">
      <alignment horizontal="center"/>
      <protection/>
    </xf>
    <xf numFmtId="0" fontId="28" fillId="0" borderId="11" xfId="21" applyFont="1" applyBorder="1">
      <alignment/>
      <protection/>
    </xf>
    <xf numFmtId="0" fontId="28" fillId="0" borderId="0" xfId="21" applyFont="1" applyBorder="1">
      <alignment/>
      <protection/>
    </xf>
    <xf numFmtId="5" fontId="28" fillId="0" borderId="0" xfId="21" applyNumberFormat="1" applyFont="1" applyBorder="1">
      <alignment/>
      <protection/>
    </xf>
    <xf numFmtId="5" fontId="28" fillId="0" borderId="10" xfId="21" applyNumberFormat="1" applyFont="1" applyBorder="1">
      <alignment/>
      <protection/>
    </xf>
    <xf numFmtId="0" fontId="15" fillId="0" borderId="12" xfId="21" applyFont="1" applyBorder="1">
      <alignment/>
      <protection/>
    </xf>
    <xf numFmtId="0" fontId="15" fillId="0" borderId="3" xfId="21" applyFont="1" applyBorder="1">
      <alignment/>
      <protection/>
    </xf>
    <xf numFmtId="0" fontId="15" fillId="0" borderId="0" xfId="21" applyFont="1">
      <alignment/>
      <protection/>
    </xf>
    <xf numFmtId="37" fontId="28" fillId="0" borderId="0" xfId="21" applyNumberFormat="1" applyFont="1" applyFill="1" applyBorder="1">
      <alignment/>
      <protection/>
    </xf>
    <xf numFmtId="5" fontId="28" fillId="0" borderId="1" xfId="21" applyNumberFormat="1" applyFont="1" applyFill="1" applyBorder="1">
      <alignment/>
      <protection/>
    </xf>
    <xf numFmtId="0" fontId="28" fillId="0" borderId="11" xfId="21" applyFont="1" applyBorder="1" applyAlignment="1">
      <alignment horizontal="left"/>
      <protection/>
    </xf>
    <xf numFmtId="0" fontId="15" fillId="0" borderId="0" xfId="22" applyFont="1">
      <alignment/>
      <protection/>
    </xf>
    <xf numFmtId="0" fontId="15" fillId="0" borderId="10" xfId="22" applyFont="1" applyBorder="1">
      <alignment/>
      <protection/>
    </xf>
    <xf numFmtId="0" fontId="15" fillId="0" borderId="11" xfId="22" applyFont="1" applyBorder="1">
      <alignment/>
      <protection/>
    </xf>
    <xf numFmtId="0" fontId="15" fillId="0" borderId="1" xfId="22" applyFont="1" applyBorder="1">
      <alignment/>
      <protection/>
    </xf>
    <xf numFmtId="0" fontId="28" fillId="0" borderId="10" xfId="22" applyFont="1" applyBorder="1">
      <alignment/>
      <protection/>
    </xf>
    <xf numFmtId="183" fontId="28" fillId="0" borderId="11" xfId="22" applyNumberFormat="1" applyFont="1" applyBorder="1">
      <alignment/>
      <protection/>
    </xf>
    <xf numFmtId="185" fontId="28" fillId="0" borderId="1" xfId="17" applyNumberFormat="1" applyFont="1" applyBorder="1" applyAlignment="1">
      <alignment/>
    </xf>
    <xf numFmtId="0" fontId="15" fillId="0" borderId="10" xfId="22" applyFont="1" applyBorder="1" applyAlignment="1">
      <alignment horizontal="left" indent="1"/>
      <protection/>
    </xf>
    <xf numFmtId="183" fontId="15" fillId="0" borderId="11" xfId="15" applyNumberFormat="1" applyFont="1" applyBorder="1" applyAlignment="1">
      <alignment/>
    </xf>
    <xf numFmtId="183" fontId="15" fillId="0" borderId="1" xfId="15" applyNumberFormat="1" applyFont="1" applyBorder="1" applyAlignment="1">
      <alignment/>
    </xf>
    <xf numFmtId="183" fontId="15" fillId="0" borderId="0" xfId="15" applyNumberFormat="1" applyFont="1" applyAlignment="1">
      <alignment/>
    </xf>
    <xf numFmtId="183" fontId="29" fillId="0" borderId="11" xfId="15" applyNumberFormat="1" applyFont="1" applyBorder="1" applyAlignment="1">
      <alignment/>
    </xf>
    <xf numFmtId="183" fontId="29" fillId="0" borderId="1" xfId="15" applyNumberFormat="1" applyFont="1" applyBorder="1" applyAlignment="1">
      <alignment/>
    </xf>
    <xf numFmtId="183" fontId="28" fillId="0" borderId="0" xfId="15" applyNumberFormat="1" applyFont="1" applyAlignment="1">
      <alignment/>
    </xf>
    <xf numFmtId="0" fontId="28" fillId="0" borderId="10" xfId="22" applyFont="1" applyBorder="1" applyAlignment="1">
      <alignment wrapText="1"/>
      <protection/>
    </xf>
    <xf numFmtId="0" fontId="28" fillId="0" borderId="9" xfId="22" applyFont="1" applyBorder="1">
      <alignment/>
      <protection/>
    </xf>
    <xf numFmtId="183" fontId="28" fillId="0" borderId="12" xfId="15" applyNumberFormat="1" applyFont="1" applyBorder="1" applyAlignment="1">
      <alignment/>
    </xf>
    <xf numFmtId="183" fontId="28" fillId="0" borderId="3" xfId="15" applyNumberFormat="1" applyFont="1" applyBorder="1" applyAlignment="1">
      <alignment/>
    </xf>
    <xf numFmtId="185" fontId="28" fillId="0" borderId="13" xfId="17" applyNumberFormat="1" applyFont="1" applyBorder="1" applyAlignment="1">
      <alignment horizontal="left"/>
    </xf>
    <xf numFmtId="0" fontId="28" fillId="0" borderId="0" xfId="22" applyFont="1" applyBorder="1" applyAlignment="1">
      <alignment horizontal="left"/>
      <protection/>
    </xf>
    <xf numFmtId="183" fontId="28" fillId="0" borderId="0" xfId="22" applyNumberFormat="1" applyFont="1" applyBorder="1" applyAlignment="1">
      <alignment horizontal="left"/>
      <protection/>
    </xf>
    <xf numFmtId="185" fontId="28" fillId="0" borderId="0" xfId="17" applyNumberFormat="1" applyFont="1" applyBorder="1" applyAlignment="1">
      <alignment horizontal="left"/>
    </xf>
    <xf numFmtId="177" fontId="26" fillId="0" borderId="0" xfId="0" applyNumberFormat="1" applyFont="1" applyAlignment="1">
      <alignment horizontal="centerContinuous"/>
    </xf>
    <xf numFmtId="177" fontId="15" fillId="0" borderId="0" xfId="0" applyNumberFormat="1" applyFont="1" applyAlignment="1">
      <alignment horizontal="centerContinuous"/>
    </xf>
    <xf numFmtId="177" fontId="36" fillId="2" borderId="11" xfId="0" applyNumberFormat="1" applyFont="1" applyFill="1" applyBorder="1" applyAlignment="1">
      <alignment/>
    </xf>
    <xf numFmtId="177" fontId="36" fillId="2" borderId="14" xfId="0" applyNumberFormat="1" applyFont="1" applyFill="1" applyBorder="1" applyAlignment="1">
      <alignment horizontal="center"/>
    </xf>
    <xf numFmtId="177" fontId="36" fillId="2" borderId="0" xfId="0" applyNumberFormat="1" applyFont="1" applyFill="1" applyBorder="1" applyAlignment="1">
      <alignment horizontal="center"/>
    </xf>
    <xf numFmtId="177" fontId="36" fillId="2" borderId="15" xfId="0" applyNumberFormat="1" applyFont="1" applyFill="1" applyBorder="1" applyAlignment="1">
      <alignment horizontal="center"/>
    </xf>
    <xf numFmtId="177" fontId="36" fillId="2" borderId="16" xfId="0" applyNumberFormat="1" applyFont="1" applyFill="1" applyBorder="1" applyAlignment="1">
      <alignment horizontal="center"/>
    </xf>
    <xf numFmtId="177" fontId="36" fillId="2" borderId="11" xfId="0" applyNumberFormat="1" applyFont="1" applyFill="1" applyBorder="1" applyAlignment="1">
      <alignment horizontal="center"/>
    </xf>
    <xf numFmtId="177" fontId="36" fillId="2" borderId="17" xfId="0" applyNumberFormat="1" applyFont="1" applyFill="1" applyBorder="1" applyAlignment="1">
      <alignment horizontal="center"/>
    </xf>
    <xf numFmtId="177" fontId="36" fillId="2" borderId="2" xfId="0" applyNumberFormat="1" applyFont="1" applyFill="1" applyBorder="1" applyAlignment="1">
      <alignment horizontal="center"/>
    </xf>
    <xf numFmtId="177" fontId="36" fillId="2" borderId="1" xfId="0" applyNumberFormat="1" applyFont="1" applyFill="1" applyBorder="1" applyAlignment="1">
      <alignment horizontal="center"/>
    </xf>
    <xf numFmtId="177" fontId="36" fillId="2" borderId="10" xfId="0" applyNumberFormat="1" applyFont="1" applyFill="1" applyBorder="1" applyAlignment="1">
      <alignment horizontal="center"/>
    </xf>
    <xf numFmtId="0" fontId="0" fillId="0" borderId="0" xfId="0" applyBorder="1" applyAlignment="1">
      <alignment vertical="top" wrapText="1"/>
    </xf>
    <xf numFmtId="3" fontId="6" fillId="3" borderId="0" xfId="0" applyNumberFormat="1" applyFont="1" applyFill="1" applyAlignment="1">
      <alignment/>
    </xf>
    <xf numFmtId="177" fontId="6" fillId="3" borderId="0" xfId="0" applyNumberFormat="1" applyFont="1" applyFill="1" applyAlignment="1">
      <alignment/>
    </xf>
    <xf numFmtId="177" fontId="31" fillId="2" borderId="0" xfId="0" applyNumberFormat="1" applyFont="1" applyFill="1" applyAlignment="1">
      <alignment/>
    </xf>
    <xf numFmtId="177" fontId="31" fillId="2" borderId="18" xfId="0" applyNumberFormat="1" applyFont="1" applyFill="1" applyAlignment="1">
      <alignment/>
    </xf>
    <xf numFmtId="177" fontId="31" fillId="2" borderId="1" xfId="0" applyNumberFormat="1" applyFont="1" applyFill="1" applyBorder="1" applyAlignment="1">
      <alignment/>
    </xf>
    <xf numFmtId="3" fontId="6" fillId="0" borderId="0" xfId="0" applyNumberFormat="1" applyFont="1" applyAlignment="1">
      <alignment/>
    </xf>
    <xf numFmtId="3" fontId="31" fillId="2" borderId="19" xfId="0" applyNumberFormat="1" applyFont="1" applyFill="1" applyAlignment="1">
      <alignment/>
    </xf>
    <xf numFmtId="3" fontId="31" fillId="2" borderId="20" xfId="0" applyNumberFormat="1" applyFont="1" applyFill="1" applyAlignment="1">
      <alignment/>
    </xf>
    <xf numFmtId="3" fontId="31" fillId="2" borderId="18" xfId="0" applyNumberFormat="1" applyFont="1" applyFill="1" applyAlignment="1">
      <alignment/>
    </xf>
    <xf numFmtId="3" fontId="32" fillId="2" borderId="18" xfId="0" applyNumberFormat="1" applyFont="1" applyFill="1" applyAlignment="1">
      <alignment/>
    </xf>
    <xf numFmtId="3" fontId="31" fillId="2" borderId="0" xfId="0" applyNumberFormat="1" applyFont="1" applyFill="1" applyBorder="1" applyAlignment="1">
      <alignment/>
    </xf>
    <xf numFmtId="3" fontId="31" fillId="2" borderId="18" xfId="0" applyNumberFormat="1" applyFont="1" applyFill="1" applyAlignment="1">
      <alignment horizontal="left"/>
    </xf>
    <xf numFmtId="3" fontId="31" fillId="2" borderId="0" xfId="0" applyNumberFormat="1" applyFont="1" applyFill="1" applyAlignment="1">
      <alignment/>
    </xf>
    <xf numFmtId="166" fontId="31" fillId="2" borderId="20" xfId="0" applyNumberFormat="1" applyFont="1" applyFill="1" applyAlignment="1">
      <alignment/>
    </xf>
    <xf numFmtId="3" fontId="33" fillId="2" borderId="18" xfId="0" applyNumberFormat="1" applyFont="1" applyFill="1" applyAlignment="1">
      <alignment horizontal="centerContinuous"/>
    </xf>
    <xf numFmtId="3" fontId="33" fillId="2" borderId="0" xfId="0" applyNumberFormat="1" applyFont="1" applyFill="1" applyAlignment="1">
      <alignment horizontal="centerContinuous"/>
    </xf>
    <xf numFmtId="3" fontId="33" fillId="2" borderId="18" xfId="0" applyNumberFormat="1" applyFont="1" applyFill="1" applyAlignment="1">
      <alignment/>
    </xf>
    <xf numFmtId="177" fontId="31" fillId="2" borderId="14" xfId="0" applyNumberFormat="1" applyFont="1" applyFill="1" applyBorder="1" applyAlignment="1">
      <alignment/>
    </xf>
    <xf numFmtId="177" fontId="31" fillId="2" borderId="21" xfId="0" applyNumberFormat="1" applyFont="1" applyFill="1" applyBorder="1" applyAlignment="1">
      <alignment/>
    </xf>
    <xf numFmtId="3" fontId="15" fillId="0" borderId="0" xfId="0" applyNumberFormat="1" applyFont="1" applyAlignment="1">
      <alignment horizontal="centerContinuous"/>
    </xf>
    <xf numFmtId="0" fontId="39" fillId="0" borderId="0" xfId="0" applyFont="1" applyAlignment="1">
      <alignment/>
    </xf>
    <xf numFmtId="0" fontId="6" fillId="0" borderId="0" xfId="0" applyFont="1" applyBorder="1" applyAlignment="1">
      <alignment vertical="top" wrapText="1"/>
    </xf>
    <xf numFmtId="177" fontId="5" fillId="0" borderId="0" xfId="0" applyNumberFormat="1" applyFont="1" applyFill="1" applyAlignment="1">
      <alignment/>
    </xf>
    <xf numFmtId="177" fontId="5" fillId="0" borderId="0" xfId="0" applyNumberFormat="1" applyFont="1" applyFill="1" applyBorder="1" applyAlignment="1">
      <alignment/>
    </xf>
    <xf numFmtId="177" fontId="13" fillId="2" borderId="22" xfId="0" applyNumberFormat="1" applyFont="1" applyFill="1" applyBorder="1" applyAlignment="1">
      <alignment/>
    </xf>
    <xf numFmtId="177" fontId="13" fillId="2" borderId="23" xfId="0" applyNumberFormat="1" applyFont="1" applyFill="1" applyBorder="1" applyAlignment="1">
      <alignment/>
    </xf>
    <xf numFmtId="177" fontId="13" fillId="2" borderId="24" xfId="0" applyNumberFormat="1" applyFont="1" applyFill="1" applyBorder="1" applyAlignment="1">
      <alignment/>
    </xf>
    <xf numFmtId="177" fontId="13" fillId="2" borderId="25" xfId="0" applyNumberFormat="1" applyFont="1" applyFill="1" applyBorder="1" applyAlignment="1">
      <alignment/>
    </xf>
    <xf numFmtId="177" fontId="15" fillId="0" borderId="25" xfId="0" applyNumberFormat="1" applyFont="1" applyBorder="1" applyAlignment="1">
      <alignment/>
    </xf>
    <xf numFmtId="177" fontId="15" fillId="0" borderId="24" xfId="0" applyNumberFormat="1" applyFont="1" applyBorder="1" applyAlignment="1">
      <alignment/>
    </xf>
    <xf numFmtId="177" fontId="5" fillId="0" borderId="1" xfId="0" applyNumberFormat="1" applyFont="1" applyBorder="1" applyAlignment="1">
      <alignment/>
    </xf>
    <xf numFmtId="177" fontId="5" fillId="0" borderId="3" xfId="0" applyNumberFormat="1" applyFont="1" applyBorder="1" applyAlignment="1">
      <alignment/>
    </xf>
    <xf numFmtId="177" fontId="4" fillId="0" borderId="1" xfId="0" applyNumberFormat="1" applyFont="1" applyBorder="1" applyAlignment="1">
      <alignment/>
    </xf>
    <xf numFmtId="177" fontId="34" fillId="0" borderId="2" xfId="0" applyNumberFormat="1" applyFont="1" applyBorder="1" applyAlignment="1">
      <alignment horizontal="left"/>
    </xf>
    <xf numFmtId="177" fontId="34" fillId="0" borderId="2" xfId="0" applyNumberFormat="1" applyFont="1" applyBorder="1" applyAlignment="1">
      <alignment/>
    </xf>
    <xf numFmtId="5" fontId="34" fillId="0" borderId="2" xfId="0" applyNumberFormat="1" applyFont="1" applyBorder="1" applyAlignment="1">
      <alignment/>
    </xf>
    <xf numFmtId="5" fontId="34" fillId="0" borderId="3" xfId="0" applyNumberFormat="1" applyFont="1" applyBorder="1" applyAlignment="1">
      <alignment/>
    </xf>
    <xf numFmtId="177" fontId="5" fillId="0" borderId="11" xfId="0" applyNumberFormat="1" applyFont="1" applyBorder="1" applyAlignment="1">
      <alignment/>
    </xf>
    <xf numFmtId="177" fontId="4" fillId="0" borderId="11" xfId="0" applyNumberFormat="1" applyFont="1" applyBorder="1" applyAlignment="1">
      <alignment/>
    </xf>
    <xf numFmtId="177" fontId="6" fillId="0" borderId="12" xfId="0" applyNumberFormat="1" applyFont="1" applyBorder="1" applyAlignment="1">
      <alignment/>
    </xf>
    <xf numFmtId="177" fontId="5" fillId="0" borderId="26" xfId="0" applyNumberFormat="1" applyFont="1" applyBorder="1" applyAlignment="1">
      <alignment/>
    </xf>
    <xf numFmtId="177" fontId="5" fillId="0" borderId="27" xfId="0" applyNumberFormat="1" applyFont="1" applyBorder="1" applyAlignment="1">
      <alignment/>
    </xf>
    <xf numFmtId="177" fontId="34" fillId="0" borderId="27" xfId="0" applyNumberFormat="1" applyFont="1" applyBorder="1" applyAlignment="1">
      <alignment horizontal="centerContinuous"/>
    </xf>
    <xf numFmtId="177" fontId="34" fillId="0" borderId="8" xfId="0" applyNumberFormat="1" applyFont="1" applyBorder="1" applyAlignment="1">
      <alignment horizontal="centerContinuous"/>
    </xf>
    <xf numFmtId="177" fontId="5" fillId="0" borderId="28" xfId="0" applyNumberFormat="1" applyFont="1" applyBorder="1" applyAlignment="1">
      <alignment/>
    </xf>
    <xf numFmtId="177" fontId="34" fillId="0" borderId="28" xfId="0" applyNumberFormat="1" applyFont="1" applyBorder="1" applyAlignment="1">
      <alignment horizontal="right"/>
    </xf>
    <xf numFmtId="177" fontId="34" fillId="0" borderId="29" xfId="0" applyNumberFormat="1" applyFont="1" applyBorder="1" applyAlignment="1">
      <alignment/>
    </xf>
    <xf numFmtId="177" fontId="5" fillId="0" borderId="8" xfId="0" applyNumberFormat="1" applyFont="1" applyBorder="1" applyAlignment="1">
      <alignment/>
    </xf>
    <xf numFmtId="177" fontId="5" fillId="0" borderId="30" xfId="0" applyNumberFormat="1" applyFont="1" applyBorder="1" applyAlignment="1">
      <alignment/>
    </xf>
    <xf numFmtId="177" fontId="34" fillId="0" borderId="3" xfId="0" applyNumberFormat="1" applyFont="1" applyBorder="1" applyAlignment="1">
      <alignment/>
    </xf>
    <xf numFmtId="177" fontId="5" fillId="0" borderId="5" xfId="0" applyNumberFormat="1" applyFont="1" applyBorder="1" applyAlignment="1">
      <alignment/>
    </xf>
    <xf numFmtId="177" fontId="5" fillId="0" borderId="6" xfId="0" applyNumberFormat="1" applyFont="1" applyBorder="1" applyAlignment="1">
      <alignment/>
    </xf>
    <xf numFmtId="177" fontId="5" fillId="0" borderId="7" xfId="0" applyNumberFormat="1" applyFont="1" applyBorder="1" applyAlignment="1">
      <alignment/>
    </xf>
    <xf numFmtId="177" fontId="5" fillId="0" borderId="31" xfId="0" applyNumberFormat="1" applyFont="1" applyBorder="1" applyAlignment="1">
      <alignment/>
    </xf>
    <xf numFmtId="177" fontId="5" fillId="0" borderId="22" xfId="0" applyNumberFormat="1" applyFont="1" applyBorder="1" applyAlignment="1">
      <alignment/>
    </xf>
    <xf numFmtId="177" fontId="5" fillId="0" borderId="24" xfId="0" applyNumberFormat="1" applyFont="1" applyBorder="1" applyAlignment="1">
      <alignment/>
    </xf>
    <xf numFmtId="177" fontId="5" fillId="0" borderId="12" xfId="0" applyNumberFormat="1" applyFont="1" applyBorder="1" applyAlignment="1">
      <alignment horizontal="left"/>
    </xf>
    <xf numFmtId="177" fontId="5" fillId="0" borderId="26" xfId="0" applyNumberFormat="1" applyFont="1" applyBorder="1" applyAlignment="1">
      <alignment horizontal="left"/>
    </xf>
    <xf numFmtId="177" fontId="6" fillId="0" borderId="12" xfId="0" applyNumberFormat="1" applyFont="1" applyBorder="1" applyAlignment="1">
      <alignment/>
    </xf>
    <xf numFmtId="177" fontId="5" fillId="0" borderId="12" xfId="0" applyNumberFormat="1" applyFont="1" applyBorder="1" applyAlignment="1">
      <alignment/>
    </xf>
    <xf numFmtId="177" fontId="34" fillId="0" borderId="26" xfId="0" applyNumberFormat="1" applyFont="1" applyBorder="1" applyAlignment="1">
      <alignment horizontal="centerContinuous"/>
    </xf>
    <xf numFmtId="0" fontId="40" fillId="0" borderId="27" xfId="0" applyFont="1" applyBorder="1" applyAlignment="1">
      <alignment/>
    </xf>
    <xf numFmtId="0" fontId="40" fillId="0" borderId="26" xfId="0" applyFont="1" applyBorder="1" applyAlignment="1">
      <alignment/>
    </xf>
    <xf numFmtId="177" fontId="34" fillId="0" borderId="12" xfId="0" applyNumberFormat="1" applyFont="1" applyBorder="1" applyAlignment="1">
      <alignment/>
    </xf>
    <xf numFmtId="177" fontId="6" fillId="0" borderId="31" xfId="0" applyNumberFormat="1" applyFont="1" applyBorder="1" applyAlignment="1">
      <alignment/>
    </xf>
    <xf numFmtId="0" fontId="15" fillId="0" borderId="25" xfId="21" applyFont="1" applyBorder="1">
      <alignment/>
      <protection/>
    </xf>
    <xf numFmtId="0" fontId="15" fillId="0" borderId="25" xfId="21" applyFont="1" applyBorder="1" applyAlignment="1">
      <alignment horizontal="center"/>
      <protection/>
    </xf>
    <xf numFmtId="0" fontId="15" fillId="0" borderId="22" xfId="21" applyFont="1" applyBorder="1">
      <alignment/>
      <protection/>
    </xf>
    <xf numFmtId="0" fontId="15" fillId="0" borderId="32" xfId="21" applyFont="1" applyBorder="1">
      <alignment/>
      <protection/>
    </xf>
    <xf numFmtId="0" fontId="15" fillId="0" borderId="32" xfId="21" applyFont="1" applyBorder="1" applyAlignment="1">
      <alignment horizontal="center"/>
      <protection/>
    </xf>
    <xf numFmtId="0" fontId="15" fillId="0" borderId="33" xfId="21" applyFont="1" applyBorder="1">
      <alignment/>
      <protection/>
    </xf>
    <xf numFmtId="177" fontId="6" fillId="0" borderId="1" xfId="0" applyNumberFormat="1" applyFont="1" applyBorder="1" applyAlignment="1">
      <alignment/>
    </xf>
    <xf numFmtId="177" fontId="6" fillId="0" borderId="27" xfId="0" applyNumberFormat="1" applyFont="1" applyBorder="1" applyAlignment="1">
      <alignment/>
    </xf>
    <xf numFmtId="177" fontId="6" fillId="0" borderId="8" xfId="0" applyNumberFormat="1" applyFont="1" applyBorder="1" applyAlignment="1">
      <alignment/>
    </xf>
    <xf numFmtId="177" fontId="6" fillId="0" borderId="2" xfId="0" applyNumberFormat="1" applyFont="1" applyBorder="1" applyAlignment="1">
      <alignment horizontal="fill"/>
    </xf>
    <xf numFmtId="3" fontId="6" fillId="0" borderId="11" xfId="0" applyNumberFormat="1" applyFont="1" applyBorder="1" applyAlignment="1">
      <alignment/>
    </xf>
    <xf numFmtId="177" fontId="6" fillId="0" borderId="12" xfId="0" applyNumberFormat="1" applyFont="1" applyBorder="1" applyAlignment="1">
      <alignment/>
    </xf>
    <xf numFmtId="3" fontId="6" fillId="0" borderId="31" xfId="0" applyNumberFormat="1" applyFont="1" applyBorder="1" applyAlignment="1">
      <alignment/>
    </xf>
    <xf numFmtId="3" fontId="6" fillId="0" borderId="22" xfId="0" applyNumberFormat="1" applyFont="1" applyBorder="1" applyAlignment="1">
      <alignment/>
    </xf>
    <xf numFmtId="3" fontId="6" fillId="0" borderId="22" xfId="0" applyNumberFormat="1" applyFont="1" applyBorder="1" applyAlignment="1">
      <alignment horizontal="fill"/>
    </xf>
    <xf numFmtId="177" fontId="6" fillId="0" borderId="22" xfId="0" applyNumberFormat="1" applyFont="1" applyBorder="1" applyAlignment="1">
      <alignment horizontal="fill"/>
    </xf>
    <xf numFmtId="177" fontId="6" fillId="0" borderId="31" xfId="0" applyNumberFormat="1" applyFont="1" applyBorder="1" applyAlignment="1">
      <alignment/>
    </xf>
    <xf numFmtId="177" fontId="6" fillId="0" borderId="22" xfId="0" applyNumberFormat="1" applyFont="1" applyBorder="1" applyAlignment="1">
      <alignment/>
    </xf>
    <xf numFmtId="3" fontId="6" fillId="0" borderId="28" xfId="0" applyNumberFormat="1" applyFont="1" applyBorder="1" applyAlignment="1">
      <alignment/>
    </xf>
    <xf numFmtId="177" fontId="6" fillId="0" borderId="28" xfId="0" applyNumberFormat="1" applyFont="1" applyBorder="1" applyAlignment="1">
      <alignment/>
    </xf>
    <xf numFmtId="177" fontId="21" fillId="0" borderId="28" xfId="0" applyNumberFormat="1" applyFont="1" applyBorder="1" applyAlignment="1">
      <alignment/>
    </xf>
    <xf numFmtId="177" fontId="6" fillId="0" borderId="29" xfId="0" applyNumberFormat="1" applyFont="1" applyBorder="1" applyAlignment="1">
      <alignment/>
    </xf>
    <xf numFmtId="0" fontId="0" fillId="0" borderId="34" xfId="0" applyBorder="1" applyAlignment="1">
      <alignment/>
    </xf>
    <xf numFmtId="3" fontId="6" fillId="0" borderId="22" xfId="0" applyNumberFormat="1" applyFont="1" applyFill="1" applyBorder="1" applyAlignment="1">
      <alignment/>
    </xf>
    <xf numFmtId="177" fontId="23" fillId="0" borderId="4" xfId="0" applyNumberFormat="1" applyFont="1" applyBorder="1" applyAlignment="1">
      <alignment horizontal="center"/>
    </xf>
    <xf numFmtId="177" fontId="23" fillId="0" borderId="35" xfId="0" applyNumberFormat="1" applyFont="1" applyBorder="1" applyAlignment="1">
      <alignment horizontal="center"/>
    </xf>
    <xf numFmtId="177" fontId="6" fillId="0" borderId="10" xfId="0" applyNumberFormat="1" applyFont="1" applyBorder="1" applyAlignment="1">
      <alignment/>
    </xf>
    <xf numFmtId="177" fontId="6" fillId="0" borderId="25" xfId="0" applyNumberFormat="1" applyFont="1" applyBorder="1" applyAlignment="1">
      <alignment/>
    </xf>
    <xf numFmtId="177" fontId="6" fillId="0" borderId="9" xfId="0" applyNumberFormat="1" applyFont="1" applyBorder="1" applyAlignment="1">
      <alignment/>
    </xf>
    <xf numFmtId="177" fontId="23" fillId="0" borderId="4" xfId="0" applyNumberFormat="1" applyFont="1" applyBorder="1" applyAlignment="1">
      <alignment/>
    </xf>
    <xf numFmtId="3" fontId="41" fillId="0" borderId="0" xfId="0" applyNumberFormat="1" applyFont="1" applyAlignment="1">
      <alignment horizontal="centerContinuous"/>
    </xf>
    <xf numFmtId="3" fontId="42" fillId="0" borderId="0" xfId="0" applyNumberFormat="1" applyFont="1" applyAlignment="1">
      <alignment horizontal="centerContinuous"/>
    </xf>
    <xf numFmtId="0" fontId="6" fillId="0" borderId="34" xfId="0" applyFont="1" applyBorder="1" applyAlignment="1">
      <alignment/>
    </xf>
    <xf numFmtId="0" fontId="6" fillId="0" borderId="36" xfId="0" applyFont="1" applyBorder="1" applyAlignment="1">
      <alignment/>
    </xf>
    <xf numFmtId="3" fontId="23" fillId="0" borderId="2" xfId="0" applyNumberFormat="1" applyFont="1" applyBorder="1" applyAlignment="1">
      <alignment horizontal="fill"/>
    </xf>
    <xf numFmtId="177" fontId="23" fillId="0" borderId="2" xfId="0" applyNumberFormat="1" applyFont="1" applyBorder="1" applyAlignment="1">
      <alignment horizontal="fill"/>
    </xf>
    <xf numFmtId="177" fontId="23" fillId="0" borderId="9" xfId="0" applyNumberFormat="1" applyFont="1" applyBorder="1" applyAlignment="1">
      <alignment/>
    </xf>
    <xf numFmtId="3" fontId="23" fillId="0" borderId="12" xfId="0" applyNumberFormat="1" applyFont="1" applyBorder="1" applyAlignment="1">
      <alignment/>
    </xf>
    <xf numFmtId="3" fontId="41" fillId="0" borderId="0" xfId="0" applyNumberFormat="1" applyFont="1" applyAlignment="1">
      <alignment/>
    </xf>
    <xf numFmtId="177" fontId="6" fillId="0" borderId="2" xfId="0" applyNumberFormat="1" applyFont="1" applyBorder="1" applyAlignment="1">
      <alignment/>
    </xf>
    <xf numFmtId="177" fontId="13" fillId="2" borderId="2" xfId="0" applyNumberFormat="1" applyFont="1" applyFill="1" applyBorder="1" applyAlignment="1">
      <alignment horizontal="left"/>
    </xf>
    <xf numFmtId="177" fontId="13" fillId="2" borderId="2" xfId="0" applyNumberFormat="1" applyFont="1" applyFill="1" applyBorder="1" applyAlignment="1">
      <alignment/>
    </xf>
    <xf numFmtId="177" fontId="13" fillId="2" borderId="3" xfId="0" applyNumberFormat="1" applyFont="1" applyFill="1" applyBorder="1" applyAlignment="1">
      <alignment/>
    </xf>
    <xf numFmtId="177" fontId="13" fillId="2" borderId="26" xfId="0" applyNumberFormat="1" applyFont="1" applyFill="1" applyBorder="1" applyAlignment="1">
      <alignment/>
    </xf>
    <xf numFmtId="177" fontId="13" fillId="2" borderId="27" xfId="0" applyNumberFormat="1" applyFont="1" applyFill="1" applyBorder="1" applyAlignment="1">
      <alignment/>
    </xf>
    <xf numFmtId="177" fontId="13" fillId="2" borderId="28" xfId="0" applyNumberFormat="1" applyFont="1" applyFill="1" applyBorder="1" applyAlignment="1">
      <alignment/>
    </xf>
    <xf numFmtId="177" fontId="13" fillId="2" borderId="11" xfId="0" applyNumberFormat="1" applyFont="1" applyFill="1" applyBorder="1" applyAlignment="1">
      <alignment/>
    </xf>
    <xf numFmtId="177" fontId="13" fillId="2" borderId="8" xfId="0" applyNumberFormat="1" applyFont="1" applyFill="1" applyBorder="1" applyAlignment="1">
      <alignment/>
    </xf>
    <xf numFmtId="177" fontId="13" fillId="2" borderId="30" xfId="0" applyNumberFormat="1" applyFont="1" applyFill="1" applyBorder="1" applyAlignment="1">
      <alignment/>
    </xf>
    <xf numFmtId="177" fontId="36" fillId="2" borderId="5" xfId="0" applyNumberFormat="1" applyFont="1" applyFill="1" applyBorder="1" applyAlignment="1">
      <alignment horizontal="centerContinuous"/>
    </xf>
    <xf numFmtId="177" fontId="36" fillId="2" borderId="6" xfId="0" applyNumberFormat="1" applyFont="1" applyFill="1" applyBorder="1" applyAlignment="1">
      <alignment horizontal="centerContinuous"/>
    </xf>
    <xf numFmtId="177" fontId="36" fillId="2" borderId="6" xfId="0" applyNumberFormat="1" applyFont="1" applyFill="1" applyBorder="1" applyAlignment="1">
      <alignment/>
    </xf>
    <xf numFmtId="177" fontId="36" fillId="2" borderId="7" xfId="0" applyNumberFormat="1" applyFont="1" applyFill="1" applyBorder="1" applyAlignment="1">
      <alignment horizontal="centerContinuous"/>
    </xf>
    <xf numFmtId="177" fontId="36" fillId="2" borderId="29" xfId="0" applyNumberFormat="1" applyFont="1" applyFill="1" applyBorder="1" applyAlignment="1">
      <alignment horizontal="right"/>
    </xf>
    <xf numFmtId="177" fontId="36" fillId="2" borderId="28" xfId="0" applyNumberFormat="1" applyFont="1" applyFill="1" applyBorder="1" applyAlignment="1">
      <alignment horizontal="right"/>
    </xf>
    <xf numFmtId="177" fontId="36" fillId="2" borderId="29" xfId="0" applyNumberFormat="1" applyFont="1" applyFill="1" applyBorder="1" applyAlignment="1">
      <alignment/>
    </xf>
    <xf numFmtId="177" fontId="36" fillId="2" borderId="28" xfId="0" applyNumberFormat="1" applyFont="1" applyFill="1" applyBorder="1" applyAlignment="1">
      <alignment/>
    </xf>
    <xf numFmtId="177" fontId="36" fillId="2" borderId="30" xfId="0" applyNumberFormat="1" applyFont="1" applyFill="1" applyBorder="1" applyAlignment="1">
      <alignment horizontal="right"/>
    </xf>
    <xf numFmtId="177" fontId="13" fillId="2" borderId="22" xfId="0" applyNumberFormat="1" applyFont="1" applyFill="1" applyBorder="1" applyAlignment="1">
      <alignment horizontal="left"/>
    </xf>
    <xf numFmtId="177" fontId="13" fillId="2" borderId="31" xfId="0" applyNumberFormat="1" applyFont="1" applyFill="1" applyBorder="1" applyAlignment="1">
      <alignment/>
    </xf>
    <xf numFmtId="177" fontId="14" fillId="2" borderId="22" xfId="0" applyNumberFormat="1" applyFont="1" applyFill="1" applyBorder="1" applyAlignment="1">
      <alignment horizontal="left"/>
    </xf>
    <xf numFmtId="177" fontId="14" fillId="2" borderId="31" xfId="0" applyNumberFormat="1" applyFont="1" applyFill="1" applyBorder="1" applyAlignment="1">
      <alignment/>
    </xf>
    <xf numFmtId="177" fontId="14" fillId="2" borderId="22" xfId="0" applyNumberFormat="1" applyFont="1" applyFill="1" applyBorder="1" applyAlignment="1">
      <alignment/>
    </xf>
    <xf numFmtId="177" fontId="14" fillId="2" borderId="24" xfId="0" applyNumberFormat="1" applyFont="1" applyFill="1" applyBorder="1" applyAlignment="1">
      <alignment/>
    </xf>
    <xf numFmtId="177" fontId="13" fillId="2" borderId="31" xfId="0" applyNumberFormat="1" applyFont="1" applyFill="1" applyBorder="1" applyAlignment="1">
      <alignment horizontal="right"/>
    </xf>
    <xf numFmtId="177" fontId="13" fillId="2" borderId="22" xfId="0" applyNumberFormat="1" applyFont="1" applyFill="1" applyBorder="1" applyAlignment="1">
      <alignment horizontal="right"/>
    </xf>
    <xf numFmtId="182" fontId="13" fillId="2" borderId="22" xfId="0" applyNumberFormat="1" applyFont="1" applyFill="1" applyBorder="1" applyAlignment="1">
      <alignment/>
    </xf>
    <xf numFmtId="177" fontId="38" fillId="0" borderId="37" xfId="0" applyNumberFormat="1" applyFont="1" applyBorder="1" applyAlignment="1">
      <alignment/>
    </xf>
    <xf numFmtId="177" fontId="34" fillId="0" borderId="29" xfId="0" applyNumberFormat="1" applyFont="1" applyBorder="1" applyAlignment="1">
      <alignment horizontal="right"/>
    </xf>
    <xf numFmtId="177" fontId="34" fillId="0" borderId="30" xfId="0" applyNumberFormat="1" applyFont="1" applyBorder="1" applyAlignment="1">
      <alignment horizontal="right"/>
    </xf>
    <xf numFmtId="177" fontId="34" fillId="0" borderId="5" xfId="0" applyNumberFormat="1" applyFont="1" applyBorder="1" applyAlignment="1">
      <alignment horizontal="centerContinuous"/>
    </xf>
    <xf numFmtId="177" fontId="34" fillId="0" borderId="6" xfId="0" applyNumberFormat="1" applyFont="1" applyBorder="1" applyAlignment="1">
      <alignment horizontal="centerContinuous"/>
    </xf>
    <xf numFmtId="177" fontId="34" fillId="0" borderId="7" xfId="0" applyNumberFormat="1" applyFont="1" applyBorder="1" applyAlignment="1">
      <alignment horizontal="centerContinuous"/>
    </xf>
    <xf numFmtId="177" fontId="31" fillId="2" borderId="11" xfId="0" applyNumberFormat="1" applyFont="1" applyFill="1" applyBorder="1" applyAlignment="1">
      <alignment/>
    </xf>
    <xf numFmtId="177" fontId="31" fillId="2" borderId="12" xfId="0" applyNumberFormat="1" applyFont="1" applyFill="1" applyBorder="1" applyAlignment="1">
      <alignment/>
    </xf>
    <xf numFmtId="177" fontId="31" fillId="2" borderId="26" xfId="0" applyNumberFormat="1" applyFont="1" applyFill="1" applyBorder="1" applyAlignment="1">
      <alignment/>
    </xf>
    <xf numFmtId="177" fontId="33" fillId="2" borderId="29" xfId="0" applyNumberFormat="1" applyFont="1" applyFill="1" applyBorder="1" applyAlignment="1">
      <alignment/>
    </xf>
    <xf numFmtId="177" fontId="33" fillId="2" borderId="28" xfId="0" applyNumberFormat="1" applyFont="1" applyFill="1" applyBorder="1" applyAlignment="1">
      <alignment/>
    </xf>
    <xf numFmtId="177" fontId="33" fillId="2" borderId="28" xfId="0" applyNumberFormat="1" applyFont="1" applyFill="1" applyBorder="1" applyAlignment="1">
      <alignment horizontal="right"/>
    </xf>
    <xf numFmtId="177" fontId="33" fillId="2" borderId="2" xfId="0" applyNumberFormat="1" applyFont="1" applyFill="1" applyBorder="1" applyAlignment="1">
      <alignment horizontal="centerContinuous"/>
    </xf>
    <xf numFmtId="177" fontId="33" fillId="2" borderId="12" xfId="0" applyNumberFormat="1" applyFont="1" applyFill="1" applyBorder="1" applyAlignment="1">
      <alignment horizontal="centerContinuous"/>
    </xf>
    <xf numFmtId="177" fontId="33" fillId="2" borderId="29" xfId="0" applyNumberFormat="1" applyFont="1" applyFill="1" applyBorder="1" applyAlignment="1">
      <alignment horizontal="right"/>
    </xf>
    <xf numFmtId="177" fontId="33" fillId="2" borderId="3" xfId="0" applyNumberFormat="1" applyFont="1" applyFill="1" applyBorder="1" applyAlignment="1">
      <alignment horizontal="centerContinuous"/>
    </xf>
    <xf numFmtId="177" fontId="33" fillId="2" borderId="30" xfId="0" applyNumberFormat="1" applyFont="1" applyFill="1" applyBorder="1" applyAlignment="1">
      <alignment horizontal="right"/>
    </xf>
    <xf numFmtId="177" fontId="31" fillId="2" borderId="11" xfId="0" applyNumberFormat="1" applyFont="1" applyFill="1" applyBorder="1" applyAlignment="1">
      <alignment horizontal="left"/>
    </xf>
    <xf numFmtId="177" fontId="43" fillId="2" borderId="0" xfId="0" applyNumberFormat="1" applyFont="1" applyFill="1" applyAlignment="1">
      <alignment/>
    </xf>
    <xf numFmtId="177" fontId="44" fillId="2" borderId="0" xfId="0" applyNumberFormat="1" applyFont="1" applyFill="1" applyAlignment="1">
      <alignment horizontal="centerContinuous"/>
    </xf>
    <xf numFmtId="177" fontId="45" fillId="2" borderId="0" xfId="0" applyNumberFormat="1" applyFont="1" applyFill="1" applyAlignment="1">
      <alignment horizontal="centerContinuous"/>
    </xf>
    <xf numFmtId="177" fontId="44" fillId="2" borderId="0" xfId="0" applyNumberFormat="1" applyFont="1" applyFill="1" applyAlignment="1">
      <alignment/>
    </xf>
    <xf numFmtId="177" fontId="31" fillId="2" borderId="31" xfId="0" applyNumberFormat="1" applyFont="1" applyFill="1" applyBorder="1" applyAlignment="1">
      <alignment horizontal="left"/>
    </xf>
    <xf numFmtId="177" fontId="31" fillId="2" borderId="22" xfId="0" applyNumberFormat="1" applyFont="1" applyFill="1" applyBorder="1" applyAlignment="1">
      <alignment/>
    </xf>
    <xf numFmtId="177" fontId="31" fillId="2" borderId="31" xfId="0" applyNumberFormat="1" applyFont="1" applyFill="1" applyBorder="1" applyAlignment="1">
      <alignment/>
    </xf>
    <xf numFmtId="177" fontId="31" fillId="2" borderId="24" xfId="0" applyNumberFormat="1" applyFont="1" applyFill="1" applyBorder="1" applyAlignment="1">
      <alignment/>
    </xf>
    <xf numFmtId="177" fontId="31" fillId="2" borderId="6" xfId="0" applyNumberFormat="1" applyFont="1" applyFill="1" applyBorder="1" applyAlignment="1">
      <alignment/>
    </xf>
    <xf numFmtId="177" fontId="31" fillId="2" borderId="7" xfId="0" applyNumberFormat="1" applyFont="1" applyFill="1" applyBorder="1" applyAlignment="1">
      <alignment/>
    </xf>
    <xf numFmtId="177" fontId="31" fillId="2" borderId="31" xfId="0" applyNumberFormat="1" applyFont="1" applyFill="1" applyBorder="1" applyAlignment="1">
      <alignment horizontal="right"/>
    </xf>
    <xf numFmtId="3" fontId="31" fillId="2" borderId="38" xfId="0" applyNumberFormat="1" applyFont="1" applyFill="1" applyBorder="1" applyAlignment="1">
      <alignment horizontal="left"/>
    </xf>
    <xf numFmtId="177" fontId="31" fillId="2" borderId="38" xfId="0" applyNumberFormat="1" applyFont="1" applyFill="1" applyBorder="1" applyAlignment="1">
      <alignment/>
    </xf>
    <xf numFmtId="177" fontId="31" fillId="2" borderId="39" xfId="0" applyNumberFormat="1" applyFont="1" applyFill="1" applyBorder="1" applyAlignment="1">
      <alignment/>
    </xf>
    <xf numFmtId="177" fontId="31" fillId="2" borderId="40" xfId="0" applyNumberFormat="1" applyFont="1" applyFill="1" applyBorder="1" applyAlignment="1">
      <alignment/>
    </xf>
    <xf numFmtId="3" fontId="31" fillId="2" borderId="41" xfId="0" applyNumberFormat="1" applyFont="1" applyFill="1" applyBorder="1" applyAlignment="1">
      <alignment horizontal="left"/>
    </xf>
    <xf numFmtId="3" fontId="31" fillId="2" borderId="42" xfId="0" applyNumberFormat="1" applyFont="1" applyFill="1" applyBorder="1" applyAlignment="1">
      <alignment horizontal="left"/>
    </xf>
    <xf numFmtId="3" fontId="31" fillId="2" borderId="18" xfId="0" applyNumberFormat="1" applyFont="1" applyFill="1" applyBorder="1" applyAlignment="1">
      <alignment/>
    </xf>
    <xf numFmtId="3" fontId="33" fillId="2" borderId="43" xfId="0" applyNumberFormat="1" applyFont="1" applyFill="1" applyBorder="1" applyAlignment="1">
      <alignment horizontal="right"/>
    </xf>
    <xf numFmtId="3" fontId="33" fillId="2" borderId="44" xfId="0" applyNumberFormat="1" applyFont="1" applyFill="1" applyBorder="1" applyAlignment="1">
      <alignment horizontal="right"/>
    </xf>
    <xf numFmtId="3" fontId="33" fillId="2" borderId="45" xfId="0" applyNumberFormat="1" applyFont="1" applyFill="1" applyBorder="1" applyAlignment="1">
      <alignment/>
    </xf>
    <xf numFmtId="177" fontId="31" fillId="2" borderId="46" xfId="0" applyNumberFormat="1" applyFont="1" applyFill="1" applyBorder="1" applyAlignment="1">
      <alignment/>
    </xf>
    <xf numFmtId="177" fontId="6" fillId="0" borderId="5" xfId="0" applyNumberFormat="1" applyFont="1" applyBorder="1" applyAlignment="1">
      <alignment/>
    </xf>
    <xf numFmtId="0" fontId="15" fillId="0" borderId="9" xfId="22" applyFont="1" applyBorder="1" applyAlignment="1">
      <alignment horizontal="left" indent="1"/>
      <protection/>
    </xf>
    <xf numFmtId="183" fontId="15" fillId="0" borderId="12" xfId="15" applyNumberFormat="1" applyFont="1" applyBorder="1" applyAlignment="1">
      <alignment/>
    </xf>
    <xf numFmtId="183" fontId="15" fillId="0" borderId="3" xfId="15" applyNumberFormat="1" applyFont="1" applyBorder="1" applyAlignment="1">
      <alignment/>
    </xf>
    <xf numFmtId="183" fontId="28" fillId="0" borderId="10" xfId="15" applyNumberFormat="1" applyFont="1" applyBorder="1" applyAlignment="1">
      <alignment/>
    </xf>
    <xf numFmtId="183" fontId="15" fillId="0" borderId="10" xfId="15" applyNumberFormat="1" applyFont="1" applyBorder="1" applyAlignment="1">
      <alignment/>
    </xf>
    <xf numFmtId="183" fontId="28" fillId="0" borderId="47" xfId="22" applyNumberFormat="1" applyFont="1" applyBorder="1" applyAlignment="1">
      <alignment horizontal="left"/>
      <protection/>
    </xf>
    <xf numFmtId="0" fontId="28" fillId="0" borderId="48" xfId="22" applyFont="1" applyBorder="1" applyAlignment="1">
      <alignment horizontal="left"/>
      <protection/>
    </xf>
    <xf numFmtId="0" fontId="28" fillId="0" borderId="49" xfId="22" applyFont="1" applyBorder="1" applyAlignment="1">
      <alignment horizontal="left"/>
      <protection/>
    </xf>
    <xf numFmtId="0" fontId="22" fillId="0" borderId="0" xfId="21" applyBorder="1">
      <alignment/>
      <protection/>
    </xf>
    <xf numFmtId="0" fontId="35" fillId="4" borderId="0" xfId="0" applyFont="1" applyFill="1" applyAlignment="1">
      <alignment/>
    </xf>
    <xf numFmtId="177" fontId="6" fillId="0" borderId="0" xfId="0" applyNumberFormat="1" applyFont="1" applyFill="1" applyAlignment="1">
      <alignment/>
    </xf>
    <xf numFmtId="177" fontId="6" fillId="4" borderId="0" xfId="0" applyNumberFormat="1" applyFont="1" applyFill="1" applyAlignment="1">
      <alignment/>
    </xf>
    <xf numFmtId="177" fontId="4" fillId="0" borderId="28" xfId="0" applyNumberFormat="1" applyFont="1" applyBorder="1" applyAlignment="1">
      <alignment/>
    </xf>
    <xf numFmtId="177" fontId="34" fillId="0" borderId="28" xfId="0" applyNumberFormat="1" applyFont="1" applyBorder="1" applyAlignment="1">
      <alignment horizontal="center"/>
    </xf>
    <xf numFmtId="177" fontId="34" fillId="0" borderId="11" xfId="0" applyNumberFormat="1" applyFont="1" applyBorder="1" applyAlignment="1">
      <alignment horizontal="centerContinuous"/>
    </xf>
    <xf numFmtId="177" fontId="34" fillId="0" borderId="0" xfId="0" applyNumberFormat="1" applyFont="1" applyBorder="1" applyAlignment="1">
      <alignment horizontal="centerContinuous"/>
    </xf>
    <xf numFmtId="177" fontId="34" fillId="0" borderId="0" xfId="0" applyNumberFormat="1" applyFont="1" applyBorder="1" applyAlignment="1">
      <alignment/>
    </xf>
    <xf numFmtId="177" fontId="34" fillId="0" borderId="1" xfId="0" applyNumberFormat="1" applyFont="1" applyBorder="1" applyAlignment="1">
      <alignment horizontal="centerContinuous"/>
    </xf>
    <xf numFmtId="0" fontId="0" fillId="0" borderId="8" xfId="0" applyFill="1" applyBorder="1" applyAlignment="1">
      <alignment/>
    </xf>
    <xf numFmtId="0" fontId="16" fillId="0" borderId="0" xfId="0" applyFont="1" applyAlignment="1">
      <alignment/>
    </xf>
    <xf numFmtId="177" fontId="6" fillId="0" borderId="50" xfId="0" applyNumberFormat="1" applyFont="1" applyBorder="1" applyAlignment="1">
      <alignment/>
    </xf>
    <xf numFmtId="177" fontId="13" fillId="2" borderId="33" xfId="0" applyNumberFormat="1" applyFont="1" applyFill="1" applyBorder="1" applyAlignment="1">
      <alignment horizontal="left"/>
    </xf>
    <xf numFmtId="177" fontId="13" fillId="2" borderId="33" xfId="0" applyNumberFormat="1" applyFont="1" applyFill="1" applyBorder="1" applyAlignment="1">
      <alignment/>
    </xf>
    <xf numFmtId="0" fontId="0" fillId="0" borderId="51" xfId="0" applyBorder="1" applyAlignment="1">
      <alignment/>
    </xf>
    <xf numFmtId="177" fontId="13" fillId="2" borderId="50" xfId="0" applyNumberFormat="1" applyFont="1" applyFill="1" applyBorder="1" applyAlignment="1">
      <alignment/>
    </xf>
    <xf numFmtId="177" fontId="13" fillId="2" borderId="52" xfId="0" applyNumberFormat="1" applyFont="1" applyFill="1" applyBorder="1" applyAlignment="1">
      <alignment/>
    </xf>
    <xf numFmtId="3" fontId="33" fillId="2" borderId="18" xfId="0" applyNumberFormat="1" applyFont="1" applyFill="1" applyAlignment="1">
      <alignment horizontal="left"/>
    </xf>
    <xf numFmtId="3" fontId="33" fillId="2" borderId="0" xfId="0" applyNumberFormat="1" applyFont="1" applyFill="1" applyAlignment="1">
      <alignment/>
    </xf>
    <xf numFmtId="177" fontId="36" fillId="2" borderId="22" xfId="0" applyNumberFormat="1" applyFont="1" applyFill="1" applyBorder="1" applyAlignment="1">
      <alignment horizontal="left"/>
    </xf>
    <xf numFmtId="177" fontId="36" fillId="2" borderId="31" xfId="0" applyNumberFormat="1" applyFont="1" applyFill="1" applyBorder="1" applyAlignment="1">
      <alignment/>
    </xf>
    <xf numFmtId="177" fontId="36" fillId="2" borderId="22" xfId="0" applyNumberFormat="1" applyFont="1" applyFill="1" applyBorder="1" applyAlignment="1">
      <alignment/>
    </xf>
    <xf numFmtId="5" fontId="36" fillId="2" borderId="24" xfId="0" applyNumberFormat="1" applyFont="1" applyFill="1" applyBorder="1" applyAlignment="1">
      <alignment/>
    </xf>
    <xf numFmtId="5" fontId="36" fillId="2" borderId="22" xfId="0" applyNumberFormat="1" applyFont="1" applyFill="1" applyBorder="1" applyAlignment="1">
      <alignment/>
    </xf>
    <xf numFmtId="177" fontId="33" fillId="2" borderId="5" xfId="0" applyNumberFormat="1" applyFont="1" applyFill="1" applyBorder="1" applyAlignment="1">
      <alignment horizontal="left"/>
    </xf>
    <xf numFmtId="177" fontId="33" fillId="2" borderId="5" xfId="0" applyNumberFormat="1" applyFont="1" applyFill="1" applyBorder="1" applyAlignment="1">
      <alignment/>
    </xf>
    <xf numFmtId="177" fontId="33" fillId="2" borderId="31" xfId="0" applyNumberFormat="1" applyFont="1" applyFill="1" applyBorder="1" applyAlignment="1">
      <alignment horizontal="left"/>
    </xf>
    <xf numFmtId="0" fontId="28" fillId="0" borderId="26" xfId="22" applyFont="1" applyFill="1" applyBorder="1" applyAlignment="1">
      <alignment horizontal="centerContinuous"/>
      <protection/>
    </xf>
    <xf numFmtId="0" fontId="28" fillId="0" borderId="8" xfId="22" applyFont="1" applyFill="1" applyBorder="1" applyAlignment="1">
      <alignment horizontal="centerContinuous"/>
      <protection/>
    </xf>
    <xf numFmtId="0" fontId="15" fillId="0" borderId="0" xfId="22" applyFont="1" applyFill="1">
      <alignment/>
      <protection/>
    </xf>
    <xf numFmtId="1" fontId="28" fillId="0" borderId="26" xfId="22" applyNumberFormat="1" applyFont="1" applyFill="1" applyBorder="1" applyAlignment="1">
      <alignment horizontal="centerContinuous"/>
      <protection/>
    </xf>
    <xf numFmtId="0" fontId="22" fillId="0" borderId="0" xfId="22" applyFill="1">
      <alignment/>
      <protection/>
    </xf>
    <xf numFmtId="0" fontId="28" fillId="0" borderId="12" xfId="22" applyFont="1" applyFill="1" applyBorder="1" applyAlignment="1">
      <alignment horizontal="centerContinuous"/>
      <protection/>
    </xf>
    <xf numFmtId="0" fontId="15" fillId="0" borderId="3" xfId="22" applyFont="1" applyFill="1" applyBorder="1" applyAlignment="1">
      <alignment horizontal="centerContinuous"/>
      <protection/>
    </xf>
    <xf numFmtId="0" fontId="28" fillId="0" borderId="3" xfId="22" applyFont="1" applyFill="1" applyBorder="1" applyAlignment="1">
      <alignment horizontal="centerContinuous"/>
      <protection/>
    </xf>
    <xf numFmtId="0" fontId="15" fillId="0" borderId="11" xfId="22" applyFont="1" applyFill="1" applyBorder="1" applyAlignment="1">
      <alignment horizontal="center"/>
      <protection/>
    </xf>
    <xf numFmtId="0" fontId="15" fillId="0" borderId="1" xfId="22" applyFont="1" applyFill="1" applyBorder="1" applyAlignment="1">
      <alignment horizontal="center"/>
      <protection/>
    </xf>
    <xf numFmtId="0" fontId="29" fillId="0" borderId="12" xfId="22" applyFont="1" applyFill="1" applyBorder="1" applyAlignment="1">
      <alignment horizontal="center"/>
      <protection/>
    </xf>
    <xf numFmtId="0" fontId="29" fillId="0" borderId="3" xfId="22" applyFont="1" applyFill="1" applyBorder="1" applyAlignment="1">
      <alignment horizontal="center"/>
      <protection/>
    </xf>
    <xf numFmtId="3" fontId="39" fillId="0" borderId="26" xfId="0" applyNumberFormat="1" applyFont="1" applyBorder="1" applyAlignment="1">
      <alignment/>
    </xf>
    <xf numFmtId="3" fontId="39" fillId="0" borderId="27" xfId="0" applyNumberFormat="1" applyFont="1" applyBorder="1" applyAlignment="1">
      <alignment/>
    </xf>
    <xf numFmtId="177" fontId="39" fillId="0" borderId="26" xfId="0" applyNumberFormat="1" applyFont="1" applyBorder="1" applyAlignment="1">
      <alignment horizontal="centerContinuous"/>
    </xf>
    <xf numFmtId="177" fontId="39" fillId="0" borderId="27" xfId="0" applyNumberFormat="1" applyFont="1" applyBorder="1" applyAlignment="1">
      <alignment horizontal="centerContinuous"/>
    </xf>
    <xf numFmtId="177" fontId="39" fillId="0" borderId="27" xfId="0" applyNumberFormat="1" applyFont="1" applyBorder="1" applyAlignment="1">
      <alignment/>
    </xf>
    <xf numFmtId="1" fontId="39" fillId="0" borderId="26" xfId="0" applyNumberFormat="1" applyFont="1" applyBorder="1" applyAlignment="1">
      <alignment horizontal="centerContinuous"/>
    </xf>
    <xf numFmtId="1" fontId="39" fillId="0" borderId="27" xfId="0" applyNumberFormat="1" applyFont="1" applyBorder="1" applyAlignment="1">
      <alignment horizontal="centerContinuous"/>
    </xf>
    <xf numFmtId="3" fontId="39" fillId="0" borderId="11" xfId="0" applyNumberFormat="1" applyFont="1" applyBorder="1" applyAlignment="1">
      <alignment/>
    </xf>
    <xf numFmtId="3" fontId="46" fillId="0" borderId="0" xfId="0" applyNumberFormat="1" applyFont="1" applyAlignment="1">
      <alignment horizontal="centerContinuous"/>
    </xf>
    <xf numFmtId="3" fontId="39" fillId="0" borderId="0" xfId="0" applyNumberFormat="1" applyFont="1" applyAlignment="1">
      <alignment horizontal="centerContinuous"/>
    </xf>
    <xf numFmtId="3" fontId="39" fillId="0" borderId="0" xfId="0" applyNumberFormat="1" applyFont="1" applyAlignment="1">
      <alignment/>
    </xf>
    <xf numFmtId="177" fontId="39" fillId="0" borderId="12" xfId="0" applyNumberFormat="1" applyFont="1" applyBorder="1" applyAlignment="1">
      <alignment horizontal="centerContinuous"/>
    </xf>
    <xf numFmtId="177" fontId="39" fillId="0" borderId="2" xfId="0" applyNumberFormat="1" applyFont="1" applyBorder="1" applyAlignment="1">
      <alignment horizontal="centerContinuous"/>
    </xf>
    <xf numFmtId="177" fontId="39" fillId="0" borderId="2" xfId="0" applyNumberFormat="1" applyFont="1" applyBorder="1" applyAlignment="1">
      <alignment/>
    </xf>
    <xf numFmtId="177" fontId="46" fillId="0" borderId="2" xfId="0" applyNumberFormat="1" applyFont="1" applyBorder="1" applyAlignment="1">
      <alignment horizontal="centerContinuous"/>
    </xf>
    <xf numFmtId="177" fontId="39" fillId="0" borderId="3" xfId="0" applyNumberFormat="1" applyFont="1" applyBorder="1" applyAlignment="1">
      <alignment horizontal="centerContinuous"/>
    </xf>
    <xf numFmtId="3" fontId="47" fillId="0" borderId="29" xfId="0" applyNumberFormat="1" applyFont="1" applyBorder="1" applyAlignment="1">
      <alignment/>
    </xf>
    <xf numFmtId="3" fontId="39" fillId="0" borderId="28" xfId="0" applyNumberFormat="1" applyFont="1" applyBorder="1" applyAlignment="1">
      <alignment/>
    </xf>
    <xf numFmtId="177" fontId="39" fillId="0" borderId="29" xfId="0" applyNumberFormat="1" applyFont="1" applyBorder="1" applyAlignment="1">
      <alignment horizontal="right"/>
    </xf>
    <xf numFmtId="177" fontId="39" fillId="0" borderId="28" xfId="0" applyNumberFormat="1" applyFont="1" applyBorder="1" applyAlignment="1">
      <alignment horizontal="center"/>
    </xf>
    <xf numFmtId="177" fontId="39" fillId="0" borderId="28" xfId="0" applyNumberFormat="1" applyFont="1" applyBorder="1" applyAlignment="1">
      <alignment horizontal="right"/>
    </xf>
    <xf numFmtId="177" fontId="39" fillId="0" borderId="28" xfId="0" applyNumberFormat="1" applyFont="1" applyBorder="1" applyAlignment="1">
      <alignment/>
    </xf>
    <xf numFmtId="177" fontId="39" fillId="0" borderId="30" xfId="0" applyNumberFormat="1" applyFont="1" applyBorder="1" applyAlignment="1">
      <alignment horizontal="right"/>
    </xf>
    <xf numFmtId="3" fontId="39" fillId="0" borderId="31" xfId="0" applyNumberFormat="1" applyFont="1" applyBorder="1" applyAlignment="1">
      <alignment/>
    </xf>
    <xf numFmtId="3" fontId="39" fillId="0" borderId="22" xfId="0" applyNumberFormat="1" applyFont="1" applyBorder="1" applyAlignment="1">
      <alignment/>
    </xf>
    <xf numFmtId="3" fontId="39" fillId="0" borderId="22" xfId="0" applyNumberFormat="1" applyFont="1" applyBorder="1" applyAlignment="1">
      <alignment horizontal="fill"/>
    </xf>
    <xf numFmtId="177" fontId="39" fillId="0" borderId="31" xfId="0" applyNumberFormat="1" applyFont="1" applyBorder="1" applyAlignment="1">
      <alignment/>
    </xf>
    <xf numFmtId="177" fontId="39" fillId="0" borderId="22" xfId="0" applyNumberFormat="1" applyFont="1" applyBorder="1" applyAlignment="1">
      <alignment/>
    </xf>
    <xf numFmtId="165" fontId="39" fillId="0" borderId="22" xfId="0" applyNumberFormat="1" applyFont="1" applyBorder="1" applyAlignment="1">
      <alignment/>
    </xf>
    <xf numFmtId="165" fontId="39" fillId="0" borderId="24" xfId="0" applyNumberFormat="1" applyFont="1" applyBorder="1" applyAlignment="1">
      <alignment/>
    </xf>
    <xf numFmtId="177" fontId="39" fillId="0" borderId="24" xfId="0" applyNumberFormat="1" applyFont="1" applyBorder="1" applyAlignment="1">
      <alignment/>
    </xf>
    <xf numFmtId="3" fontId="39" fillId="0" borderId="12" xfId="0" applyNumberFormat="1" applyFont="1" applyFill="1" applyBorder="1" applyAlignment="1">
      <alignment/>
    </xf>
    <xf numFmtId="3" fontId="39" fillId="0" borderId="2" xfId="0" applyNumberFormat="1" applyFont="1" applyBorder="1" applyAlignment="1">
      <alignment/>
    </xf>
    <xf numFmtId="3" fontId="39" fillId="0" borderId="2" xfId="0" applyNumberFormat="1" applyFont="1" applyBorder="1" applyAlignment="1">
      <alignment horizontal="fill"/>
    </xf>
    <xf numFmtId="177" fontId="39" fillId="0" borderId="12" xfId="0" applyNumberFormat="1" applyFont="1" applyBorder="1" applyAlignment="1">
      <alignment/>
    </xf>
    <xf numFmtId="177" fontId="39" fillId="0" borderId="3" xfId="0" applyNumberFormat="1" applyFont="1" applyBorder="1" applyAlignment="1">
      <alignment/>
    </xf>
    <xf numFmtId="3" fontId="39" fillId="0" borderId="12" xfId="0" applyNumberFormat="1" applyFont="1" applyBorder="1" applyAlignment="1">
      <alignment/>
    </xf>
    <xf numFmtId="3" fontId="47" fillId="0" borderId="2" xfId="0" applyNumberFormat="1" applyFont="1" applyBorder="1" applyAlignment="1">
      <alignment/>
    </xf>
    <xf numFmtId="3" fontId="47" fillId="0" borderId="2" xfId="0" applyNumberFormat="1" applyFont="1" applyBorder="1" applyAlignment="1">
      <alignment horizontal="fill"/>
    </xf>
    <xf numFmtId="177" fontId="47" fillId="0" borderId="12" xfId="0" applyNumberFormat="1" applyFont="1" applyBorder="1" applyAlignment="1">
      <alignment/>
    </xf>
    <xf numFmtId="177" fontId="47" fillId="0" borderId="2" xfId="0" applyNumberFormat="1" applyFont="1" applyBorder="1" applyAlignment="1">
      <alignment/>
    </xf>
    <xf numFmtId="177" fontId="47" fillId="0" borderId="3" xfId="0" applyNumberFormat="1" applyFont="1" applyBorder="1" applyAlignment="1">
      <alignment/>
    </xf>
    <xf numFmtId="177" fontId="39" fillId="0" borderId="11" xfId="0" applyNumberFormat="1" applyFont="1" applyBorder="1" applyAlignment="1">
      <alignment/>
    </xf>
    <xf numFmtId="177" fontId="39" fillId="0" borderId="0" xfId="0" applyNumberFormat="1" applyFont="1" applyAlignment="1">
      <alignment/>
    </xf>
    <xf numFmtId="177" fontId="39" fillId="0" borderId="1" xfId="0" applyNumberFormat="1" applyFont="1" applyBorder="1" applyAlignment="1">
      <alignment/>
    </xf>
    <xf numFmtId="0" fontId="22" fillId="0" borderId="0" xfId="21" applyFont="1" applyAlignment="1">
      <alignment horizontal="left"/>
      <protection/>
    </xf>
    <xf numFmtId="0" fontId="0" fillId="0" borderId="0" xfId="0" applyBorder="1" applyAlignment="1">
      <alignment horizontal="center"/>
    </xf>
    <xf numFmtId="0" fontId="0" fillId="0" borderId="0" xfId="0" applyBorder="1" applyAlignment="1">
      <alignment horizontal="center"/>
    </xf>
    <xf numFmtId="0" fontId="0" fillId="0" borderId="0" xfId="0" applyBorder="1" applyAlignment="1">
      <alignment horizontal="center"/>
    </xf>
    <xf numFmtId="0" fontId="0" fillId="0" borderId="0" xfId="0" applyBorder="1" applyAlignment="1">
      <alignment horizontal="center"/>
    </xf>
    <xf numFmtId="0" fontId="39" fillId="0" borderId="0" xfId="22" applyFont="1" applyBorder="1" applyAlignment="1">
      <alignment horizontal="center"/>
      <protection/>
    </xf>
    <xf numFmtId="0" fontId="39" fillId="0" borderId="0" xfId="0" applyFont="1" applyBorder="1" applyAlignment="1">
      <alignment horizontal="center"/>
    </xf>
    <xf numFmtId="0" fontId="39" fillId="0" borderId="0" xfId="0" applyFont="1" applyBorder="1" applyAlignment="1">
      <alignment horizontal="center"/>
    </xf>
    <xf numFmtId="0" fontId="39" fillId="0" borderId="0" xfId="0" applyFont="1" applyBorder="1" applyAlignment="1">
      <alignment horizontal="center"/>
    </xf>
    <xf numFmtId="0" fontId="39" fillId="0" borderId="0" xfId="0" applyFont="1" applyBorder="1" applyAlignment="1">
      <alignment wrapText="1"/>
    </xf>
    <xf numFmtId="0" fontId="39" fillId="0" borderId="0" xfId="0" applyFont="1" applyBorder="1" applyAlignment="1">
      <alignment wrapText="1"/>
    </xf>
    <xf numFmtId="0" fontId="0" fillId="0" borderId="0" xfId="0" applyBorder="1" applyAlignment="1">
      <alignment wrapText="1"/>
    </xf>
    <xf numFmtId="0" fontId="0" fillId="0" borderId="0" xfId="0" applyBorder="1" applyAlignment="1">
      <alignment wrapText="1"/>
    </xf>
    <xf numFmtId="0" fontId="39" fillId="0" borderId="0" xfId="0" applyFont="1" applyBorder="1" applyAlignment="1">
      <alignment/>
    </xf>
    <xf numFmtId="0" fontId="39" fillId="0" borderId="53" xfId="0" applyFont="1" applyBorder="1" applyAlignment="1">
      <alignment/>
    </xf>
    <xf numFmtId="0" fontId="0" fillId="0" borderId="0" xfId="0" applyAlignment="1">
      <alignment horizontal="center"/>
    </xf>
    <xf numFmtId="0" fontId="46" fillId="0" borderId="0" xfId="0" applyFont="1" applyBorder="1" applyAlignment="1">
      <alignment wrapText="1"/>
    </xf>
    <xf numFmtId="210" fontId="33" fillId="2" borderId="22" xfId="0" applyNumberFormat="1" applyFont="1" applyFill="1" applyBorder="1" applyAlignment="1">
      <alignment/>
    </xf>
    <xf numFmtId="3" fontId="33" fillId="2" borderId="20" xfId="0" applyNumberFormat="1" applyFont="1" applyFill="1" applyBorder="1" applyAlignment="1">
      <alignment horizontal="centerContinuous"/>
    </xf>
    <xf numFmtId="3" fontId="48" fillId="0" borderId="0" xfId="0" applyNumberFormat="1" applyFont="1" applyAlignment="1">
      <alignment/>
    </xf>
    <xf numFmtId="3" fontId="49" fillId="2" borderId="0" xfId="0" applyNumberFormat="1" applyFont="1" applyFill="1" applyAlignment="1">
      <alignment/>
    </xf>
    <xf numFmtId="3" fontId="8" fillId="2" borderId="0" xfId="0" applyNumberFormat="1" applyFont="1" applyFill="1" applyBorder="1" applyAlignment="1">
      <alignment horizontal="centerContinuous"/>
    </xf>
    <xf numFmtId="0" fontId="0" fillId="0" borderId="0" xfId="0" applyBorder="1" applyAlignment="1">
      <alignment/>
    </xf>
    <xf numFmtId="3" fontId="8" fillId="2" borderId="54" xfId="0" applyNumberFormat="1" applyFont="1" applyFill="1" applyBorder="1" applyAlignment="1">
      <alignment horizontal="centerContinuous"/>
    </xf>
    <xf numFmtId="3" fontId="33" fillId="2" borderId="19" xfId="0" applyNumberFormat="1" applyFont="1" applyFill="1" applyBorder="1" applyAlignment="1">
      <alignment horizontal="centerContinuous" wrapText="1"/>
    </xf>
    <xf numFmtId="3" fontId="33" fillId="2" borderId="55" xfId="0" applyNumberFormat="1" applyFont="1" applyFill="1" applyBorder="1" applyAlignment="1">
      <alignment horizontal="centerContinuous"/>
    </xf>
    <xf numFmtId="3" fontId="33" fillId="2" borderId="56" xfId="0" applyNumberFormat="1" applyFont="1" applyFill="1" applyBorder="1" applyAlignment="1">
      <alignment horizontal="right"/>
    </xf>
    <xf numFmtId="3" fontId="31" fillId="2" borderId="57" xfId="0" applyNumberFormat="1" applyFont="1" applyFill="1" applyBorder="1" applyAlignment="1">
      <alignment/>
    </xf>
    <xf numFmtId="166" fontId="31" fillId="2" borderId="55" xfId="0" applyNumberFormat="1" applyFont="1" applyFill="1" applyBorder="1" applyAlignment="1">
      <alignment/>
    </xf>
    <xf numFmtId="3" fontId="31" fillId="2" borderId="55" xfId="0" applyNumberFormat="1" applyFont="1" applyFill="1" applyBorder="1" applyAlignment="1">
      <alignment/>
    </xf>
    <xf numFmtId="3" fontId="31" fillId="2" borderId="14" xfId="0" applyNumberFormat="1" applyFont="1" applyFill="1" applyBorder="1" applyAlignment="1">
      <alignment/>
    </xf>
    <xf numFmtId="3" fontId="33" fillId="2" borderId="14" xfId="0" applyNumberFormat="1" applyFont="1" applyFill="1" applyBorder="1" applyAlignment="1">
      <alignment/>
    </xf>
    <xf numFmtId="177" fontId="31" fillId="0" borderId="31" xfId="0" applyNumberFormat="1" applyFont="1" applyFill="1" applyBorder="1" applyAlignment="1">
      <alignment horizontal="left"/>
    </xf>
    <xf numFmtId="177" fontId="38" fillId="0" borderId="7" xfId="0" applyNumberFormat="1" applyFont="1" applyBorder="1" applyAlignment="1">
      <alignment/>
    </xf>
    <xf numFmtId="177" fontId="36" fillId="2" borderId="58" xfId="0" applyNumberFormat="1" applyFont="1" applyFill="1" applyBorder="1" applyAlignment="1">
      <alignment horizontal="center"/>
    </xf>
    <xf numFmtId="177" fontId="36" fillId="2" borderId="59" xfId="0" applyNumberFormat="1" applyFont="1" applyFill="1" applyBorder="1" applyAlignment="1">
      <alignment horizontal="center"/>
    </xf>
    <xf numFmtId="177" fontId="38" fillId="0" borderId="60" xfId="0" applyNumberFormat="1" applyFont="1" applyBorder="1" applyAlignment="1">
      <alignment/>
    </xf>
    <xf numFmtId="0" fontId="28" fillId="0" borderId="10" xfId="21" applyFont="1" applyBorder="1">
      <alignment/>
      <protection/>
    </xf>
    <xf numFmtId="0" fontId="28" fillId="0" borderId="4" xfId="21" applyFont="1" applyBorder="1">
      <alignment/>
      <protection/>
    </xf>
    <xf numFmtId="0" fontId="22" fillId="0" borderId="8" xfId="21" applyBorder="1">
      <alignment/>
      <protection/>
    </xf>
    <xf numFmtId="0" fontId="1" fillId="0" borderId="9" xfId="21" applyFont="1" applyBorder="1">
      <alignment/>
      <protection/>
    </xf>
    <xf numFmtId="0" fontId="28" fillId="0" borderId="4" xfId="21" applyFont="1" applyBorder="1" applyAlignment="1">
      <alignment horizontal="left"/>
      <protection/>
    </xf>
    <xf numFmtId="165" fontId="28" fillId="0" borderId="24" xfId="21" applyNumberFormat="1" applyFont="1" applyBorder="1">
      <alignment/>
      <protection/>
    </xf>
    <xf numFmtId="165" fontId="28" fillId="0" borderId="52" xfId="21" applyNumberFormat="1" applyFont="1" applyBorder="1">
      <alignment/>
      <protection/>
    </xf>
    <xf numFmtId="211" fontId="15" fillId="0" borderId="24" xfId="21" applyNumberFormat="1" applyFont="1" applyBorder="1">
      <alignment/>
      <protection/>
    </xf>
    <xf numFmtId="211" fontId="15" fillId="0" borderId="52" xfId="21" applyNumberFormat="1" applyFont="1" applyBorder="1">
      <alignment/>
      <protection/>
    </xf>
    <xf numFmtId="165" fontId="28" fillId="0" borderId="10" xfId="21" applyNumberFormat="1" applyFont="1" applyBorder="1">
      <alignment/>
      <protection/>
    </xf>
    <xf numFmtId="165" fontId="28" fillId="0" borderId="0" xfId="21" applyNumberFormat="1" applyFont="1" applyBorder="1">
      <alignment/>
      <protection/>
    </xf>
    <xf numFmtId="177" fontId="31" fillId="2" borderId="61" xfId="0" applyNumberFormat="1" applyFont="1" applyFill="1" applyBorder="1" applyAlignment="1">
      <alignment/>
    </xf>
    <xf numFmtId="177" fontId="31" fillId="2" borderId="62" xfId="0" applyNumberFormat="1" applyFont="1" applyFill="1" applyBorder="1" applyAlignment="1">
      <alignment/>
    </xf>
    <xf numFmtId="177" fontId="33" fillId="2" borderId="61" xfId="0" applyNumberFormat="1" applyFont="1" applyFill="1" applyBorder="1" applyAlignment="1">
      <alignment horizontal="centerContinuous"/>
    </xf>
    <xf numFmtId="177" fontId="33" fillId="2" borderId="62" xfId="0" applyNumberFormat="1" applyFont="1" applyFill="1" applyBorder="1" applyAlignment="1">
      <alignment horizontal="centerContinuous"/>
    </xf>
    <xf numFmtId="177" fontId="33" fillId="2" borderId="61" xfId="0" applyNumberFormat="1" applyFont="1" applyFill="1" applyBorder="1" applyAlignment="1">
      <alignment horizontal="center"/>
    </xf>
    <xf numFmtId="177" fontId="33" fillId="2" borderId="62" xfId="0" applyNumberFormat="1" applyFont="1" applyFill="1" applyBorder="1" applyAlignment="1">
      <alignment horizontal="center"/>
    </xf>
    <xf numFmtId="177" fontId="33" fillId="2" borderId="57" xfId="0" applyNumberFormat="1" applyFont="1" applyFill="1" applyBorder="1" applyAlignment="1">
      <alignment horizontal="center"/>
    </xf>
    <xf numFmtId="177" fontId="33" fillId="2" borderId="63" xfId="0" applyNumberFormat="1" applyFont="1" applyFill="1" applyBorder="1" applyAlignment="1">
      <alignment horizontal="left"/>
    </xf>
    <xf numFmtId="177" fontId="31" fillId="2" borderId="64" xfId="0" applyNumberFormat="1" applyFont="1" applyFill="1" applyBorder="1" applyAlignment="1">
      <alignment/>
    </xf>
    <xf numFmtId="2" fontId="31" fillId="2" borderId="63" xfId="0" applyNumberFormat="1" applyFont="1" applyFill="1" applyBorder="1" applyAlignment="1">
      <alignment horizontal="right"/>
    </xf>
    <xf numFmtId="2" fontId="31" fillId="2" borderId="64" xfId="0" applyNumberFormat="1" applyFont="1" applyFill="1" applyBorder="1" applyAlignment="1">
      <alignment/>
    </xf>
    <xf numFmtId="2" fontId="31" fillId="2" borderId="63" xfId="0" applyNumberFormat="1" applyFont="1" applyFill="1" applyBorder="1" applyAlignment="1">
      <alignment/>
    </xf>
    <xf numFmtId="177" fontId="31" fillId="2" borderId="63" xfId="0" applyNumberFormat="1" applyFont="1" applyFill="1" applyBorder="1" applyAlignment="1">
      <alignment/>
    </xf>
    <xf numFmtId="177" fontId="31" fillId="2" borderId="65" xfId="0" applyNumberFormat="1" applyFont="1" applyFill="1" applyBorder="1" applyAlignment="1">
      <alignment/>
    </xf>
    <xf numFmtId="3" fontId="33" fillId="2" borderId="66" xfId="0" applyNumberFormat="1" applyFont="1" applyFill="1" applyBorder="1" applyAlignment="1">
      <alignment horizontal="left"/>
    </xf>
    <xf numFmtId="3" fontId="33" fillId="2" borderId="66" xfId="0" applyNumberFormat="1" applyFont="1" applyFill="1" applyBorder="1" applyAlignment="1">
      <alignment/>
    </xf>
    <xf numFmtId="5" fontId="33" fillId="2" borderId="67" xfId="0" applyNumberFormat="1" applyFont="1" applyFill="1" applyBorder="1" applyAlignment="1">
      <alignment/>
    </xf>
    <xf numFmtId="3" fontId="33" fillId="2" borderId="68" xfId="0" applyNumberFormat="1" applyFont="1" applyFill="1" applyBorder="1" applyAlignment="1">
      <alignment/>
    </xf>
    <xf numFmtId="5" fontId="33" fillId="2" borderId="68" xfId="0" applyNumberFormat="1" applyFont="1" applyFill="1" applyBorder="1" applyAlignment="1">
      <alignment/>
    </xf>
    <xf numFmtId="177" fontId="23" fillId="0" borderId="37" xfId="0" applyNumberFormat="1" applyFont="1" applyBorder="1" applyAlignment="1">
      <alignment horizontal="centerContinuous"/>
    </xf>
    <xf numFmtId="177" fontId="23" fillId="0" borderId="35" xfId="0" applyNumberFormat="1" applyFont="1" applyBorder="1" applyAlignment="1">
      <alignment horizontal="right"/>
    </xf>
    <xf numFmtId="3" fontId="23" fillId="0" borderId="0" xfId="0" applyNumberFormat="1" applyFont="1" applyAlignment="1">
      <alignment horizontal="centerContinuous"/>
    </xf>
    <xf numFmtId="177" fontId="23" fillId="0" borderId="0" xfId="0" applyNumberFormat="1" applyFont="1" applyAlignment="1">
      <alignment horizontal="centerContinuous"/>
    </xf>
    <xf numFmtId="177" fontId="23" fillId="0" borderId="26" xfId="0" applyNumberFormat="1" applyFont="1" applyBorder="1" applyAlignment="1">
      <alignment horizontal="center"/>
    </xf>
    <xf numFmtId="177" fontId="23" fillId="0" borderId="27" xfId="0" applyNumberFormat="1" applyFont="1" applyBorder="1" applyAlignment="1">
      <alignment horizontal="center"/>
    </xf>
    <xf numFmtId="177" fontId="23" fillId="0" borderId="8" xfId="0" applyNumberFormat="1" applyFont="1" applyBorder="1" applyAlignment="1">
      <alignment horizontal="center"/>
    </xf>
    <xf numFmtId="177" fontId="23" fillId="0" borderId="8" xfId="0" applyNumberFormat="1" applyFont="1" applyBorder="1" applyAlignment="1">
      <alignment horizontal="centerContinuous"/>
    </xf>
    <xf numFmtId="0" fontId="28" fillId="0" borderId="57" xfId="22" applyFont="1" applyFill="1" applyBorder="1" applyAlignment="1">
      <alignment horizontal="centerContinuous"/>
      <protection/>
    </xf>
    <xf numFmtId="1" fontId="28" fillId="0" borderId="61" xfId="22" applyNumberFormat="1" applyFont="1" applyFill="1" applyBorder="1" applyAlignment="1">
      <alignment horizontal="centerContinuous"/>
      <protection/>
    </xf>
    <xf numFmtId="0" fontId="28" fillId="0" borderId="0" xfId="22" applyFont="1">
      <alignment/>
      <protection/>
    </xf>
    <xf numFmtId="0" fontId="0" fillId="0" borderId="0" xfId="0" applyFill="1" applyBorder="1" applyAlignment="1">
      <alignment vertical="top" wrapText="1"/>
    </xf>
    <xf numFmtId="0" fontId="27" fillId="4" borderId="0" xfId="0" applyFont="1" applyFill="1" applyAlignment="1">
      <alignment horizontal="centerContinuous" vertical="top"/>
    </xf>
    <xf numFmtId="0" fontId="0" fillId="4" borderId="0" xfId="0" applyFont="1" applyFill="1" applyAlignment="1">
      <alignment horizontal="centerContinuous" vertical="top"/>
    </xf>
    <xf numFmtId="0" fontId="0" fillId="4" borderId="0" xfId="0" applyFont="1" applyFill="1" applyBorder="1" applyAlignment="1">
      <alignment vertical="top" wrapText="1"/>
    </xf>
    <xf numFmtId="0" fontId="0" fillId="4" borderId="0" xfId="0" applyFont="1" applyFill="1" applyAlignment="1">
      <alignment/>
    </xf>
    <xf numFmtId="0" fontId="0" fillId="0" borderId="0" xfId="0" applyFont="1" applyFill="1" applyBorder="1" applyAlignment="1">
      <alignment vertical="top" wrapText="1"/>
    </xf>
    <xf numFmtId="177" fontId="0" fillId="0" borderId="0" xfId="0" applyNumberFormat="1" applyFont="1" applyFill="1" applyAlignment="1">
      <alignment horizontal="centerContinuous"/>
    </xf>
    <xf numFmtId="0" fontId="51" fillId="0" borderId="0" xfId="0" applyFont="1" applyFill="1" applyBorder="1" applyAlignment="1">
      <alignment vertical="top" wrapText="1"/>
    </xf>
    <xf numFmtId="0" fontId="51" fillId="0" borderId="0" xfId="0" applyFont="1" applyFill="1" applyBorder="1" applyAlignment="1">
      <alignment vertical="top" wrapText="1"/>
    </xf>
    <xf numFmtId="177" fontId="0" fillId="0" borderId="0" xfId="0" applyNumberFormat="1" applyFont="1" applyFill="1" applyAlignment="1">
      <alignment/>
    </xf>
    <xf numFmtId="0" fontId="0" fillId="0" borderId="0" xfId="0" applyFont="1" applyFill="1" applyAlignment="1">
      <alignment wrapText="1"/>
    </xf>
    <xf numFmtId="0" fontId="15" fillId="0" borderId="9" xfId="22" applyFont="1" applyBorder="1" applyAlignment="1">
      <alignment wrapText="1"/>
      <protection/>
    </xf>
    <xf numFmtId="0" fontId="28" fillId="0" borderId="2" xfId="22" applyFont="1" applyFill="1" applyBorder="1" applyAlignment="1">
      <alignment horizontal="centerContinuous"/>
      <protection/>
    </xf>
    <xf numFmtId="0" fontId="15" fillId="0" borderId="0" xfId="22" applyFont="1" applyFill="1" applyBorder="1" applyAlignment="1">
      <alignment horizontal="center"/>
      <protection/>
    </xf>
    <xf numFmtId="0" fontId="29" fillId="0" borderId="2" xfId="22" applyFont="1" applyFill="1" applyBorder="1" applyAlignment="1">
      <alignment horizontal="center"/>
      <protection/>
    </xf>
    <xf numFmtId="0" fontId="15" fillId="0" borderId="0" xfId="22" applyFont="1" applyBorder="1">
      <alignment/>
      <protection/>
    </xf>
    <xf numFmtId="183" fontId="28" fillId="0" borderId="0" xfId="22" applyNumberFormat="1" applyFont="1" applyBorder="1">
      <alignment/>
      <protection/>
    </xf>
    <xf numFmtId="183" fontId="15" fillId="0" borderId="2" xfId="15" applyNumberFormat="1" applyFont="1" applyBorder="1" applyAlignment="1">
      <alignment/>
    </xf>
    <xf numFmtId="183" fontId="29" fillId="0" borderId="0" xfId="15" applyNumberFormat="1" applyFont="1" applyBorder="1" applyAlignment="1">
      <alignment/>
    </xf>
    <xf numFmtId="183" fontId="28" fillId="0" borderId="2" xfId="15" applyNumberFormat="1" applyFont="1" applyBorder="1" applyAlignment="1">
      <alignment/>
    </xf>
    <xf numFmtId="183" fontId="15" fillId="0" borderId="0" xfId="15" applyNumberFormat="1" applyFont="1" applyBorder="1" applyAlignment="1">
      <alignment/>
    </xf>
    <xf numFmtId="183" fontId="28" fillId="0" borderId="69" xfId="22" applyNumberFormat="1" applyFont="1" applyBorder="1" applyAlignment="1">
      <alignment horizontal="left"/>
      <protection/>
    </xf>
    <xf numFmtId="1" fontId="28" fillId="0" borderId="27" xfId="22" applyNumberFormat="1" applyFont="1" applyFill="1" applyBorder="1" applyAlignment="1">
      <alignment horizontal="centerContinuous"/>
      <protection/>
    </xf>
    <xf numFmtId="1" fontId="28" fillId="0" borderId="70" xfId="22" applyNumberFormat="1" applyFont="1" applyFill="1" applyBorder="1" applyAlignment="1">
      <alignment horizontal="centerContinuous"/>
      <protection/>
    </xf>
    <xf numFmtId="1" fontId="28" fillId="0" borderId="71" xfId="22" applyNumberFormat="1" applyFont="1" applyFill="1" applyBorder="1" applyAlignment="1">
      <alignment horizontal="centerContinuous"/>
      <protection/>
    </xf>
    <xf numFmtId="1" fontId="28" fillId="0" borderId="72" xfId="22" applyNumberFormat="1" applyFont="1" applyFill="1" applyBorder="1" applyAlignment="1">
      <alignment horizontal="centerContinuous"/>
      <protection/>
    </xf>
    <xf numFmtId="0" fontId="28" fillId="0" borderId="71" xfId="22" applyFont="1" applyFill="1" applyBorder="1" applyAlignment="1">
      <alignment horizontal="centerContinuous"/>
      <protection/>
    </xf>
    <xf numFmtId="0" fontId="15" fillId="0" borderId="26" xfId="22" applyFont="1" applyBorder="1">
      <alignment/>
      <protection/>
    </xf>
    <xf numFmtId="3" fontId="50" fillId="4" borderId="0" xfId="0" applyNumberFormat="1" applyFont="1" applyFill="1" applyAlignment="1">
      <alignment horizontal="center"/>
    </xf>
    <xf numFmtId="177" fontId="33" fillId="2" borderId="57" xfId="0" applyNumberFormat="1" applyFont="1" applyFill="1" applyBorder="1" applyAlignment="1">
      <alignment horizontal="centerContinuous"/>
    </xf>
    <xf numFmtId="177" fontId="39" fillId="0" borderId="12" xfId="0" applyNumberFormat="1" applyFont="1" applyBorder="1" applyAlignment="1">
      <alignment horizontal="centerContinuous" wrapText="1"/>
    </xf>
    <xf numFmtId="177" fontId="46" fillId="0" borderId="2" xfId="0" applyNumberFormat="1" applyFont="1" applyBorder="1" applyAlignment="1">
      <alignment horizontal="centerContinuous" wrapText="1"/>
    </xf>
    <xf numFmtId="177" fontId="39" fillId="0" borderId="2" xfId="0" applyNumberFormat="1" applyFont="1" applyBorder="1" applyAlignment="1">
      <alignment wrapText="1"/>
    </xf>
    <xf numFmtId="177" fontId="39" fillId="0" borderId="12" xfId="0" applyNumberFormat="1" applyFont="1" applyBorder="1" applyAlignment="1">
      <alignment horizontal="centerContinuous" vertical="top"/>
    </xf>
    <xf numFmtId="0" fontId="6" fillId="0" borderId="0" xfId="0" applyFont="1" applyBorder="1" applyAlignment="1">
      <alignment/>
    </xf>
    <xf numFmtId="3" fontId="6" fillId="0" borderId="0" xfId="0" applyNumberFormat="1" applyFont="1" applyBorder="1" applyAlignment="1">
      <alignment horizontal="fill"/>
    </xf>
    <xf numFmtId="177" fontId="6" fillId="0" borderId="0" xfId="0" applyNumberFormat="1" applyFont="1" applyBorder="1" applyAlignment="1">
      <alignment horizontal="fill"/>
    </xf>
    <xf numFmtId="0" fontId="0" fillId="0" borderId="0" xfId="0" applyBorder="1" applyAlignment="1">
      <alignment/>
    </xf>
    <xf numFmtId="3" fontId="6" fillId="0" borderId="61" xfId="0" applyNumberFormat="1" applyFont="1" applyBorder="1" applyAlignment="1">
      <alignment/>
    </xf>
    <xf numFmtId="3" fontId="6" fillId="0" borderId="62" xfId="0" applyNumberFormat="1" applyFont="1" applyBorder="1" applyAlignment="1">
      <alignment/>
    </xf>
    <xf numFmtId="177" fontId="6" fillId="0" borderId="62" xfId="0" applyNumberFormat="1" applyFont="1" applyBorder="1" applyAlignment="1">
      <alignment/>
    </xf>
    <xf numFmtId="177" fontId="6" fillId="0" borderId="73" xfId="0" applyNumberFormat="1" applyFont="1" applyBorder="1" applyAlignment="1">
      <alignment/>
    </xf>
    <xf numFmtId="3" fontId="23" fillId="0" borderId="74" xfId="0" applyNumberFormat="1" applyFont="1" applyBorder="1" applyAlignment="1">
      <alignment/>
    </xf>
    <xf numFmtId="3" fontId="23" fillId="0" borderId="75" xfId="0" applyNumberFormat="1" applyFont="1" applyBorder="1" applyAlignment="1">
      <alignment/>
    </xf>
    <xf numFmtId="3" fontId="23" fillId="0" borderId="75" xfId="0" applyNumberFormat="1" applyFont="1" applyBorder="1" applyAlignment="1">
      <alignment horizontal="fill"/>
    </xf>
    <xf numFmtId="177" fontId="23" fillId="0" borderId="75" xfId="0" applyNumberFormat="1" applyFont="1" applyBorder="1" applyAlignment="1">
      <alignment horizontal="fill"/>
    </xf>
    <xf numFmtId="177" fontId="6" fillId="0" borderId="0" xfId="0" applyNumberFormat="1" applyFont="1" applyBorder="1" applyAlignment="1">
      <alignment/>
    </xf>
    <xf numFmtId="0" fontId="47" fillId="0" borderId="61" xfId="22" applyFont="1" applyFill="1" applyBorder="1" applyAlignment="1">
      <alignment horizontal="centerContinuous"/>
      <protection/>
    </xf>
    <xf numFmtId="0" fontId="47" fillId="0" borderId="12" xfId="22" applyFont="1" applyFill="1" applyBorder="1" applyAlignment="1">
      <alignment horizontal="centerContinuous"/>
      <protection/>
    </xf>
    <xf numFmtId="1" fontId="28" fillId="0" borderId="0" xfId="22" applyNumberFormat="1" applyFont="1" applyFill="1" applyBorder="1" applyAlignment="1">
      <alignment horizontal="centerContinuous"/>
      <protection/>
    </xf>
    <xf numFmtId="0" fontId="28" fillId="0" borderId="0" xfId="22" applyFont="1" applyFill="1" applyBorder="1" applyAlignment="1">
      <alignment horizontal="centerContinuous"/>
      <protection/>
    </xf>
    <xf numFmtId="0" fontId="29" fillId="0" borderId="0" xfId="22" applyFont="1" applyFill="1" applyBorder="1" applyAlignment="1">
      <alignment horizontal="center"/>
      <protection/>
    </xf>
    <xf numFmtId="185" fontId="28" fillId="0" borderId="0" xfId="17" applyNumberFormat="1" applyFont="1" applyBorder="1" applyAlignment="1">
      <alignment/>
    </xf>
    <xf numFmtId="183" fontId="28" fillId="0" borderId="0" xfId="15" applyNumberFormat="1" applyFont="1" applyBorder="1" applyAlignment="1">
      <alignment/>
    </xf>
    <xf numFmtId="0" fontId="1" fillId="0" borderId="0" xfId="22" applyFont="1" applyBorder="1" applyAlignment="1">
      <alignment horizontal="left"/>
      <protection/>
    </xf>
    <xf numFmtId="0" fontId="22" fillId="0" borderId="0" xfId="22" applyBorder="1" applyAlignment="1">
      <alignment horizontal="centerContinuous"/>
      <protection/>
    </xf>
    <xf numFmtId="0" fontId="22" fillId="0" borderId="0" xfId="22" applyBorder="1">
      <alignment/>
      <protection/>
    </xf>
    <xf numFmtId="0" fontId="6" fillId="0" borderId="0" xfId="0" applyFont="1" applyAlignment="1">
      <alignment/>
    </xf>
    <xf numFmtId="177" fontId="6" fillId="0" borderId="37" xfId="0" applyNumberFormat="1" applyFont="1" applyBorder="1" applyAlignment="1">
      <alignment/>
    </xf>
    <xf numFmtId="177" fontId="13" fillId="2" borderId="5" xfId="0" applyNumberFormat="1" applyFont="1" applyFill="1" applyBorder="1" applyAlignment="1">
      <alignment/>
    </xf>
    <xf numFmtId="177" fontId="13" fillId="2" borderId="7" xfId="0" applyNumberFormat="1" applyFont="1" applyFill="1" applyBorder="1" applyAlignment="1">
      <alignment/>
    </xf>
    <xf numFmtId="177" fontId="13" fillId="2" borderId="6" xfId="0" applyNumberFormat="1" applyFont="1" applyFill="1" applyBorder="1" applyAlignment="1">
      <alignment/>
    </xf>
    <xf numFmtId="0" fontId="0" fillId="0" borderId="8" xfId="0" applyBorder="1" applyAlignment="1">
      <alignment wrapText="1"/>
    </xf>
    <xf numFmtId="183" fontId="28" fillId="0" borderId="11" xfId="15" applyNumberFormat="1" applyFont="1" applyBorder="1" applyAlignment="1">
      <alignment/>
    </xf>
    <xf numFmtId="3" fontId="21" fillId="0" borderId="28" xfId="0" applyNumberFormat="1" applyFont="1" applyBorder="1" applyAlignment="1">
      <alignment/>
    </xf>
    <xf numFmtId="1" fontId="39" fillId="0" borderId="8" xfId="0" applyNumberFormat="1" applyFont="1" applyBorder="1" applyAlignment="1">
      <alignment horizontal="centerContinuous"/>
    </xf>
    <xf numFmtId="177" fontId="39" fillId="0" borderId="0" xfId="0" applyNumberFormat="1" applyFont="1" applyBorder="1" applyAlignment="1">
      <alignment/>
    </xf>
    <xf numFmtId="177" fontId="13" fillId="2" borderId="76" xfId="0" applyNumberFormat="1" applyFont="1" applyFill="1" applyBorder="1" applyAlignment="1">
      <alignment/>
    </xf>
    <xf numFmtId="177" fontId="13" fillId="2" borderId="77" xfId="0" applyNumberFormat="1" applyFont="1" applyFill="1" applyBorder="1" applyAlignment="1">
      <alignment/>
    </xf>
    <xf numFmtId="177" fontId="13" fillId="2" borderId="78" xfId="0" applyNumberFormat="1" applyFont="1" applyFill="1" applyBorder="1" applyAlignment="1">
      <alignment/>
    </xf>
    <xf numFmtId="177" fontId="13" fillId="2" borderId="79" xfId="0" applyNumberFormat="1" applyFont="1" applyFill="1" applyBorder="1" applyAlignment="1">
      <alignment/>
    </xf>
    <xf numFmtId="177" fontId="13" fillId="2" borderId="80" xfId="0" applyNumberFormat="1" applyFont="1" applyFill="1" applyBorder="1" applyAlignment="1">
      <alignment/>
    </xf>
    <xf numFmtId="177" fontId="31" fillId="2" borderId="0" xfId="0" applyNumberFormat="1" applyFont="1" applyFill="1" applyBorder="1" applyAlignment="1">
      <alignment/>
    </xf>
    <xf numFmtId="177" fontId="31" fillId="2" borderId="81" xfId="0" applyNumberFormat="1" applyFont="1" applyFill="1" applyBorder="1" applyAlignment="1">
      <alignment/>
    </xf>
    <xf numFmtId="0" fontId="0" fillId="0" borderId="11" xfId="0" applyBorder="1" applyAlignment="1">
      <alignment/>
    </xf>
    <xf numFmtId="177" fontId="31" fillId="2" borderId="82" xfId="0" applyNumberFormat="1" applyFont="1" applyFill="1" applyBorder="1" applyAlignment="1">
      <alignment/>
    </xf>
    <xf numFmtId="177" fontId="31" fillId="2" borderId="83" xfId="0" applyNumberFormat="1" applyFont="1" applyFill="1" applyBorder="1" applyAlignment="1">
      <alignment/>
    </xf>
    <xf numFmtId="177" fontId="31" fillId="2" borderId="17" xfId="0" applyNumberFormat="1" applyFont="1" applyFill="1" applyBorder="1" applyAlignment="1">
      <alignment/>
    </xf>
    <xf numFmtId="3" fontId="31" fillId="2" borderId="61" xfId="0" applyNumberFormat="1" applyFont="1" applyFill="1" applyBorder="1" applyAlignment="1">
      <alignment/>
    </xf>
    <xf numFmtId="177" fontId="31" fillId="2" borderId="84" xfId="0" applyNumberFormat="1" applyFont="1" applyFill="1" applyBorder="1" applyAlignment="1">
      <alignment/>
    </xf>
    <xf numFmtId="177" fontId="31" fillId="2" borderId="85" xfId="0" applyNumberFormat="1" applyFont="1" applyFill="1" applyBorder="1" applyAlignment="1">
      <alignment/>
    </xf>
    <xf numFmtId="177" fontId="31" fillId="2" borderId="86" xfId="0" applyNumberFormat="1" applyFont="1" applyFill="1" applyBorder="1" applyAlignment="1">
      <alignment/>
    </xf>
    <xf numFmtId="177" fontId="6" fillId="0" borderId="22" xfId="0" applyNumberFormat="1" applyFont="1" applyBorder="1" applyAlignment="1">
      <alignment/>
    </xf>
    <xf numFmtId="183" fontId="15" fillId="0" borderId="11" xfId="22" applyNumberFormat="1" applyFont="1" applyBorder="1">
      <alignment/>
      <protection/>
    </xf>
    <xf numFmtId="185" fontId="15" fillId="0" borderId="1" xfId="17" applyNumberFormat="1" applyFont="1" applyBorder="1" applyAlignment="1">
      <alignment/>
    </xf>
    <xf numFmtId="183" fontId="15" fillId="0" borderId="0" xfId="22" applyNumberFormat="1" applyFont="1" applyBorder="1">
      <alignment/>
      <protection/>
    </xf>
    <xf numFmtId="0" fontId="6" fillId="0" borderId="0" xfId="22" applyFont="1">
      <alignment/>
      <protection/>
    </xf>
    <xf numFmtId="0" fontId="15" fillId="0" borderId="12" xfId="22" applyFont="1" applyFill="1" applyBorder="1" applyAlignment="1">
      <alignment horizontal="center" wrapText="1"/>
      <protection/>
    </xf>
    <xf numFmtId="0" fontId="15" fillId="0" borderId="3" xfId="22" applyFont="1" applyFill="1" applyBorder="1" applyAlignment="1">
      <alignment horizontal="center" wrapText="1"/>
      <protection/>
    </xf>
    <xf numFmtId="177" fontId="13" fillId="2" borderId="87" xfId="0" applyNumberFormat="1" applyFont="1" applyFill="1" applyBorder="1" applyAlignment="1">
      <alignment horizontal="left"/>
    </xf>
    <xf numFmtId="177" fontId="15" fillId="0" borderId="87" xfId="0" applyNumberFormat="1" applyFont="1" applyBorder="1" applyAlignment="1">
      <alignment/>
    </xf>
    <xf numFmtId="177" fontId="13" fillId="2" borderId="88" xfId="0" applyNumberFormat="1" applyFont="1" applyFill="1" applyBorder="1" applyAlignment="1">
      <alignment/>
    </xf>
    <xf numFmtId="177" fontId="6" fillId="0" borderId="89" xfId="0" applyNumberFormat="1" applyFont="1" applyBorder="1" applyAlignment="1">
      <alignment/>
    </xf>
    <xf numFmtId="177" fontId="13" fillId="2" borderId="90" xfId="0" applyNumberFormat="1" applyFont="1" applyFill="1" applyBorder="1" applyAlignment="1">
      <alignment horizontal="left"/>
    </xf>
    <xf numFmtId="177" fontId="13" fillId="2" borderId="90" xfId="0" applyNumberFormat="1" applyFont="1" applyFill="1" applyBorder="1" applyAlignment="1">
      <alignment/>
    </xf>
    <xf numFmtId="177" fontId="13" fillId="2" borderId="91" xfId="0" applyNumberFormat="1" applyFont="1" applyFill="1" applyBorder="1" applyAlignment="1">
      <alignment/>
    </xf>
    <xf numFmtId="177" fontId="13" fillId="2" borderId="92" xfId="0" applyNumberFormat="1" applyFont="1" applyFill="1" applyBorder="1" applyAlignment="1">
      <alignment/>
    </xf>
    <xf numFmtId="177" fontId="14" fillId="2" borderId="31" xfId="0" applyNumberFormat="1" applyFont="1" applyFill="1" applyBorder="1" applyAlignment="1">
      <alignment horizontal="right"/>
    </xf>
    <xf numFmtId="177" fontId="14" fillId="2" borderId="22" xfId="0" applyNumberFormat="1" applyFont="1" applyFill="1" applyBorder="1" applyAlignment="1">
      <alignment horizontal="right"/>
    </xf>
    <xf numFmtId="0" fontId="39" fillId="0" borderId="0" xfId="0" applyFont="1" applyBorder="1" applyAlignment="1">
      <alignment/>
    </xf>
    <xf numFmtId="0" fontId="39" fillId="0" borderId="0" xfId="0" applyFont="1" applyBorder="1" applyAlignment="1">
      <alignment/>
    </xf>
    <xf numFmtId="0" fontId="39" fillId="0" borderId="0" xfId="0" applyFont="1" applyBorder="1" applyAlignment="1">
      <alignment/>
    </xf>
    <xf numFmtId="0" fontId="39" fillId="0" borderId="0" xfId="0" applyFont="1" applyBorder="1" applyAlignment="1">
      <alignment/>
    </xf>
    <xf numFmtId="0" fontId="39" fillId="0" borderId="0" xfId="0" applyFont="1" applyBorder="1" applyAlignment="1">
      <alignment/>
    </xf>
    <xf numFmtId="0" fontId="39" fillId="0" borderId="54" xfId="0" applyFont="1" applyBorder="1" applyAlignment="1">
      <alignment/>
    </xf>
    <xf numFmtId="0" fontId="15" fillId="0" borderId="10" xfId="22" applyFont="1" applyBorder="1" applyAlignment="1">
      <alignment wrapText="1"/>
      <protection/>
    </xf>
    <xf numFmtId="3" fontId="31" fillId="2" borderId="19" xfId="0" applyNumberFormat="1" applyFont="1" applyFill="1" applyBorder="1" applyAlignment="1">
      <alignment/>
    </xf>
    <xf numFmtId="3" fontId="33" fillId="2" borderId="18" xfId="0" applyNumberFormat="1" applyFont="1" applyFill="1" applyBorder="1" applyAlignment="1">
      <alignment/>
    </xf>
    <xf numFmtId="3" fontId="33" fillId="2" borderId="14" xfId="0" applyNumberFormat="1" applyFont="1" applyFill="1" applyBorder="1" applyAlignment="1">
      <alignment horizontal="centerContinuous"/>
    </xf>
    <xf numFmtId="3" fontId="33" fillId="2" borderId="93" xfId="0" applyNumberFormat="1" applyFont="1" applyFill="1" applyBorder="1" applyAlignment="1">
      <alignment horizontal="right"/>
    </xf>
    <xf numFmtId="3" fontId="31" fillId="2" borderId="94" xfId="0" applyNumberFormat="1" applyFont="1" applyFill="1" applyBorder="1" applyAlignment="1">
      <alignment/>
    </xf>
    <xf numFmtId="177" fontId="31" fillId="2" borderId="95" xfId="0" applyNumberFormat="1" applyFont="1" applyFill="1" applyBorder="1" applyAlignment="1">
      <alignment/>
    </xf>
    <xf numFmtId="177" fontId="31" fillId="2" borderId="18" xfId="0" applyNumberFormat="1" applyFont="1" applyFill="1" applyBorder="1" applyAlignment="1">
      <alignment/>
    </xf>
    <xf numFmtId="3" fontId="31" fillId="2" borderId="96" xfId="0" applyNumberFormat="1" applyFont="1" applyFill="1" applyBorder="1" applyAlignment="1">
      <alignment/>
    </xf>
    <xf numFmtId="3" fontId="31" fillId="2" borderId="85" xfId="0" applyNumberFormat="1" applyFont="1" applyFill="1" applyBorder="1" applyAlignment="1">
      <alignment/>
    </xf>
    <xf numFmtId="177" fontId="31" fillId="2" borderId="97" xfId="0" applyNumberFormat="1" applyFont="1" applyFill="1" applyBorder="1" applyAlignment="1">
      <alignment/>
    </xf>
    <xf numFmtId="177" fontId="31" fillId="2" borderId="98" xfId="0" applyNumberFormat="1" applyFont="1" applyFill="1" applyBorder="1" applyAlignment="1">
      <alignment/>
    </xf>
    <xf numFmtId="0" fontId="0" fillId="0" borderId="0" xfId="0" applyAlignment="1">
      <alignment/>
    </xf>
    <xf numFmtId="0" fontId="0" fillId="0" borderId="0" xfId="0" applyNumberFormat="1" applyAlignment="1">
      <alignment/>
    </xf>
    <xf numFmtId="177" fontId="53" fillId="0" borderId="0" xfId="0" applyNumberFormat="1" applyFont="1" applyAlignment="1">
      <alignment/>
    </xf>
    <xf numFmtId="0" fontId="22" fillId="0" borderId="0" xfId="0" applyFont="1" applyBorder="1" applyAlignment="1">
      <alignment/>
    </xf>
    <xf numFmtId="177" fontId="31" fillId="2" borderId="0" xfId="0" applyNumberFormat="1" applyFont="1" applyFill="1" applyBorder="1" applyAlignment="1">
      <alignment horizontal="right"/>
    </xf>
    <xf numFmtId="3" fontId="31" fillId="2" borderId="55" xfId="0" applyNumberFormat="1" applyFont="1" applyFill="1" applyBorder="1" applyAlignment="1">
      <alignment horizontal="right"/>
    </xf>
    <xf numFmtId="177" fontId="31" fillId="2" borderId="18" xfId="0" applyNumberFormat="1" applyFont="1" applyFill="1" applyBorder="1" applyAlignment="1">
      <alignment horizontal="right"/>
    </xf>
    <xf numFmtId="3" fontId="31" fillId="2" borderId="14" xfId="0" applyNumberFormat="1" applyFont="1" applyFill="1" applyBorder="1" applyAlignment="1">
      <alignment horizontal="right"/>
    </xf>
    <xf numFmtId="177" fontId="31" fillId="2" borderId="26" xfId="0" applyNumberFormat="1" applyFont="1" applyFill="1" applyBorder="1" applyAlignment="1">
      <alignment horizontal="right"/>
    </xf>
    <xf numFmtId="3" fontId="31" fillId="2" borderId="99" xfId="0" applyNumberFormat="1" applyFont="1" applyFill="1" applyBorder="1" applyAlignment="1">
      <alignment horizontal="left"/>
    </xf>
    <xf numFmtId="177" fontId="6" fillId="0" borderId="9" xfId="0" applyNumberFormat="1" applyFont="1" applyBorder="1" applyAlignment="1">
      <alignment/>
    </xf>
    <xf numFmtId="0" fontId="0" fillId="0" borderId="0" xfId="0" applyBorder="1" applyAlignment="1">
      <alignment wrapText="1"/>
    </xf>
    <xf numFmtId="165" fontId="33" fillId="2" borderId="67" xfId="0" applyNumberFormat="1" applyFont="1" applyFill="1" applyBorder="1" applyAlignment="1">
      <alignment/>
    </xf>
    <xf numFmtId="0" fontId="22" fillId="0" borderId="4" xfId="22" applyBorder="1">
      <alignment/>
      <protection/>
    </xf>
    <xf numFmtId="0" fontId="22" fillId="0" borderId="10" xfId="22" applyBorder="1">
      <alignment/>
      <protection/>
    </xf>
    <xf numFmtId="1" fontId="34" fillId="0" borderId="26" xfId="0" applyNumberFormat="1" applyFont="1" applyBorder="1" applyAlignment="1">
      <alignment horizontal="centerContinuous"/>
    </xf>
    <xf numFmtId="1" fontId="34" fillId="0" borderId="27" xfId="0" applyNumberFormat="1" applyFont="1" applyBorder="1" applyAlignment="1">
      <alignment horizontal="centerContinuous"/>
    </xf>
    <xf numFmtId="177" fontId="34" fillId="0" borderId="26" xfId="0" applyNumberFormat="1" applyFont="1" applyBorder="1" applyAlignment="1">
      <alignment horizontal="centerContinuous" wrapText="1"/>
    </xf>
    <xf numFmtId="177" fontId="5" fillId="0" borderId="12" xfId="0" applyNumberFormat="1" applyFont="1" applyFill="1" applyBorder="1" applyAlignment="1">
      <alignment/>
    </xf>
    <xf numFmtId="177" fontId="5" fillId="0" borderId="2" xfId="0" applyNumberFormat="1" applyFont="1" applyFill="1" applyBorder="1" applyAlignment="1">
      <alignment/>
    </xf>
    <xf numFmtId="177" fontId="6" fillId="0" borderId="2" xfId="0" applyNumberFormat="1" applyFont="1" applyBorder="1" applyAlignment="1">
      <alignment/>
    </xf>
    <xf numFmtId="177" fontId="6" fillId="0" borderId="0" xfId="0" applyNumberFormat="1" applyFont="1" applyBorder="1" applyAlignment="1">
      <alignment/>
    </xf>
    <xf numFmtId="177" fontId="6" fillId="0" borderId="5" xfId="0" applyNumberFormat="1" applyFont="1" applyBorder="1" applyAlignment="1">
      <alignment/>
    </xf>
    <xf numFmtId="177" fontId="6" fillId="0" borderId="31" xfId="0" applyNumberFormat="1" applyFont="1" applyBorder="1" applyAlignment="1">
      <alignment/>
    </xf>
    <xf numFmtId="177" fontId="36" fillId="2" borderId="26" xfId="0" applyNumberFormat="1" applyFont="1" applyFill="1" applyBorder="1" applyAlignment="1">
      <alignment/>
    </xf>
    <xf numFmtId="177" fontId="36" fillId="2" borderId="8" xfId="0" applyNumberFormat="1" applyFont="1" applyFill="1" applyBorder="1" applyAlignment="1">
      <alignment/>
    </xf>
    <xf numFmtId="1" fontId="36" fillId="2" borderId="6" xfId="0" applyNumberFormat="1" applyFont="1" applyFill="1" applyBorder="1" applyAlignment="1">
      <alignment horizontal="centerContinuous" wrapText="1"/>
    </xf>
    <xf numFmtId="177" fontId="36" fillId="2" borderId="100" xfId="0" applyNumberFormat="1" applyFont="1" applyFill="1" applyBorder="1" applyAlignment="1">
      <alignment horizontal="centerContinuous"/>
    </xf>
    <xf numFmtId="177" fontId="0" fillId="2" borderId="101" xfId="0" applyNumberFormat="1" applyFill="1" applyBorder="1" applyAlignment="1">
      <alignment/>
    </xf>
    <xf numFmtId="177" fontId="0" fillId="0" borderId="102" xfId="0" applyNumberFormat="1" applyBorder="1" applyAlignment="1">
      <alignment/>
    </xf>
    <xf numFmtId="177" fontId="1" fillId="2" borderId="103" xfId="0" applyNumberFormat="1" applyFont="1" applyFill="1" applyBorder="1" applyAlignment="1">
      <alignment/>
    </xf>
    <xf numFmtId="177" fontId="36" fillId="2" borderId="1" xfId="0" applyNumberFormat="1" applyFont="1" applyFill="1" applyBorder="1" applyAlignment="1">
      <alignment/>
    </xf>
    <xf numFmtId="177" fontId="1" fillId="0" borderId="104" xfId="0" applyNumberFormat="1" applyFont="1" applyBorder="1" applyAlignment="1">
      <alignment/>
    </xf>
    <xf numFmtId="177" fontId="1" fillId="0" borderId="0" xfId="0" applyNumberFormat="1" applyFont="1" applyBorder="1" applyAlignment="1">
      <alignment/>
    </xf>
    <xf numFmtId="177" fontId="13" fillId="2" borderId="105" xfId="0" applyNumberFormat="1" applyFont="1" applyFill="1" applyBorder="1" applyAlignment="1">
      <alignment/>
    </xf>
    <xf numFmtId="177" fontId="13" fillId="2" borderId="106" xfId="0" applyNumberFormat="1" applyFont="1" applyFill="1" applyBorder="1" applyAlignment="1">
      <alignment/>
    </xf>
    <xf numFmtId="177" fontId="13" fillId="2" borderId="107" xfId="0" applyNumberFormat="1" applyFont="1" applyFill="1" applyBorder="1" applyAlignment="1">
      <alignment/>
    </xf>
    <xf numFmtId="177" fontId="13" fillId="2" borderId="108" xfId="0" applyNumberFormat="1" applyFont="1" applyFill="1" applyBorder="1" applyAlignment="1">
      <alignment/>
    </xf>
    <xf numFmtId="177" fontId="13" fillId="2" borderId="109" xfId="0" applyNumberFormat="1" applyFont="1" applyFill="1" applyBorder="1" applyAlignment="1">
      <alignment/>
    </xf>
    <xf numFmtId="177" fontId="13" fillId="2" borderId="110" xfId="0" applyNumberFormat="1" applyFont="1" applyFill="1" applyBorder="1" applyAlignment="1">
      <alignment/>
    </xf>
    <xf numFmtId="177" fontId="13" fillId="2" borderId="111" xfId="0" applyNumberFormat="1" applyFont="1" applyFill="1" applyBorder="1" applyAlignment="1">
      <alignment/>
    </xf>
    <xf numFmtId="177" fontId="13" fillId="2" borderId="74" xfId="0" applyNumberFormat="1" applyFont="1" applyFill="1" applyBorder="1" applyAlignment="1">
      <alignment/>
    </xf>
    <xf numFmtId="177" fontId="13" fillId="2" borderId="112" xfId="0" applyNumberFormat="1" applyFont="1" applyFill="1" applyBorder="1" applyAlignment="1">
      <alignment/>
    </xf>
    <xf numFmtId="177" fontId="13" fillId="2" borderId="113" xfId="0" applyNumberFormat="1" applyFont="1" applyFill="1" applyBorder="1" applyAlignment="1">
      <alignment/>
    </xf>
    <xf numFmtId="177" fontId="13" fillId="2" borderId="114" xfId="0" applyNumberFormat="1" applyFont="1" applyFill="1" applyBorder="1" applyAlignment="1">
      <alignment/>
    </xf>
    <xf numFmtId="177" fontId="13" fillId="2" borderId="115" xfId="0" applyNumberFormat="1" applyFont="1" applyFill="1" applyBorder="1" applyAlignment="1">
      <alignment/>
    </xf>
    <xf numFmtId="177" fontId="15" fillId="0" borderId="87" xfId="0" applyNumberFormat="1" applyFont="1" applyFill="1" applyBorder="1" applyAlignment="1">
      <alignment/>
    </xf>
    <xf numFmtId="177" fontId="37" fillId="0" borderId="12" xfId="0" applyNumberFormat="1" applyFont="1" applyFill="1" applyBorder="1" applyAlignment="1">
      <alignment horizontal="center"/>
    </xf>
    <xf numFmtId="177" fontId="37" fillId="0" borderId="3" xfId="0" applyNumberFormat="1" applyFont="1" applyFill="1" applyBorder="1" applyAlignment="1">
      <alignment/>
    </xf>
    <xf numFmtId="177" fontId="37" fillId="0" borderId="2" xfId="0" applyNumberFormat="1" applyFont="1" applyFill="1" applyBorder="1" applyAlignment="1">
      <alignment/>
    </xf>
    <xf numFmtId="177" fontId="6" fillId="0" borderId="116" xfId="0" applyNumberFormat="1" applyFont="1" applyFill="1" applyBorder="1" applyAlignment="1">
      <alignment/>
    </xf>
    <xf numFmtId="177" fontId="6" fillId="0" borderId="3" xfId="0" applyNumberFormat="1" applyFont="1" applyBorder="1" applyAlignment="1">
      <alignment/>
    </xf>
    <xf numFmtId="177" fontId="6" fillId="0" borderId="117" xfId="0" applyNumberFormat="1" applyFont="1" applyBorder="1" applyAlignment="1">
      <alignment/>
    </xf>
    <xf numFmtId="177" fontId="13" fillId="0" borderId="31" xfId="0" applyNumberFormat="1" applyFont="1" applyFill="1" applyBorder="1" applyAlignment="1">
      <alignment horizontal="left"/>
    </xf>
    <xf numFmtId="177" fontId="6" fillId="0" borderId="118" xfId="0" applyNumberFormat="1" applyFont="1" applyFill="1" applyBorder="1" applyAlignment="1">
      <alignment/>
    </xf>
    <xf numFmtId="177" fontId="37" fillId="0" borderId="5" xfId="0" applyNumberFormat="1" applyFont="1" applyFill="1" applyBorder="1" applyAlignment="1">
      <alignment horizontal="center"/>
    </xf>
    <xf numFmtId="177" fontId="38" fillId="0" borderId="119" xfId="0" applyNumberFormat="1" applyFont="1" applyFill="1" applyBorder="1" applyAlignment="1">
      <alignment/>
    </xf>
    <xf numFmtId="3" fontId="33" fillId="2" borderId="19" xfId="0" applyNumberFormat="1" applyFont="1" applyFill="1" applyBorder="1" applyAlignment="1">
      <alignment horizontal="centerContinuous"/>
    </xf>
    <xf numFmtId="3" fontId="33" fillId="2" borderId="99" xfId="0" applyNumberFormat="1" applyFont="1" applyFill="1" applyBorder="1" applyAlignment="1">
      <alignment horizontal="centerContinuous"/>
    </xf>
    <xf numFmtId="0" fontId="0" fillId="0" borderId="0" xfId="0" applyBorder="1" applyAlignment="1">
      <alignment/>
    </xf>
    <xf numFmtId="185" fontId="28" fillId="0" borderId="9" xfId="17" applyNumberFormat="1" applyFont="1" applyBorder="1" applyAlignment="1">
      <alignment/>
    </xf>
    <xf numFmtId="185" fontId="28" fillId="0" borderId="3" xfId="17" applyNumberFormat="1" applyFont="1" applyBorder="1" applyAlignment="1">
      <alignment/>
    </xf>
    <xf numFmtId="185" fontId="28" fillId="0" borderId="11" xfId="17" applyNumberFormat="1" applyFont="1" applyBorder="1" applyAlignment="1">
      <alignment/>
    </xf>
    <xf numFmtId="185" fontId="28" fillId="0" borderId="10" xfId="17" applyNumberFormat="1" applyFont="1" applyBorder="1" applyAlignment="1">
      <alignment/>
    </xf>
    <xf numFmtId="185" fontId="1" fillId="0" borderId="0" xfId="17" applyNumberFormat="1" applyFont="1" applyAlignment="1">
      <alignment/>
    </xf>
    <xf numFmtId="185" fontId="6" fillId="0" borderId="24" xfId="17" applyNumberFormat="1" applyFont="1" applyBorder="1" applyAlignment="1">
      <alignment/>
    </xf>
    <xf numFmtId="0" fontId="0" fillId="0" borderId="0" xfId="0" applyBorder="1" applyAlignment="1">
      <alignment/>
    </xf>
    <xf numFmtId="0" fontId="28" fillId="0" borderId="10" xfId="21" applyFont="1" applyBorder="1" applyAlignment="1">
      <alignment horizontal="center"/>
      <protection/>
    </xf>
    <xf numFmtId="0" fontId="15" fillId="0" borderId="120" xfId="21" applyFont="1" applyBorder="1" applyAlignment="1">
      <alignment horizontal="center"/>
      <protection/>
    </xf>
    <xf numFmtId="0" fontId="28" fillId="0" borderId="12" xfId="17" applyNumberFormat="1" applyFont="1" applyBorder="1" applyAlignment="1">
      <alignment/>
    </xf>
    <xf numFmtId="177" fontId="37" fillId="2" borderId="2" xfId="0" applyNumberFormat="1" applyFont="1" applyFill="1" applyBorder="1" applyAlignment="1">
      <alignment/>
    </xf>
    <xf numFmtId="177" fontId="37" fillId="2" borderId="3" xfId="0" applyNumberFormat="1" applyFont="1" applyFill="1" applyBorder="1" applyAlignment="1">
      <alignment/>
    </xf>
    <xf numFmtId="177" fontId="37" fillId="2" borderId="121" xfId="0" applyNumberFormat="1" applyFont="1" applyFill="1" applyBorder="1" applyAlignment="1">
      <alignment/>
    </xf>
    <xf numFmtId="177" fontId="37" fillId="2" borderId="106" xfId="0" applyNumberFormat="1" applyFont="1" applyFill="1" applyBorder="1" applyAlignment="1">
      <alignment/>
    </xf>
    <xf numFmtId="177" fontId="37" fillId="2" borderId="122" xfId="0" applyNumberFormat="1" applyFont="1" applyFill="1" applyBorder="1" applyAlignment="1">
      <alignment/>
    </xf>
    <xf numFmtId="177" fontId="13" fillId="2" borderId="123" xfId="0" applyNumberFormat="1" applyFont="1" applyFill="1" applyBorder="1" applyAlignment="1">
      <alignment horizontal="left"/>
    </xf>
    <xf numFmtId="177" fontId="13" fillId="2" borderId="124" xfId="0" applyNumberFormat="1" applyFont="1" applyFill="1" applyBorder="1" applyAlignment="1">
      <alignment/>
    </xf>
    <xf numFmtId="177" fontId="13" fillId="0" borderId="22" xfId="0" applyNumberFormat="1" applyFont="1" applyFill="1" applyBorder="1" applyAlignment="1">
      <alignment horizontal="left"/>
    </xf>
    <xf numFmtId="177" fontId="13" fillId="0" borderId="22" xfId="0" applyNumberFormat="1" applyFont="1" applyFill="1" applyBorder="1" applyAlignment="1">
      <alignment/>
    </xf>
    <xf numFmtId="0" fontId="0" fillId="0" borderId="34" xfId="0" applyFill="1" applyBorder="1" applyAlignment="1">
      <alignment/>
    </xf>
    <xf numFmtId="177" fontId="13" fillId="0" borderId="31" xfId="0" applyNumberFormat="1" applyFont="1" applyFill="1" applyBorder="1" applyAlignment="1">
      <alignment/>
    </xf>
    <xf numFmtId="177" fontId="13" fillId="0" borderId="24" xfId="0" applyNumberFormat="1" applyFont="1" applyFill="1" applyBorder="1" applyAlignment="1">
      <alignment/>
    </xf>
    <xf numFmtId="177" fontId="6" fillId="0" borderId="125" xfId="0" applyNumberFormat="1" applyFont="1" applyBorder="1" applyAlignment="1">
      <alignment/>
    </xf>
    <xf numFmtId="177" fontId="13" fillId="0" borderId="126" xfId="0" applyNumberFormat="1" applyFont="1" applyFill="1" applyBorder="1" applyAlignment="1">
      <alignment horizontal="left"/>
    </xf>
    <xf numFmtId="177" fontId="13" fillId="0" borderId="126" xfId="0" applyNumberFormat="1" applyFont="1" applyFill="1" applyBorder="1" applyAlignment="1">
      <alignment/>
    </xf>
    <xf numFmtId="0" fontId="0" fillId="0" borderId="127" xfId="0" applyFill="1" applyBorder="1" applyAlignment="1">
      <alignment/>
    </xf>
    <xf numFmtId="177" fontId="13" fillId="0" borderId="125" xfId="0" applyNumberFormat="1" applyFont="1" applyFill="1" applyBorder="1" applyAlignment="1">
      <alignment/>
    </xf>
    <xf numFmtId="177" fontId="13" fillId="0" borderId="125" xfId="0" applyNumberFormat="1" applyFont="1" applyFill="1" applyBorder="1" applyAlignment="1">
      <alignment horizontal="centerContinuous"/>
    </xf>
    <xf numFmtId="177" fontId="13" fillId="0" borderId="128" xfId="0" applyNumberFormat="1" applyFont="1" applyFill="1" applyBorder="1" applyAlignment="1">
      <alignment horizontal="centerContinuous"/>
    </xf>
    <xf numFmtId="177" fontId="13" fillId="0" borderId="31" xfId="0" applyNumberFormat="1" applyFont="1" applyFill="1" applyBorder="1" applyAlignment="1">
      <alignment horizontal="centerContinuous"/>
    </xf>
    <xf numFmtId="177" fontId="13" fillId="0" borderId="24" xfId="0" applyNumberFormat="1" applyFont="1" applyFill="1" applyBorder="1" applyAlignment="1">
      <alignment horizontal="centerContinuous"/>
    </xf>
    <xf numFmtId="177" fontId="54" fillId="0" borderId="31" xfId="0" applyNumberFormat="1" applyFont="1" applyFill="1" applyBorder="1" applyAlignment="1">
      <alignment horizontal="right"/>
    </xf>
    <xf numFmtId="177" fontId="54" fillId="0" borderId="24" xfId="0" applyNumberFormat="1" applyFont="1" applyFill="1" applyBorder="1" applyAlignment="1">
      <alignment horizontal="right"/>
    </xf>
    <xf numFmtId="177" fontId="13" fillId="0" borderId="2" xfId="0" applyNumberFormat="1" applyFont="1" applyFill="1" applyBorder="1" applyAlignment="1">
      <alignment horizontal="left"/>
    </xf>
    <xf numFmtId="177" fontId="13" fillId="0" borderId="2" xfId="0" applyNumberFormat="1" applyFont="1" applyFill="1" applyBorder="1" applyAlignment="1">
      <alignment/>
    </xf>
    <xf numFmtId="0" fontId="0" fillId="0" borderId="129" xfId="0" applyFill="1" applyBorder="1" applyAlignment="1">
      <alignment/>
    </xf>
    <xf numFmtId="177" fontId="13" fillId="0" borderId="12" xfId="0" applyNumberFormat="1" applyFont="1" applyFill="1" applyBorder="1" applyAlignment="1">
      <alignment/>
    </xf>
    <xf numFmtId="177" fontId="13" fillId="0" borderId="3" xfId="0" applyNumberFormat="1" applyFont="1" applyFill="1" applyBorder="1" applyAlignment="1">
      <alignment/>
    </xf>
    <xf numFmtId="217" fontId="33" fillId="2" borderId="64" xfId="0" applyNumberFormat="1" applyFont="1" applyFill="1" applyBorder="1" applyAlignment="1">
      <alignment/>
    </xf>
    <xf numFmtId="3" fontId="24" fillId="0" borderId="0" xfId="0" applyNumberFormat="1" applyFont="1" applyAlignment="1">
      <alignment/>
    </xf>
    <xf numFmtId="177" fontId="16" fillId="0" borderId="0" xfId="0" applyNumberFormat="1" applyFont="1" applyAlignment="1">
      <alignment horizontal="centerContinuous"/>
    </xf>
    <xf numFmtId="177" fontId="18" fillId="0" borderId="0" xfId="0" applyNumberFormat="1" applyFont="1" applyAlignment="1">
      <alignment horizontal="centerContinuous"/>
    </xf>
    <xf numFmtId="177" fontId="15" fillId="0" borderId="0" xfId="0" applyNumberFormat="1" applyFont="1" applyAlignment="1">
      <alignment horizontal="centerContinuous"/>
    </xf>
    <xf numFmtId="0" fontId="35" fillId="0" borderId="0" xfId="0" applyFont="1" applyFill="1" applyBorder="1" applyAlignment="1">
      <alignment vertical="top" wrapText="1"/>
    </xf>
    <xf numFmtId="177" fontId="13" fillId="4" borderId="0" xfId="0" applyNumberFormat="1" applyFont="1" applyFill="1" applyAlignment="1">
      <alignment horizontal="right"/>
    </xf>
    <xf numFmtId="177" fontId="13" fillId="4" borderId="0" xfId="0" applyNumberFormat="1" applyFont="1" applyFill="1" applyAlignment="1">
      <alignment/>
    </xf>
    <xf numFmtId="177" fontId="15" fillId="0" borderId="0" xfId="0" applyNumberFormat="1" applyFont="1" applyFill="1" applyAlignment="1">
      <alignment/>
    </xf>
    <xf numFmtId="0" fontId="0" fillId="0" borderId="130" xfId="0" applyBorder="1" applyAlignment="1">
      <alignment/>
    </xf>
    <xf numFmtId="0" fontId="0" fillId="0" borderId="131" xfId="0" applyBorder="1" applyAlignment="1">
      <alignment/>
    </xf>
    <xf numFmtId="3" fontId="39" fillId="0" borderId="131" xfId="0" applyNumberFormat="1" applyFont="1" applyBorder="1" applyAlignment="1">
      <alignment/>
    </xf>
    <xf numFmtId="3" fontId="6" fillId="0" borderId="27" xfId="0" applyNumberFormat="1" applyFont="1" applyBorder="1" applyAlignment="1">
      <alignment wrapText="1"/>
    </xf>
    <xf numFmtId="0" fontId="0" fillId="0" borderId="27" xfId="0" applyBorder="1" applyAlignment="1">
      <alignment wrapText="1"/>
    </xf>
    <xf numFmtId="0" fontId="30" fillId="0" borderId="0" xfId="0" applyFont="1" applyFill="1" applyBorder="1" applyAlignment="1">
      <alignment vertical="top" wrapText="1"/>
    </xf>
    <xf numFmtId="0" fontId="0" fillId="0" borderId="0" xfId="0" applyFill="1" applyBorder="1" applyAlignment="1">
      <alignment vertical="top" wrapText="1"/>
    </xf>
    <xf numFmtId="177" fontId="23" fillId="0" borderId="5" xfId="0" applyNumberFormat="1" applyFont="1" applyBorder="1" applyAlignment="1">
      <alignment horizontal="center"/>
    </xf>
    <xf numFmtId="177" fontId="23" fillId="0" borderId="6" xfId="0" applyNumberFormat="1" applyFont="1" applyBorder="1" applyAlignment="1">
      <alignment horizontal="center"/>
    </xf>
    <xf numFmtId="177" fontId="23" fillId="0" borderId="7" xfId="0" applyNumberFormat="1" applyFont="1" applyBorder="1" applyAlignment="1">
      <alignment horizontal="center"/>
    </xf>
    <xf numFmtId="3" fontId="23" fillId="0" borderId="50" xfId="0" applyNumberFormat="1" applyFont="1" applyBorder="1" applyAlignment="1">
      <alignment/>
    </xf>
    <xf numFmtId="0" fontId="0" fillId="0" borderId="33" xfId="0" applyBorder="1" applyAlignment="1">
      <alignment/>
    </xf>
    <xf numFmtId="3" fontId="39" fillId="0" borderId="130" xfId="0" applyNumberFormat="1" applyFont="1" applyBorder="1" applyAlignment="1">
      <alignment/>
    </xf>
    <xf numFmtId="0" fontId="27" fillId="4" borderId="0" xfId="0" applyFont="1" applyFill="1" applyBorder="1" applyAlignment="1">
      <alignment horizontal="center" vertical="top"/>
    </xf>
    <xf numFmtId="0" fontId="27" fillId="4" borderId="0" xfId="0" applyFont="1" applyFill="1" applyBorder="1" applyAlignment="1">
      <alignment horizontal="center" vertical="top"/>
    </xf>
    <xf numFmtId="0" fontId="27" fillId="4" borderId="0" xfId="0" applyFont="1" applyFill="1" applyBorder="1" applyAlignment="1">
      <alignment horizontal="center" vertical="top"/>
    </xf>
    <xf numFmtId="0" fontId="0" fillId="4" borderId="0" xfId="0" applyFont="1" applyFill="1" applyBorder="1" applyAlignment="1">
      <alignment vertical="top" wrapText="1"/>
    </xf>
    <xf numFmtId="0" fontId="0" fillId="0" borderId="0" xfId="0" applyBorder="1" applyAlignment="1">
      <alignment vertical="top" wrapText="1"/>
    </xf>
    <xf numFmtId="3" fontId="39" fillId="0" borderId="33" xfId="0" applyNumberFormat="1" applyFont="1" applyBorder="1" applyAlignment="1">
      <alignment/>
    </xf>
    <xf numFmtId="3" fontId="39" fillId="0" borderId="52" xfId="0" applyNumberFormat="1" applyFont="1" applyBorder="1" applyAlignment="1">
      <alignment/>
    </xf>
    <xf numFmtId="3" fontId="50" fillId="4" borderId="0" xfId="0" applyNumberFormat="1" applyFont="1" applyFill="1" applyAlignment="1">
      <alignment horizontal="center"/>
    </xf>
    <xf numFmtId="3" fontId="39" fillId="0" borderId="126" xfId="0" applyNumberFormat="1" applyFont="1" applyBorder="1" applyAlignment="1">
      <alignment/>
    </xf>
    <xf numFmtId="3" fontId="39" fillId="0" borderId="128" xfId="0" applyNumberFormat="1" applyFont="1" applyBorder="1" applyAlignment="1">
      <alignment/>
    </xf>
    <xf numFmtId="0" fontId="0" fillId="0" borderId="0" xfId="0" applyBorder="1" applyAlignment="1">
      <alignment vertical="top" wrapText="1"/>
    </xf>
    <xf numFmtId="0" fontId="51" fillId="4" borderId="0" xfId="0" applyFont="1" applyFill="1" applyBorder="1" applyAlignment="1">
      <alignment vertical="top" wrapText="1"/>
    </xf>
    <xf numFmtId="0" fontId="0" fillId="0" borderId="0" xfId="0" applyBorder="1" applyAlignment="1">
      <alignment wrapText="1"/>
    </xf>
    <xf numFmtId="0" fontId="0" fillId="0" borderId="0" xfId="0" applyFill="1" applyBorder="1" applyAlignment="1">
      <alignment wrapText="1"/>
    </xf>
    <xf numFmtId="0" fontId="28" fillId="0" borderId="10" xfId="22" applyFont="1" applyFill="1" applyBorder="1" applyAlignment="1">
      <alignment/>
      <protection/>
    </xf>
    <xf numFmtId="0" fontId="15" fillId="0" borderId="10" xfId="22" applyFont="1" applyFill="1" applyBorder="1" applyAlignment="1">
      <alignment/>
      <protection/>
    </xf>
    <xf numFmtId="0" fontId="28" fillId="0" borderId="4" xfId="22" applyFont="1" applyFill="1" applyBorder="1" applyAlignment="1">
      <alignment/>
      <protection/>
    </xf>
    <xf numFmtId="0" fontId="15" fillId="0" borderId="9" xfId="22" applyFont="1" applyFill="1" applyBorder="1" applyAlignment="1">
      <alignment/>
      <protection/>
    </xf>
    <xf numFmtId="0" fontId="15" fillId="0" borderId="0" xfId="0" applyFont="1" applyBorder="1" applyAlignment="1">
      <alignment horizontal="left" wrapText="1"/>
    </xf>
    <xf numFmtId="0" fontId="6" fillId="0" borderId="0" xfId="0" applyFont="1" applyBorder="1" applyAlignment="1">
      <alignment horizontal="left" wrapText="1"/>
    </xf>
    <xf numFmtId="0" fontId="6" fillId="0" borderId="0" xfId="0" applyFont="1" applyBorder="1" applyAlignment="1">
      <alignment horizontal="left" wrapText="1"/>
    </xf>
    <xf numFmtId="0" fontId="28" fillId="0" borderId="12" xfId="22" applyFont="1" applyFill="1" applyBorder="1" applyAlignment="1">
      <alignment horizontal="center"/>
      <protection/>
    </xf>
    <xf numFmtId="0" fontId="28" fillId="0" borderId="3" xfId="22" applyFont="1" applyFill="1" applyBorder="1" applyAlignment="1">
      <alignment horizontal="center"/>
      <protection/>
    </xf>
    <xf numFmtId="3" fontId="15" fillId="0" borderId="0" xfId="0" applyNumberFormat="1" applyFont="1" applyBorder="1" applyAlignment="1">
      <alignment horizontal="left" wrapText="1"/>
    </xf>
    <xf numFmtId="3" fontId="6" fillId="0" borderId="0" xfId="0" applyNumberFormat="1" applyFont="1" applyBorder="1" applyAlignment="1">
      <alignment horizontal="left" wrapText="1"/>
    </xf>
    <xf numFmtId="0" fontId="46" fillId="0" borderId="0" xfId="0" applyFont="1" applyBorder="1" applyAlignment="1">
      <alignment wrapText="1"/>
    </xf>
    <xf numFmtId="0" fontId="39" fillId="0" borderId="0" xfId="0" applyFont="1" applyBorder="1" applyAlignment="1">
      <alignment wrapText="1"/>
    </xf>
    <xf numFmtId="0" fontId="39" fillId="0" borderId="0" xfId="0" applyFont="1" applyBorder="1" applyAlignment="1">
      <alignment wrapText="1"/>
    </xf>
    <xf numFmtId="0" fontId="0" fillId="4" borderId="0" xfId="0" applyFont="1" applyFill="1" applyBorder="1" applyAlignment="1">
      <alignment vertical="top" wrapText="1"/>
    </xf>
    <xf numFmtId="0" fontId="0" fillId="4" borderId="0" xfId="0" applyFont="1" applyFill="1" applyBorder="1" applyAlignment="1">
      <alignment vertical="top" wrapText="1"/>
    </xf>
    <xf numFmtId="0" fontId="0" fillId="4" borderId="0" xfId="0" applyFill="1" applyBorder="1" applyAlignment="1">
      <alignment horizontal="center"/>
    </xf>
    <xf numFmtId="0" fontId="0" fillId="4" borderId="0" xfId="0" applyFill="1" applyBorder="1" applyAlignment="1">
      <alignment horizontal="center"/>
    </xf>
    <xf numFmtId="0" fontId="0" fillId="4" borderId="0" xfId="0" applyFill="1" applyBorder="1" applyAlignment="1">
      <alignment horizontal="center"/>
    </xf>
    <xf numFmtId="0" fontId="39" fillId="0" borderId="0" xfId="0" applyFont="1" applyBorder="1" applyAlignment="1">
      <alignment wrapText="1"/>
    </xf>
    <xf numFmtId="0" fontId="0" fillId="0" borderId="0" xfId="0" applyFont="1" applyBorder="1" applyAlignment="1">
      <alignment wrapText="1"/>
    </xf>
    <xf numFmtId="0" fontId="0" fillId="0" borderId="0" xfId="0" applyFont="1" applyBorder="1" applyAlignment="1">
      <alignment wrapText="1"/>
    </xf>
    <xf numFmtId="0" fontId="0" fillId="0" borderId="0" xfId="0" applyBorder="1" applyAlignment="1">
      <alignment wrapText="1"/>
    </xf>
    <xf numFmtId="0" fontId="0" fillId="0" borderId="0" xfId="0" applyBorder="1" applyAlignment="1">
      <alignment wrapText="1"/>
    </xf>
    <xf numFmtId="0" fontId="39" fillId="0" borderId="0" xfId="0" applyFont="1" applyBorder="1" applyAlignment="1">
      <alignment horizontal="center" wrapText="1"/>
    </xf>
    <xf numFmtId="0" fontId="39" fillId="0" borderId="132" xfId="0" applyFont="1" applyBorder="1" applyAlignment="1">
      <alignment horizontal="center" wrapText="1"/>
    </xf>
    <xf numFmtId="0" fontId="23" fillId="0" borderId="0" xfId="22" applyFont="1" applyAlignment="1">
      <alignment horizontal="center"/>
      <protection/>
    </xf>
    <xf numFmtId="0" fontId="0" fillId="0" borderId="0" xfId="0" applyBorder="1" applyAlignment="1">
      <alignment horizontal="center"/>
    </xf>
    <xf numFmtId="3" fontId="23" fillId="0" borderId="0" xfId="22" applyNumberFormat="1" applyFont="1" applyAlignment="1">
      <alignment horizontal="center"/>
      <protection/>
    </xf>
    <xf numFmtId="0" fontId="0" fillId="0" borderId="0" xfId="0" applyBorder="1" applyAlignment="1">
      <alignment horizontal="center"/>
    </xf>
    <xf numFmtId="0" fontId="46" fillId="0" borderId="0" xfId="0" applyFont="1" applyBorder="1" applyAlignment="1">
      <alignment horizontal="center"/>
    </xf>
    <xf numFmtId="0" fontId="0" fillId="0" borderId="0" xfId="0" applyBorder="1" applyAlignment="1">
      <alignment horizontal="center"/>
    </xf>
    <xf numFmtId="177" fontId="5" fillId="0" borderId="0" xfId="0" applyNumberFormat="1" applyFont="1" applyAlignment="1">
      <alignment wrapText="1"/>
    </xf>
    <xf numFmtId="0" fontId="0" fillId="0" borderId="0" xfId="0" applyAlignment="1">
      <alignment wrapText="1"/>
    </xf>
    <xf numFmtId="0" fontId="6" fillId="0" borderId="0" xfId="0" applyFont="1" applyBorder="1" applyAlignment="1">
      <alignment wrapText="1"/>
    </xf>
    <xf numFmtId="0" fontId="0" fillId="0" borderId="0" xfId="0" applyBorder="1" applyAlignment="1">
      <alignment wrapText="1"/>
    </xf>
    <xf numFmtId="1" fontId="36" fillId="2" borderId="103" xfId="0" applyNumberFormat="1" applyFont="1" applyFill="1" applyBorder="1" applyAlignment="1">
      <alignment horizontal="left"/>
    </xf>
    <xf numFmtId="1" fontId="36" fillId="2" borderId="133" xfId="0" applyNumberFormat="1" applyFont="1" applyFill="1" applyBorder="1" applyAlignment="1">
      <alignment horizontal="left"/>
    </xf>
    <xf numFmtId="3" fontId="33" fillId="2" borderId="18" xfId="0" applyNumberFormat="1" applyFont="1" applyFill="1" applyBorder="1" applyAlignment="1">
      <alignment horizontal="center" wrapText="1"/>
    </xf>
    <xf numFmtId="0" fontId="0" fillId="0" borderId="14" xfId="0" applyBorder="1" applyAlignment="1">
      <alignment wrapText="1"/>
    </xf>
    <xf numFmtId="177" fontId="33" fillId="2" borderId="61" xfId="0" applyNumberFormat="1" applyFont="1" applyFill="1" applyBorder="1" applyAlignment="1">
      <alignment horizontal="center"/>
    </xf>
    <xf numFmtId="0" fontId="0" fillId="0" borderId="62" xfId="0" applyBorder="1" applyAlignment="1">
      <alignment horizontal="center"/>
    </xf>
    <xf numFmtId="0" fontId="0" fillId="0" borderId="57" xfId="0" applyBorder="1" applyAlignment="1">
      <alignment horizontal="center"/>
    </xf>
    <xf numFmtId="177" fontId="33" fillId="2" borderId="12" xfId="0" applyNumberFormat="1" applyFont="1" applyFill="1" applyBorder="1" applyAlignment="1">
      <alignment horizontal="center"/>
    </xf>
    <xf numFmtId="0" fontId="0" fillId="0" borderId="2" xfId="0" applyBorder="1" applyAlignment="1">
      <alignment horizontal="center"/>
    </xf>
    <xf numFmtId="0" fontId="0" fillId="0" borderId="3" xfId="0" applyBorder="1" applyAlignment="1">
      <alignment horizontal="center"/>
    </xf>
    <xf numFmtId="177" fontId="15" fillId="0" borderId="0" xfId="0" applyNumberFormat="1" applyFont="1" applyAlignment="1">
      <alignment wrapText="1"/>
    </xf>
    <xf numFmtId="0" fontId="35" fillId="4" borderId="0" xfId="0" applyFont="1" applyFill="1" applyBorder="1" applyAlignment="1">
      <alignment vertical="top" wrapText="1"/>
    </xf>
    <xf numFmtId="0" fontId="0" fillId="4" borderId="0" xfId="0" applyFill="1" applyBorder="1" applyAlignment="1">
      <alignment vertical="top" wrapText="1"/>
    </xf>
    <xf numFmtId="177" fontId="36" fillId="2" borderId="5" xfId="0" applyNumberFormat="1" applyFont="1" applyFill="1" applyBorder="1" applyAlignment="1">
      <alignment horizontal="center" wrapText="1"/>
    </xf>
    <xf numFmtId="0" fontId="0" fillId="0" borderId="6" xfId="0" applyBorder="1" applyAlignment="1">
      <alignment horizontal="center"/>
    </xf>
    <xf numFmtId="0" fontId="0" fillId="0" borderId="7" xfId="0" applyBorder="1" applyAlignment="1">
      <alignment horizontal="center"/>
    </xf>
    <xf numFmtId="0" fontId="0" fillId="0" borderId="7" xfId="0" applyBorder="1" applyAlignment="1">
      <alignment horizontal="center" wrapText="1"/>
    </xf>
    <xf numFmtId="177" fontId="6" fillId="0" borderId="89" xfId="0" applyNumberFormat="1" applyFont="1" applyBorder="1" applyAlignment="1">
      <alignment horizontal="center"/>
    </xf>
    <xf numFmtId="177" fontId="6" fillId="0" borderId="90" xfId="0" applyNumberFormat="1" applyFont="1" applyBorder="1" applyAlignment="1">
      <alignment horizontal="center"/>
    </xf>
    <xf numFmtId="177" fontId="6" fillId="0" borderId="91" xfId="0" applyNumberFormat="1" applyFont="1" applyBorder="1" applyAlignment="1">
      <alignment horizontal="center"/>
    </xf>
    <xf numFmtId="177" fontId="13" fillId="2" borderId="22" xfId="0" applyNumberFormat="1" applyFont="1" applyFill="1" applyBorder="1" applyAlignment="1">
      <alignment horizontal="center"/>
    </xf>
    <xf numFmtId="177" fontId="13" fillId="2" borderId="24" xfId="0" applyNumberFormat="1" applyFont="1" applyFill="1" applyBorder="1" applyAlignment="1">
      <alignment horizontal="center"/>
    </xf>
    <xf numFmtId="3" fontId="6" fillId="0" borderId="0" xfId="0" applyNumberFormat="1" applyFont="1" applyBorder="1" applyAlignment="1">
      <alignment/>
    </xf>
    <xf numFmtId="177" fontId="23" fillId="0" borderId="27" xfId="0" applyNumberFormat="1" applyFont="1" applyBorder="1" applyAlignment="1">
      <alignment/>
    </xf>
    <xf numFmtId="177" fontId="23" fillId="0" borderId="28" xfId="0" applyNumberFormat="1" applyFont="1" applyBorder="1" applyAlignment="1">
      <alignment horizontal="right"/>
    </xf>
    <xf numFmtId="177" fontId="6" fillId="0" borderId="134" xfId="0" applyNumberFormat="1" applyFont="1" applyBorder="1" applyAlignment="1">
      <alignment/>
    </xf>
    <xf numFmtId="177" fontId="6" fillId="0" borderId="135" xfId="0" applyNumberFormat="1" applyFont="1" applyBorder="1" applyAlignment="1">
      <alignment/>
    </xf>
    <xf numFmtId="165" fontId="6" fillId="0" borderId="136" xfId="0" applyNumberFormat="1" applyFont="1" applyBorder="1" applyAlignment="1">
      <alignment/>
    </xf>
    <xf numFmtId="165" fontId="23" fillId="0" borderId="2" xfId="0" applyNumberFormat="1" applyFont="1" applyBorder="1" applyAlignment="1">
      <alignment/>
    </xf>
    <xf numFmtId="3" fontId="6" fillId="0" borderId="137" xfId="0" applyNumberFormat="1" applyFont="1" applyBorder="1" applyAlignment="1">
      <alignment/>
    </xf>
    <xf numFmtId="3" fontId="23" fillId="0" borderId="22" xfId="0" applyNumberFormat="1" applyFont="1" applyBorder="1" applyAlignment="1">
      <alignment/>
    </xf>
    <xf numFmtId="3" fontId="23" fillId="0" borderId="22" xfId="0" applyNumberFormat="1" applyFont="1" applyBorder="1" applyAlignment="1">
      <alignment horizontal="fill"/>
    </xf>
    <xf numFmtId="177" fontId="23" fillId="0" borderId="22" xfId="0" applyNumberFormat="1" applyFont="1" applyBorder="1" applyAlignment="1">
      <alignment horizontal="fill"/>
    </xf>
    <xf numFmtId="165" fontId="6" fillId="0" borderId="138" xfId="0" applyNumberFormat="1" applyFont="1" applyBorder="1" applyAlignment="1">
      <alignment/>
    </xf>
    <xf numFmtId="177" fontId="23" fillId="0" borderId="25" xfId="0" applyNumberFormat="1" applyFont="1" applyBorder="1" applyAlignment="1">
      <alignment/>
    </xf>
    <xf numFmtId="165" fontId="23" fillId="0" borderId="22" xfId="0" applyNumberFormat="1" applyFont="1" applyBorder="1" applyAlignment="1">
      <alignment/>
    </xf>
    <xf numFmtId="177" fontId="6" fillId="0" borderId="138" xfId="0" applyNumberFormat="1" applyFont="1" applyBorder="1" applyAlignment="1">
      <alignment/>
    </xf>
    <xf numFmtId="3" fontId="23" fillId="0" borderId="31" xfId="0" applyNumberFormat="1" applyFont="1" applyBorder="1" applyAlignment="1">
      <alignment/>
    </xf>
    <xf numFmtId="0" fontId="6" fillId="0" borderId="22" xfId="0" applyFont="1" applyBorder="1" applyAlignment="1">
      <alignment/>
    </xf>
    <xf numFmtId="177" fontId="6" fillId="0" borderId="139" xfId="0" applyNumberFormat="1" applyFont="1" applyBorder="1" applyAlignment="1">
      <alignment/>
    </xf>
    <xf numFmtId="177" fontId="6" fillId="0" borderId="11" xfId="0" applyNumberFormat="1" applyFont="1" applyBorder="1" applyAlignment="1">
      <alignment/>
    </xf>
    <xf numFmtId="177" fontId="6" fillId="0" borderId="140" xfId="0" applyNumberFormat="1" applyFont="1" applyBorder="1" applyAlignment="1">
      <alignment/>
    </xf>
    <xf numFmtId="3" fontId="6" fillId="0" borderId="125" xfId="0" applyNumberFormat="1" applyFont="1" applyBorder="1" applyAlignment="1">
      <alignment/>
    </xf>
    <xf numFmtId="177" fontId="6" fillId="0" borderId="120" xfId="0" applyNumberFormat="1" applyFont="1" applyBorder="1" applyAlignment="1">
      <alignment/>
    </xf>
    <xf numFmtId="177" fontId="6" fillId="0" borderId="141" xfId="0" applyNumberFormat="1" applyFont="1" applyBorder="1" applyAlignment="1">
      <alignment/>
    </xf>
    <xf numFmtId="177" fontId="6" fillId="0" borderId="142" xfId="0" applyNumberFormat="1" applyFont="1" applyBorder="1" applyAlignment="1">
      <alignment/>
    </xf>
    <xf numFmtId="3" fontId="6" fillId="0" borderId="25" xfId="0" applyNumberFormat="1" applyFont="1" applyBorder="1" applyAlignment="1">
      <alignment/>
    </xf>
    <xf numFmtId="3" fontId="6" fillId="0" borderId="138" xfId="0" applyNumberFormat="1" applyFont="1" applyBorder="1" applyAlignment="1">
      <alignment/>
    </xf>
    <xf numFmtId="177" fontId="23" fillId="0" borderId="143" xfId="0" applyNumberFormat="1" applyFont="1" applyBorder="1" applyAlignment="1">
      <alignment/>
    </xf>
    <xf numFmtId="177" fontId="23" fillId="0" borderId="2" xfId="0" applyNumberFormat="1" applyFont="1" applyBorder="1" applyAlignment="1">
      <alignment/>
    </xf>
    <xf numFmtId="177" fontId="6" fillId="0" borderId="144" xfId="0" applyNumberFormat="1" applyFont="1" applyBorder="1" applyAlignment="1">
      <alignment/>
    </xf>
    <xf numFmtId="177" fontId="23" fillId="0" borderId="12" xfId="0" applyNumberFormat="1" applyFont="1" applyBorder="1" applyAlignment="1">
      <alignment/>
    </xf>
    <xf numFmtId="3" fontId="6" fillId="0" borderId="26" xfId="0" applyNumberFormat="1" applyFont="1" applyBorder="1" applyAlignment="1">
      <alignment/>
    </xf>
    <xf numFmtId="0" fontId="0" fillId="0" borderId="27" xfId="0" applyBorder="1" applyAlignment="1">
      <alignment/>
    </xf>
    <xf numFmtId="0" fontId="0" fillId="0" borderId="126" xfId="0" applyBorder="1" applyAlignment="1">
      <alignment/>
    </xf>
    <xf numFmtId="3" fontId="6" fillId="0" borderId="126" xfId="0" applyNumberFormat="1" applyFont="1" applyBorder="1" applyAlignment="1">
      <alignment horizontal="fill"/>
    </xf>
    <xf numFmtId="177" fontId="6" fillId="0" borderId="126" xfId="0" applyNumberFormat="1" applyFont="1" applyBorder="1" applyAlignment="1">
      <alignment horizontal="fill"/>
    </xf>
    <xf numFmtId="177" fontId="6" fillId="0" borderId="126" xfId="0" applyNumberFormat="1" applyFont="1" applyBorder="1" applyAlignment="1">
      <alignment/>
    </xf>
    <xf numFmtId="3" fontId="6" fillId="0" borderId="126" xfId="0" applyNumberFormat="1" applyFont="1" applyBorder="1" applyAlignment="1">
      <alignment/>
    </xf>
    <xf numFmtId="3" fontId="6" fillId="0" borderId="12" xfId="0" applyNumberFormat="1" applyFont="1" applyBorder="1" applyAlignment="1">
      <alignment/>
    </xf>
    <xf numFmtId="0" fontId="0" fillId="0" borderId="2" xfId="0" applyBorder="1" applyAlignment="1">
      <alignment/>
    </xf>
    <xf numFmtId="177" fontId="6" fillId="0" borderId="143" xfId="0" applyNumberFormat="1" applyFont="1" applyBorder="1" applyAlignment="1">
      <alignment/>
    </xf>
    <xf numFmtId="3" fontId="6" fillId="0" borderId="0" xfId="0" applyNumberFormat="1" applyFont="1" applyAlignment="1">
      <alignment wrapText="1"/>
    </xf>
    <xf numFmtId="0" fontId="39" fillId="0" borderId="26" xfId="0" applyNumberFormat="1" applyFont="1" applyBorder="1" applyAlignment="1">
      <alignment horizontal="centerContinuous"/>
    </xf>
    <xf numFmtId="0" fontId="39" fillId="0" borderId="27" xfId="0" applyNumberFormat="1" applyFont="1" applyBorder="1" applyAlignment="1">
      <alignment horizontal="right"/>
    </xf>
    <xf numFmtId="177" fontId="39" fillId="0" borderId="27" xfId="0" applyNumberFormat="1" applyFont="1" applyBorder="1" applyAlignment="1">
      <alignment horizontal="center"/>
    </xf>
    <xf numFmtId="177" fontId="39" fillId="0" borderId="145" xfId="0" applyNumberFormat="1" applyFont="1" applyBorder="1" applyAlignment="1">
      <alignment/>
    </xf>
    <xf numFmtId="3" fontId="39" fillId="0" borderId="0" xfId="0" applyNumberFormat="1" applyFont="1" applyBorder="1" applyAlignment="1">
      <alignment/>
    </xf>
    <xf numFmtId="3" fontId="39" fillId="0" borderId="0" xfId="0" applyNumberFormat="1" applyFont="1" applyBorder="1" applyAlignment="1">
      <alignment horizontal="fill"/>
    </xf>
    <xf numFmtId="3" fontId="6" fillId="0" borderId="0" xfId="0" applyNumberFormat="1" applyFont="1" applyBorder="1" applyAlignment="1">
      <alignment wrapText="1"/>
    </xf>
    <xf numFmtId="3" fontId="55" fillId="0" borderId="0" xfId="0" applyNumberFormat="1" applyFont="1" applyAlignment="1">
      <alignment/>
    </xf>
    <xf numFmtId="3" fontId="55" fillId="0" borderId="0" xfId="0" applyNumberFormat="1" applyFont="1" applyFill="1" applyAlignment="1">
      <alignment/>
    </xf>
    <xf numFmtId="177" fontId="55" fillId="0" borderId="0" xfId="0" applyNumberFormat="1" applyFont="1" applyFill="1" applyAlignment="1">
      <alignment/>
    </xf>
    <xf numFmtId="3" fontId="56" fillId="4" borderId="0" xfId="0" applyNumberFormat="1" applyFont="1" applyFill="1" applyAlignment="1">
      <alignment horizontal="center"/>
    </xf>
    <xf numFmtId="3" fontId="56" fillId="4" borderId="0" xfId="0" applyNumberFormat="1" applyFont="1" applyFill="1" applyAlignment="1">
      <alignment horizontal="center"/>
    </xf>
    <xf numFmtId="3" fontId="50" fillId="4" borderId="0" xfId="0" applyNumberFormat="1" applyFont="1" applyFill="1" applyBorder="1" applyAlignment="1">
      <alignment horizontal="center"/>
    </xf>
    <xf numFmtId="3" fontId="57" fillId="4" borderId="0" xfId="0" applyNumberFormat="1" applyFont="1" applyFill="1" applyAlignment="1">
      <alignment horizontal="left"/>
    </xf>
    <xf numFmtId="3" fontId="0" fillId="0" borderId="0" xfId="0" applyNumberFormat="1" applyFont="1" applyFill="1" applyBorder="1" applyAlignment="1">
      <alignment horizontal="centerContinuous"/>
    </xf>
    <xf numFmtId="3" fontId="57" fillId="4" borderId="0" xfId="0" applyNumberFormat="1" applyFont="1" applyFill="1" applyAlignment="1">
      <alignment horizontal="left"/>
    </xf>
    <xf numFmtId="3" fontId="56" fillId="4" borderId="0" xfId="0" applyNumberFormat="1" applyFont="1" applyFill="1" applyAlignment="1">
      <alignment horizontal="centerContinuous"/>
    </xf>
    <xf numFmtId="3" fontId="58" fillId="4" borderId="0" xfId="0" applyNumberFormat="1" applyFont="1" applyFill="1" applyAlignment="1">
      <alignment horizontal="centerContinuous"/>
    </xf>
    <xf numFmtId="177" fontId="58" fillId="4" borderId="0" xfId="0" applyNumberFormat="1" applyFont="1" applyFill="1" applyAlignment="1">
      <alignment horizontal="centerContinuous"/>
    </xf>
    <xf numFmtId="3" fontId="58" fillId="4" borderId="0" xfId="0" applyNumberFormat="1" applyFont="1" applyFill="1" applyAlignment="1">
      <alignment vertical="top" wrapText="1"/>
    </xf>
    <xf numFmtId="0" fontId="58" fillId="0" borderId="0" xfId="0" applyFont="1" applyAlignment="1">
      <alignment vertical="top" wrapText="1"/>
    </xf>
    <xf numFmtId="0" fontId="58" fillId="4" borderId="0" xfId="0" applyFont="1" applyFill="1" applyBorder="1" applyAlignment="1">
      <alignment vertical="top" wrapText="1"/>
    </xf>
    <xf numFmtId="0" fontId="58" fillId="4" borderId="0" xfId="0" applyFont="1" applyFill="1" applyBorder="1" applyAlignment="1">
      <alignment vertical="top" wrapText="1"/>
    </xf>
    <xf numFmtId="3" fontId="58" fillId="4" borderId="0" xfId="0" applyNumberFormat="1" applyFont="1" applyFill="1" applyAlignment="1">
      <alignment/>
    </xf>
    <xf numFmtId="177" fontId="58" fillId="4" borderId="0" xfId="0" applyNumberFormat="1" applyFont="1" applyFill="1" applyAlignment="1">
      <alignment/>
    </xf>
    <xf numFmtId="3" fontId="0" fillId="0" borderId="0" xfId="0" applyNumberFormat="1" applyFont="1" applyFill="1" applyBorder="1" applyAlignment="1">
      <alignment/>
    </xf>
    <xf numFmtId="3" fontId="57" fillId="4" borderId="0" xfId="0" applyNumberFormat="1" applyFont="1" applyFill="1" applyAlignment="1">
      <alignment vertical="top" wrapText="1"/>
    </xf>
    <xf numFmtId="0" fontId="57" fillId="0" borderId="0" xfId="0" applyFont="1" applyAlignment="1">
      <alignment vertical="top" wrapText="1"/>
    </xf>
    <xf numFmtId="0" fontId="58" fillId="4" borderId="0" xfId="0" applyFont="1" applyFill="1" applyBorder="1" applyAlignment="1">
      <alignment vertical="top" wrapText="1"/>
    </xf>
    <xf numFmtId="0" fontId="58" fillId="0" borderId="0" xfId="0" applyFont="1" applyBorder="1" applyAlignment="1">
      <alignment vertical="top" wrapText="1"/>
    </xf>
    <xf numFmtId="0" fontId="58" fillId="4" borderId="0" xfId="0" applyFont="1" applyFill="1" applyBorder="1" applyAlignment="1">
      <alignment vertical="top" wrapText="1"/>
    </xf>
    <xf numFmtId="0" fontId="0" fillId="0" borderId="0" xfId="0" applyFont="1" applyFill="1" applyBorder="1" applyAlignment="1">
      <alignment wrapText="1"/>
    </xf>
    <xf numFmtId="0" fontId="0" fillId="0" borderId="0" xfId="0" applyFont="1" applyFill="1" applyBorder="1" applyAlignment="1">
      <alignment wrapText="1"/>
    </xf>
    <xf numFmtId="3" fontId="58" fillId="4" borderId="0" xfId="0" applyNumberFormat="1" applyFont="1" applyFill="1" applyAlignment="1">
      <alignment wrapText="1"/>
    </xf>
    <xf numFmtId="0" fontId="58" fillId="0" borderId="0" xfId="0" applyFont="1" applyBorder="1" applyAlignment="1">
      <alignment wrapText="1"/>
    </xf>
    <xf numFmtId="0" fontId="58" fillId="0" borderId="0" xfId="0" applyFont="1" applyBorder="1" applyAlignment="1">
      <alignment wrapText="1"/>
    </xf>
    <xf numFmtId="177" fontId="55" fillId="0" borderId="0" xfId="0" applyNumberFormat="1" applyFont="1" applyAlignment="1">
      <alignment/>
    </xf>
    <xf numFmtId="3" fontId="6" fillId="0" borderId="0" xfId="0" applyNumberFormat="1" applyFont="1" applyFill="1" applyBorder="1" applyAlignment="1">
      <alignment/>
    </xf>
  </cellXfs>
  <cellStyles count="10">
    <cellStyle name="Normal" xfId="0"/>
    <cellStyle name="Comma" xfId="15"/>
    <cellStyle name="Comma [0]" xfId="16"/>
    <cellStyle name="Currency" xfId="17"/>
    <cellStyle name="Currency [0]" xfId="18"/>
    <cellStyle name="Followed Hyperlink" xfId="19"/>
    <cellStyle name="Hyperlink" xfId="20"/>
    <cellStyle name="Normal_Improve by DU" xfId="21"/>
    <cellStyle name="Normal_Rsrcs_X_ DOJ Goal  Obj"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externalLink" Target="externalLinks/externalLink4.xml" /><Relationship Id="rId1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Budget_Staff\2006%20Congressional%20Submission\Instructions\excel%20template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Budget_Staff\napostolides\FY06%20Formulation\05%20OMB%20Budget%20-%20chart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WINNT\Profiles\debjones\Temporary%20Internet%20Files\OLKD\2006%20Perf%20Budget%20Cong%20Submission%20Exhibits%20Template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_Budget%20Formulation\08Budget\Congressional\JMD%20Instructions\Attachment%20A-FY08%20Perf%20Budget%20Congressional%20Submission%20Exhibits%20Template%2012%2018%20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05 XWalk"/>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umReq"/>
      <sheetName val="ATB Narr"/>
      <sheetName val="2003 XWalk"/>
      <sheetName val="2004 XWalk"/>
      <sheetName val="Perm Positions"/>
      <sheetName val="Positions by Category"/>
      <sheetName val="Sum by Grade"/>
      <sheetName val="Sum by OC"/>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STRUCTIONS"/>
      <sheetName val="Org Chart"/>
      <sheetName val="Approp Lang"/>
      <sheetName val="Sum of Req"/>
      <sheetName val="Increases Offsets"/>
      <sheetName val="Strat Goal &amp; Obj"/>
      <sheetName val="ATB Justification"/>
      <sheetName val="2004 XWalk"/>
      <sheetName val="2005 XWalk"/>
      <sheetName val="Reimb Resources"/>
      <sheetName val="Perm Positions"/>
      <sheetName val="Summ Atty Agt"/>
      <sheetName val="Financial Analysis"/>
      <sheetName val="Sum by Grade"/>
      <sheetName val="Sum by OC"/>
      <sheetName val="Cong Reports"/>
      <sheetName val="PART"/>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STRUCTIONS"/>
      <sheetName val="(A) Org Chart"/>
      <sheetName val="(B) Sum of Req "/>
      <sheetName val="(C) Increases Offsets"/>
      <sheetName val="(D) Strat Goal &amp; Obj"/>
      <sheetName val="(E) ATB Justification"/>
      <sheetName val="(F) 2006 XWalk"/>
      <sheetName val="(G) 2007 XWalk"/>
      <sheetName val="(H) Reimb Resources"/>
      <sheetName val="(I) Perm Positions"/>
      <sheetName val="(J) Financial Analysis"/>
      <sheetName val="(K) Sum by Grade"/>
      <sheetName val="(L) Sum by OC"/>
      <sheetName val="(M) Studies"/>
    </sheetNames>
    <sheetDataSet>
      <sheetData sheetId="2">
        <row r="5">
          <cell r="A5" t="str">
            <v>Salaries and Expenses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K33"/>
  <sheetViews>
    <sheetView workbookViewId="0" topLeftCell="A1">
      <selection activeCell="D13" sqref="D13"/>
    </sheetView>
  </sheetViews>
  <sheetFormatPr defaultColWidth="8.88671875" defaultRowHeight="15"/>
  <sheetData>
    <row r="1" ht="18.75">
      <c r="A1" s="325" t="s">
        <v>162</v>
      </c>
    </row>
    <row r="31" spans="1:11" ht="15.75">
      <c r="A31" s="714" t="s">
        <v>179</v>
      </c>
      <c r="B31" s="715"/>
      <c r="C31" s="715"/>
      <c r="D31" s="715"/>
      <c r="E31" s="715"/>
      <c r="F31" s="715"/>
      <c r="G31" s="715"/>
      <c r="H31" s="715"/>
      <c r="I31" s="715"/>
      <c r="J31" s="716"/>
      <c r="K31" s="481"/>
    </row>
    <row r="32" spans="1:11" ht="15.75">
      <c r="A32" s="478"/>
      <c r="B32" s="479"/>
      <c r="C32" s="479"/>
      <c r="D32" s="479"/>
      <c r="E32" s="479"/>
      <c r="F32" s="479"/>
      <c r="G32" s="479"/>
      <c r="H32" s="479"/>
      <c r="I32" s="479"/>
      <c r="J32" s="479"/>
      <c r="K32" s="481"/>
    </row>
    <row r="33" spans="1:11" ht="46.5" customHeight="1">
      <c r="A33" s="717" t="s">
        <v>213</v>
      </c>
      <c r="B33" s="718"/>
      <c r="C33" s="718"/>
      <c r="D33" s="718"/>
      <c r="E33" s="718"/>
      <c r="F33" s="718"/>
      <c r="G33" s="718"/>
      <c r="H33" s="718"/>
      <c r="I33" s="718"/>
      <c r="J33" s="718"/>
      <c r="K33" s="480"/>
    </row>
  </sheetData>
  <mergeCells count="2">
    <mergeCell ref="A31:J31"/>
    <mergeCell ref="A33:J33"/>
  </mergeCells>
  <printOptions horizontalCentered="1"/>
  <pageMargins left="0.75" right="0.75" top="1" bottom="1" header="0.5" footer="0.5"/>
  <pageSetup fitToHeight="1" fitToWidth="1" horizontalDpi="600" verticalDpi="600" orientation="landscape" scale="81" r:id="rId1"/>
  <headerFooter alignWithMargins="0">
    <oddFooter>&amp;C&amp;"Times New Roman,Regular"Exhibit A - Organizational Chart</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AG50"/>
  <sheetViews>
    <sheetView zoomScale="75" zoomScaleNormal="75" workbookViewId="0" topLeftCell="A30">
      <selection activeCell="D13" sqref="D13"/>
    </sheetView>
  </sheetViews>
  <sheetFormatPr defaultColWidth="8.88671875" defaultRowHeight="15"/>
  <cols>
    <col min="1" max="1" width="1.4375" style="0" customWidth="1"/>
    <col min="2" max="2" width="60.88671875" style="0" customWidth="1"/>
    <col min="3" max="3" width="6.21484375" style="0" customWidth="1"/>
    <col min="17" max="17" width="6.99609375" style="0" customWidth="1"/>
    <col min="18" max="18" width="10.21484375" style="0" customWidth="1"/>
  </cols>
  <sheetData>
    <row r="1" spans="1:19" ht="30">
      <c r="A1" s="418" t="s">
        <v>277</v>
      </c>
      <c r="B1" s="419"/>
      <c r="C1" s="46"/>
      <c r="D1" s="46"/>
      <c r="E1" s="46"/>
      <c r="F1" s="46"/>
      <c r="G1" s="46"/>
      <c r="H1" s="46"/>
      <c r="I1" s="46"/>
      <c r="J1" s="46"/>
      <c r="K1" s="46"/>
      <c r="L1" s="46"/>
      <c r="M1" s="46"/>
      <c r="N1" s="46"/>
      <c r="O1" s="46"/>
      <c r="P1" s="46"/>
      <c r="Q1" s="46"/>
      <c r="R1" s="49"/>
      <c r="S1" s="46"/>
    </row>
    <row r="2" spans="1:19" ht="12.75" customHeight="1">
      <c r="A2" s="51"/>
      <c r="B2" s="46"/>
      <c r="C2" s="46"/>
      <c r="D2" s="46"/>
      <c r="E2" s="46"/>
      <c r="F2" s="46"/>
      <c r="G2" s="46"/>
      <c r="H2" s="46"/>
      <c r="I2" s="46"/>
      <c r="J2" s="46"/>
      <c r="K2" s="46"/>
      <c r="L2" s="46"/>
      <c r="M2" s="46"/>
      <c r="N2" s="46"/>
      <c r="O2" s="46"/>
      <c r="P2" s="46"/>
      <c r="Q2" s="46"/>
      <c r="R2" s="49"/>
      <c r="S2" s="46"/>
    </row>
    <row r="3" spans="1:19" ht="18.75">
      <c r="A3" s="45"/>
      <c r="B3" s="20" t="s">
        <v>205</v>
      </c>
      <c r="C3" s="47"/>
      <c r="D3" s="47"/>
      <c r="E3" s="47"/>
      <c r="F3" s="47"/>
      <c r="G3" s="47"/>
      <c r="H3" s="47"/>
      <c r="I3" s="47"/>
      <c r="J3" s="47"/>
      <c r="K3" s="47"/>
      <c r="L3" s="47"/>
      <c r="M3" s="47"/>
      <c r="N3" s="47"/>
      <c r="O3" s="47"/>
      <c r="P3" s="47"/>
      <c r="Q3" s="47"/>
      <c r="R3" s="420"/>
      <c r="S3" s="46"/>
    </row>
    <row r="4" spans="1:19" ht="16.5">
      <c r="A4" s="138"/>
      <c r="B4" s="23" t="e">
        <f>+#REF!</f>
        <v>#REF!</v>
      </c>
      <c r="C4" s="47"/>
      <c r="D4" s="47"/>
      <c r="E4" s="47"/>
      <c r="F4" s="47"/>
      <c r="G4" s="47"/>
      <c r="H4" s="47"/>
      <c r="I4" s="47"/>
      <c r="J4" s="47"/>
      <c r="K4" s="47"/>
      <c r="L4" s="47"/>
      <c r="M4" s="47"/>
      <c r="N4" s="47"/>
      <c r="O4" s="47"/>
      <c r="P4" s="47"/>
      <c r="Q4" s="47"/>
      <c r="R4" s="420"/>
      <c r="S4" s="46"/>
    </row>
    <row r="5" spans="1:19" ht="16.5">
      <c r="A5" s="45"/>
      <c r="B5" s="23" t="e">
        <f>+#REF!</f>
        <v>#REF!</v>
      </c>
      <c r="C5" s="47"/>
      <c r="D5" s="47"/>
      <c r="E5" s="47"/>
      <c r="F5" s="47"/>
      <c r="G5" s="47"/>
      <c r="H5" s="47"/>
      <c r="I5" s="47"/>
      <c r="J5" s="47"/>
      <c r="K5" s="47"/>
      <c r="L5" s="47"/>
      <c r="M5" s="47"/>
      <c r="N5" s="47"/>
      <c r="O5" s="47"/>
      <c r="P5" s="47"/>
      <c r="Q5" s="47"/>
      <c r="R5" s="420"/>
      <c r="S5" s="46"/>
    </row>
    <row r="6" spans="1:19" ht="15.75">
      <c r="A6" s="45"/>
      <c r="B6" s="120" t="s">
        <v>160</v>
      </c>
      <c r="C6" s="47"/>
      <c r="D6" s="47"/>
      <c r="E6" s="47"/>
      <c r="F6" s="47"/>
      <c r="G6" s="47"/>
      <c r="H6" s="47"/>
      <c r="I6" s="47"/>
      <c r="J6" s="47"/>
      <c r="K6" s="47"/>
      <c r="L6" s="47"/>
      <c r="M6" s="47"/>
      <c r="N6" s="47"/>
      <c r="O6" s="47"/>
      <c r="P6" s="47"/>
      <c r="Q6" s="47"/>
      <c r="R6" s="420"/>
      <c r="S6" s="46"/>
    </row>
    <row r="7" spans="1:19" ht="15.75">
      <c r="A7" s="45"/>
      <c r="B7" s="47"/>
      <c r="C7" s="421"/>
      <c r="D7" s="420"/>
      <c r="E7" s="420"/>
      <c r="F7" s="420"/>
      <c r="G7" s="420"/>
      <c r="H7" s="420"/>
      <c r="I7" s="420"/>
      <c r="J7" s="420"/>
      <c r="K7" s="420"/>
      <c r="L7" s="420"/>
      <c r="M7" s="420"/>
      <c r="N7" s="420"/>
      <c r="O7" s="420"/>
      <c r="P7" s="420"/>
      <c r="Q7" s="47"/>
      <c r="R7" s="422"/>
      <c r="S7" s="46"/>
    </row>
    <row r="8" spans="1:13" ht="15.75">
      <c r="A8" s="45"/>
      <c r="B8" s="139"/>
      <c r="C8" s="423" t="s">
        <v>197</v>
      </c>
      <c r="D8" s="424"/>
      <c r="E8" s="417"/>
      <c r="F8" s="417"/>
      <c r="G8" s="417"/>
      <c r="H8" s="417"/>
      <c r="I8" s="417"/>
      <c r="J8" s="417"/>
      <c r="K8" s="651"/>
      <c r="L8" s="424"/>
      <c r="M8" s="49"/>
    </row>
    <row r="9" spans="1:13" ht="15.75">
      <c r="A9" s="45"/>
      <c r="B9" s="141"/>
      <c r="C9" s="149"/>
      <c r="D9" s="333"/>
      <c r="E9" s="333"/>
      <c r="F9" s="333"/>
      <c r="G9" s="333"/>
      <c r="H9" s="333"/>
      <c r="I9" s="333"/>
      <c r="J9" s="333"/>
      <c r="K9" s="766" t="s">
        <v>12</v>
      </c>
      <c r="L9" s="767"/>
      <c r="M9" s="49"/>
    </row>
    <row r="10" spans="1:13" ht="15.75">
      <c r="A10" s="45"/>
      <c r="B10" s="141"/>
      <c r="C10" s="147" t="s">
        <v>288</v>
      </c>
      <c r="D10" s="148"/>
      <c r="E10" s="148" t="s">
        <v>206</v>
      </c>
      <c r="F10" s="148"/>
      <c r="G10" s="148" t="s">
        <v>289</v>
      </c>
      <c r="H10" s="148"/>
      <c r="I10" s="148" t="s">
        <v>207</v>
      </c>
      <c r="J10" s="148"/>
      <c r="K10" s="652" t="s">
        <v>208</v>
      </c>
      <c r="L10" s="585"/>
      <c r="M10" s="514"/>
    </row>
    <row r="11" spans="1:13" ht="16.5" thickBot="1">
      <c r="A11" s="45"/>
      <c r="B11" s="303" t="s">
        <v>159</v>
      </c>
      <c r="C11" s="301" t="s">
        <v>180</v>
      </c>
      <c r="D11" s="302" t="s">
        <v>158</v>
      </c>
      <c r="E11" s="425" t="s">
        <v>180</v>
      </c>
      <c r="F11" s="302" t="s">
        <v>158</v>
      </c>
      <c r="G11" s="425" t="s">
        <v>180</v>
      </c>
      <c r="H11" s="302" t="s">
        <v>158</v>
      </c>
      <c r="I11" s="425" t="s">
        <v>180</v>
      </c>
      <c r="J11" s="302" t="s">
        <v>158</v>
      </c>
      <c r="K11" s="301" t="s">
        <v>180</v>
      </c>
      <c r="L11" s="586" t="s">
        <v>158</v>
      </c>
      <c r="M11" s="514"/>
    </row>
    <row r="12" spans="1:12" ht="15.75">
      <c r="A12" s="45"/>
      <c r="B12" s="142"/>
      <c r="C12" s="300"/>
      <c r="D12" s="426"/>
      <c r="E12" s="143"/>
      <c r="F12" s="426"/>
      <c r="G12" s="143"/>
      <c r="H12" s="426"/>
      <c r="I12" s="143"/>
      <c r="J12" s="143"/>
      <c r="K12" s="555"/>
      <c r="L12" s="587"/>
    </row>
    <row r="13" spans="1:12" ht="15.75">
      <c r="A13" s="45"/>
      <c r="B13" s="294" t="s">
        <v>39</v>
      </c>
      <c r="C13" s="295">
        <v>0</v>
      </c>
      <c r="D13" s="296">
        <v>0</v>
      </c>
      <c r="E13" s="297">
        <v>0</v>
      </c>
      <c r="F13" s="304">
        <v>0</v>
      </c>
      <c r="G13" s="297">
        <v>0</v>
      </c>
      <c r="H13" s="304">
        <v>0</v>
      </c>
      <c r="I13" s="297">
        <v>0</v>
      </c>
      <c r="J13" s="297">
        <v>0</v>
      </c>
      <c r="K13" s="552">
        <v>0</v>
      </c>
      <c r="L13" s="296">
        <v>0</v>
      </c>
    </row>
    <row r="14" spans="1:12" ht="15.75">
      <c r="A14" s="45"/>
      <c r="B14" s="294" t="s">
        <v>40</v>
      </c>
      <c r="C14" s="295">
        <v>0</v>
      </c>
      <c r="D14" s="296">
        <v>0</v>
      </c>
      <c r="E14" s="297">
        <v>0</v>
      </c>
      <c r="F14" s="304">
        <v>0</v>
      </c>
      <c r="G14" s="297">
        <v>0</v>
      </c>
      <c r="H14" s="304">
        <v>0</v>
      </c>
      <c r="I14" s="297">
        <v>0</v>
      </c>
      <c r="J14" s="297">
        <v>0</v>
      </c>
      <c r="K14" s="556">
        <f>C14+E14+G14</f>
        <v>0</v>
      </c>
      <c r="L14" s="588">
        <f>D14+F14+H14</f>
        <v>0</v>
      </c>
    </row>
    <row r="15" spans="1:12" ht="15.75">
      <c r="A15" s="45"/>
      <c r="B15" s="294" t="s">
        <v>41</v>
      </c>
      <c r="C15" s="295">
        <v>2</v>
      </c>
      <c r="D15" s="296">
        <v>216</v>
      </c>
      <c r="E15" s="297">
        <v>4</v>
      </c>
      <c r="F15" s="304">
        <v>433</v>
      </c>
      <c r="G15" s="297">
        <v>2</v>
      </c>
      <c r="H15" s="304">
        <v>216</v>
      </c>
      <c r="I15" s="297">
        <v>0</v>
      </c>
      <c r="J15" s="297">
        <v>0</v>
      </c>
      <c r="K15" s="556">
        <f aca="true" t="shared" si="0" ref="K15:K22">C15+E15+G15</f>
        <v>8</v>
      </c>
      <c r="L15" s="588">
        <f aca="true" t="shared" si="1" ref="L15:L23">D15+F15+H15</f>
        <v>865</v>
      </c>
    </row>
    <row r="16" spans="1:12" ht="15.75">
      <c r="A16" s="45"/>
      <c r="B16" s="294" t="s">
        <v>42</v>
      </c>
      <c r="C16" s="295">
        <v>0</v>
      </c>
      <c r="D16" s="296">
        <v>0</v>
      </c>
      <c r="E16" s="297">
        <v>0</v>
      </c>
      <c r="F16" s="304">
        <v>0</v>
      </c>
      <c r="G16" s="297"/>
      <c r="H16" s="304">
        <v>0</v>
      </c>
      <c r="I16" s="297">
        <v>0</v>
      </c>
      <c r="J16" s="297">
        <v>0</v>
      </c>
      <c r="K16" s="556">
        <f t="shared" si="0"/>
        <v>0</v>
      </c>
      <c r="L16" s="588">
        <f t="shared" si="1"/>
        <v>0</v>
      </c>
    </row>
    <row r="17" spans="1:12" ht="15.75">
      <c r="A17" s="45"/>
      <c r="B17" s="294" t="s">
        <v>43</v>
      </c>
      <c r="C17" s="295">
        <v>0</v>
      </c>
      <c r="D17" s="296">
        <v>0</v>
      </c>
      <c r="E17" s="297">
        <v>0</v>
      </c>
      <c r="F17" s="304">
        <v>0</v>
      </c>
      <c r="G17" s="297">
        <v>0</v>
      </c>
      <c r="H17" s="304">
        <v>0</v>
      </c>
      <c r="I17" s="297">
        <v>0</v>
      </c>
      <c r="J17" s="297">
        <v>0</v>
      </c>
      <c r="K17" s="556">
        <f t="shared" si="0"/>
        <v>0</v>
      </c>
      <c r="L17" s="588">
        <f t="shared" si="1"/>
        <v>0</v>
      </c>
    </row>
    <row r="18" spans="1:12" ht="15.75">
      <c r="A18" s="45"/>
      <c r="B18" s="294" t="s">
        <v>44</v>
      </c>
      <c r="C18" s="295">
        <v>0</v>
      </c>
      <c r="D18" s="296">
        <v>0</v>
      </c>
      <c r="E18" s="297">
        <v>0</v>
      </c>
      <c r="F18" s="304">
        <v>0</v>
      </c>
      <c r="G18" s="297">
        <v>0</v>
      </c>
      <c r="H18" s="304">
        <v>0</v>
      </c>
      <c r="I18" s="297">
        <v>0</v>
      </c>
      <c r="J18" s="297">
        <v>0</v>
      </c>
      <c r="K18" s="556">
        <f t="shared" si="0"/>
        <v>0</v>
      </c>
      <c r="L18" s="588">
        <f t="shared" si="1"/>
        <v>0</v>
      </c>
    </row>
    <row r="19" spans="1:12" ht="15.75">
      <c r="A19" s="45"/>
      <c r="B19" s="294" t="s">
        <v>45</v>
      </c>
      <c r="C19" s="295">
        <v>0</v>
      </c>
      <c r="D19" s="296">
        <v>0</v>
      </c>
      <c r="E19" s="297">
        <v>0</v>
      </c>
      <c r="F19" s="304">
        <v>0</v>
      </c>
      <c r="G19" s="297">
        <v>0</v>
      </c>
      <c r="H19" s="304">
        <v>0</v>
      </c>
      <c r="I19" s="297">
        <v>0</v>
      </c>
      <c r="J19" s="297">
        <v>0</v>
      </c>
      <c r="K19" s="556">
        <f t="shared" si="0"/>
        <v>0</v>
      </c>
      <c r="L19" s="588">
        <f t="shared" si="1"/>
        <v>0</v>
      </c>
    </row>
    <row r="20" spans="1:12" ht="15.75">
      <c r="A20" s="45"/>
      <c r="B20" s="294" t="s">
        <v>46</v>
      </c>
      <c r="C20" s="295">
        <v>0</v>
      </c>
      <c r="D20" s="296">
        <v>0</v>
      </c>
      <c r="E20" s="297">
        <v>3</v>
      </c>
      <c r="F20" s="304">
        <v>141</v>
      </c>
      <c r="G20" s="297">
        <v>1</v>
      </c>
      <c r="H20" s="304">
        <v>47</v>
      </c>
      <c r="I20" s="297">
        <v>0</v>
      </c>
      <c r="J20" s="297">
        <v>0</v>
      </c>
      <c r="K20" s="556">
        <f t="shared" si="0"/>
        <v>4</v>
      </c>
      <c r="L20" s="588">
        <f t="shared" si="1"/>
        <v>188</v>
      </c>
    </row>
    <row r="21" spans="1:12" ht="15.75">
      <c r="A21" s="45"/>
      <c r="B21" s="294" t="s">
        <v>47</v>
      </c>
      <c r="C21" s="295">
        <v>0</v>
      </c>
      <c r="D21" s="296">
        <v>0</v>
      </c>
      <c r="E21" s="297">
        <v>0</v>
      </c>
      <c r="F21" s="304">
        <v>0</v>
      </c>
      <c r="G21" s="297">
        <v>0</v>
      </c>
      <c r="H21" s="304">
        <v>0</v>
      </c>
      <c r="I21" s="297">
        <v>0</v>
      </c>
      <c r="J21" s="297">
        <v>0</v>
      </c>
      <c r="K21" s="556">
        <f t="shared" si="0"/>
        <v>0</v>
      </c>
      <c r="L21" s="588">
        <f t="shared" si="1"/>
        <v>0</v>
      </c>
    </row>
    <row r="22" spans="1:12" ht="15.75">
      <c r="A22" s="45"/>
      <c r="B22" s="294" t="s">
        <v>48</v>
      </c>
      <c r="C22" s="295">
        <v>0</v>
      </c>
      <c r="D22" s="296">
        <v>0</v>
      </c>
      <c r="E22" s="297">
        <v>0</v>
      </c>
      <c r="F22" s="304">
        <v>0</v>
      </c>
      <c r="G22" s="297">
        <v>0</v>
      </c>
      <c r="H22" s="304">
        <v>0</v>
      </c>
      <c r="I22" s="297">
        <v>0</v>
      </c>
      <c r="J22" s="297">
        <v>0</v>
      </c>
      <c r="K22" s="556">
        <f t="shared" si="0"/>
        <v>0</v>
      </c>
      <c r="L22" s="588">
        <f t="shared" si="1"/>
        <v>0</v>
      </c>
    </row>
    <row r="23" spans="1:12" ht="15.75">
      <c r="A23" s="45"/>
      <c r="B23" s="299" t="s">
        <v>49</v>
      </c>
      <c r="C23" s="136">
        <v>0</v>
      </c>
      <c r="D23" s="151">
        <v>0</v>
      </c>
      <c r="E23" s="297">
        <v>0</v>
      </c>
      <c r="F23" s="304">
        <v>0</v>
      </c>
      <c r="G23" s="297">
        <v>0</v>
      </c>
      <c r="H23" s="304">
        <v>0</v>
      </c>
      <c r="I23" s="297">
        <v>0</v>
      </c>
      <c r="J23" s="297">
        <v>0</v>
      </c>
      <c r="K23" s="556">
        <f>C23+E23+G23</f>
        <v>0</v>
      </c>
      <c r="L23" s="588">
        <f t="shared" si="1"/>
        <v>0</v>
      </c>
    </row>
    <row r="24" spans="1:12" ht="15.75">
      <c r="A24" s="45"/>
      <c r="B24" s="144"/>
      <c r="C24" s="139"/>
      <c r="D24" s="427"/>
      <c r="E24" s="146"/>
      <c r="F24" s="427"/>
      <c r="G24" s="146"/>
      <c r="H24" s="427"/>
      <c r="I24" s="146"/>
      <c r="J24" s="146"/>
      <c r="K24" s="583"/>
      <c r="L24" s="428"/>
    </row>
    <row r="25" spans="1:12" ht="15.75">
      <c r="A25" s="45"/>
      <c r="B25" s="294" t="s">
        <v>209</v>
      </c>
      <c r="C25" s="295">
        <f aca="true" t="shared" si="2" ref="C25:J25">SUM(C13:C23)</f>
        <v>2</v>
      </c>
      <c r="D25" s="296">
        <f t="shared" si="2"/>
        <v>216</v>
      </c>
      <c r="E25" s="295">
        <f t="shared" si="2"/>
        <v>7</v>
      </c>
      <c r="F25" s="296">
        <f t="shared" si="2"/>
        <v>574</v>
      </c>
      <c r="G25" s="295">
        <f t="shared" si="2"/>
        <v>3</v>
      </c>
      <c r="H25" s="296">
        <f t="shared" si="2"/>
        <v>263</v>
      </c>
      <c r="I25" s="295">
        <f t="shared" si="2"/>
        <v>0</v>
      </c>
      <c r="J25" s="296">
        <f t="shared" si="2"/>
        <v>0</v>
      </c>
      <c r="K25" s="295">
        <f>SUM(K13:K23)</f>
        <v>12</v>
      </c>
      <c r="L25" s="296">
        <f>SUM(L13:L23)</f>
        <v>1053</v>
      </c>
    </row>
    <row r="26" spans="1:12" ht="15.75">
      <c r="A26" s="45"/>
      <c r="B26" s="298" t="s">
        <v>210</v>
      </c>
      <c r="C26" s="295">
        <v>0</v>
      </c>
      <c r="D26" s="296">
        <f aca="true" t="shared" si="3" ref="D26:J26">+D25/-2</f>
        <v>-108</v>
      </c>
      <c r="E26" s="295">
        <v>-3</v>
      </c>
      <c r="F26" s="296">
        <f t="shared" si="3"/>
        <v>-287</v>
      </c>
      <c r="G26" s="295">
        <v>-1</v>
      </c>
      <c r="H26" s="296">
        <f t="shared" si="3"/>
        <v>-131.5</v>
      </c>
      <c r="I26" s="295">
        <f t="shared" si="3"/>
        <v>0</v>
      </c>
      <c r="J26" s="296">
        <f t="shared" si="3"/>
        <v>0</v>
      </c>
      <c r="K26" s="295">
        <f>C26+E26+G26</f>
        <v>-4</v>
      </c>
      <c r="L26" s="296">
        <f>D26+F26+H26</f>
        <v>-526.5</v>
      </c>
    </row>
    <row r="27" spans="1:12" ht="15.75">
      <c r="A27" s="45"/>
      <c r="B27" s="299" t="s">
        <v>211</v>
      </c>
      <c r="C27" s="550">
        <v>0</v>
      </c>
      <c r="D27" s="151">
        <v>0</v>
      </c>
      <c r="E27" s="550">
        <v>0</v>
      </c>
      <c r="F27" s="151">
        <v>0</v>
      </c>
      <c r="G27" s="550">
        <v>0</v>
      </c>
      <c r="H27" s="151">
        <v>0</v>
      </c>
      <c r="I27" s="550">
        <v>0</v>
      </c>
      <c r="J27" s="151">
        <v>0</v>
      </c>
      <c r="K27" s="592"/>
      <c r="L27" s="593">
        <v>0</v>
      </c>
    </row>
    <row r="28" spans="1:12" ht="15.75">
      <c r="A28" s="45"/>
      <c r="B28" s="144"/>
      <c r="C28" s="602" t="s">
        <v>6</v>
      </c>
      <c r="D28" s="599" t="s">
        <v>195</v>
      </c>
      <c r="E28" s="598" t="s">
        <v>6</v>
      </c>
      <c r="F28" s="599" t="s">
        <v>195</v>
      </c>
      <c r="G28" s="598" t="s">
        <v>6</v>
      </c>
      <c r="H28" s="599" t="s">
        <v>195</v>
      </c>
      <c r="I28" s="598" t="s">
        <v>6</v>
      </c>
      <c r="J28" s="599" t="s">
        <v>195</v>
      </c>
      <c r="K28" s="600" t="s">
        <v>6</v>
      </c>
      <c r="L28" s="601" t="s">
        <v>195</v>
      </c>
    </row>
    <row r="29" spans="1:12" ht="15.75">
      <c r="A29" s="45"/>
      <c r="B29" s="551"/>
      <c r="C29" s="271"/>
      <c r="D29" s="429"/>
      <c r="E29" s="549"/>
      <c r="F29" s="429"/>
      <c r="G29" s="549"/>
      <c r="H29" s="429"/>
      <c r="I29" s="549"/>
      <c r="J29" s="429"/>
      <c r="K29" s="589"/>
      <c r="L29" s="429"/>
    </row>
    <row r="30" spans="1:12" ht="15.75">
      <c r="A30" s="45"/>
      <c r="B30" s="603" t="s">
        <v>212</v>
      </c>
      <c r="C30" s="272">
        <f aca="true" t="shared" si="4" ref="C30:J30">SUM(C25:C27)</f>
        <v>2</v>
      </c>
      <c r="D30" s="554">
        <f t="shared" si="4"/>
        <v>108</v>
      </c>
      <c r="E30" s="553">
        <f t="shared" si="4"/>
        <v>4</v>
      </c>
      <c r="F30" s="554">
        <f t="shared" si="4"/>
        <v>287</v>
      </c>
      <c r="G30" s="553">
        <f t="shared" si="4"/>
        <v>2</v>
      </c>
      <c r="H30" s="554">
        <f t="shared" si="4"/>
        <v>131.5</v>
      </c>
      <c r="I30" s="553">
        <f t="shared" si="4"/>
        <v>0</v>
      </c>
      <c r="J30" s="554">
        <f t="shared" si="4"/>
        <v>0</v>
      </c>
      <c r="K30" s="553">
        <f>K25+K26</f>
        <v>8</v>
      </c>
      <c r="L30" s="554">
        <f>SUM(L25:L27)</f>
        <v>526.5</v>
      </c>
    </row>
    <row r="31" spans="1:12" ht="15.75">
      <c r="A31" s="45"/>
      <c r="B31" s="144"/>
      <c r="C31" s="141"/>
      <c r="D31" s="557"/>
      <c r="E31" s="145"/>
      <c r="F31" s="429"/>
      <c r="G31" s="145"/>
      <c r="H31" s="429"/>
      <c r="I31" s="145"/>
      <c r="J31" s="145"/>
      <c r="K31" s="590"/>
      <c r="L31" s="591"/>
    </row>
    <row r="32" spans="1:12" ht="15.75">
      <c r="A32" s="45"/>
      <c r="B32" s="294" t="s">
        <v>50</v>
      </c>
      <c r="C32" s="295">
        <v>0</v>
      </c>
      <c r="D32" s="558">
        <v>33</v>
      </c>
      <c r="E32" s="297">
        <v>0</v>
      </c>
      <c r="F32" s="304">
        <v>89</v>
      </c>
      <c r="G32" s="297">
        <v>0</v>
      </c>
      <c r="H32" s="304">
        <v>41</v>
      </c>
      <c r="I32" s="297">
        <v>0</v>
      </c>
      <c r="J32" s="297">
        <v>0</v>
      </c>
      <c r="K32" s="295">
        <f>C32+E32+G32</f>
        <v>0</v>
      </c>
      <c r="L32" s="296">
        <f>D32+F32+H32</f>
        <v>163</v>
      </c>
    </row>
    <row r="33" spans="1:12" ht="15.75">
      <c r="A33" s="45"/>
      <c r="B33" s="294" t="s">
        <v>55</v>
      </c>
      <c r="C33" s="295">
        <v>0</v>
      </c>
      <c r="D33" s="296">
        <v>15</v>
      </c>
      <c r="E33" s="297">
        <v>0</v>
      </c>
      <c r="F33" s="304">
        <v>51</v>
      </c>
      <c r="G33" s="297">
        <v>0</v>
      </c>
      <c r="H33" s="304">
        <v>15</v>
      </c>
      <c r="I33" s="297">
        <v>0</v>
      </c>
      <c r="J33" s="297">
        <v>0</v>
      </c>
      <c r="K33" s="295">
        <f aca="true" t="shared" si="5" ref="K33:K45">C33+E33+G33</f>
        <v>0</v>
      </c>
      <c r="L33" s="296">
        <f aca="true" t="shared" si="6" ref="L33:L45">D33+F33+H33</f>
        <v>81</v>
      </c>
    </row>
    <row r="34" spans="1:12" ht="15.75">
      <c r="A34" s="45"/>
      <c r="B34" s="294" t="s">
        <v>51</v>
      </c>
      <c r="C34" s="295">
        <v>0</v>
      </c>
      <c r="D34" s="296">
        <v>1</v>
      </c>
      <c r="E34" s="297">
        <v>0</v>
      </c>
      <c r="F34" s="304">
        <v>5</v>
      </c>
      <c r="G34" s="297">
        <v>0</v>
      </c>
      <c r="H34" s="304">
        <v>2</v>
      </c>
      <c r="I34" s="297">
        <v>0</v>
      </c>
      <c r="J34" s="297">
        <v>0</v>
      </c>
      <c r="K34" s="295">
        <f t="shared" si="5"/>
        <v>0</v>
      </c>
      <c r="L34" s="296">
        <f t="shared" si="6"/>
        <v>8</v>
      </c>
    </row>
    <row r="35" spans="1:12" ht="15.75">
      <c r="A35" s="45"/>
      <c r="B35" s="294" t="s">
        <v>56</v>
      </c>
      <c r="C35" s="295">
        <v>0</v>
      </c>
      <c r="D35" s="296"/>
      <c r="E35" s="297">
        <v>0</v>
      </c>
      <c r="F35" s="304">
        <v>0</v>
      </c>
      <c r="G35" s="297">
        <v>0</v>
      </c>
      <c r="H35" s="304">
        <v>0</v>
      </c>
      <c r="I35" s="297">
        <v>0</v>
      </c>
      <c r="J35" s="297">
        <v>0</v>
      </c>
      <c r="K35" s="295">
        <f t="shared" si="5"/>
        <v>0</v>
      </c>
      <c r="L35" s="296">
        <f t="shared" si="6"/>
        <v>0</v>
      </c>
    </row>
    <row r="36" spans="1:12" ht="15.75">
      <c r="A36" s="45"/>
      <c r="B36" s="294" t="s">
        <v>57</v>
      </c>
      <c r="C36" s="295">
        <v>0</v>
      </c>
      <c r="D36" s="296">
        <v>5</v>
      </c>
      <c r="E36" s="297">
        <v>0</v>
      </c>
      <c r="F36" s="304">
        <v>17</v>
      </c>
      <c r="G36" s="297">
        <v>0</v>
      </c>
      <c r="H36" s="304">
        <v>7</v>
      </c>
      <c r="I36" s="297">
        <v>0</v>
      </c>
      <c r="J36" s="297">
        <v>0</v>
      </c>
      <c r="K36" s="295">
        <f t="shared" si="5"/>
        <v>0</v>
      </c>
      <c r="L36" s="296">
        <f t="shared" si="6"/>
        <v>29</v>
      </c>
    </row>
    <row r="37" spans="1:12" ht="15.75">
      <c r="A37" s="45"/>
      <c r="B37" s="294" t="s">
        <v>52</v>
      </c>
      <c r="C37" s="295">
        <v>0</v>
      </c>
      <c r="D37" s="296">
        <v>0</v>
      </c>
      <c r="E37" s="297">
        <v>0</v>
      </c>
      <c r="F37" s="304">
        <v>0</v>
      </c>
      <c r="G37" s="297">
        <v>0</v>
      </c>
      <c r="H37" s="304">
        <v>0</v>
      </c>
      <c r="I37" s="297">
        <v>0</v>
      </c>
      <c r="J37" s="297">
        <v>0</v>
      </c>
      <c r="K37" s="295">
        <f t="shared" si="5"/>
        <v>0</v>
      </c>
      <c r="L37" s="296">
        <f t="shared" si="6"/>
        <v>0</v>
      </c>
    </row>
    <row r="38" spans="1:12" ht="15.75">
      <c r="A38" s="45"/>
      <c r="B38" s="294" t="s">
        <v>58</v>
      </c>
      <c r="C38" s="295">
        <v>0</v>
      </c>
      <c r="D38" s="296"/>
      <c r="E38" s="297">
        <v>0</v>
      </c>
      <c r="F38" s="304">
        <v>0</v>
      </c>
      <c r="G38" s="297">
        <v>0</v>
      </c>
      <c r="H38" s="304">
        <v>0</v>
      </c>
      <c r="I38" s="297">
        <v>0</v>
      </c>
      <c r="J38" s="297">
        <v>0</v>
      </c>
      <c r="K38" s="295">
        <f t="shared" si="5"/>
        <v>0</v>
      </c>
      <c r="L38" s="296">
        <f t="shared" si="6"/>
        <v>0</v>
      </c>
    </row>
    <row r="39" spans="1:12" ht="15.75">
      <c r="A39" s="45"/>
      <c r="B39" s="294" t="s">
        <v>59</v>
      </c>
      <c r="C39" s="295">
        <v>0</v>
      </c>
      <c r="D39" s="296">
        <v>19</v>
      </c>
      <c r="E39" s="297">
        <v>0</v>
      </c>
      <c r="F39" s="304">
        <v>63</v>
      </c>
      <c r="G39" s="297">
        <v>0</v>
      </c>
      <c r="H39" s="304">
        <v>27</v>
      </c>
      <c r="I39" s="297">
        <v>0</v>
      </c>
      <c r="J39" s="297">
        <v>0</v>
      </c>
      <c r="K39" s="295">
        <f t="shared" si="5"/>
        <v>0</v>
      </c>
      <c r="L39" s="296">
        <f t="shared" si="6"/>
        <v>109</v>
      </c>
    </row>
    <row r="40" spans="1:12" ht="15.75">
      <c r="A40" s="45"/>
      <c r="B40" s="294" t="s">
        <v>54</v>
      </c>
      <c r="C40" s="295">
        <v>0</v>
      </c>
      <c r="D40" s="296">
        <v>0</v>
      </c>
      <c r="E40" s="297">
        <v>0</v>
      </c>
      <c r="F40" s="304">
        <v>2</v>
      </c>
      <c r="G40" s="297">
        <v>0</v>
      </c>
      <c r="H40" s="304">
        <v>1</v>
      </c>
      <c r="I40" s="297">
        <v>0</v>
      </c>
      <c r="J40" s="297">
        <v>0</v>
      </c>
      <c r="K40" s="295">
        <f t="shared" si="5"/>
        <v>0</v>
      </c>
      <c r="L40" s="296">
        <f t="shared" si="6"/>
        <v>3</v>
      </c>
    </row>
    <row r="41" spans="1:12" ht="15.75">
      <c r="A41" s="45"/>
      <c r="B41" s="294" t="s">
        <v>274</v>
      </c>
      <c r="C41" s="295">
        <v>0</v>
      </c>
      <c r="D41" s="296">
        <v>0</v>
      </c>
      <c r="E41" s="297">
        <v>0</v>
      </c>
      <c r="F41" s="304">
        <v>0</v>
      </c>
      <c r="G41" s="297">
        <v>0</v>
      </c>
      <c r="H41" s="304">
        <v>0</v>
      </c>
      <c r="I41" s="297">
        <v>0</v>
      </c>
      <c r="J41" s="297">
        <v>0</v>
      </c>
      <c r="K41" s="295">
        <f t="shared" si="5"/>
        <v>0</v>
      </c>
      <c r="L41" s="296">
        <f t="shared" si="6"/>
        <v>0</v>
      </c>
    </row>
    <row r="42" spans="1:12" ht="15.75">
      <c r="A42" s="45"/>
      <c r="B42" s="294" t="s">
        <v>60</v>
      </c>
      <c r="C42" s="295">
        <v>0</v>
      </c>
      <c r="D42" s="296">
        <v>1</v>
      </c>
      <c r="E42" s="297">
        <v>0</v>
      </c>
      <c r="F42" s="304">
        <v>5</v>
      </c>
      <c r="G42" s="297">
        <v>0</v>
      </c>
      <c r="H42" s="304">
        <v>2</v>
      </c>
      <c r="I42" s="297">
        <v>0</v>
      </c>
      <c r="J42" s="297">
        <v>0</v>
      </c>
      <c r="K42" s="295">
        <f t="shared" si="5"/>
        <v>0</v>
      </c>
      <c r="L42" s="296">
        <f t="shared" si="6"/>
        <v>8</v>
      </c>
    </row>
    <row r="43" spans="1:12" ht="15.75">
      <c r="A43" s="45"/>
      <c r="B43" s="294" t="s">
        <v>53</v>
      </c>
      <c r="C43" s="295"/>
      <c r="D43" s="296">
        <v>33</v>
      </c>
      <c r="E43" s="297"/>
      <c r="F43" s="304">
        <v>105</v>
      </c>
      <c r="G43" s="297"/>
      <c r="H43" s="304">
        <v>46</v>
      </c>
      <c r="I43" s="297"/>
      <c r="J43" s="297"/>
      <c r="K43" s="295">
        <f t="shared" si="5"/>
        <v>0</v>
      </c>
      <c r="L43" s="296">
        <f t="shared" si="6"/>
        <v>184</v>
      </c>
    </row>
    <row r="44" spans="1:12" ht="15.75">
      <c r="A44" s="45"/>
      <c r="B44" s="294" t="s">
        <v>273</v>
      </c>
      <c r="C44" s="295">
        <v>0</v>
      </c>
      <c r="D44" s="296">
        <v>17</v>
      </c>
      <c r="E44" s="297">
        <v>0</v>
      </c>
      <c r="F44" s="304">
        <v>61</v>
      </c>
      <c r="G44" s="297">
        <v>0</v>
      </c>
      <c r="H44" s="304">
        <v>26</v>
      </c>
      <c r="I44" s="297">
        <v>0</v>
      </c>
      <c r="J44" s="297">
        <v>0</v>
      </c>
      <c r="K44" s="295">
        <f t="shared" si="5"/>
        <v>0</v>
      </c>
      <c r="L44" s="296">
        <f t="shared" si="6"/>
        <v>104</v>
      </c>
    </row>
    <row r="45" spans="1:18" ht="15.75">
      <c r="A45" s="45"/>
      <c r="B45" s="299"/>
      <c r="C45" s="295">
        <v>0</v>
      </c>
      <c r="D45" s="150">
        <v>0</v>
      </c>
      <c r="E45" s="297">
        <v>0</v>
      </c>
      <c r="F45" s="304">
        <v>0</v>
      </c>
      <c r="G45" s="297">
        <v>0</v>
      </c>
      <c r="H45" s="304">
        <v>0</v>
      </c>
      <c r="I45" s="297">
        <v>0</v>
      </c>
      <c r="J45" s="297">
        <v>0</v>
      </c>
      <c r="K45" s="295">
        <f t="shared" si="5"/>
        <v>0</v>
      </c>
      <c r="L45" s="296">
        <f t="shared" si="6"/>
        <v>0</v>
      </c>
      <c r="Q45" s="48"/>
      <c r="R45" s="48"/>
    </row>
    <row r="46" spans="1:19" ht="15.75">
      <c r="A46" s="45"/>
      <c r="B46" s="144"/>
      <c r="C46" s="139"/>
      <c r="D46" s="428"/>
      <c r="E46" s="140"/>
      <c r="F46" s="428"/>
      <c r="G46" s="140"/>
      <c r="H46" s="428"/>
      <c r="I46" s="140"/>
      <c r="J46" s="140"/>
      <c r="K46" s="583"/>
      <c r="L46" s="428"/>
      <c r="P46" s="653"/>
      <c r="Q46" s="50"/>
      <c r="R46" s="50"/>
      <c r="S46" s="514"/>
    </row>
    <row r="47" spans="1:19" ht="15.75">
      <c r="A47" s="45"/>
      <c r="B47" s="332"/>
      <c r="C47" s="149"/>
      <c r="D47" s="430"/>
      <c r="E47" s="333"/>
      <c r="F47" s="430"/>
      <c r="G47" s="333"/>
      <c r="H47" s="430"/>
      <c r="I47" s="333"/>
      <c r="J47" s="333"/>
      <c r="K47" s="584"/>
      <c r="L47" s="430"/>
      <c r="P47" s="653"/>
      <c r="Q47" s="50"/>
      <c r="R47" s="50"/>
      <c r="S47" s="514"/>
    </row>
    <row r="48" spans="1:19" ht="16.5" thickBot="1">
      <c r="A48" s="45"/>
      <c r="B48" s="461" t="s">
        <v>0</v>
      </c>
      <c r="C48" s="462">
        <f aca="true" t="shared" si="7" ref="C48:K48">SUM(C30:C45)</f>
        <v>2</v>
      </c>
      <c r="D48" s="463">
        <f>SUM(D30:D45)</f>
        <v>232</v>
      </c>
      <c r="E48" s="464">
        <f t="shared" si="7"/>
        <v>4</v>
      </c>
      <c r="F48" s="463">
        <f t="shared" si="7"/>
        <v>685</v>
      </c>
      <c r="G48" s="464">
        <f t="shared" si="7"/>
        <v>2</v>
      </c>
      <c r="H48" s="606">
        <f>SUM(H30:H45)</f>
        <v>298.5</v>
      </c>
      <c r="I48" s="464">
        <f t="shared" si="7"/>
        <v>0</v>
      </c>
      <c r="J48" s="465">
        <f t="shared" si="7"/>
        <v>0</v>
      </c>
      <c r="K48" s="462">
        <f t="shared" si="7"/>
        <v>8</v>
      </c>
      <c r="L48" s="606">
        <f>SUM(L30:L45)</f>
        <v>1215.5</v>
      </c>
      <c r="P48" s="653"/>
      <c r="Q48" s="50"/>
      <c r="R48" s="50"/>
      <c r="S48" s="514"/>
    </row>
    <row r="49" spans="1:33" ht="15.75">
      <c r="A49" s="45"/>
      <c r="B49" s="49"/>
      <c r="C49" s="49"/>
      <c r="D49" s="49"/>
      <c r="E49" s="49"/>
      <c r="F49" s="49"/>
      <c r="G49" s="49"/>
      <c r="H49" s="49"/>
      <c r="I49" s="49"/>
      <c r="J49" s="49"/>
      <c r="K49" s="49"/>
      <c r="L49" s="49"/>
      <c r="M49" s="49"/>
      <c r="N49" s="49"/>
      <c r="O49" s="49"/>
      <c r="P49" s="49"/>
      <c r="Q49" s="49"/>
      <c r="R49" s="49"/>
      <c r="S49" s="46"/>
      <c r="T49" s="48"/>
      <c r="U49" s="48"/>
      <c r="V49" s="48"/>
      <c r="W49" s="48"/>
      <c r="X49" s="48"/>
      <c r="Y49" s="48"/>
      <c r="Z49" s="48"/>
      <c r="AA49" s="48"/>
      <c r="AB49" s="48"/>
      <c r="AC49" s="48"/>
      <c r="AD49" s="48"/>
      <c r="AE49" s="48"/>
      <c r="AF49" s="48"/>
      <c r="AG49" s="48"/>
    </row>
    <row r="50" spans="1:33" ht="15.75">
      <c r="A50" s="45"/>
      <c r="B50" s="49"/>
      <c r="C50" s="49"/>
      <c r="D50" s="49"/>
      <c r="E50" s="49"/>
      <c r="F50" s="49"/>
      <c r="G50" s="49"/>
      <c r="H50" s="49"/>
      <c r="I50" s="49"/>
      <c r="J50" s="49"/>
      <c r="K50" s="49"/>
      <c r="L50" s="49"/>
      <c r="M50" s="49"/>
      <c r="N50" s="49"/>
      <c r="O50" s="49"/>
      <c r="P50" s="49"/>
      <c r="Q50" s="49"/>
      <c r="R50" s="49"/>
      <c r="S50" s="49"/>
      <c r="T50" s="50"/>
      <c r="U50" s="50"/>
      <c r="V50" s="50"/>
      <c r="W50" s="50"/>
      <c r="X50" s="50"/>
      <c r="Y50" s="50"/>
      <c r="Z50" s="50"/>
      <c r="AA50" s="50"/>
      <c r="AB50" s="50"/>
      <c r="AC50" s="50"/>
      <c r="AD50" s="50"/>
      <c r="AE50" s="50"/>
      <c r="AF50" s="50"/>
      <c r="AG50" s="50"/>
    </row>
  </sheetData>
  <mergeCells count="1">
    <mergeCell ref="K9:L9"/>
  </mergeCells>
  <printOptions horizontalCentered="1"/>
  <pageMargins left="0.75" right="0.75" top="0.5" bottom="0.5" header="0.5" footer="0.5"/>
  <pageSetup fitToHeight="0" fitToWidth="1" horizontalDpi="600" verticalDpi="600" orientation="landscape" scale="64" r:id="rId1"/>
  <headerFooter alignWithMargins="0">
    <oddFooter>&amp;C&amp;"Times New Roman,Regular"&amp;14Exhibit J - Financial Analysis of Program Changes&amp;12
</oddFooter>
  </headerFooter>
</worksheet>
</file>

<file path=xl/worksheets/sheet11.xml><?xml version="1.0" encoding="utf-8"?>
<worksheet xmlns="http://schemas.openxmlformats.org/spreadsheetml/2006/main" xmlns:r="http://schemas.openxmlformats.org/officeDocument/2006/relationships">
  <dimension ref="A1:N35"/>
  <sheetViews>
    <sheetView showGridLines="0" showOutlineSymbols="0" zoomScale="70" zoomScaleNormal="70" workbookViewId="0" topLeftCell="B1">
      <pane xSplit="2" ySplit="11" topLeftCell="D29" activePane="bottomRight" state="frozen"/>
      <selection pane="topLeft" activeCell="D13" sqref="D13"/>
      <selection pane="topRight" activeCell="D13" sqref="D13"/>
      <selection pane="bottomLeft" activeCell="D13" sqref="D13"/>
      <selection pane="bottomRight" activeCell="D13" sqref="D13"/>
    </sheetView>
  </sheetViews>
  <sheetFormatPr defaultColWidth="8.88671875" defaultRowHeight="15"/>
  <cols>
    <col min="1" max="1" width="3.88671875" style="12" hidden="1" customWidth="1"/>
    <col min="2" max="2" width="56.99609375" style="12" customWidth="1"/>
    <col min="3" max="3" width="1.66796875" style="12" customWidth="1"/>
    <col min="4" max="4" width="13.21484375" style="12" customWidth="1"/>
    <col min="5" max="5" width="12.4453125" style="12" customWidth="1"/>
    <col min="6" max="6" width="4.10546875" style="12" customWidth="1"/>
    <col min="7" max="7" width="8.77734375" style="12" customWidth="1"/>
    <col min="8" max="8" width="9.77734375" style="12" customWidth="1"/>
    <col min="9" max="9" width="4.99609375" style="12" customWidth="1"/>
    <col min="10" max="10" width="9.21484375" style="12" customWidth="1"/>
    <col min="11" max="11" width="9.77734375" style="12" customWidth="1"/>
    <col min="12" max="12" width="3.77734375" style="12" customWidth="1"/>
    <col min="13" max="13" width="7.77734375" style="12" customWidth="1"/>
    <col min="14" max="14" width="9.77734375" style="12" customWidth="1"/>
    <col min="15" max="16384" width="9.6640625" style="12" customWidth="1"/>
  </cols>
  <sheetData>
    <row r="1" spans="1:14" ht="20.25">
      <c r="A1" s="51" t="s">
        <v>123</v>
      </c>
      <c r="B1" s="286" t="s">
        <v>100</v>
      </c>
      <c r="C1" s="34"/>
      <c r="D1" s="34"/>
      <c r="E1" s="34"/>
      <c r="F1" s="34"/>
      <c r="G1" s="34"/>
      <c r="H1" s="34"/>
      <c r="I1" s="34"/>
      <c r="J1" s="34"/>
      <c r="K1" s="34"/>
      <c r="L1" s="34"/>
      <c r="M1" s="34"/>
      <c r="N1" s="34"/>
    </row>
    <row r="2" spans="1:14" ht="20.25">
      <c r="A2" s="51"/>
      <c r="B2" s="283"/>
      <c r="C2" s="34"/>
      <c r="D2" s="34"/>
      <c r="E2" s="34"/>
      <c r="F2" s="34"/>
      <c r="G2" s="34"/>
      <c r="H2" s="34"/>
      <c r="I2" s="34"/>
      <c r="J2" s="34"/>
      <c r="K2" s="34"/>
      <c r="L2" s="34"/>
      <c r="M2" s="34"/>
      <c r="N2" s="34"/>
    </row>
    <row r="3" spans="1:14" ht="20.25">
      <c r="A3" s="51"/>
      <c r="B3" s="34"/>
      <c r="C3" s="34"/>
      <c r="D3" s="34"/>
      <c r="E3" s="34"/>
      <c r="F3" s="34"/>
      <c r="G3" s="34"/>
      <c r="H3" s="34"/>
      <c r="I3" s="34"/>
      <c r="J3" s="34"/>
      <c r="K3" s="34"/>
      <c r="L3" s="34"/>
      <c r="M3" s="34"/>
      <c r="N3" s="34"/>
    </row>
    <row r="4" spans="1:14" ht="20.25">
      <c r="A4" s="51"/>
      <c r="B4" s="284" t="s">
        <v>194</v>
      </c>
      <c r="C4" s="38"/>
      <c r="D4" s="38"/>
      <c r="E4" s="38"/>
      <c r="F4" s="38"/>
      <c r="G4" s="38"/>
      <c r="H4" s="38"/>
      <c r="I4" s="38"/>
      <c r="J4" s="38"/>
      <c r="K4" s="38"/>
      <c r="L4" s="38"/>
      <c r="M4" s="38"/>
      <c r="N4" s="38"/>
    </row>
    <row r="5" spans="1:14" ht="18.75">
      <c r="A5" s="13" t="s">
        <v>194</v>
      </c>
      <c r="B5" s="285" t="e">
        <f>+#REF!</f>
        <v>#REF!</v>
      </c>
      <c r="C5" s="38"/>
      <c r="D5" s="38"/>
      <c r="E5" s="38"/>
      <c r="F5" s="39"/>
      <c r="G5" s="38"/>
      <c r="H5" s="38"/>
      <c r="I5" s="38"/>
      <c r="J5" s="38"/>
      <c r="K5" s="38"/>
      <c r="L5" s="38"/>
      <c r="M5" s="38"/>
      <c r="N5" s="38"/>
    </row>
    <row r="6" spans="1:14" ht="18.75">
      <c r="A6" s="16" t="e">
        <f>+#REF!</f>
        <v>#REF!</v>
      </c>
      <c r="B6" s="285" t="e">
        <f>+#REF!</f>
        <v>#REF!</v>
      </c>
      <c r="C6" s="38"/>
      <c r="D6" s="38"/>
      <c r="E6" s="38"/>
      <c r="F6" s="39"/>
      <c r="G6" s="38"/>
      <c r="H6" s="38"/>
      <c r="I6" s="38"/>
      <c r="J6" s="38"/>
      <c r="K6" s="38"/>
      <c r="L6" s="38"/>
      <c r="M6" s="38"/>
      <c r="N6" s="38"/>
    </row>
    <row r="7" spans="1:14" ht="15.75">
      <c r="A7" s="17"/>
      <c r="B7" s="38"/>
      <c r="C7" s="38"/>
      <c r="D7" s="38"/>
      <c r="E7" s="38"/>
      <c r="F7" s="39"/>
      <c r="G7" s="38"/>
      <c r="H7" s="38"/>
      <c r="I7" s="38"/>
      <c r="J7" s="38"/>
      <c r="K7" s="38"/>
      <c r="L7" s="38"/>
      <c r="M7" s="38"/>
      <c r="N7" s="38"/>
    </row>
    <row r="8" spans="1:14" ht="16.5" thickBot="1">
      <c r="A8" s="34"/>
      <c r="B8" s="34" t="s">
        <v>181</v>
      </c>
      <c r="C8" s="34"/>
      <c r="D8" s="34"/>
      <c r="E8" s="34"/>
      <c r="F8" s="34"/>
      <c r="G8" s="34"/>
      <c r="H8" s="34"/>
      <c r="I8" s="34"/>
      <c r="J8" s="34"/>
      <c r="K8" s="34"/>
      <c r="L8" s="34"/>
      <c r="M8" s="34"/>
      <c r="N8" s="34"/>
    </row>
    <row r="9" spans="1:14" ht="15.75">
      <c r="A9" s="273"/>
      <c r="B9" s="447"/>
      <c r="C9" s="448"/>
      <c r="D9" s="768" t="s">
        <v>284</v>
      </c>
      <c r="E9" s="769"/>
      <c r="F9" s="770"/>
      <c r="G9" s="449"/>
      <c r="H9" s="450"/>
      <c r="I9" s="506"/>
      <c r="J9" s="451"/>
      <c r="K9" s="452"/>
      <c r="L9" s="452"/>
      <c r="M9" s="451"/>
      <c r="N9" s="453"/>
    </row>
    <row r="10" spans="1:14" ht="18.75" customHeight="1">
      <c r="A10" s="271"/>
      <c r="B10" s="271"/>
      <c r="C10" s="135"/>
      <c r="D10" s="771" t="s">
        <v>290</v>
      </c>
      <c r="E10" s="772"/>
      <c r="F10" s="773"/>
      <c r="G10" s="771" t="s">
        <v>85</v>
      </c>
      <c r="H10" s="772"/>
      <c r="I10" s="773"/>
      <c r="J10" s="278" t="s">
        <v>154</v>
      </c>
      <c r="K10" s="277"/>
      <c r="L10" s="277"/>
      <c r="M10" s="278" t="s">
        <v>1</v>
      </c>
      <c r="N10" s="280"/>
    </row>
    <row r="11" spans="1:14" ht="16.5" thickBot="1">
      <c r="A11" s="274"/>
      <c r="B11" s="274" t="s">
        <v>14</v>
      </c>
      <c r="C11" s="275"/>
      <c r="D11" s="279" t="s">
        <v>180</v>
      </c>
      <c r="E11" s="276" t="s">
        <v>182</v>
      </c>
      <c r="F11" s="275"/>
      <c r="G11" s="279" t="s">
        <v>180</v>
      </c>
      <c r="H11" s="276" t="s">
        <v>182</v>
      </c>
      <c r="I11" s="275"/>
      <c r="J11" s="279" t="s">
        <v>180</v>
      </c>
      <c r="K11" s="276" t="s">
        <v>182</v>
      </c>
      <c r="L11" s="275"/>
      <c r="M11" s="279" t="s">
        <v>180</v>
      </c>
      <c r="N11" s="281" t="s">
        <v>182</v>
      </c>
    </row>
    <row r="12" spans="1:14" ht="15.75">
      <c r="A12" s="271"/>
      <c r="B12" s="271"/>
      <c r="C12" s="135"/>
      <c r="D12" s="271"/>
      <c r="E12" s="135"/>
      <c r="F12" s="135"/>
      <c r="G12" s="271"/>
      <c r="H12" s="135"/>
      <c r="I12" s="135"/>
      <c r="J12" s="271"/>
      <c r="K12" s="135"/>
      <c r="L12" s="135"/>
      <c r="M12" s="271"/>
      <c r="N12" s="137"/>
    </row>
    <row r="13" spans="1:14" ht="15.75" hidden="1">
      <c r="A13" s="271"/>
      <c r="B13" s="282" t="s">
        <v>15</v>
      </c>
      <c r="C13" s="135" t="s">
        <v>181</v>
      </c>
      <c r="D13" s="271"/>
      <c r="E13" s="135"/>
      <c r="F13" s="135"/>
      <c r="G13" s="271"/>
      <c r="H13" s="135"/>
      <c r="I13" s="135"/>
      <c r="J13" s="271"/>
      <c r="K13" s="135"/>
      <c r="L13" s="135"/>
      <c r="M13" s="271">
        <f aca="true" t="shared" si="0" ref="M13:M28">J13-G13</f>
        <v>0</v>
      </c>
      <c r="N13" s="137"/>
    </row>
    <row r="14" spans="1:14" ht="15.75" hidden="1">
      <c r="A14" s="271"/>
      <c r="B14" s="282" t="s">
        <v>16</v>
      </c>
      <c r="C14" s="135" t="s">
        <v>181</v>
      </c>
      <c r="D14" s="271"/>
      <c r="E14" s="135"/>
      <c r="F14" s="135"/>
      <c r="G14" s="271"/>
      <c r="H14" s="135"/>
      <c r="I14" s="135"/>
      <c r="J14" s="271"/>
      <c r="K14" s="135"/>
      <c r="L14" s="135"/>
      <c r="M14" s="271">
        <f t="shared" si="0"/>
        <v>0</v>
      </c>
      <c r="N14" s="137"/>
    </row>
    <row r="15" spans="1:14" ht="15.75" hidden="1">
      <c r="A15" s="271"/>
      <c r="B15" s="282" t="s">
        <v>17</v>
      </c>
      <c r="C15" s="135" t="s">
        <v>181</v>
      </c>
      <c r="D15" s="271"/>
      <c r="E15" s="135"/>
      <c r="F15" s="135"/>
      <c r="G15" s="271"/>
      <c r="H15" s="135"/>
      <c r="I15" s="135"/>
      <c r="J15" s="271"/>
      <c r="K15" s="135"/>
      <c r="L15" s="135"/>
      <c r="M15" s="271">
        <f t="shared" si="0"/>
        <v>0</v>
      </c>
      <c r="N15" s="137"/>
    </row>
    <row r="16" spans="1:14" ht="15.75" hidden="1">
      <c r="A16" s="271"/>
      <c r="B16" s="282" t="s">
        <v>61</v>
      </c>
      <c r="C16" s="135" t="s">
        <v>181</v>
      </c>
      <c r="D16" s="271"/>
      <c r="E16" s="135"/>
      <c r="F16" s="135"/>
      <c r="G16" s="271"/>
      <c r="H16" s="135"/>
      <c r="I16" s="135"/>
      <c r="J16" s="271"/>
      <c r="K16" s="135"/>
      <c r="L16" s="135"/>
      <c r="M16" s="271">
        <f t="shared" si="0"/>
        <v>0</v>
      </c>
      <c r="N16" s="137"/>
    </row>
    <row r="17" spans="1:14" ht="15.75">
      <c r="A17" s="271"/>
      <c r="B17" s="431" t="s">
        <v>116</v>
      </c>
      <c r="C17" s="288" t="s">
        <v>181</v>
      </c>
      <c r="D17" s="289">
        <v>37</v>
      </c>
      <c r="E17" s="288"/>
      <c r="F17" s="288"/>
      <c r="G17" s="289">
        <v>34</v>
      </c>
      <c r="H17" s="288"/>
      <c r="I17" s="288"/>
      <c r="J17" s="289">
        <f>G17</f>
        <v>34</v>
      </c>
      <c r="K17" s="288"/>
      <c r="L17" s="288"/>
      <c r="M17" s="289">
        <f t="shared" si="0"/>
        <v>0</v>
      </c>
      <c r="N17" s="290"/>
    </row>
    <row r="18" spans="1:14" ht="15.75">
      <c r="A18" s="271"/>
      <c r="B18" s="287" t="s">
        <v>108</v>
      </c>
      <c r="C18" s="288" t="s">
        <v>181</v>
      </c>
      <c r="D18" s="289">
        <v>404</v>
      </c>
      <c r="E18" s="288"/>
      <c r="F18" s="288"/>
      <c r="G18" s="289">
        <v>362</v>
      </c>
      <c r="H18" s="288"/>
      <c r="I18" s="288"/>
      <c r="J18" s="289">
        <f>G18</f>
        <v>362</v>
      </c>
      <c r="K18" s="288"/>
      <c r="L18" s="288"/>
      <c r="M18" s="289">
        <f t="shared" si="0"/>
        <v>0</v>
      </c>
      <c r="N18" s="290"/>
    </row>
    <row r="19" spans="1:14" ht="15.75">
      <c r="A19" s="271"/>
      <c r="B19" s="287" t="s">
        <v>109</v>
      </c>
      <c r="C19" s="288" t="s">
        <v>181</v>
      </c>
      <c r="D19" s="289">
        <v>80</v>
      </c>
      <c r="E19" s="288"/>
      <c r="F19" s="288"/>
      <c r="G19" s="289">
        <v>75</v>
      </c>
      <c r="H19" s="288"/>
      <c r="I19" s="288"/>
      <c r="J19" s="289">
        <v>83</v>
      </c>
      <c r="K19" s="288"/>
      <c r="L19" s="288"/>
      <c r="M19" s="289">
        <f t="shared" si="0"/>
        <v>8</v>
      </c>
      <c r="N19" s="290"/>
    </row>
    <row r="20" spans="1:14" ht="15.75">
      <c r="A20" s="271"/>
      <c r="B20" s="287" t="s">
        <v>110</v>
      </c>
      <c r="C20" s="288" t="s">
        <v>181</v>
      </c>
      <c r="D20" s="289">
        <v>52</v>
      </c>
      <c r="E20" s="288"/>
      <c r="F20" s="288"/>
      <c r="G20" s="289">
        <v>48</v>
      </c>
      <c r="H20" s="288"/>
      <c r="I20" s="288"/>
      <c r="J20" s="289">
        <f>G20</f>
        <v>48</v>
      </c>
      <c r="K20" s="288"/>
      <c r="L20" s="288"/>
      <c r="M20" s="289">
        <f t="shared" si="0"/>
        <v>0</v>
      </c>
      <c r="N20" s="290"/>
    </row>
    <row r="21" spans="1:14" ht="15.75">
      <c r="A21" s="271"/>
      <c r="B21" s="287" t="s">
        <v>111</v>
      </c>
      <c r="C21" s="288" t="s">
        <v>181</v>
      </c>
      <c r="D21" s="289">
        <v>40</v>
      </c>
      <c r="E21" s="288"/>
      <c r="F21" s="288"/>
      <c r="G21" s="289">
        <v>38</v>
      </c>
      <c r="H21" s="288"/>
      <c r="I21" s="288"/>
      <c r="J21" s="289">
        <f>G21</f>
        <v>38</v>
      </c>
      <c r="K21" s="288"/>
      <c r="L21" s="288"/>
      <c r="M21" s="289">
        <f t="shared" si="0"/>
        <v>0</v>
      </c>
      <c r="N21" s="290"/>
    </row>
    <row r="22" spans="1:14" ht="15.75">
      <c r="A22" s="271"/>
      <c r="B22" s="287" t="s">
        <v>112</v>
      </c>
      <c r="C22" s="288" t="s">
        <v>181</v>
      </c>
      <c r="D22" s="289">
        <v>52</v>
      </c>
      <c r="E22" s="288"/>
      <c r="F22" s="288"/>
      <c r="G22" s="289">
        <v>43</v>
      </c>
      <c r="H22" s="288"/>
      <c r="I22" s="288"/>
      <c r="J22" s="289">
        <f>G22</f>
        <v>43</v>
      </c>
      <c r="K22" s="288"/>
      <c r="L22" s="288"/>
      <c r="M22" s="289">
        <f t="shared" si="0"/>
        <v>0</v>
      </c>
      <c r="N22" s="290"/>
    </row>
    <row r="23" spans="1:14" ht="15.75">
      <c r="A23" s="271"/>
      <c r="B23" s="287" t="s">
        <v>113</v>
      </c>
      <c r="C23" s="288" t="s">
        <v>181</v>
      </c>
      <c r="D23" s="289">
        <v>3</v>
      </c>
      <c r="E23" s="288"/>
      <c r="F23" s="288"/>
      <c r="G23" s="289">
        <v>3</v>
      </c>
      <c r="H23" s="288"/>
      <c r="I23" s="288"/>
      <c r="J23" s="289">
        <f>G23</f>
        <v>3</v>
      </c>
      <c r="K23" s="288"/>
      <c r="L23" s="288"/>
      <c r="M23" s="289">
        <f t="shared" si="0"/>
        <v>0</v>
      </c>
      <c r="N23" s="290"/>
    </row>
    <row r="24" spans="1:14" ht="15.75">
      <c r="A24" s="271"/>
      <c r="B24" s="287" t="s">
        <v>114</v>
      </c>
      <c r="C24" s="288" t="s">
        <v>181</v>
      </c>
      <c r="D24" s="289">
        <v>49</v>
      </c>
      <c r="E24" s="288"/>
      <c r="F24" s="288"/>
      <c r="G24" s="289">
        <v>49</v>
      </c>
      <c r="H24" s="288"/>
      <c r="I24" s="288"/>
      <c r="J24" s="289">
        <v>53</v>
      </c>
      <c r="K24" s="288"/>
      <c r="L24" s="288"/>
      <c r="M24" s="289">
        <f t="shared" si="0"/>
        <v>4</v>
      </c>
      <c r="N24" s="290"/>
    </row>
    <row r="25" spans="1:14" ht="15.75">
      <c r="A25" s="271"/>
      <c r="B25" s="287" t="s">
        <v>107</v>
      </c>
      <c r="C25" s="288" t="s">
        <v>181</v>
      </c>
      <c r="D25" s="289">
        <v>34</v>
      </c>
      <c r="E25" s="288"/>
      <c r="F25" s="288"/>
      <c r="G25" s="289">
        <v>31</v>
      </c>
      <c r="H25" s="288"/>
      <c r="I25" s="288"/>
      <c r="J25" s="289">
        <f>G25</f>
        <v>31</v>
      </c>
      <c r="K25" s="288"/>
      <c r="L25" s="288"/>
      <c r="M25" s="289">
        <f t="shared" si="0"/>
        <v>0</v>
      </c>
      <c r="N25" s="290"/>
    </row>
    <row r="26" spans="1:14" ht="15.75">
      <c r="A26" s="271"/>
      <c r="B26" s="287" t="s">
        <v>138</v>
      </c>
      <c r="C26" s="288" t="s">
        <v>181</v>
      </c>
      <c r="D26" s="289">
        <v>55</v>
      </c>
      <c r="E26" s="288"/>
      <c r="F26" s="288"/>
      <c r="G26" s="289">
        <v>53</v>
      </c>
      <c r="H26" s="288"/>
      <c r="I26" s="288"/>
      <c r="J26" s="289">
        <f>G26</f>
        <v>53</v>
      </c>
      <c r="K26" s="288"/>
      <c r="L26" s="288"/>
      <c r="M26" s="289">
        <f t="shared" si="0"/>
        <v>0</v>
      </c>
      <c r="N26" s="290"/>
    </row>
    <row r="27" spans="1:14" ht="15.75">
      <c r="A27" s="271"/>
      <c r="B27" s="287" t="s">
        <v>137</v>
      </c>
      <c r="C27" s="288" t="s">
        <v>181</v>
      </c>
      <c r="D27" s="289">
        <v>7</v>
      </c>
      <c r="E27" s="288"/>
      <c r="F27" s="288"/>
      <c r="G27" s="289">
        <v>6</v>
      </c>
      <c r="H27" s="288"/>
      <c r="I27" s="288"/>
      <c r="J27" s="289">
        <f>G27</f>
        <v>6</v>
      </c>
      <c r="K27" s="288"/>
      <c r="L27" s="288"/>
      <c r="M27" s="289">
        <f t="shared" si="0"/>
        <v>0</v>
      </c>
      <c r="N27" s="290"/>
    </row>
    <row r="28" spans="1:14" ht="15.75">
      <c r="A28" s="271"/>
      <c r="B28" s="287" t="s">
        <v>115</v>
      </c>
      <c r="C28" s="288" t="s">
        <v>181</v>
      </c>
      <c r="D28" s="289">
        <v>5</v>
      </c>
      <c r="E28" s="288"/>
      <c r="F28" s="288"/>
      <c r="G28" s="289">
        <v>4</v>
      </c>
      <c r="H28" s="288"/>
      <c r="I28" s="288"/>
      <c r="J28" s="289">
        <f>G28</f>
        <v>4</v>
      </c>
      <c r="K28" s="288"/>
      <c r="L28" s="288"/>
      <c r="M28" s="289">
        <f t="shared" si="0"/>
        <v>0</v>
      </c>
      <c r="N28" s="290"/>
    </row>
    <row r="29" spans="1:14" ht="15.75">
      <c r="A29" s="271"/>
      <c r="B29" s="339" t="s">
        <v>38</v>
      </c>
      <c r="C29" s="291" t="s">
        <v>181</v>
      </c>
      <c r="D29" s="340">
        <f>SUM(D17:D28)</f>
        <v>818</v>
      </c>
      <c r="E29" s="291"/>
      <c r="F29" s="291"/>
      <c r="G29" s="340">
        <f>SUM(G17:G28)</f>
        <v>746</v>
      </c>
      <c r="H29" s="291"/>
      <c r="I29" s="291"/>
      <c r="J29" s="340">
        <f>SUM(J17:J28)</f>
        <v>758</v>
      </c>
      <c r="K29" s="291"/>
      <c r="L29" s="291"/>
      <c r="M29" s="340">
        <f>SUM(M17:M28)</f>
        <v>12</v>
      </c>
      <c r="N29" s="292"/>
    </row>
    <row r="30" spans="1:14" ht="15.75">
      <c r="A30" s="271"/>
      <c r="B30" s="282"/>
      <c r="C30" s="135"/>
      <c r="D30" s="271"/>
      <c r="E30" s="135"/>
      <c r="F30" s="135"/>
      <c r="G30" s="271"/>
      <c r="H30" s="135"/>
      <c r="I30" s="135"/>
      <c r="J30" s="271"/>
      <c r="K30" s="135"/>
      <c r="L30" s="135"/>
      <c r="M30" s="271"/>
      <c r="N30" s="137"/>
    </row>
    <row r="31" spans="1:14" ht="15.75">
      <c r="A31" s="271"/>
      <c r="B31" s="341" t="s">
        <v>276</v>
      </c>
      <c r="C31" s="288"/>
      <c r="D31" s="289"/>
      <c r="E31" s="416">
        <v>152000</v>
      </c>
      <c r="F31" s="288"/>
      <c r="G31" s="289"/>
      <c r="H31" s="416">
        <v>156104</v>
      </c>
      <c r="I31" s="288"/>
      <c r="J31" s="214"/>
      <c r="K31" s="416">
        <v>159538</v>
      </c>
      <c r="L31" s="288"/>
      <c r="M31" s="289"/>
      <c r="N31" s="290"/>
    </row>
    <row r="32" spans="1:14" ht="15.75">
      <c r="A32" s="271"/>
      <c r="B32" s="341" t="s">
        <v>62</v>
      </c>
      <c r="C32" s="288"/>
      <c r="D32" s="293"/>
      <c r="E32" s="416">
        <v>84917</v>
      </c>
      <c r="F32" s="288"/>
      <c r="G32" s="289"/>
      <c r="H32" s="416">
        <v>86778</v>
      </c>
      <c r="I32" s="288"/>
      <c r="J32" s="214"/>
      <c r="K32" s="416">
        <v>88538</v>
      </c>
      <c r="L32" s="288"/>
      <c r="M32" s="289"/>
      <c r="N32" s="290"/>
    </row>
    <row r="33" spans="1:14" ht="16.5" thickBot="1">
      <c r="A33" s="272"/>
      <c r="B33" s="454" t="s">
        <v>63</v>
      </c>
      <c r="C33" s="455"/>
      <c r="D33" s="456"/>
      <c r="E33" s="692">
        <v>12.94</v>
      </c>
      <c r="F33" s="457"/>
      <c r="G33" s="458"/>
      <c r="H33" s="692">
        <v>12.89</v>
      </c>
      <c r="I33" s="457"/>
      <c r="J33" s="458"/>
      <c r="K33" s="692">
        <v>12.88</v>
      </c>
      <c r="L33" s="455"/>
      <c r="M33" s="459"/>
      <c r="N33" s="460"/>
    </row>
    <row r="34" spans="1:14" ht="15.75">
      <c r="A34" s="34"/>
      <c r="B34" s="37"/>
      <c r="C34" s="34"/>
      <c r="D34" s="34"/>
      <c r="E34" s="34"/>
      <c r="F34" s="34"/>
      <c r="G34" s="34"/>
      <c r="H34" s="34"/>
      <c r="I34" s="34"/>
      <c r="J34" s="40"/>
      <c r="K34" s="40"/>
      <c r="L34" s="34"/>
      <c r="M34" s="34"/>
      <c r="N34" s="34"/>
    </row>
    <row r="35" spans="2:14" ht="15.75">
      <c r="B35" s="34"/>
      <c r="C35" s="34"/>
      <c r="D35" s="34"/>
      <c r="E35" s="34"/>
      <c r="F35" s="34"/>
      <c r="G35" s="34"/>
      <c r="H35" s="34"/>
      <c r="I35" s="34"/>
      <c r="J35" s="34"/>
      <c r="K35" s="34"/>
      <c r="L35" s="34"/>
      <c r="M35" s="34"/>
      <c r="N35" s="34"/>
    </row>
  </sheetData>
  <mergeCells count="3">
    <mergeCell ref="D9:F9"/>
    <mergeCell ref="D10:F10"/>
    <mergeCell ref="G10:I10"/>
  </mergeCells>
  <printOptions horizontalCentered="1"/>
  <pageMargins left="0.5" right="0.5" top="0.5" bottom="0.55" header="0" footer="0"/>
  <pageSetup horizontalDpi="300" verticalDpi="300" orientation="landscape" scale="67" r:id="rId1"/>
  <headerFooter alignWithMargins="0">
    <oddFooter>&amp;C&amp;"Times New Roman,Regular"Exhibit K - Summary of Requirements by Grade</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R93"/>
  <sheetViews>
    <sheetView view="pageBreakPreview" zoomScale="75" zoomScaleNormal="75" zoomScaleSheetLayoutView="75" workbookViewId="0" topLeftCell="A1">
      <pane xSplit="4" ySplit="9" topLeftCell="E22" activePane="bottomRight" state="frozen"/>
      <selection pane="topLeft" activeCell="D13" sqref="D13"/>
      <selection pane="topRight" activeCell="D13" sqref="D13"/>
      <selection pane="bottomLeft" activeCell="D13" sqref="D13"/>
      <selection pane="bottomRight" activeCell="D13" sqref="D13"/>
    </sheetView>
  </sheetViews>
  <sheetFormatPr defaultColWidth="8.88671875" defaultRowHeight="15"/>
  <cols>
    <col min="1" max="1" width="1.88671875" style="3" customWidth="1"/>
    <col min="2" max="2" width="27.10546875" style="3" customWidth="1"/>
    <col min="3" max="3" width="12.5546875" style="3" customWidth="1"/>
    <col min="4" max="4" width="16.6640625" style="3" customWidth="1"/>
    <col min="5" max="5" width="8.88671875" style="3" customWidth="1"/>
    <col min="6" max="6" width="9.6640625" style="3" customWidth="1"/>
    <col min="7" max="7" width="2.3359375" style="3" customWidth="1"/>
    <col min="8" max="9" width="8.88671875" style="3" customWidth="1"/>
    <col min="10" max="10" width="1.88671875" style="3" customWidth="1"/>
    <col min="11" max="12" width="8.88671875" style="3" customWidth="1"/>
    <col min="13" max="13" width="2.3359375" style="3" customWidth="1"/>
    <col min="14" max="15" width="8.88671875" style="3" customWidth="1"/>
    <col min="16" max="18" width="0" style="3" hidden="1" customWidth="1"/>
    <col min="19" max="16384" width="8.88671875" style="3" customWidth="1"/>
  </cols>
  <sheetData>
    <row r="1" ht="18.75" customHeight="1">
      <c r="A1" s="693" t="s">
        <v>101</v>
      </c>
    </row>
    <row r="2" ht="18.75" customHeight="1">
      <c r="A2" s="693"/>
    </row>
    <row r="3" spans="2:15" ht="18.75">
      <c r="B3" s="694" t="s">
        <v>103</v>
      </c>
      <c r="C3" s="4"/>
      <c r="D3" s="4"/>
      <c r="E3" s="4"/>
      <c r="F3" s="4"/>
      <c r="G3" s="4"/>
      <c r="H3" s="4"/>
      <c r="I3" s="4"/>
      <c r="J3" s="4"/>
      <c r="K3" s="4"/>
      <c r="L3" s="4"/>
      <c r="M3" s="4"/>
      <c r="N3" s="4"/>
      <c r="O3" s="4"/>
    </row>
    <row r="4" spans="2:15" ht="16.5">
      <c r="B4" s="695" t="e">
        <f>+#REF!</f>
        <v>#REF!</v>
      </c>
      <c r="C4" s="4"/>
      <c r="D4" s="4"/>
      <c r="E4" s="4"/>
      <c r="F4" s="4"/>
      <c r="G4" s="4"/>
      <c r="H4" s="4"/>
      <c r="I4" s="4"/>
      <c r="J4" s="4"/>
      <c r="K4" s="4"/>
      <c r="L4" s="4"/>
      <c r="M4" s="4"/>
      <c r="N4" s="4"/>
      <c r="O4" s="4"/>
    </row>
    <row r="5" spans="2:15" ht="16.5">
      <c r="B5" s="695" t="e">
        <f>+#REF!</f>
        <v>#REF!</v>
      </c>
      <c r="C5" s="4"/>
      <c r="D5" s="4"/>
      <c r="E5" s="4"/>
      <c r="F5" s="4"/>
      <c r="G5" s="4"/>
      <c r="H5" s="4"/>
      <c r="I5" s="4"/>
      <c r="J5" s="4"/>
      <c r="K5" s="4"/>
      <c r="L5" s="4"/>
      <c r="M5" s="4"/>
      <c r="N5" s="41"/>
      <c r="O5" s="41"/>
    </row>
    <row r="6" spans="2:15" ht="15.75">
      <c r="B6" s="696" t="s">
        <v>160</v>
      </c>
      <c r="C6" s="4"/>
      <c r="D6" s="4"/>
      <c r="E6" s="4"/>
      <c r="F6" s="4"/>
      <c r="G6" s="4"/>
      <c r="H6" s="4"/>
      <c r="I6" s="4"/>
      <c r="J6" s="4"/>
      <c r="K6" s="4"/>
      <c r="L6" s="4"/>
      <c r="M6" s="4"/>
      <c r="N6" s="6"/>
      <c r="O6" s="6"/>
    </row>
    <row r="7" spans="1:15" ht="11.25" customHeight="1">
      <c r="A7" s="54"/>
      <c r="B7" s="695"/>
      <c r="C7" s="41"/>
      <c r="D7" s="41"/>
      <c r="E7" s="41"/>
      <c r="F7" s="41"/>
      <c r="G7" s="41"/>
      <c r="H7" s="41"/>
      <c r="I7" s="41"/>
      <c r="J7" s="41"/>
      <c r="K7" s="41"/>
      <c r="L7" s="41"/>
      <c r="M7" s="41"/>
      <c r="N7" s="5"/>
      <c r="O7" s="5"/>
    </row>
    <row r="8" spans="1:16" ht="44.25" customHeight="1">
      <c r="A8" s="241"/>
      <c r="B8" s="242"/>
      <c r="C8" s="242"/>
      <c r="D8" s="245"/>
      <c r="E8" s="777" t="s">
        <v>316</v>
      </c>
      <c r="F8" s="780"/>
      <c r="G8" s="777" t="s">
        <v>85</v>
      </c>
      <c r="H8" s="778"/>
      <c r="I8" s="778"/>
      <c r="J8" s="779"/>
      <c r="K8" s="247" t="s">
        <v>154</v>
      </c>
      <c r="L8" s="248"/>
      <c r="M8" s="249"/>
      <c r="N8" s="247" t="s">
        <v>314</v>
      </c>
      <c r="O8" s="250"/>
      <c r="P8" s="12"/>
    </row>
    <row r="9" spans="1:16" ht="25.5" customHeight="1" thickBot="1">
      <c r="A9" s="219"/>
      <c r="B9" s="243" t="s">
        <v>64</v>
      </c>
      <c r="C9" s="243"/>
      <c r="D9" s="246"/>
      <c r="E9" s="251" t="s">
        <v>6</v>
      </c>
      <c r="F9" s="252" t="s">
        <v>182</v>
      </c>
      <c r="G9" s="253"/>
      <c r="H9" s="252" t="s">
        <v>6</v>
      </c>
      <c r="I9" s="252" t="s">
        <v>182</v>
      </c>
      <c r="J9" s="254"/>
      <c r="K9" s="251" t="s">
        <v>6</v>
      </c>
      <c r="L9" s="252" t="s">
        <v>182</v>
      </c>
      <c r="M9" s="254"/>
      <c r="N9" s="251" t="s">
        <v>6</v>
      </c>
      <c r="O9" s="255" t="s">
        <v>182</v>
      </c>
      <c r="P9" s="12"/>
    </row>
    <row r="10" spans="1:16" ht="15.75">
      <c r="A10" s="214"/>
      <c r="B10" s="256" t="s">
        <v>270</v>
      </c>
      <c r="C10" s="157"/>
      <c r="D10" s="159" t="s">
        <v>181</v>
      </c>
      <c r="E10" s="257">
        <v>737</v>
      </c>
      <c r="F10" s="157">
        <v>67885</v>
      </c>
      <c r="G10" s="257"/>
      <c r="H10" s="157">
        <v>709</v>
      </c>
      <c r="I10" s="157">
        <v>63984</v>
      </c>
      <c r="J10" s="157"/>
      <c r="K10" s="257">
        <v>718</v>
      </c>
      <c r="L10" s="157">
        <v>69756</v>
      </c>
      <c r="M10" s="157"/>
      <c r="N10" s="257">
        <f>K10-H10</f>
        <v>9</v>
      </c>
      <c r="O10" s="159">
        <f>L10-I10</f>
        <v>5772</v>
      </c>
      <c r="P10" s="12"/>
    </row>
    <row r="11" spans="1:17" ht="15.75">
      <c r="A11" s="214"/>
      <c r="B11" s="256" t="s">
        <v>37</v>
      </c>
      <c r="C11" s="157"/>
      <c r="D11" s="159" t="s">
        <v>181</v>
      </c>
      <c r="E11" s="257">
        <v>40</v>
      </c>
      <c r="F11" s="157">
        <v>6478</v>
      </c>
      <c r="G11" s="257"/>
      <c r="H11" s="157">
        <v>40</v>
      </c>
      <c r="I11" s="157">
        <v>5992</v>
      </c>
      <c r="J11" s="157"/>
      <c r="K11" s="257">
        <v>40</v>
      </c>
      <c r="L11" s="157">
        <v>6484</v>
      </c>
      <c r="M11" s="157"/>
      <c r="N11" s="257">
        <f aca="true" t="shared" si="0" ref="N11:O15">K11-H11</f>
        <v>0</v>
      </c>
      <c r="O11" s="159">
        <f t="shared" si="0"/>
        <v>492</v>
      </c>
      <c r="P11" s="43" t="s">
        <v>4</v>
      </c>
      <c r="Q11" s="3" t="s">
        <v>5</v>
      </c>
    </row>
    <row r="12" spans="1:16" ht="15.75">
      <c r="A12" s="214"/>
      <c r="B12" s="256" t="s">
        <v>22</v>
      </c>
      <c r="C12" s="157"/>
      <c r="D12" s="159" t="s">
        <v>181</v>
      </c>
      <c r="E12" s="257">
        <v>2</v>
      </c>
      <c r="F12" s="157">
        <v>1289</v>
      </c>
      <c r="G12" s="257"/>
      <c r="H12" s="157">
        <v>2</v>
      </c>
      <c r="I12" s="157">
        <v>867</v>
      </c>
      <c r="J12" s="157"/>
      <c r="K12" s="257">
        <v>2</v>
      </c>
      <c r="L12" s="157">
        <v>938</v>
      </c>
      <c r="M12" s="157"/>
      <c r="N12" s="257">
        <f t="shared" si="0"/>
        <v>0</v>
      </c>
      <c r="O12" s="159">
        <f t="shared" si="0"/>
        <v>71</v>
      </c>
      <c r="P12" s="12">
        <v>93</v>
      </c>
    </row>
    <row r="13" spans="1:16" ht="15.75">
      <c r="A13" s="214"/>
      <c r="B13" s="258" t="s">
        <v>24</v>
      </c>
      <c r="C13" s="157"/>
      <c r="D13" s="159" t="s">
        <v>181</v>
      </c>
      <c r="E13" s="574" t="s">
        <v>236</v>
      </c>
      <c r="F13" s="260">
        <v>0</v>
      </c>
      <c r="G13" s="259"/>
      <c r="H13" s="575" t="s">
        <v>236</v>
      </c>
      <c r="I13" s="260">
        <v>0</v>
      </c>
      <c r="J13" s="260"/>
      <c r="K13" s="574" t="s">
        <v>236</v>
      </c>
      <c r="L13" s="260">
        <v>0</v>
      </c>
      <c r="M13" s="260"/>
      <c r="N13" s="574" t="s">
        <v>236</v>
      </c>
      <c r="O13" s="261">
        <f t="shared" si="0"/>
        <v>0</v>
      </c>
      <c r="P13" s="12"/>
    </row>
    <row r="14" spans="1:16" ht="15.75">
      <c r="A14" s="214"/>
      <c r="B14" s="258" t="s">
        <v>23</v>
      </c>
      <c r="C14" s="157"/>
      <c r="D14" s="159" t="s">
        <v>181</v>
      </c>
      <c r="E14" s="259">
        <v>0</v>
      </c>
      <c r="F14" s="260">
        <v>0</v>
      </c>
      <c r="G14" s="259"/>
      <c r="H14" s="260">
        <v>0</v>
      </c>
      <c r="I14" s="260">
        <v>0</v>
      </c>
      <c r="J14" s="260"/>
      <c r="K14" s="259">
        <v>0</v>
      </c>
      <c r="L14" s="260">
        <v>0</v>
      </c>
      <c r="M14" s="260"/>
      <c r="N14" s="259">
        <f t="shared" si="0"/>
        <v>0</v>
      </c>
      <c r="O14" s="261">
        <f t="shared" si="0"/>
        <v>0</v>
      </c>
      <c r="P14" s="12"/>
    </row>
    <row r="15" spans="1:16" ht="15.75">
      <c r="A15" s="209"/>
      <c r="B15" s="238" t="s">
        <v>25</v>
      </c>
      <c r="C15" s="239"/>
      <c r="D15" s="240" t="s">
        <v>181</v>
      </c>
      <c r="E15" s="244">
        <v>0</v>
      </c>
      <c r="F15" s="35">
        <v>1241</v>
      </c>
      <c r="G15" s="244"/>
      <c r="H15" s="35">
        <v>0</v>
      </c>
      <c r="I15" s="35">
        <v>57</v>
      </c>
      <c r="J15" s="35"/>
      <c r="K15" s="244">
        <v>0</v>
      </c>
      <c r="L15" s="35">
        <v>62</v>
      </c>
      <c r="M15" s="35"/>
      <c r="N15" s="244">
        <f t="shared" si="0"/>
        <v>0</v>
      </c>
      <c r="O15" s="36">
        <f t="shared" si="0"/>
        <v>5</v>
      </c>
      <c r="P15" s="12"/>
    </row>
    <row r="16" spans="1:18" ht="15.75">
      <c r="A16" s="214"/>
      <c r="B16" s="256" t="s">
        <v>271</v>
      </c>
      <c r="C16" s="157"/>
      <c r="D16" s="157" t="s">
        <v>181</v>
      </c>
      <c r="E16" s="536">
        <f>SUM(E10:E15)</f>
        <v>779</v>
      </c>
      <c r="F16" s="537">
        <f>SUM(F10:F15)</f>
        <v>76893</v>
      </c>
      <c r="G16" s="536"/>
      <c r="H16" s="538">
        <f>SUM(H10:H15)</f>
        <v>751</v>
      </c>
      <c r="I16" s="538">
        <f>SUM(I10:I15)</f>
        <v>70900</v>
      </c>
      <c r="J16" s="538"/>
      <c r="K16" s="536">
        <f>SUM(K10:K15)</f>
        <v>760</v>
      </c>
      <c r="L16" s="538">
        <f>SUM(L10:L15)</f>
        <v>77240</v>
      </c>
      <c r="M16" s="538"/>
      <c r="N16" s="536">
        <f>SUM(N10:N15)</f>
        <v>9</v>
      </c>
      <c r="O16" s="537">
        <f>SUM(O10:O15)</f>
        <v>6340</v>
      </c>
      <c r="P16" s="55">
        <f>697+630+957+2333</f>
        <v>4617</v>
      </c>
      <c r="Q16" s="3">
        <f>2451-93</f>
        <v>2358</v>
      </c>
      <c r="R16" s="3">
        <f>+I16-L16</f>
        <v>-6340</v>
      </c>
    </row>
    <row r="17" spans="1:16" ht="15.75">
      <c r="A17" s="569"/>
      <c r="B17" s="570"/>
      <c r="C17" s="571"/>
      <c r="D17" s="572"/>
      <c r="E17" s="244"/>
      <c r="F17" s="35"/>
      <c r="G17" s="244"/>
      <c r="H17" s="35"/>
      <c r="I17" s="35"/>
      <c r="J17" s="35"/>
      <c r="K17" s="244"/>
      <c r="L17" s="35"/>
      <c r="M17" s="35"/>
      <c r="N17" s="244"/>
      <c r="O17" s="36"/>
      <c r="P17" s="5"/>
    </row>
    <row r="18" spans="1:16" ht="15.75">
      <c r="A18" s="214"/>
      <c r="B18" s="256" t="s">
        <v>173</v>
      </c>
      <c r="C18" s="157"/>
      <c r="D18" s="220"/>
      <c r="E18" s="257"/>
      <c r="F18" s="157"/>
      <c r="G18" s="257"/>
      <c r="H18" s="157"/>
      <c r="I18" s="157"/>
      <c r="J18" s="157"/>
      <c r="K18" s="257"/>
      <c r="L18" s="157"/>
      <c r="M18" s="157"/>
      <c r="N18" s="257"/>
      <c r="O18" s="159"/>
      <c r="P18" s="12"/>
    </row>
    <row r="19" spans="1:16" ht="15.75">
      <c r="A19" s="214"/>
      <c r="B19" s="256" t="s">
        <v>26</v>
      </c>
      <c r="C19" s="157"/>
      <c r="D19" s="220"/>
      <c r="E19" s="262">
        <v>102</v>
      </c>
      <c r="F19" s="157"/>
      <c r="G19" s="257"/>
      <c r="H19" s="263">
        <v>102</v>
      </c>
      <c r="I19" s="157"/>
      <c r="J19" s="157"/>
      <c r="K19" s="262">
        <v>110</v>
      </c>
      <c r="L19" s="157"/>
      <c r="M19" s="157"/>
      <c r="N19" s="262">
        <v>8</v>
      </c>
      <c r="O19" s="159"/>
      <c r="P19" s="12"/>
    </row>
    <row r="20" spans="1:16" ht="9.75" customHeight="1">
      <c r="A20" s="781"/>
      <c r="B20" s="782"/>
      <c r="C20" s="782"/>
      <c r="D20" s="783"/>
      <c r="E20" s="244"/>
      <c r="F20" s="35"/>
      <c r="G20" s="244"/>
      <c r="H20" s="35"/>
      <c r="I20" s="35"/>
      <c r="J20" s="35"/>
      <c r="K20" s="244"/>
      <c r="L20" s="35"/>
      <c r="M20" s="35"/>
      <c r="N20" s="244"/>
      <c r="O20" s="36"/>
      <c r="P20" s="12"/>
    </row>
    <row r="21" spans="1:16" ht="15.75">
      <c r="A21" s="214"/>
      <c r="B21" s="256" t="s">
        <v>65</v>
      </c>
      <c r="C21" s="784"/>
      <c r="D21" s="785"/>
      <c r="E21" s="257"/>
      <c r="F21" s="157"/>
      <c r="G21" s="257"/>
      <c r="H21" s="157"/>
      <c r="I21" s="157"/>
      <c r="J21" s="157"/>
      <c r="K21" s="257"/>
      <c r="L21" s="157"/>
      <c r="M21" s="157"/>
      <c r="N21" s="257"/>
      <c r="O21" s="159"/>
      <c r="P21" s="12"/>
    </row>
    <row r="22" spans="1:18" ht="15.75">
      <c r="A22" s="214"/>
      <c r="B22" s="256" t="s">
        <v>27</v>
      </c>
      <c r="C22" s="157"/>
      <c r="D22" s="220"/>
      <c r="E22" s="257"/>
      <c r="F22" s="157">
        <v>17887</v>
      </c>
      <c r="G22" s="257"/>
      <c r="H22" s="264"/>
      <c r="I22" s="157">
        <v>16731</v>
      </c>
      <c r="J22" s="157"/>
      <c r="K22" s="257"/>
      <c r="L22" s="157">
        <v>18266</v>
      </c>
      <c r="M22" s="157"/>
      <c r="N22" s="257"/>
      <c r="O22" s="159">
        <f aca="true" t="shared" si="1" ref="O22:O39">L22-I22</f>
        <v>1535</v>
      </c>
      <c r="P22" s="12">
        <v>359</v>
      </c>
      <c r="Q22" s="3">
        <f>1171+93</f>
        <v>1264</v>
      </c>
      <c r="R22" s="3">
        <f>+I22-L22</f>
        <v>-1535</v>
      </c>
    </row>
    <row r="23" spans="1:16" ht="15.75">
      <c r="A23" s="214"/>
      <c r="B23" s="256" t="s">
        <v>237</v>
      </c>
      <c r="C23" s="157"/>
      <c r="D23" s="220"/>
      <c r="E23" s="257"/>
      <c r="F23" s="157">
        <v>6</v>
      </c>
      <c r="G23" s="257"/>
      <c r="H23" s="264"/>
      <c r="I23" s="157">
        <v>1</v>
      </c>
      <c r="J23" s="157"/>
      <c r="K23" s="257"/>
      <c r="L23" s="157">
        <v>1</v>
      </c>
      <c r="M23" s="157"/>
      <c r="N23" s="257"/>
      <c r="O23" s="159"/>
      <c r="P23" s="12"/>
    </row>
    <row r="24" spans="1:18" ht="15.75">
      <c r="A24" s="214"/>
      <c r="B24" s="256" t="s">
        <v>28</v>
      </c>
      <c r="C24" s="157"/>
      <c r="D24" s="220"/>
      <c r="E24" s="257"/>
      <c r="F24" s="157">
        <v>5439</v>
      </c>
      <c r="G24" s="257"/>
      <c r="H24" s="157"/>
      <c r="I24" s="157">
        <v>5240.5</v>
      </c>
      <c r="J24" s="157"/>
      <c r="K24" s="257"/>
      <c r="L24" s="157">
        <v>5616</v>
      </c>
      <c r="M24" s="157"/>
      <c r="N24" s="257"/>
      <c r="O24" s="159">
        <f t="shared" si="1"/>
        <v>375.5</v>
      </c>
      <c r="P24" s="12"/>
      <c r="Q24" s="3">
        <v>110</v>
      </c>
      <c r="R24" s="3">
        <f aca="true" t="shared" si="2" ref="R24:R40">+I24-L24</f>
        <v>-375.5</v>
      </c>
    </row>
    <row r="25" spans="1:18" ht="15.75">
      <c r="A25" s="214"/>
      <c r="B25" s="256" t="s">
        <v>29</v>
      </c>
      <c r="C25" s="157"/>
      <c r="D25" s="220"/>
      <c r="E25" s="257"/>
      <c r="F25" s="157">
        <v>875</v>
      </c>
      <c r="G25" s="257"/>
      <c r="H25" s="157"/>
      <c r="I25" s="157">
        <v>878</v>
      </c>
      <c r="J25" s="157"/>
      <c r="K25" s="257"/>
      <c r="L25" s="157">
        <v>958</v>
      </c>
      <c r="M25" s="157"/>
      <c r="N25" s="257"/>
      <c r="O25" s="159">
        <f t="shared" si="1"/>
        <v>80</v>
      </c>
      <c r="P25" s="12"/>
      <c r="Q25" s="3">
        <v>0</v>
      </c>
      <c r="R25" s="3">
        <f t="shared" si="2"/>
        <v>-80</v>
      </c>
    </row>
    <row r="26" spans="1:18" ht="15.75">
      <c r="A26" s="214"/>
      <c r="B26" s="256" t="s">
        <v>294</v>
      </c>
      <c r="C26" s="157"/>
      <c r="D26" s="220"/>
      <c r="E26" s="257"/>
      <c r="F26" s="157">
        <v>19427</v>
      </c>
      <c r="G26" s="257"/>
      <c r="H26" s="157"/>
      <c r="I26" s="157">
        <v>21434</v>
      </c>
      <c r="J26" s="157"/>
      <c r="K26" s="257"/>
      <c r="L26" s="157">
        <v>22978</v>
      </c>
      <c r="M26" s="157"/>
      <c r="N26" s="257"/>
      <c r="O26" s="159">
        <f t="shared" si="1"/>
        <v>1544</v>
      </c>
      <c r="P26" s="12">
        <f>4220-576</f>
        <v>3644</v>
      </c>
      <c r="R26" s="3">
        <f t="shared" si="2"/>
        <v>-1544</v>
      </c>
    </row>
    <row r="27" spans="1:18" ht="15.75">
      <c r="A27" s="214"/>
      <c r="B27" s="256" t="s">
        <v>238</v>
      </c>
      <c r="C27" s="157"/>
      <c r="D27" s="220"/>
      <c r="E27" s="257"/>
      <c r="F27" s="157">
        <v>532</v>
      </c>
      <c r="G27" s="257"/>
      <c r="H27" s="157"/>
      <c r="I27" s="157">
        <v>575</v>
      </c>
      <c r="J27" s="157"/>
      <c r="K27" s="257"/>
      <c r="L27" s="157">
        <v>622</v>
      </c>
      <c r="M27" s="157"/>
      <c r="N27" s="257"/>
      <c r="O27" s="159">
        <f t="shared" si="1"/>
        <v>47</v>
      </c>
      <c r="P27" s="12"/>
      <c r="R27" s="3">
        <f t="shared" si="2"/>
        <v>-47</v>
      </c>
    </row>
    <row r="28" spans="1:18" ht="15.75">
      <c r="A28" s="214"/>
      <c r="B28" s="256" t="s">
        <v>30</v>
      </c>
      <c r="C28" s="157"/>
      <c r="D28" s="220"/>
      <c r="E28" s="257"/>
      <c r="F28" s="157">
        <v>2846</v>
      </c>
      <c r="G28" s="257"/>
      <c r="H28" s="157"/>
      <c r="I28" s="157">
        <v>2482</v>
      </c>
      <c r="J28" s="157"/>
      <c r="K28" s="257"/>
      <c r="L28" s="157">
        <v>2715</v>
      </c>
      <c r="M28" s="157"/>
      <c r="N28" s="257"/>
      <c r="O28" s="159">
        <f t="shared" si="1"/>
        <v>233</v>
      </c>
      <c r="P28" s="12">
        <v>332</v>
      </c>
      <c r="Q28" s="3">
        <v>175</v>
      </c>
      <c r="R28" s="3">
        <f t="shared" si="2"/>
        <v>-233</v>
      </c>
    </row>
    <row r="29" spans="1:18" ht="15.75">
      <c r="A29" s="214"/>
      <c r="B29" s="256" t="s">
        <v>31</v>
      </c>
      <c r="C29" s="157"/>
      <c r="D29" s="220"/>
      <c r="E29" s="257"/>
      <c r="F29" s="157">
        <v>93</v>
      </c>
      <c r="G29" s="257"/>
      <c r="H29" s="157"/>
      <c r="I29" s="157">
        <v>54</v>
      </c>
      <c r="J29" s="157"/>
      <c r="K29" s="257"/>
      <c r="L29" s="157">
        <v>58</v>
      </c>
      <c r="M29" s="157"/>
      <c r="N29" s="257"/>
      <c r="O29" s="159">
        <f t="shared" si="1"/>
        <v>4</v>
      </c>
      <c r="P29" s="12"/>
      <c r="R29" s="3">
        <f t="shared" si="2"/>
        <v>-4</v>
      </c>
    </row>
    <row r="30" spans="1:18" ht="15.75">
      <c r="A30" s="214"/>
      <c r="B30" s="256" t="s">
        <v>32</v>
      </c>
      <c r="C30" s="157"/>
      <c r="D30" s="220"/>
      <c r="E30" s="257"/>
      <c r="F30" s="157">
        <v>3396</v>
      </c>
      <c r="G30" s="257"/>
      <c r="H30" s="157"/>
      <c r="I30" s="157">
        <v>2359</v>
      </c>
      <c r="J30" s="157"/>
      <c r="K30" s="257"/>
      <c r="L30" s="157">
        <v>2552</v>
      </c>
      <c r="M30" s="157"/>
      <c r="N30" s="257"/>
      <c r="O30" s="159">
        <f t="shared" si="1"/>
        <v>193</v>
      </c>
      <c r="P30" s="12"/>
      <c r="Q30" s="3">
        <v>14918</v>
      </c>
      <c r="R30" s="3">
        <f t="shared" si="2"/>
        <v>-193</v>
      </c>
    </row>
    <row r="31" spans="1:18" ht="15.75">
      <c r="A31" s="214"/>
      <c r="B31" s="256" t="s">
        <v>33</v>
      </c>
      <c r="C31" s="157"/>
      <c r="D31" s="220"/>
      <c r="E31" s="257"/>
      <c r="F31" s="157">
        <v>8353</v>
      </c>
      <c r="G31" s="257"/>
      <c r="H31" s="157"/>
      <c r="I31" s="157">
        <v>7779.5</v>
      </c>
      <c r="J31" s="157"/>
      <c r="K31" s="257"/>
      <c r="L31" s="157">
        <v>7476</v>
      </c>
      <c r="M31" s="157"/>
      <c r="N31" s="257"/>
      <c r="O31" s="159">
        <f t="shared" si="1"/>
        <v>-303.5</v>
      </c>
      <c r="P31" s="12">
        <v>276</v>
      </c>
      <c r="Q31" s="3">
        <v>14853</v>
      </c>
      <c r="R31" s="3">
        <f t="shared" si="2"/>
        <v>303.5</v>
      </c>
    </row>
    <row r="32" spans="1:18" ht="15.75">
      <c r="A32" s="214"/>
      <c r="B32" s="256" t="s">
        <v>132</v>
      </c>
      <c r="C32" s="157"/>
      <c r="D32" s="220"/>
      <c r="E32" s="257"/>
      <c r="F32" s="157">
        <v>3462</v>
      </c>
      <c r="G32" s="257"/>
      <c r="H32" s="157"/>
      <c r="I32" s="157">
        <v>1996</v>
      </c>
      <c r="J32" s="157"/>
      <c r="K32" s="257"/>
      <c r="L32" s="157">
        <v>2163</v>
      </c>
      <c r="M32" s="157"/>
      <c r="N32" s="257"/>
      <c r="O32" s="159">
        <f t="shared" si="1"/>
        <v>167</v>
      </c>
      <c r="P32" s="12"/>
      <c r="Q32" s="3">
        <v>135</v>
      </c>
      <c r="R32" s="3">
        <f t="shared" si="2"/>
        <v>-167</v>
      </c>
    </row>
    <row r="33" spans="1:16" ht="15.75">
      <c r="A33" s="214"/>
      <c r="B33" s="256" t="s">
        <v>168</v>
      </c>
      <c r="C33" s="157"/>
      <c r="D33" s="220"/>
      <c r="E33" s="257"/>
      <c r="F33" s="157">
        <v>103</v>
      </c>
      <c r="G33" s="257"/>
      <c r="H33" s="157"/>
      <c r="I33" s="157">
        <v>158</v>
      </c>
      <c r="J33" s="157"/>
      <c r="K33" s="257"/>
      <c r="L33" s="157">
        <v>9121</v>
      </c>
      <c r="M33" s="157"/>
      <c r="N33" s="257"/>
      <c r="O33" s="159">
        <f t="shared" si="1"/>
        <v>8963</v>
      </c>
      <c r="P33" s="12"/>
    </row>
    <row r="34" spans="1:18" ht="15.75">
      <c r="A34" s="214"/>
      <c r="B34" s="256" t="s">
        <v>133</v>
      </c>
      <c r="C34" s="157"/>
      <c r="D34" s="220"/>
      <c r="E34" s="257"/>
      <c r="F34" s="157">
        <v>0</v>
      </c>
      <c r="G34" s="257"/>
      <c r="H34" s="157"/>
      <c r="I34" s="157">
        <v>0</v>
      </c>
      <c r="J34" s="157"/>
      <c r="K34" s="257"/>
      <c r="L34" s="157">
        <v>0</v>
      </c>
      <c r="M34" s="157"/>
      <c r="N34" s="257"/>
      <c r="O34" s="159">
        <f t="shared" si="1"/>
        <v>0</v>
      </c>
      <c r="P34" s="12"/>
      <c r="R34" s="3">
        <f t="shared" si="2"/>
        <v>0</v>
      </c>
    </row>
    <row r="35" spans="1:18" ht="15.75">
      <c r="A35" s="214"/>
      <c r="B35" s="256" t="s">
        <v>239</v>
      </c>
      <c r="C35" s="157"/>
      <c r="D35" s="220"/>
      <c r="E35" s="257"/>
      <c r="F35" s="157">
        <v>69</v>
      </c>
      <c r="G35" s="257"/>
      <c r="H35" s="157"/>
      <c r="I35" s="157">
        <v>85</v>
      </c>
      <c r="J35" s="157"/>
      <c r="K35" s="257"/>
      <c r="L35" s="157">
        <v>92</v>
      </c>
      <c r="M35" s="157"/>
      <c r="N35" s="257"/>
      <c r="O35" s="159">
        <f t="shared" si="1"/>
        <v>7</v>
      </c>
      <c r="P35" s="12"/>
      <c r="R35" s="3">
        <f t="shared" si="2"/>
        <v>-7</v>
      </c>
    </row>
    <row r="36" spans="1:18" ht="15.75">
      <c r="A36" s="214"/>
      <c r="B36" s="256" t="s">
        <v>134</v>
      </c>
      <c r="C36" s="157"/>
      <c r="D36" s="220"/>
      <c r="E36" s="257"/>
      <c r="F36" s="157">
        <v>917</v>
      </c>
      <c r="G36" s="257"/>
      <c r="H36" s="157"/>
      <c r="I36" s="157">
        <v>410</v>
      </c>
      <c r="J36" s="157"/>
      <c r="K36" s="257"/>
      <c r="L36" s="157">
        <v>443</v>
      </c>
      <c r="M36" s="157"/>
      <c r="N36" s="257"/>
      <c r="O36" s="159">
        <f t="shared" si="1"/>
        <v>33</v>
      </c>
      <c r="P36" s="12"/>
      <c r="Q36" s="3">
        <v>10</v>
      </c>
      <c r="R36" s="3">
        <f t="shared" si="2"/>
        <v>-33</v>
      </c>
    </row>
    <row r="37" spans="1:18" ht="15.75">
      <c r="A37" s="214"/>
      <c r="B37" s="256" t="s">
        <v>34</v>
      </c>
      <c r="C37" s="157"/>
      <c r="D37" s="220"/>
      <c r="E37" s="257"/>
      <c r="F37" s="157">
        <v>1223</v>
      </c>
      <c r="G37" s="257"/>
      <c r="H37" s="157"/>
      <c r="I37" s="157">
        <v>998</v>
      </c>
      <c r="J37" s="157"/>
      <c r="K37" s="257"/>
      <c r="L37" s="157">
        <v>1088</v>
      </c>
      <c r="M37" s="157"/>
      <c r="N37" s="257"/>
      <c r="O37" s="159">
        <f t="shared" si="1"/>
        <v>90</v>
      </c>
      <c r="P37" s="12"/>
      <c r="Q37" s="3">
        <v>85</v>
      </c>
      <c r="R37" s="3">
        <f t="shared" si="2"/>
        <v>-90</v>
      </c>
    </row>
    <row r="38" spans="1:18" ht="15.75">
      <c r="A38" s="214"/>
      <c r="B38" s="256" t="s">
        <v>35</v>
      </c>
      <c r="C38" s="157"/>
      <c r="D38" s="220"/>
      <c r="E38" s="257"/>
      <c r="F38" s="157">
        <v>619</v>
      </c>
      <c r="G38" s="257"/>
      <c r="H38" s="157"/>
      <c r="I38" s="157">
        <v>398</v>
      </c>
      <c r="J38" s="157"/>
      <c r="K38" s="257"/>
      <c r="L38" s="157">
        <v>615</v>
      </c>
      <c r="M38" s="157"/>
      <c r="N38" s="257"/>
      <c r="O38" s="159">
        <f t="shared" si="1"/>
        <v>217</v>
      </c>
      <c r="P38" s="12"/>
      <c r="R38" s="3">
        <f t="shared" si="2"/>
        <v>-217</v>
      </c>
    </row>
    <row r="39" spans="1:18" ht="15.75">
      <c r="A39" s="214"/>
      <c r="B39" s="256" t="s">
        <v>240</v>
      </c>
      <c r="C39" s="157"/>
      <c r="D39" s="220"/>
      <c r="E39" s="257"/>
      <c r="F39" s="157">
        <v>127</v>
      </c>
      <c r="G39" s="257"/>
      <c r="H39" s="157"/>
      <c r="I39" s="157">
        <v>18</v>
      </c>
      <c r="J39" s="157"/>
      <c r="K39" s="257"/>
      <c r="L39" s="157">
        <v>20</v>
      </c>
      <c r="M39" s="157"/>
      <c r="N39" s="257"/>
      <c r="O39" s="159">
        <f t="shared" si="1"/>
        <v>2</v>
      </c>
      <c r="P39" s="12"/>
      <c r="Q39" s="3">
        <v>37758</v>
      </c>
      <c r="R39" s="3">
        <f t="shared" si="2"/>
        <v>-2</v>
      </c>
    </row>
    <row r="40" spans="1:18" ht="15.75">
      <c r="A40" s="214"/>
      <c r="B40" s="334" t="s">
        <v>36</v>
      </c>
      <c r="C40" s="157"/>
      <c r="D40" s="220"/>
      <c r="E40" s="335"/>
      <c r="F40" s="336">
        <f>SUM(F16:F39)</f>
        <v>142267</v>
      </c>
      <c r="G40" s="335"/>
      <c r="H40" s="336"/>
      <c r="I40" s="338">
        <f>SUM(I16:I39)</f>
        <v>132497</v>
      </c>
      <c r="J40" s="336"/>
      <c r="K40" s="335"/>
      <c r="L40" s="338">
        <f>SUM(L16:L39)</f>
        <v>152024</v>
      </c>
      <c r="M40" s="336"/>
      <c r="N40" s="335"/>
      <c r="O40" s="337">
        <f>SUM(O16:O39)</f>
        <v>19527</v>
      </c>
      <c r="P40" s="12">
        <f>SUM(P12:P39)</f>
        <v>9321</v>
      </c>
      <c r="Q40" s="3">
        <f>SUM(Q16:Q39)</f>
        <v>71666</v>
      </c>
      <c r="R40" s="3">
        <f t="shared" si="2"/>
        <v>-19527</v>
      </c>
    </row>
    <row r="41" spans="1:16" ht="16.5" customHeight="1">
      <c r="A41" s="326"/>
      <c r="B41" s="327"/>
      <c r="C41" s="328"/>
      <c r="D41" s="329"/>
      <c r="E41" s="330"/>
      <c r="F41" s="328"/>
      <c r="G41" s="330"/>
      <c r="H41" s="328"/>
      <c r="I41" s="328"/>
      <c r="J41" s="328"/>
      <c r="K41" s="330"/>
      <c r="L41" s="328"/>
      <c r="M41" s="328"/>
      <c r="N41" s="330"/>
      <c r="O41" s="331"/>
      <c r="P41" s="12"/>
    </row>
    <row r="42" spans="1:16" ht="16.5" customHeight="1">
      <c r="A42" s="214"/>
      <c r="B42" s="671" t="s">
        <v>301</v>
      </c>
      <c r="C42" s="672"/>
      <c r="D42" s="673"/>
      <c r="E42" s="674"/>
      <c r="F42" s="672"/>
      <c r="G42" s="674"/>
      <c r="H42" s="672"/>
      <c r="I42" s="672">
        <v>-1101</v>
      </c>
      <c r="J42" s="672"/>
      <c r="K42" s="674"/>
      <c r="L42" s="672">
        <f>-I43</f>
        <v>0</v>
      </c>
      <c r="M42" s="672"/>
      <c r="N42" s="674"/>
      <c r="O42" s="675"/>
      <c r="P42" s="12"/>
    </row>
    <row r="43" spans="1:16" ht="15.75">
      <c r="A43" s="214"/>
      <c r="B43" s="671" t="s">
        <v>302</v>
      </c>
      <c r="C43" s="672"/>
      <c r="D43" s="673"/>
      <c r="E43" s="674"/>
      <c r="F43" s="672"/>
      <c r="G43" s="674"/>
      <c r="H43" s="672"/>
      <c r="I43" s="672"/>
      <c r="J43" s="672"/>
      <c r="K43" s="674"/>
      <c r="L43" s="672"/>
      <c r="M43" s="672"/>
      <c r="N43" s="674"/>
      <c r="O43" s="675"/>
      <c r="P43" s="12"/>
    </row>
    <row r="44" spans="1:16" ht="15.75">
      <c r="A44" s="214"/>
      <c r="B44" s="671" t="s">
        <v>303</v>
      </c>
      <c r="C44" s="672"/>
      <c r="D44" s="673"/>
      <c r="E44" s="674"/>
      <c r="F44" s="672">
        <v>0</v>
      </c>
      <c r="G44" s="674"/>
      <c r="H44" s="672"/>
      <c r="I44" s="672">
        <v>0</v>
      </c>
      <c r="J44" s="672"/>
      <c r="K44" s="674"/>
      <c r="L44" s="672">
        <v>0</v>
      </c>
      <c r="M44" s="672"/>
      <c r="N44" s="674"/>
      <c r="O44" s="675"/>
      <c r="P44" s="12"/>
    </row>
    <row r="45" spans="1:16" ht="15.75">
      <c r="A45" s="214"/>
      <c r="B45" s="671" t="s">
        <v>304</v>
      </c>
      <c r="C45" s="672"/>
      <c r="D45" s="673"/>
      <c r="E45" s="674"/>
      <c r="F45" s="672">
        <f>SUM(F40:F44)</f>
        <v>142267</v>
      </c>
      <c r="G45" s="674"/>
      <c r="H45" s="672"/>
      <c r="I45" s="672">
        <f>SUM(I40:I44)</f>
        <v>131396</v>
      </c>
      <c r="J45" s="672"/>
      <c r="K45" s="674"/>
      <c r="L45" s="672">
        <f>SUM(L40:L44)</f>
        <v>152024</v>
      </c>
      <c r="M45" s="672"/>
      <c r="N45" s="674"/>
      <c r="O45" s="675"/>
      <c r="P45" s="12"/>
    </row>
    <row r="46" spans="1:16" ht="11.25" customHeight="1">
      <c r="A46" s="676"/>
      <c r="B46" s="677"/>
      <c r="C46" s="678"/>
      <c r="D46" s="679"/>
      <c r="E46" s="680"/>
      <c r="F46" s="678"/>
      <c r="G46" s="680"/>
      <c r="H46" s="678"/>
      <c r="I46" s="678"/>
      <c r="J46" s="678"/>
      <c r="K46" s="680"/>
      <c r="L46" s="678"/>
      <c r="M46" s="678"/>
      <c r="N46" s="681"/>
      <c r="O46" s="682"/>
      <c r="P46" s="12"/>
    </row>
    <row r="47" spans="1:16" ht="15.75">
      <c r="A47" s="214"/>
      <c r="B47" s="671" t="s">
        <v>305</v>
      </c>
      <c r="C47" s="672"/>
      <c r="D47" s="673"/>
      <c r="E47" s="674"/>
      <c r="F47" s="672"/>
      <c r="G47" s="674"/>
      <c r="H47" s="672"/>
      <c r="I47" s="672"/>
      <c r="J47" s="672"/>
      <c r="K47" s="674"/>
      <c r="L47" s="672"/>
      <c r="M47" s="672"/>
      <c r="N47" s="683"/>
      <c r="O47" s="684"/>
      <c r="P47" s="12"/>
    </row>
    <row r="48" spans="1:16" ht="15.75">
      <c r="A48" s="214"/>
      <c r="B48" s="671" t="s">
        <v>306</v>
      </c>
      <c r="C48" s="672"/>
      <c r="D48" s="673"/>
      <c r="E48" s="674"/>
      <c r="F48" s="672"/>
      <c r="G48" s="674"/>
      <c r="H48" s="672"/>
      <c r="I48" s="672"/>
      <c r="J48" s="672"/>
      <c r="K48" s="674"/>
      <c r="L48" s="672"/>
      <c r="M48" s="672"/>
      <c r="N48" s="683"/>
      <c r="O48" s="684"/>
      <c r="P48" s="12"/>
    </row>
    <row r="49" spans="1:16" ht="15.75">
      <c r="A49" s="214"/>
      <c r="B49" s="671" t="s">
        <v>307</v>
      </c>
      <c r="C49" s="672"/>
      <c r="D49" s="673"/>
      <c r="E49" s="674"/>
      <c r="F49" s="672">
        <v>0</v>
      </c>
      <c r="G49" s="674"/>
      <c r="H49" s="672"/>
      <c r="I49" s="672">
        <f>-F50</f>
        <v>0</v>
      </c>
      <c r="J49" s="672"/>
      <c r="K49" s="674"/>
      <c r="L49" s="672">
        <f>-I50</f>
        <v>0</v>
      </c>
      <c r="M49" s="672"/>
      <c r="N49" s="683"/>
      <c r="O49" s="684"/>
      <c r="P49" s="12"/>
    </row>
    <row r="50" spans="1:16" ht="15.75">
      <c r="A50" s="214"/>
      <c r="B50" s="671" t="s">
        <v>308</v>
      </c>
      <c r="C50" s="672"/>
      <c r="D50" s="673"/>
      <c r="E50" s="674" t="s">
        <v>181</v>
      </c>
      <c r="F50" s="672"/>
      <c r="G50" s="674"/>
      <c r="H50" s="672"/>
      <c r="I50" s="672"/>
      <c r="J50" s="672"/>
      <c r="K50" s="674"/>
      <c r="L50" s="672"/>
      <c r="M50" s="672"/>
      <c r="N50" s="674"/>
      <c r="O50" s="675"/>
      <c r="P50" s="12"/>
    </row>
    <row r="51" spans="1:16" ht="15.75">
      <c r="A51" s="214"/>
      <c r="B51" s="671" t="s">
        <v>309</v>
      </c>
      <c r="C51" s="672"/>
      <c r="D51" s="673"/>
      <c r="E51" s="674"/>
      <c r="F51" s="672">
        <v>0</v>
      </c>
      <c r="G51" s="674"/>
      <c r="H51" s="672"/>
      <c r="I51" s="672">
        <v>0</v>
      </c>
      <c r="J51" s="672"/>
      <c r="K51" s="674"/>
      <c r="L51" s="672">
        <v>0</v>
      </c>
      <c r="M51" s="672"/>
      <c r="N51" s="685"/>
      <c r="O51" s="686"/>
      <c r="P51" s="12"/>
    </row>
    <row r="52" spans="1:16" ht="15.75">
      <c r="A52" s="209"/>
      <c r="B52" s="687" t="s">
        <v>310</v>
      </c>
      <c r="C52" s="688"/>
      <c r="D52" s="689"/>
      <c r="E52" s="690"/>
      <c r="F52" s="688"/>
      <c r="G52" s="690"/>
      <c r="H52" s="688"/>
      <c r="I52" s="688"/>
      <c r="J52" s="688"/>
      <c r="K52" s="690"/>
      <c r="L52" s="688"/>
      <c r="M52" s="688"/>
      <c r="N52" s="690"/>
      <c r="O52" s="691"/>
      <c r="P52" s="12"/>
    </row>
    <row r="53" spans="1:16" ht="18" customHeight="1">
      <c r="A53" s="700" t="s">
        <v>315</v>
      </c>
      <c r="B53" s="697"/>
      <c r="C53" s="477"/>
      <c r="D53" s="477"/>
      <c r="E53" s="477"/>
      <c r="F53" s="477"/>
      <c r="G53" s="477"/>
      <c r="H53" s="477"/>
      <c r="I53" s="477"/>
      <c r="J53" s="477"/>
      <c r="K53" s="477"/>
      <c r="L53" s="477"/>
      <c r="M53" s="477"/>
      <c r="N53" s="477"/>
      <c r="O53" s="477"/>
      <c r="P53" s="12"/>
    </row>
    <row r="54" spans="1:16" ht="22.5" customHeight="1" hidden="1">
      <c r="A54" s="317"/>
      <c r="B54" s="775" t="s">
        <v>67</v>
      </c>
      <c r="C54" s="776"/>
      <c r="D54" s="776"/>
      <c r="E54" s="776"/>
      <c r="F54" s="776"/>
      <c r="G54" s="776"/>
      <c r="H54" s="776"/>
      <c r="I54" s="776"/>
      <c r="J54" s="776"/>
      <c r="K54" s="776"/>
      <c r="L54" s="776"/>
      <c r="M54" s="776"/>
      <c r="N54" s="776"/>
      <c r="O54" s="776"/>
      <c r="P54" s="12"/>
    </row>
    <row r="55" spans="1:16" ht="15.75" customHeight="1" hidden="1">
      <c r="A55" s="317"/>
      <c r="B55" s="317"/>
      <c r="C55" s="317"/>
      <c r="D55" s="317"/>
      <c r="E55" s="317"/>
      <c r="F55" s="317"/>
      <c r="G55" s="317"/>
      <c r="H55" s="317"/>
      <c r="I55" s="317"/>
      <c r="J55" s="317"/>
      <c r="K55" s="317"/>
      <c r="L55" s="317"/>
      <c r="M55" s="317"/>
      <c r="N55" s="698"/>
      <c r="O55" s="699"/>
      <c r="P55" s="12"/>
    </row>
    <row r="56" spans="1:16" ht="18.75" customHeight="1" hidden="1">
      <c r="A56" s="317"/>
      <c r="B56" s="315" t="s">
        <v>66</v>
      </c>
      <c r="C56" s="317"/>
      <c r="D56" s="317"/>
      <c r="E56" s="317"/>
      <c r="F56" s="317"/>
      <c r="G56" s="317"/>
      <c r="H56" s="317"/>
      <c r="I56" s="317"/>
      <c r="J56" s="317"/>
      <c r="K56" s="317"/>
      <c r="L56" s="317"/>
      <c r="M56" s="317"/>
      <c r="N56" s="699"/>
      <c r="O56" s="699"/>
      <c r="P56" s="12"/>
    </row>
    <row r="57" spans="1:16" ht="15.75" customHeight="1" hidden="1">
      <c r="A57" s="317"/>
      <c r="B57" s="317"/>
      <c r="C57" s="317"/>
      <c r="D57" s="317"/>
      <c r="E57" s="317"/>
      <c r="F57" s="317"/>
      <c r="G57" s="317"/>
      <c r="H57" s="317"/>
      <c r="I57" s="317"/>
      <c r="J57" s="317"/>
      <c r="K57" s="317"/>
      <c r="L57" s="317"/>
      <c r="M57" s="317"/>
      <c r="N57" s="699"/>
      <c r="O57" s="699"/>
      <c r="P57" s="12"/>
    </row>
    <row r="58" spans="1:16" ht="65.25" customHeight="1" hidden="1">
      <c r="A58" s="317"/>
      <c r="B58" s="775" t="s">
        <v>68</v>
      </c>
      <c r="C58" s="776"/>
      <c r="D58" s="776"/>
      <c r="E58" s="776"/>
      <c r="F58" s="776"/>
      <c r="G58" s="776"/>
      <c r="H58" s="776"/>
      <c r="I58" s="776"/>
      <c r="J58" s="776"/>
      <c r="K58" s="776"/>
      <c r="L58" s="776"/>
      <c r="M58" s="776"/>
      <c r="N58" s="776"/>
      <c r="O58" s="776"/>
      <c r="P58" s="12"/>
    </row>
    <row r="59" spans="1:16" ht="15.75">
      <c r="A59" s="774"/>
      <c r="B59" s="761"/>
      <c r="C59" s="761"/>
      <c r="D59" s="761"/>
      <c r="E59" s="761"/>
      <c r="F59" s="761"/>
      <c r="G59" s="761"/>
      <c r="H59" s="761"/>
      <c r="I59" s="761"/>
      <c r="J59" s="761"/>
      <c r="K59" s="761"/>
      <c r="L59" s="761"/>
      <c r="M59" s="761"/>
      <c r="N59" s="761"/>
      <c r="O59" s="761"/>
      <c r="P59" s="12"/>
    </row>
    <row r="60" spans="14:16" ht="15.75">
      <c r="N60" s="34"/>
      <c r="O60" s="34"/>
      <c r="P60" s="12"/>
    </row>
    <row r="61" spans="14:16" ht="15.75">
      <c r="N61" s="34"/>
      <c r="O61" s="34"/>
      <c r="P61" s="12"/>
    </row>
    <row r="62" spans="14:16" ht="15.75">
      <c r="N62" s="34"/>
      <c r="O62" s="34"/>
      <c r="P62" s="12"/>
    </row>
    <row r="63" spans="14:16" ht="15.75">
      <c r="N63" s="34"/>
      <c r="O63" s="34"/>
      <c r="P63" s="12"/>
    </row>
    <row r="64" spans="14:16" ht="15.75">
      <c r="N64" s="34"/>
      <c r="O64" s="34"/>
      <c r="P64" s="12"/>
    </row>
    <row r="65" spans="14:16" ht="15.75">
      <c r="N65" s="34"/>
      <c r="O65" s="34"/>
      <c r="P65" s="12"/>
    </row>
    <row r="66" spans="14:16" ht="15.75">
      <c r="N66" s="34"/>
      <c r="O66" s="34"/>
      <c r="P66" s="12"/>
    </row>
    <row r="67" spans="14:16" ht="15.75">
      <c r="N67" s="34"/>
      <c r="O67" s="34"/>
      <c r="P67" s="12"/>
    </row>
    <row r="68" spans="14:16" ht="15.75">
      <c r="N68" s="34"/>
      <c r="O68" s="34"/>
      <c r="P68" s="12"/>
    </row>
    <row r="69" spans="14:16" ht="15.75">
      <c r="N69" s="34"/>
      <c r="O69" s="34"/>
      <c r="P69" s="12"/>
    </row>
    <row r="70" spans="14:16" ht="15.75">
      <c r="N70" s="34"/>
      <c r="O70" s="34"/>
      <c r="P70" s="12"/>
    </row>
    <row r="71" spans="14:16" ht="15.75">
      <c r="N71" s="34"/>
      <c r="O71" s="35"/>
      <c r="P71" s="12"/>
    </row>
    <row r="72" spans="14:16" ht="15.75">
      <c r="N72" s="34"/>
      <c r="O72" s="35"/>
      <c r="P72" s="12"/>
    </row>
    <row r="73" spans="14:16" ht="15.75">
      <c r="N73" s="34"/>
      <c r="O73" s="34"/>
      <c r="P73" s="12"/>
    </row>
    <row r="74" spans="14:16" ht="15.75">
      <c r="N74" s="34"/>
      <c r="O74" s="34"/>
      <c r="P74" s="12"/>
    </row>
    <row r="75" spans="14:16" ht="15.75">
      <c r="N75" s="34"/>
      <c r="O75" s="34"/>
      <c r="P75" s="12"/>
    </row>
    <row r="76" spans="14:16" ht="15.75">
      <c r="N76" s="34"/>
      <c r="O76" s="34"/>
      <c r="P76" s="12"/>
    </row>
    <row r="77" spans="14:16" ht="15.75">
      <c r="N77" s="34"/>
      <c r="O77" s="34"/>
      <c r="P77" s="12"/>
    </row>
    <row r="78" spans="14:16" ht="15.75">
      <c r="N78" s="34"/>
      <c r="O78" s="34"/>
      <c r="P78" s="12"/>
    </row>
    <row r="79" spans="14:16" ht="15.75">
      <c r="N79" s="34"/>
      <c r="O79" s="34"/>
      <c r="P79" s="12"/>
    </row>
    <row r="80" spans="14:16" ht="15.75">
      <c r="N80" s="34"/>
      <c r="O80" s="34"/>
      <c r="P80" s="12"/>
    </row>
    <row r="81" spans="14:16" ht="15.75">
      <c r="N81" s="34"/>
      <c r="O81" s="34"/>
      <c r="P81" s="12"/>
    </row>
    <row r="82" spans="14:16" ht="15.75">
      <c r="N82" s="34"/>
      <c r="O82" s="34"/>
      <c r="P82" s="12"/>
    </row>
    <row r="83" spans="14:16" ht="15.75">
      <c r="N83" s="34"/>
      <c r="O83" s="34"/>
      <c r="P83" s="12"/>
    </row>
    <row r="84" spans="14:16" ht="15.75">
      <c r="N84" s="34"/>
      <c r="O84" s="34"/>
      <c r="P84" s="12"/>
    </row>
    <row r="85" spans="14:16" ht="15.75">
      <c r="N85" s="34"/>
      <c r="O85" s="34"/>
      <c r="P85" s="12"/>
    </row>
    <row r="86" spans="14:16" ht="15.75">
      <c r="N86" s="42"/>
      <c r="O86" s="34"/>
      <c r="P86" s="12"/>
    </row>
    <row r="87" spans="14:16" ht="15.75">
      <c r="N87" s="12"/>
      <c r="O87" s="12"/>
      <c r="P87" s="12"/>
    </row>
    <row r="88" spans="14:16" ht="15.75">
      <c r="N88" s="11"/>
      <c r="O88" s="11"/>
      <c r="P88" s="12"/>
    </row>
    <row r="89" spans="14:16" ht="15.75">
      <c r="N89" s="11"/>
      <c r="O89" s="11"/>
      <c r="P89" s="12"/>
    </row>
    <row r="90" spans="14:16" ht="15.75">
      <c r="N90" s="11"/>
      <c r="O90" s="11"/>
      <c r="P90" s="12"/>
    </row>
    <row r="91" spans="14:16" ht="15.75">
      <c r="N91" s="11"/>
      <c r="O91" s="11"/>
      <c r="P91" s="12"/>
    </row>
    <row r="92" ht="15.75">
      <c r="P92" s="12"/>
    </row>
    <row r="93" ht="15.75">
      <c r="P93" s="12"/>
    </row>
  </sheetData>
  <mergeCells count="7">
    <mergeCell ref="A59:O59"/>
    <mergeCell ref="B58:O58"/>
    <mergeCell ref="G8:J8"/>
    <mergeCell ref="B54:O54"/>
    <mergeCell ref="E8:F8"/>
    <mergeCell ref="A20:D20"/>
    <mergeCell ref="C21:D21"/>
  </mergeCells>
  <printOptions horizontalCentered="1"/>
  <pageMargins left="0.5" right="0.5" top="0.5" bottom="0.25" header="0.5" footer="0.5"/>
  <pageSetup fitToHeight="1" fitToWidth="1" horizontalDpi="600" verticalDpi="600" orientation="landscape" scale="61" r:id="rId1"/>
  <headerFooter alignWithMargins="0">
    <oddFooter>&amp;C&amp;"Times New Roman,Regular"Exhibit L - Summary of Requirements by Object Class</oddFooter>
  </headerFooter>
</worksheet>
</file>

<file path=xl/worksheets/sheet2.xml><?xml version="1.0" encoding="utf-8"?>
<worksheet xmlns="http://schemas.openxmlformats.org/spreadsheetml/2006/main" xmlns:r="http://schemas.openxmlformats.org/officeDocument/2006/relationships">
  <dimension ref="A1:IV209"/>
  <sheetViews>
    <sheetView showGridLines="0" tabSelected="1" showOutlineSymbols="0" zoomScale="65" zoomScaleNormal="65" zoomScaleSheetLayoutView="50" workbookViewId="0" topLeftCell="A1">
      <selection activeCell="C7" sqref="C7"/>
    </sheetView>
  </sheetViews>
  <sheetFormatPr defaultColWidth="8.88671875" defaultRowHeight="15"/>
  <cols>
    <col min="1" max="2" width="2.5546875" style="7" customWidth="1"/>
    <col min="3" max="3" width="26.77734375" style="7" customWidth="1"/>
    <col min="4" max="4" width="6.6640625" style="7" customWidth="1"/>
    <col min="5" max="5" width="1.66796875" style="7" customWidth="1"/>
    <col min="6" max="6" width="1.99609375" style="7" customWidth="1"/>
    <col min="7" max="7" width="1.77734375" style="7" customWidth="1"/>
    <col min="8" max="8" width="6.88671875" style="12" customWidth="1"/>
    <col min="9" max="9" width="6.21484375" style="12" customWidth="1"/>
    <col min="10" max="10" width="10.21484375" style="12" customWidth="1"/>
    <col min="11" max="11" width="1.66796875" style="12" customWidth="1"/>
    <col min="12" max="12" width="5.6640625" style="12" customWidth="1"/>
    <col min="13" max="13" width="6.21484375" style="12" customWidth="1"/>
    <col min="14" max="14" width="9.77734375" style="12" customWidth="1"/>
    <col min="15" max="15" width="1.66796875" style="12" customWidth="1"/>
    <col min="16" max="17" width="5.6640625" style="12" customWidth="1"/>
    <col min="18" max="18" width="7.6640625" style="12" customWidth="1"/>
    <col min="19" max="19" width="1.66796875" style="12" customWidth="1"/>
    <col min="20" max="20" width="5.6640625" style="12" customWidth="1"/>
    <col min="21" max="21" width="6.10546875" style="12" customWidth="1"/>
    <col min="22" max="22" width="9.77734375" style="12" customWidth="1"/>
    <col min="23" max="23" width="1.66796875" style="12" customWidth="1"/>
    <col min="24" max="25" width="5.6640625" style="12" customWidth="1"/>
    <col min="26" max="26" width="8.5546875" style="12" customWidth="1"/>
    <col min="27" max="27" width="1.66796875" style="12" customWidth="1"/>
    <col min="28" max="28" width="6.10546875" style="12" customWidth="1"/>
    <col min="29" max="29" width="5.6640625" style="12" customWidth="1"/>
    <col min="30" max="30" width="6.99609375" style="12" customWidth="1"/>
    <col min="31" max="31" width="1.66796875" style="12" hidden="1" customWidth="1"/>
    <col min="32" max="32" width="9.5546875" style="12" customWidth="1"/>
    <col min="33" max="33" width="7.5546875" style="12" bestFit="1" customWidth="1"/>
    <col min="34" max="34" width="10.5546875" style="12" customWidth="1"/>
    <col min="35" max="35" width="3.3359375" style="12" hidden="1" customWidth="1"/>
    <col min="36" max="36" width="0.23046875" style="12" hidden="1" customWidth="1"/>
    <col min="37" max="37" width="8.4453125" style="12" hidden="1" customWidth="1"/>
    <col min="38" max="38" width="7.99609375" style="12" hidden="1" customWidth="1"/>
    <col min="39" max="40" width="5.6640625" style="10" customWidth="1"/>
    <col min="41" max="41" width="7.6640625" style="10" customWidth="1"/>
    <col min="42" max="54" width="9.6640625" style="10" customWidth="1"/>
    <col min="55" max="16384" width="9.6640625" style="7" customWidth="1"/>
  </cols>
  <sheetData>
    <row r="1" ht="22.5">
      <c r="A1" s="236" t="s">
        <v>319</v>
      </c>
    </row>
    <row r="3" spans="1:39" ht="22.5">
      <c r="A3" s="228" t="s">
        <v>320</v>
      </c>
      <c r="B3" s="8"/>
      <c r="C3" s="8"/>
      <c r="D3" s="8"/>
      <c r="E3" s="8"/>
      <c r="F3" s="8"/>
      <c r="G3" s="8"/>
      <c r="H3" s="14"/>
      <c r="I3" s="14"/>
      <c r="J3" s="14"/>
      <c r="K3" s="14"/>
      <c r="L3" s="14"/>
      <c r="M3" s="14"/>
      <c r="N3" s="14"/>
      <c r="O3" s="14"/>
      <c r="P3" s="14"/>
      <c r="Q3" s="15"/>
      <c r="R3" s="14"/>
      <c r="S3" s="14"/>
      <c r="T3" s="14"/>
      <c r="U3" s="14"/>
      <c r="V3" s="14"/>
      <c r="W3" s="14"/>
      <c r="X3" s="14"/>
      <c r="Y3" s="14"/>
      <c r="Z3" s="14"/>
      <c r="AA3" s="14"/>
      <c r="AB3" s="14"/>
      <c r="AC3" s="14"/>
      <c r="AD3" s="14"/>
      <c r="AE3" s="14"/>
      <c r="AF3" s="14"/>
      <c r="AG3" s="14"/>
      <c r="AH3" s="14"/>
      <c r="AI3" s="14"/>
      <c r="AJ3" s="14"/>
      <c r="AK3" s="14"/>
      <c r="AL3" s="14"/>
      <c r="AM3" s="786"/>
    </row>
    <row r="4" spans="1:39" ht="23.25">
      <c r="A4" s="229" t="s">
        <v>232</v>
      </c>
      <c r="B4" s="8"/>
      <c r="C4" s="8"/>
      <c r="D4" s="8"/>
      <c r="E4" s="8"/>
      <c r="F4" s="8"/>
      <c r="G4" s="8"/>
      <c r="H4" s="14"/>
      <c r="I4" s="14"/>
      <c r="J4" s="14"/>
      <c r="K4" s="14"/>
      <c r="L4" s="14"/>
      <c r="M4" s="14"/>
      <c r="N4" s="14"/>
      <c r="O4" s="14"/>
      <c r="P4" s="14"/>
      <c r="Q4" s="15"/>
      <c r="R4" s="14"/>
      <c r="S4" s="14"/>
      <c r="T4" s="14"/>
      <c r="U4" s="14"/>
      <c r="V4" s="14"/>
      <c r="W4" s="14"/>
      <c r="X4" s="14"/>
      <c r="Y4" s="14"/>
      <c r="Z4" s="14"/>
      <c r="AA4" s="14"/>
      <c r="AB4" s="14"/>
      <c r="AC4" s="14"/>
      <c r="AD4" s="14"/>
      <c r="AE4" s="14"/>
      <c r="AF4" s="14"/>
      <c r="AG4" s="14"/>
      <c r="AH4" s="14"/>
      <c r="AI4" s="14"/>
      <c r="AJ4" s="14"/>
      <c r="AK4" s="14"/>
      <c r="AL4" s="14"/>
      <c r="AM4" s="786"/>
    </row>
    <row r="5" spans="1:39" ht="23.25">
      <c r="A5" s="229" t="s">
        <v>161</v>
      </c>
      <c r="B5" s="8"/>
      <c r="C5" s="8"/>
      <c r="D5" s="8"/>
      <c r="E5" s="8"/>
      <c r="F5" s="8"/>
      <c r="G5" s="8"/>
      <c r="H5" s="14"/>
      <c r="I5" s="14"/>
      <c r="J5" s="14"/>
      <c r="K5" s="14"/>
      <c r="L5" s="14"/>
      <c r="M5" s="14"/>
      <c r="N5" s="14"/>
      <c r="O5" s="14"/>
      <c r="P5" s="14"/>
      <c r="Q5" s="15"/>
      <c r="R5" s="14"/>
      <c r="S5" s="14"/>
      <c r="T5" s="14"/>
      <c r="U5" s="14"/>
      <c r="V5" s="14"/>
      <c r="W5" s="14"/>
      <c r="X5" s="14"/>
      <c r="Y5" s="14"/>
      <c r="Z5" s="14"/>
      <c r="AA5" s="14"/>
      <c r="AB5" s="14"/>
      <c r="AC5" s="14"/>
      <c r="AD5" s="14"/>
      <c r="AE5" s="14"/>
      <c r="AF5" s="14"/>
      <c r="AG5" s="14"/>
      <c r="AH5" s="14"/>
      <c r="AI5" s="14"/>
      <c r="AJ5" s="14"/>
      <c r="AK5" s="14"/>
      <c r="AL5" s="14"/>
      <c r="AM5" s="786"/>
    </row>
    <row r="6" spans="1:39" ht="23.25">
      <c r="A6" s="229" t="s">
        <v>160</v>
      </c>
      <c r="B6" s="8"/>
      <c r="C6" s="8"/>
      <c r="D6" s="8"/>
      <c r="E6" s="8"/>
      <c r="F6" s="8"/>
      <c r="G6" s="8"/>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786"/>
    </row>
    <row r="7" spans="1:39" ht="23.25">
      <c r="A7" s="229"/>
      <c r="B7" s="8"/>
      <c r="C7" s="8"/>
      <c r="D7" s="8"/>
      <c r="E7" s="8"/>
      <c r="F7" s="8"/>
      <c r="G7" s="8"/>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786"/>
    </row>
    <row r="8" spans="1:39" ht="23.25">
      <c r="A8" s="229"/>
      <c r="B8" s="8"/>
      <c r="C8" s="8"/>
      <c r="D8" s="8"/>
      <c r="E8" s="8"/>
      <c r="F8" s="8"/>
      <c r="G8" s="8"/>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786"/>
    </row>
    <row r="9" spans="1:39" ht="15.75">
      <c r="A9" s="152"/>
      <c r="B9" s="8"/>
      <c r="C9" s="8"/>
      <c r="D9" s="8"/>
      <c r="E9" s="8"/>
      <c r="F9" s="8"/>
      <c r="G9" s="8"/>
      <c r="H9" s="14"/>
      <c r="I9" s="14"/>
      <c r="J9" s="14"/>
      <c r="K9" s="14"/>
      <c r="L9" s="14"/>
      <c r="M9" s="14"/>
      <c r="N9" s="14"/>
      <c r="O9" s="14"/>
      <c r="P9" s="14"/>
      <c r="Q9" s="14"/>
      <c r="R9" s="14"/>
      <c r="S9" s="14"/>
      <c r="T9" s="14"/>
      <c r="U9" s="14"/>
      <c r="V9" s="14"/>
      <c r="W9" s="14"/>
      <c r="X9" s="14"/>
      <c r="Y9" s="14"/>
      <c r="Z9" s="14"/>
      <c r="AA9" s="14"/>
      <c r="AB9" s="14"/>
      <c r="AC9" s="14"/>
      <c r="AD9" s="14"/>
      <c r="AE9" s="14"/>
      <c r="AF9" s="708" t="s">
        <v>321</v>
      </c>
      <c r="AG9" s="709"/>
      <c r="AH9" s="710"/>
      <c r="AI9" s="466"/>
      <c r="AJ9" s="708" t="s">
        <v>170</v>
      </c>
      <c r="AK9" s="709"/>
      <c r="AL9" s="710"/>
      <c r="AM9" s="786"/>
    </row>
    <row r="10" spans="1:39" ht="15.75">
      <c r="A10" s="152"/>
      <c r="B10" s="8"/>
      <c r="C10" s="8"/>
      <c r="D10" s="8"/>
      <c r="E10" s="8"/>
      <c r="F10" s="8"/>
      <c r="G10" s="8"/>
      <c r="H10" s="14"/>
      <c r="I10" s="14"/>
      <c r="J10" s="14"/>
      <c r="K10" s="14"/>
      <c r="L10" s="14"/>
      <c r="M10" s="14"/>
      <c r="N10" s="14"/>
      <c r="O10" s="14"/>
      <c r="P10" s="14"/>
      <c r="Q10" s="14"/>
      <c r="R10" s="14"/>
      <c r="S10" s="14"/>
      <c r="T10" s="14"/>
      <c r="U10" s="14"/>
      <c r="V10" s="14"/>
      <c r="W10" s="14"/>
      <c r="X10" s="14"/>
      <c r="Y10" s="14"/>
      <c r="Z10" s="14"/>
      <c r="AA10" s="14"/>
      <c r="AB10" s="14"/>
      <c r="AC10" s="14"/>
      <c r="AD10" s="14"/>
      <c r="AE10" s="14"/>
      <c r="AF10" s="470"/>
      <c r="AG10" s="471"/>
      <c r="AH10" s="472"/>
      <c r="AI10" s="473"/>
      <c r="AJ10" s="470"/>
      <c r="AK10" s="471"/>
      <c r="AL10" s="471"/>
      <c r="AM10" s="786"/>
    </row>
    <row r="11" spans="1:39" ht="15.75">
      <c r="A11" s="10"/>
      <c r="B11" s="10"/>
      <c r="C11" s="10"/>
      <c r="D11" s="10"/>
      <c r="E11" s="10"/>
      <c r="F11" s="10"/>
      <c r="G11" s="10"/>
      <c r="H11" s="523"/>
      <c r="I11" s="523"/>
      <c r="J11" s="523"/>
      <c r="K11" s="523"/>
      <c r="L11" s="523"/>
      <c r="M11" s="523"/>
      <c r="N11" s="523"/>
      <c r="O11" s="523"/>
      <c r="P11" s="523"/>
      <c r="Q11" s="523"/>
      <c r="R11" s="523"/>
      <c r="S11" s="523"/>
      <c r="T11" s="523"/>
      <c r="U11" s="523"/>
      <c r="V11" s="523"/>
      <c r="W11" s="523"/>
      <c r="X11" s="523"/>
      <c r="Y11" s="523"/>
      <c r="Z11" s="523"/>
      <c r="AA11" s="523"/>
      <c r="AB11" s="523"/>
      <c r="AC11" s="523"/>
      <c r="AD11" s="204"/>
      <c r="AE11" s="205"/>
      <c r="AF11" s="222" t="s">
        <v>322</v>
      </c>
      <c r="AG11" s="227"/>
      <c r="AH11" s="227"/>
      <c r="AI11" s="206"/>
      <c r="AJ11" s="222" t="s">
        <v>322</v>
      </c>
      <c r="AK11" s="227"/>
      <c r="AL11" s="787"/>
      <c r="AM11" s="786"/>
    </row>
    <row r="12" spans="1:39" ht="16.5" thickBot="1">
      <c r="A12" s="541"/>
      <c r="B12" s="216"/>
      <c r="C12" s="216"/>
      <c r="D12" s="216"/>
      <c r="E12" s="216"/>
      <c r="F12" s="216"/>
      <c r="G12" s="216"/>
      <c r="H12" s="217"/>
      <c r="I12" s="217"/>
      <c r="J12" s="217"/>
      <c r="K12" s="217"/>
      <c r="L12" s="217"/>
      <c r="M12" s="217"/>
      <c r="N12" s="217"/>
      <c r="O12" s="217"/>
      <c r="P12" s="217"/>
      <c r="Q12" s="217"/>
      <c r="R12" s="217"/>
      <c r="S12" s="217"/>
      <c r="T12" s="217"/>
      <c r="U12" s="217"/>
      <c r="V12" s="217"/>
      <c r="W12" s="217"/>
      <c r="X12" s="217"/>
      <c r="Y12" s="217"/>
      <c r="Z12" s="217"/>
      <c r="AA12" s="217"/>
      <c r="AB12" s="217"/>
      <c r="AC12" s="217"/>
      <c r="AD12" s="217"/>
      <c r="AE12" s="217"/>
      <c r="AF12" s="223" t="s">
        <v>180</v>
      </c>
      <c r="AG12" s="223" t="s">
        <v>6</v>
      </c>
      <c r="AH12" s="467" t="s">
        <v>182</v>
      </c>
      <c r="AI12" s="218"/>
      <c r="AJ12" s="223" t="s">
        <v>180</v>
      </c>
      <c r="AK12" s="223" t="s">
        <v>6</v>
      </c>
      <c r="AL12" s="788" t="s">
        <v>182</v>
      </c>
      <c r="AM12" s="786"/>
    </row>
    <row r="13" spans="1:39" ht="9" customHeight="1">
      <c r="A13" s="515"/>
      <c r="B13" s="516"/>
      <c r="C13" s="516"/>
      <c r="D13" s="516"/>
      <c r="E13" s="516"/>
      <c r="F13" s="516"/>
      <c r="G13" s="516"/>
      <c r="H13" s="517"/>
      <c r="I13" s="517"/>
      <c r="J13" s="517"/>
      <c r="K13" s="517"/>
      <c r="L13" s="517"/>
      <c r="M13" s="517"/>
      <c r="N13" s="517"/>
      <c r="O13" s="517"/>
      <c r="P13" s="517"/>
      <c r="Q13" s="517"/>
      <c r="R13" s="517"/>
      <c r="S13" s="517"/>
      <c r="T13" s="517"/>
      <c r="U13" s="517"/>
      <c r="V13" s="517"/>
      <c r="W13" s="517"/>
      <c r="X13" s="517"/>
      <c r="Y13" s="517"/>
      <c r="Z13" s="517"/>
      <c r="AA13" s="517"/>
      <c r="AB13" s="517"/>
      <c r="AC13" s="517"/>
      <c r="AD13" s="517"/>
      <c r="AE13" s="517"/>
      <c r="AF13" s="518"/>
      <c r="AG13" s="518"/>
      <c r="AH13" s="789"/>
      <c r="AJ13" s="224"/>
      <c r="AK13" s="224"/>
      <c r="AL13" s="523"/>
      <c r="AM13" s="786"/>
    </row>
    <row r="14" spans="1:62" ht="15.75">
      <c r="A14" s="519" t="s">
        <v>323</v>
      </c>
      <c r="B14" s="520"/>
      <c r="C14" s="521"/>
      <c r="D14" s="521"/>
      <c r="E14" s="521"/>
      <c r="F14" s="521"/>
      <c r="G14" s="521"/>
      <c r="H14" s="522"/>
      <c r="I14" s="522"/>
      <c r="J14" s="522"/>
      <c r="K14" s="522"/>
      <c r="L14" s="522"/>
      <c r="M14" s="522"/>
      <c r="N14" s="522"/>
      <c r="O14" s="522"/>
      <c r="P14" s="522"/>
      <c r="Q14" s="522"/>
      <c r="R14" s="522"/>
      <c r="S14" s="522"/>
      <c r="T14" s="522"/>
      <c r="U14" s="522"/>
      <c r="V14" s="522"/>
      <c r="W14" s="522"/>
      <c r="X14" s="522"/>
      <c r="Y14" s="522"/>
      <c r="Z14" s="522"/>
      <c r="AA14" s="522"/>
      <c r="AB14" s="522"/>
      <c r="AC14" s="522"/>
      <c r="AD14" s="522"/>
      <c r="AE14" s="522"/>
      <c r="AF14" s="790">
        <v>818</v>
      </c>
      <c r="AG14" s="790">
        <v>817</v>
      </c>
      <c r="AH14" s="791">
        <v>143106</v>
      </c>
      <c r="AI14" s="233"/>
      <c r="AJ14" s="234"/>
      <c r="AK14" s="234"/>
      <c r="AL14" s="792">
        <v>0</v>
      </c>
      <c r="AM14" s="786"/>
      <c r="BC14" s="10"/>
      <c r="BD14" s="10"/>
      <c r="BE14" s="10"/>
      <c r="BF14" s="10"/>
      <c r="BG14" s="10"/>
      <c r="BH14" s="10"/>
      <c r="BI14" s="10"/>
      <c r="BJ14" s="10"/>
    </row>
    <row r="15" spans="1:62" s="211" customFormat="1" ht="18.75" customHeight="1">
      <c r="A15" s="793" t="s">
        <v>324</v>
      </c>
      <c r="B15" s="794"/>
      <c r="C15" s="795"/>
      <c r="D15" s="795"/>
      <c r="E15" s="795"/>
      <c r="F15" s="795"/>
      <c r="G15" s="795"/>
      <c r="H15" s="796"/>
      <c r="I15" s="796"/>
      <c r="J15" s="796"/>
      <c r="K15" s="796"/>
      <c r="L15" s="796"/>
      <c r="M15" s="796"/>
      <c r="N15" s="796"/>
      <c r="O15" s="796"/>
      <c r="P15" s="796"/>
      <c r="Q15" s="796"/>
      <c r="R15" s="796"/>
      <c r="S15" s="796"/>
      <c r="T15" s="796"/>
      <c r="U15" s="796"/>
      <c r="V15" s="796"/>
      <c r="W15" s="796"/>
      <c r="X15" s="796"/>
      <c r="Y15" s="796"/>
      <c r="Z15" s="796"/>
      <c r="AA15" s="796"/>
      <c r="AB15" s="796"/>
      <c r="AC15" s="796"/>
      <c r="AD15" s="796"/>
      <c r="AE15" s="796"/>
      <c r="AF15" s="225"/>
      <c r="AG15" s="225"/>
      <c r="AH15" s="797">
        <v>1375</v>
      </c>
      <c r="AI15" s="796"/>
      <c r="AJ15" s="798"/>
      <c r="AK15" s="798"/>
      <c r="AL15" s="799"/>
      <c r="AM15" s="786"/>
      <c r="AN15" s="10"/>
      <c r="AO15" s="10"/>
      <c r="AP15" s="10"/>
      <c r="AQ15" s="10"/>
      <c r="AR15" s="10"/>
      <c r="AS15" s="10"/>
      <c r="AT15" s="10"/>
      <c r="AU15" s="10"/>
      <c r="AV15" s="10"/>
      <c r="AW15" s="10"/>
      <c r="AX15" s="10"/>
      <c r="AY15" s="10"/>
      <c r="AZ15" s="10"/>
      <c r="BA15" s="10"/>
      <c r="BB15" s="10"/>
      <c r="BC15" s="10"/>
      <c r="BD15" s="10"/>
      <c r="BE15" s="10"/>
      <c r="BF15" s="10"/>
      <c r="BG15" s="10"/>
      <c r="BH15" s="10"/>
      <c r="BI15" s="10"/>
      <c r="BJ15" s="10"/>
    </row>
    <row r="16" spans="1:39" s="10" customFormat="1" ht="15.75">
      <c r="A16" s="210" t="s">
        <v>395</v>
      </c>
      <c r="B16" s="794"/>
      <c r="C16" s="795"/>
      <c r="D16" s="795"/>
      <c r="E16" s="795"/>
      <c r="F16" s="795"/>
      <c r="G16" s="795"/>
      <c r="H16" s="796"/>
      <c r="I16" s="796"/>
      <c r="J16" s="796"/>
      <c r="K16" s="796"/>
      <c r="L16" s="796"/>
      <c r="M16" s="796"/>
      <c r="N16" s="796"/>
      <c r="O16" s="796"/>
      <c r="P16" s="796"/>
      <c r="Q16" s="796"/>
      <c r="R16" s="796"/>
      <c r="S16" s="796"/>
      <c r="T16" s="796"/>
      <c r="U16" s="796"/>
      <c r="V16" s="796"/>
      <c r="W16" s="796"/>
      <c r="X16" s="796"/>
      <c r="Y16" s="796"/>
      <c r="Z16" s="796"/>
      <c r="AA16" s="796"/>
      <c r="AB16" s="796"/>
      <c r="AC16" s="796"/>
      <c r="AD16" s="796"/>
      <c r="AE16" s="796"/>
      <c r="AF16" s="225">
        <f>SUM(AF14:AF15)</f>
        <v>818</v>
      </c>
      <c r="AG16" s="225">
        <f>SUM(AG14:AG15)</f>
        <v>817</v>
      </c>
      <c r="AH16" s="800">
        <f>SUM(AH14:AH15)</f>
        <v>144481</v>
      </c>
      <c r="AI16" s="796"/>
      <c r="AJ16" s="798"/>
      <c r="AK16" s="798"/>
      <c r="AL16" s="799"/>
      <c r="AM16" s="786"/>
    </row>
    <row r="17" spans="1:39" s="10" customFormat="1" ht="15.75">
      <c r="A17" s="210"/>
      <c r="B17" s="794"/>
      <c r="C17" s="795"/>
      <c r="D17" s="795"/>
      <c r="E17" s="795"/>
      <c r="F17" s="795"/>
      <c r="G17" s="795"/>
      <c r="H17" s="796"/>
      <c r="I17" s="796"/>
      <c r="J17" s="796"/>
      <c r="K17" s="796"/>
      <c r="L17" s="796"/>
      <c r="M17" s="796"/>
      <c r="N17" s="796"/>
      <c r="O17" s="796"/>
      <c r="P17" s="796"/>
      <c r="Q17" s="796"/>
      <c r="R17" s="796"/>
      <c r="S17" s="796"/>
      <c r="T17" s="796"/>
      <c r="U17" s="796"/>
      <c r="V17" s="796"/>
      <c r="W17" s="796"/>
      <c r="X17" s="796"/>
      <c r="Y17" s="796"/>
      <c r="Z17" s="796"/>
      <c r="AA17" s="796"/>
      <c r="AB17" s="796"/>
      <c r="AC17" s="796"/>
      <c r="AD17" s="796"/>
      <c r="AE17" s="796"/>
      <c r="AF17" s="225"/>
      <c r="AG17" s="225"/>
      <c r="AH17" s="800"/>
      <c r="AI17" s="796"/>
      <c r="AJ17" s="798"/>
      <c r="AK17" s="798"/>
      <c r="AL17" s="799"/>
      <c r="AM17" s="786"/>
    </row>
    <row r="18" spans="1:39" s="10" customFormat="1" ht="15.75">
      <c r="A18" s="210" t="s">
        <v>325</v>
      </c>
      <c r="B18" s="794"/>
      <c r="C18" s="795"/>
      <c r="D18" s="795"/>
      <c r="E18" s="795"/>
      <c r="F18" s="795"/>
      <c r="G18" s="795"/>
      <c r="H18" s="796"/>
      <c r="I18" s="796"/>
      <c r="J18" s="796"/>
      <c r="K18" s="796"/>
      <c r="L18" s="796"/>
      <c r="M18" s="796"/>
      <c r="N18" s="796"/>
      <c r="O18" s="796"/>
      <c r="P18" s="796"/>
      <c r="Q18" s="796"/>
      <c r="R18" s="796"/>
      <c r="S18" s="796"/>
      <c r="T18" s="796"/>
      <c r="U18" s="796"/>
      <c r="V18" s="796"/>
      <c r="W18" s="796"/>
      <c r="X18" s="796"/>
      <c r="Y18" s="796"/>
      <c r="Z18" s="796"/>
      <c r="AA18" s="796"/>
      <c r="AB18" s="796"/>
      <c r="AC18" s="796"/>
      <c r="AD18" s="796"/>
      <c r="AE18" s="796"/>
      <c r="AF18" s="225">
        <v>746</v>
      </c>
      <c r="AG18" s="225">
        <v>751</v>
      </c>
      <c r="AH18" s="800">
        <v>137061</v>
      </c>
      <c r="AI18" s="796"/>
      <c r="AJ18" s="798"/>
      <c r="AK18" s="798"/>
      <c r="AL18" s="799"/>
      <c r="AM18" s="786"/>
    </row>
    <row r="19" spans="1:39" s="10" customFormat="1" ht="15.75">
      <c r="A19" s="210" t="s">
        <v>326</v>
      </c>
      <c r="B19" s="794"/>
      <c r="C19" s="795"/>
      <c r="D19" s="795"/>
      <c r="E19" s="795"/>
      <c r="F19" s="795"/>
      <c r="G19" s="795"/>
      <c r="H19" s="796"/>
      <c r="I19" s="796"/>
      <c r="J19" s="796"/>
      <c r="K19" s="796"/>
      <c r="L19" s="796"/>
      <c r="M19" s="796"/>
      <c r="N19" s="796"/>
      <c r="O19" s="796"/>
      <c r="P19" s="796"/>
      <c r="Q19" s="796"/>
      <c r="R19" s="796"/>
      <c r="S19" s="796"/>
      <c r="T19" s="796"/>
      <c r="U19" s="796"/>
      <c r="V19" s="796"/>
      <c r="W19" s="796"/>
      <c r="X19" s="796"/>
      <c r="Y19" s="796"/>
      <c r="Z19" s="796"/>
      <c r="AA19" s="796"/>
      <c r="AB19" s="796"/>
      <c r="AC19" s="796"/>
      <c r="AD19" s="796"/>
      <c r="AE19" s="796"/>
      <c r="AF19" s="225">
        <v>818</v>
      </c>
      <c r="AG19" s="225">
        <v>817</v>
      </c>
      <c r="AH19" s="800">
        <v>143106</v>
      </c>
      <c r="AI19" s="796"/>
      <c r="AJ19" s="798"/>
      <c r="AK19" s="798"/>
      <c r="AL19" s="799"/>
      <c r="AM19" s="786"/>
    </row>
    <row r="20" spans="1:39" s="10" customFormat="1" ht="15.75">
      <c r="A20" s="210"/>
      <c r="B20" s="794"/>
      <c r="C20" s="795"/>
      <c r="D20" s="795"/>
      <c r="E20" s="795"/>
      <c r="F20" s="795"/>
      <c r="G20" s="795"/>
      <c r="H20" s="796"/>
      <c r="I20" s="796"/>
      <c r="J20" s="796"/>
      <c r="K20" s="796"/>
      <c r="L20" s="796"/>
      <c r="M20" s="796"/>
      <c r="N20" s="796"/>
      <c r="O20" s="796"/>
      <c r="P20" s="796"/>
      <c r="Q20" s="796"/>
      <c r="R20" s="796"/>
      <c r="S20" s="796"/>
      <c r="T20" s="796"/>
      <c r="U20" s="796"/>
      <c r="V20" s="796"/>
      <c r="W20" s="796"/>
      <c r="X20" s="796"/>
      <c r="Y20" s="796"/>
      <c r="Z20" s="796"/>
      <c r="AA20" s="796"/>
      <c r="AB20" s="796"/>
      <c r="AC20" s="796"/>
      <c r="AD20" s="796"/>
      <c r="AE20" s="796"/>
      <c r="AF20" s="225"/>
      <c r="AG20" s="225"/>
      <c r="AH20" s="797"/>
      <c r="AI20" s="796"/>
      <c r="AJ20" s="798"/>
      <c r="AK20" s="798"/>
      <c r="AL20" s="799"/>
      <c r="AM20" s="786"/>
    </row>
    <row r="21" spans="1:61" ht="18.75" customHeight="1">
      <c r="A21" s="801" t="s">
        <v>327</v>
      </c>
      <c r="B21" s="211"/>
      <c r="C21" s="212"/>
      <c r="D21" s="212"/>
      <c r="E21" s="212"/>
      <c r="F21" s="212"/>
      <c r="G21" s="212"/>
      <c r="H21" s="213"/>
      <c r="I21" s="213"/>
      <c r="J21" s="213"/>
      <c r="K21" s="213"/>
      <c r="L21" s="213"/>
      <c r="M21" s="213"/>
      <c r="N21" s="213"/>
      <c r="O21" s="213"/>
      <c r="P21" s="213"/>
      <c r="Q21" s="213"/>
      <c r="R21" s="213"/>
      <c r="S21" s="213"/>
      <c r="T21" s="213"/>
      <c r="U21" s="213"/>
      <c r="V21" s="213"/>
      <c r="W21" s="213"/>
      <c r="X21" s="213"/>
      <c r="Y21" s="213"/>
      <c r="Z21" s="213"/>
      <c r="AA21" s="213"/>
      <c r="AB21" s="213"/>
      <c r="AC21" s="213"/>
      <c r="AD21" s="213"/>
      <c r="AE21" s="213"/>
      <c r="AF21" s="225">
        <v>746</v>
      </c>
      <c r="AG21" s="225">
        <v>751</v>
      </c>
      <c r="AH21" s="800">
        <v>131396</v>
      </c>
      <c r="AI21" s="213"/>
      <c r="AJ21" s="225"/>
      <c r="AK21" s="225"/>
      <c r="AL21" s="215"/>
      <c r="AM21" s="786"/>
      <c r="BC21" s="10"/>
      <c r="BD21" s="10"/>
      <c r="BE21" s="10"/>
      <c r="BF21" s="10"/>
      <c r="BG21" s="10"/>
      <c r="BH21" s="10"/>
      <c r="BI21" s="10"/>
    </row>
    <row r="22" spans="1:39" s="10" customFormat="1" ht="15.75">
      <c r="A22" s="210"/>
      <c r="B22" s="794"/>
      <c r="C22" s="795"/>
      <c r="D22" s="795"/>
      <c r="E22" s="795"/>
      <c r="F22" s="795"/>
      <c r="G22" s="795"/>
      <c r="H22" s="796"/>
      <c r="I22" s="796"/>
      <c r="J22" s="796"/>
      <c r="K22" s="796"/>
      <c r="L22" s="796"/>
      <c r="M22" s="796"/>
      <c r="N22" s="796"/>
      <c r="O22" s="796"/>
      <c r="P22" s="796"/>
      <c r="Q22" s="796"/>
      <c r="R22" s="796"/>
      <c r="S22" s="796"/>
      <c r="T22" s="796"/>
      <c r="U22" s="796"/>
      <c r="V22" s="796"/>
      <c r="W22" s="796"/>
      <c r="X22" s="796"/>
      <c r="Y22" s="796"/>
      <c r="Z22" s="796"/>
      <c r="AA22" s="796"/>
      <c r="AB22" s="796"/>
      <c r="AC22" s="796"/>
      <c r="AD22" s="796"/>
      <c r="AE22" s="796"/>
      <c r="AF22" s="225"/>
      <c r="AG22" s="225"/>
      <c r="AH22" s="797"/>
      <c r="AI22" s="796"/>
      <c r="AJ22" s="798"/>
      <c r="AK22" s="798"/>
      <c r="AL22" s="799"/>
      <c r="AM22" s="786"/>
    </row>
    <row r="23" spans="1:61" ht="15.75">
      <c r="A23" s="210" t="s">
        <v>328</v>
      </c>
      <c r="B23" s="211"/>
      <c r="C23" s="212"/>
      <c r="D23" s="212"/>
      <c r="E23" s="212"/>
      <c r="F23" s="212"/>
      <c r="G23" s="212"/>
      <c r="H23" s="213"/>
      <c r="I23" s="213"/>
      <c r="J23" s="213"/>
      <c r="K23" s="213"/>
      <c r="L23" s="213"/>
      <c r="M23" s="213"/>
      <c r="N23" s="213"/>
      <c r="O23" s="213"/>
      <c r="P23" s="213"/>
      <c r="Q23" s="213"/>
      <c r="R23" s="213"/>
      <c r="S23" s="213"/>
      <c r="T23" s="213"/>
      <c r="U23" s="213"/>
      <c r="V23" s="213"/>
      <c r="W23" s="213"/>
      <c r="X23" s="213"/>
      <c r="Y23" s="213"/>
      <c r="Z23" s="213"/>
      <c r="AA23" s="213"/>
      <c r="AB23" s="213"/>
      <c r="AC23" s="213"/>
      <c r="AD23" s="213"/>
      <c r="AE23" s="213"/>
      <c r="AF23" s="225">
        <v>0</v>
      </c>
      <c r="AG23" s="225">
        <v>0</v>
      </c>
      <c r="AH23" s="800">
        <v>0</v>
      </c>
      <c r="AI23" s="213"/>
      <c r="AJ23" s="225"/>
      <c r="AK23" s="225"/>
      <c r="AL23" s="215"/>
      <c r="AM23" s="786"/>
      <c r="BC23" s="10"/>
      <c r="BD23" s="10"/>
      <c r="BE23" s="10"/>
      <c r="BF23" s="10"/>
      <c r="BG23" s="10"/>
      <c r="BH23" s="10"/>
      <c r="BI23" s="10"/>
    </row>
    <row r="24" spans="1:61" ht="15.75">
      <c r="A24" s="210"/>
      <c r="B24" s="211"/>
      <c r="C24" s="230" t="s">
        <v>329</v>
      </c>
      <c r="D24" s="212"/>
      <c r="E24" s="212"/>
      <c r="F24" s="212"/>
      <c r="G24" s="212"/>
      <c r="H24" s="213"/>
      <c r="I24" s="213"/>
      <c r="J24" s="213"/>
      <c r="K24" s="213"/>
      <c r="L24" s="213"/>
      <c r="M24" s="213"/>
      <c r="N24" s="213"/>
      <c r="O24" s="213"/>
      <c r="P24" s="213"/>
      <c r="Q24" s="213"/>
      <c r="R24" s="213"/>
      <c r="S24" s="213"/>
      <c r="T24" s="213"/>
      <c r="U24" s="213"/>
      <c r="V24" s="213"/>
      <c r="W24" s="213"/>
      <c r="X24" s="213"/>
      <c r="Y24" s="213"/>
      <c r="Z24" s="213"/>
      <c r="AA24" s="213"/>
      <c r="AB24" s="213"/>
      <c r="AC24" s="213"/>
      <c r="AD24" s="213"/>
      <c r="AE24" s="213"/>
      <c r="AF24" s="225">
        <v>0</v>
      </c>
      <c r="AG24" s="225">
        <v>0</v>
      </c>
      <c r="AH24" s="800">
        <v>3182</v>
      </c>
      <c r="AI24" s="213"/>
      <c r="AJ24" s="225"/>
      <c r="AK24" s="225"/>
      <c r="AL24" s="215"/>
      <c r="AM24" s="786"/>
      <c r="BC24" s="10"/>
      <c r="BD24" s="10"/>
      <c r="BE24" s="10"/>
      <c r="BF24" s="10"/>
      <c r="BG24" s="10"/>
      <c r="BH24" s="10"/>
      <c r="BI24" s="10"/>
    </row>
    <row r="25" spans="1:61" ht="15.75">
      <c r="A25" s="210" t="s">
        <v>330</v>
      </c>
      <c r="B25" s="211"/>
      <c r="C25" s="802"/>
      <c r="D25" s="212"/>
      <c r="E25" s="212"/>
      <c r="F25" s="212"/>
      <c r="G25" s="212"/>
      <c r="H25" s="213"/>
      <c r="I25" s="213"/>
      <c r="J25" s="213"/>
      <c r="K25" s="213"/>
      <c r="L25" s="213"/>
      <c r="M25" s="213"/>
      <c r="N25" s="213"/>
      <c r="O25" s="213"/>
      <c r="P25" s="213"/>
      <c r="Q25" s="213"/>
      <c r="R25" s="213"/>
      <c r="S25" s="213"/>
      <c r="T25" s="213"/>
      <c r="U25" s="213"/>
      <c r="V25" s="213"/>
      <c r="W25" s="213"/>
      <c r="X25" s="213"/>
      <c r="Y25" s="213"/>
      <c r="Z25" s="213"/>
      <c r="AA25" s="213"/>
      <c r="AB25" s="213"/>
      <c r="AC25" s="213"/>
      <c r="AD25" s="213"/>
      <c r="AE25" s="213"/>
      <c r="AF25" s="225">
        <f>SUM(AF23:AF24)</f>
        <v>0</v>
      </c>
      <c r="AG25" s="225">
        <f>SUM(AG23:AG24)</f>
        <v>0</v>
      </c>
      <c r="AH25" s="800">
        <f>SUM(AH23:AH24)</f>
        <v>3182</v>
      </c>
      <c r="AI25" s="213"/>
      <c r="AJ25" s="225"/>
      <c r="AK25" s="225"/>
      <c r="AL25" s="215"/>
      <c r="AM25" s="786"/>
      <c r="BC25" s="10"/>
      <c r="BD25" s="10"/>
      <c r="BE25" s="10"/>
      <c r="BF25" s="10"/>
      <c r="BG25" s="10"/>
      <c r="BH25" s="10"/>
      <c r="BI25" s="10"/>
    </row>
    <row r="26" spans="1:39" ht="15.75">
      <c r="A26" s="210"/>
      <c r="B26" s="211"/>
      <c r="C26" s="212"/>
      <c r="D26" s="212"/>
      <c r="E26" s="212"/>
      <c r="F26" s="212"/>
      <c r="G26" s="212"/>
      <c r="H26" s="213"/>
      <c r="I26" s="213"/>
      <c r="J26" s="213"/>
      <c r="K26" s="213"/>
      <c r="L26" s="213"/>
      <c r="M26" s="213"/>
      <c r="N26" s="213"/>
      <c r="O26" s="213"/>
      <c r="P26" s="213"/>
      <c r="Q26" s="213"/>
      <c r="R26" s="213"/>
      <c r="S26" s="213"/>
      <c r="T26" s="213"/>
      <c r="U26" s="213"/>
      <c r="V26" s="213"/>
      <c r="W26" s="213"/>
      <c r="X26" s="213"/>
      <c r="Y26" s="213"/>
      <c r="Z26" s="213"/>
      <c r="AA26" s="213"/>
      <c r="AB26" s="213"/>
      <c r="AC26" s="213"/>
      <c r="AD26" s="213"/>
      <c r="AE26" s="213"/>
      <c r="AF26" s="225"/>
      <c r="AG26" s="225"/>
      <c r="AH26" s="800"/>
      <c r="AI26" s="213"/>
      <c r="AJ26" s="225"/>
      <c r="AK26" s="225"/>
      <c r="AL26" s="215"/>
      <c r="AM26" s="786"/>
    </row>
    <row r="27" spans="1:39" ht="15.75">
      <c r="A27" s="210" t="s">
        <v>331</v>
      </c>
      <c r="B27" s="211"/>
      <c r="C27" s="212"/>
      <c r="D27" s="212"/>
      <c r="E27" s="212"/>
      <c r="F27" s="212"/>
      <c r="G27" s="212"/>
      <c r="H27" s="213"/>
      <c r="I27" s="213"/>
      <c r="J27" s="213"/>
      <c r="K27" s="213"/>
      <c r="L27" s="213"/>
      <c r="M27" s="213"/>
      <c r="N27" s="213"/>
      <c r="O27" s="213"/>
      <c r="P27" s="213"/>
      <c r="Q27" s="213"/>
      <c r="R27" s="213"/>
      <c r="S27" s="213"/>
      <c r="T27" s="213"/>
      <c r="U27" s="213"/>
      <c r="V27" s="213"/>
      <c r="W27" s="213"/>
      <c r="X27" s="213"/>
      <c r="Y27" s="213"/>
      <c r="Z27" s="213"/>
      <c r="AA27" s="213"/>
      <c r="AB27" s="213"/>
      <c r="AC27" s="213"/>
      <c r="AD27" s="213"/>
      <c r="AE27" s="213"/>
      <c r="AF27" s="225"/>
      <c r="AG27" s="214"/>
      <c r="AH27" s="803"/>
      <c r="AI27" s="213"/>
      <c r="AJ27" s="225"/>
      <c r="AK27" s="225"/>
      <c r="AL27" s="215"/>
      <c r="AM27" s="786"/>
    </row>
    <row r="28" spans="1:39" ht="15.75">
      <c r="A28" s="210"/>
      <c r="B28" s="211" t="s">
        <v>332</v>
      </c>
      <c r="C28" s="212"/>
      <c r="D28" s="212"/>
      <c r="E28" s="212"/>
      <c r="F28" s="212"/>
      <c r="G28" s="212"/>
      <c r="H28" s="213"/>
      <c r="I28" s="213"/>
      <c r="J28" s="213"/>
      <c r="K28" s="213"/>
      <c r="L28" s="213"/>
      <c r="M28" s="213"/>
      <c r="N28" s="213"/>
      <c r="O28" s="213"/>
      <c r="P28" s="213"/>
      <c r="Q28" s="213"/>
      <c r="R28" s="213"/>
      <c r="S28" s="213"/>
      <c r="T28" s="213"/>
      <c r="U28" s="213"/>
      <c r="V28" s="213"/>
      <c r="W28" s="213"/>
      <c r="X28" s="213"/>
      <c r="Y28" s="213"/>
      <c r="Z28" s="213"/>
      <c r="AA28" s="213"/>
      <c r="AB28" s="213"/>
      <c r="AC28" s="213"/>
      <c r="AD28" s="213"/>
      <c r="AE28" s="213"/>
      <c r="AF28" s="225"/>
      <c r="AG28" s="214"/>
      <c r="AH28" s="800"/>
      <c r="AI28" s="213"/>
      <c r="AJ28" s="225"/>
      <c r="AK28" s="225"/>
      <c r="AL28" s="215"/>
      <c r="AM28" s="786"/>
    </row>
    <row r="29" spans="1:39" ht="15.75">
      <c r="A29" s="210"/>
      <c r="B29" s="211"/>
      <c r="C29" s="221" t="s">
        <v>333</v>
      </c>
      <c r="D29" s="212"/>
      <c r="E29" s="212"/>
      <c r="F29" s="212"/>
      <c r="G29" s="212"/>
      <c r="H29" s="213"/>
      <c r="I29" s="213"/>
      <c r="J29" s="213"/>
      <c r="K29" s="213"/>
      <c r="L29" s="213"/>
      <c r="M29" s="213"/>
      <c r="N29" s="213"/>
      <c r="O29" s="213"/>
      <c r="P29" s="213"/>
      <c r="Q29" s="213"/>
      <c r="R29" s="213"/>
      <c r="S29" s="213"/>
      <c r="T29" s="213"/>
      <c r="U29" s="213"/>
      <c r="V29" s="213"/>
      <c r="W29" s="213"/>
      <c r="X29" s="213"/>
      <c r="Y29" s="213"/>
      <c r="Z29" s="213"/>
      <c r="AA29" s="213"/>
      <c r="AB29" s="213"/>
      <c r="AC29" s="213"/>
      <c r="AD29" s="213"/>
      <c r="AE29" s="213"/>
      <c r="AF29" s="225"/>
      <c r="AG29" s="214"/>
      <c r="AH29" s="800">
        <v>2010</v>
      </c>
      <c r="AI29" s="213"/>
      <c r="AJ29" s="225"/>
      <c r="AK29" s="225"/>
      <c r="AL29" s="215"/>
      <c r="AM29" s="786"/>
    </row>
    <row r="30" spans="1:39" ht="15.75" hidden="1">
      <c r="A30" s="208"/>
      <c r="B30" s="10"/>
      <c r="C30" s="7" t="s">
        <v>334</v>
      </c>
      <c r="D30" s="9"/>
      <c r="E30" s="9"/>
      <c r="F30" s="9"/>
      <c r="G30" s="9"/>
      <c r="H30" s="18"/>
      <c r="I30" s="18"/>
      <c r="J30" s="18"/>
      <c r="K30" s="18"/>
      <c r="L30" s="18"/>
      <c r="M30" s="18"/>
      <c r="N30" s="18"/>
      <c r="O30" s="18"/>
      <c r="P30" s="18"/>
      <c r="Q30" s="18"/>
      <c r="R30" s="18"/>
      <c r="S30" s="18"/>
      <c r="T30" s="18"/>
      <c r="U30" s="18"/>
      <c r="V30" s="18"/>
      <c r="W30" s="18"/>
      <c r="X30" s="18"/>
      <c r="Y30" s="18"/>
      <c r="Z30" s="18"/>
      <c r="AA30" s="18"/>
      <c r="AB30" s="18"/>
      <c r="AC30" s="18"/>
      <c r="AD30" s="18"/>
      <c r="AE30" s="18"/>
      <c r="AF30" s="224"/>
      <c r="AG30" s="804"/>
      <c r="AH30" s="805"/>
      <c r="AI30" s="18"/>
      <c r="AJ30" s="224"/>
      <c r="AK30" s="224"/>
      <c r="AL30" s="523"/>
      <c r="AM30" s="786"/>
    </row>
    <row r="31" spans="1:39" ht="15.75" hidden="1">
      <c r="A31" s="208"/>
      <c r="B31" s="10"/>
      <c r="C31" s="7" t="s">
        <v>335</v>
      </c>
      <c r="D31" s="9"/>
      <c r="E31" s="9"/>
      <c r="F31" s="9"/>
      <c r="G31" s="9"/>
      <c r="H31" s="18"/>
      <c r="I31" s="18"/>
      <c r="J31" s="18"/>
      <c r="K31" s="18"/>
      <c r="L31" s="18"/>
      <c r="M31" s="18"/>
      <c r="N31" s="18"/>
      <c r="O31" s="18"/>
      <c r="P31" s="18"/>
      <c r="Q31" s="18"/>
      <c r="R31" s="18"/>
      <c r="S31" s="18"/>
      <c r="T31" s="18"/>
      <c r="U31" s="18"/>
      <c r="V31" s="18"/>
      <c r="W31" s="18"/>
      <c r="X31" s="18"/>
      <c r="Y31" s="18"/>
      <c r="Z31" s="18"/>
      <c r="AA31" s="18"/>
      <c r="AB31" s="18"/>
      <c r="AC31" s="18"/>
      <c r="AD31" s="18"/>
      <c r="AE31" s="18"/>
      <c r="AF31" s="224"/>
      <c r="AG31" s="804"/>
      <c r="AH31" s="805"/>
      <c r="AI31" s="18"/>
      <c r="AJ31" s="224"/>
      <c r="AK31" s="224"/>
      <c r="AL31" s="523"/>
      <c r="AM31" s="786"/>
    </row>
    <row r="32" spans="1:39" ht="15.75">
      <c r="A32" s="210"/>
      <c r="B32" s="211"/>
      <c r="C32" s="211" t="s">
        <v>336</v>
      </c>
      <c r="D32" s="212"/>
      <c r="E32" s="212"/>
      <c r="F32" s="212"/>
      <c r="G32" s="212"/>
      <c r="H32" s="213"/>
      <c r="I32" s="213"/>
      <c r="J32" s="213"/>
      <c r="K32" s="213"/>
      <c r="L32" s="213"/>
      <c r="M32" s="213"/>
      <c r="N32" s="213"/>
      <c r="O32" s="213"/>
      <c r="P32" s="213"/>
      <c r="Q32" s="213"/>
      <c r="R32" s="213"/>
      <c r="S32" s="213"/>
      <c r="T32" s="213"/>
      <c r="U32" s="213"/>
      <c r="V32" s="213"/>
      <c r="W32" s="213"/>
      <c r="X32" s="213"/>
      <c r="Y32" s="213"/>
      <c r="Z32" s="213"/>
      <c r="AA32" s="213"/>
      <c r="AB32" s="213"/>
      <c r="AC32" s="213"/>
      <c r="AD32" s="213"/>
      <c r="AE32" s="213"/>
      <c r="AF32" s="225"/>
      <c r="AG32" s="214"/>
      <c r="AH32" s="800">
        <v>695</v>
      </c>
      <c r="AI32" s="213"/>
      <c r="AJ32" s="225"/>
      <c r="AK32" s="225"/>
      <c r="AL32" s="215"/>
      <c r="AM32" s="786"/>
    </row>
    <row r="33" spans="1:39" ht="15.75">
      <c r="A33" s="210"/>
      <c r="B33" s="211"/>
      <c r="C33" s="211" t="s">
        <v>337</v>
      </c>
      <c r="D33" s="212"/>
      <c r="E33" s="212"/>
      <c r="F33" s="212"/>
      <c r="G33" s="212"/>
      <c r="H33" s="213"/>
      <c r="I33" s="213"/>
      <c r="J33" s="213"/>
      <c r="K33" s="213"/>
      <c r="L33" s="213"/>
      <c r="M33" s="213"/>
      <c r="N33" s="213"/>
      <c r="O33" s="213"/>
      <c r="P33" s="213"/>
      <c r="Q33" s="213"/>
      <c r="R33" s="213"/>
      <c r="S33" s="213"/>
      <c r="T33" s="213"/>
      <c r="U33" s="213"/>
      <c r="V33" s="213"/>
      <c r="W33" s="213"/>
      <c r="X33" s="213"/>
      <c r="Y33" s="213"/>
      <c r="Z33" s="213"/>
      <c r="AA33" s="213"/>
      <c r="AB33" s="213"/>
      <c r="AC33" s="213"/>
      <c r="AD33" s="213"/>
      <c r="AE33" s="213"/>
      <c r="AF33" s="225"/>
      <c r="AG33" s="214">
        <v>1</v>
      </c>
      <c r="AH33" s="800"/>
      <c r="AI33" s="213"/>
      <c r="AJ33" s="225"/>
      <c r="AK33" s="225"/>
      <c r="AL33" s="215"/>
      <c r="AM33" s="786"/>
    </row>
    <row r="34" spans="1:39" ht="15.75">
      <c r="A34" s="210"/>
      <c r="B34" s="211"/>
      <c r="C34" s="211" t="s">
        <v>338</v>
      </c>
      <c r="D34" s="212"/>
      <c r="E34" s="212"/>
      <c r="F34" s="212"/>
      <c r="G34" s="212"/>
      <c r="H34" s="213"/>
      <c r="I34" s="213"/>
      <c r="J34" s="213"/>
      <c r="K34" s="213"/>
      <c r="L34" s="213"/>
      <c r="M34" s="213"/>
      <c r="N34" s="213"/>
      <c r="O34" s="213"/>
      <c r="P34" s="213"/>
      <c r="Q34" s="213"/>
      <c r="R34" s="213"/>
      <c r="S34" s="213"/>
      <c r="T34" s="213"/>
      <c r="U34" s="213"/>
      <c r="V34" s="213"/>
      <c r="W34" s="213"/>
      <c r="X34" s="213"/>
      <c r="Y34" s="213"/>
      <c r="Z34" s="213"/>
      <c r="AA34" s="213"/>
      <c r="AB34" s="213"/>
      <c r="AC34" s="213"/>
      <c r="AD34" s="213"/>
      <c r="AE34" s="213"/>
      <c r="AF34" s="225"/>
      <c r="AG34" s="214"/>
      <c r="AH34" s="800">
        <v>144</v>
      </c>
      <c r="AI34" s="213"/>
      <c r="AJ34" s="225"/>
      <c r="AK34" s="225"/>
      <c r="AL34" s="215"/>
      <c r="AM34" s="786"/>
    </row>
    <row r="35" spans="1:54" s="211" customFormat="1" ht="15.75">
      <c r="A35" s="806"/>
      <c r="C35" s="211" t="s">
        <v>339</v>
      </c>
      <c r="H35" s="215"/>
      <c r="I35" s="215"/>
      <c r="J35" s="215"/>
      <c r="K35" s="215"/>
      <c r="L35" s="215"/>
      <c r="M35" s="215"/>
      <c r="N35" s="215"/>
      <c r="O35" s="215"/>
      <c r="P35" s="215"/>
      <c r="Q35" s="215"/>
      <c r="R35" s="215"/>
      <c r="S35" s="215"/>
      <c r="T35" s="215"/>
      <c r="U35" s="215"/>
      <c r="V35" s="215"/>
      <c r="W35" s="215"/>
      <c r="X35" s="215"/>
      <c r="Y35" s="215"/>
      <c r="Z35" s="215"/>
      <c r="AA35" s="215"/>
      <c r="AB35" s="215"/>
      <c r="AC35" s="215"/>
      <c r="AD35" s="215"/>
      <c r="AE35" s="215"/>
      <c r="AF35" s="807"/>
      <c r="AG35" s="676"/>
      <c r="AH35" s="803">
        <v>0</v>
      </c>
      <c r="AI35" s="215"/>
      <c r="AJ35" s="215"/>
      <c r="AK35" s="215"/>
      <c r="AL35" s="215"/>
      <c r="AM35" s="10"/>
      <c r="AN35" s="10"/>
      <c r="AO35" s="10"/>
      <c r="AP35" s="10"/>
      <c r="AQ35" s="10"/>
      <c r="AR35" s="10"/>
      <c r="AS35" s="10"/>
      <c r="AT35" s="10"/>
      <c r="AU35" s="10"/>
      <c r="AV35" s="10"/>
      <c r="AW35" s="10"/>
      <c r="AX35" s="10"/>
      <c r="AY35" s="10"/>
      <c r="AZ35" s="10"/>
      <c r="BA35" s="10"/>
      <c r="BB35" s="10"/>
    </row>
    <row r="36" spans="1:39" ht="15.75">
      <c r="A36" s="210"/>
      <c r="B36" s="211"/>
      <c r="C36" s="221" t="s">
        <v>340</v>
      </c>
      <c r="D36" s="212"/>
      <c r="E36" s="212"/>
      <c r="F36" s="212"/>
      <c r="G36" s="212"/>
      <c r="H36" s="213"/>
      <c r="I36" s="213"/>
      <c r="J36" s="213"/>
      <c r="K36" s="213"/>
      <c r="L36" s="213"/>
      <c r="M36" s="213"/>
      <c r="N36" s="213"/>
      <c r="O36" s="213"/>
      <c r="P36" s="213"/>
      <c r="Q36" s="213"/>
      <c r="R36" s="213"/>
      <c r="S36" s="213"/>
      <c r="T36" s="213"/>
      <c r="U36" s="213"/>
      <c r="V36" s="213"/>
      <c r="W36" s="213"/>
      <c r="X36" s="213"/>
      <c r="Y36" s="213"/>
      <c r="Z36" s="213"/>
      <c r="AA36" s="213"/>
      <c r="AB36" s="213"/>
      <c r="AC36" s="213"/>
      <c r="AD36" s="213"/>
      <c r="AE36" s="213"/>
      <c r="AF36" s="225"/>
      <c r="AG36" s="214"/>
      <c r="AH36" s="800">
        <v>672</v>
      </c>
      <c r="AI36" s="213"/>
      <c r="AJ36" s="225"/>
      <c r="AK36" s="225"/>
      <c r="AL36" s="215"/>
      <c r="AM36" s="786"/>
    </row>
    <row r="37" spans="1:39" ht="15.75" hidden="1">
      <c r="A37" s="208"/>
      <c r="B37" s="10"/>
      <c r="C37" s="7" t="s">
        <v>334</v>
      </c>
      <c r="D37" s="9"/>
      <c r="E37" s="9"/>
      <c r="F37" s="9"/>
      <c r="G37" s="9"/>
      <c r="H37" s="18"/>
      <c r="I37" s="18"/>
      <c r="J37" s="18"/>
      <c r="K37" s="18"/>
      <c r="L37" s="18"/>
      <c r="M37" s="18"/>
      <c r="N37" s="18"/>
      <c r="O37" s="18"/>
      <c r="P37" s="18"/>
      <c r="Q37" s="18"/>
      <c r="R37" s="18"/>
      <c r="S37" s="18"/>
      <c r="T37" s="18"/>
      <c r="U37" s="18"/>
      <c r="V37" s="18"/>
      <c r="W37" s="18"/>
      <c r="X37" s="18"/>
      <c r="Y37" s="18"/>
      <c r="Z37" s="18"/>
      <c r="AA37" s="18"/>
      <c r="AB37" s="18"/>
      <c r="AC37" s="18"/>
      <c r="AD37" s="18"/>
      <c r="AE37" s="18"/>
      <c r="AF37" s="224"/>
      <c r="AG37" s="804"/>
      <c r="AH37" s="805"/>
      <c r="AI37" s="18"/>
      <c r="AJ37" s="224"/>
      <c r="AK37" s="224"/>
      <c r="AL37" s="523"/>
      <c r="AM37" s="786"/>
    </row>
    <row r="38" spans="1:39" ht="15.75" hidden="1">
      <c r="A38" s="208"/>
      <c r="B38" s="10"/>
      <c r="C38" s="7" t="s">
        <v>335</v>
      </c>
      <c r="D38" s="9"/>
      <c r="E38" s="9"/>
      <c r="F38" s="9"/>
      <c r="G38" s="9"/>
      <c r="H38" s="18"/>
      <c r="I38" s="18"/>
      <c r="J38" s="18"/>
      <c r="K38" s="18"/>
      <c r="L38" s="18"/>
      <c r="M38" s="18"/>
      <c r="N38" s="18"/>
      <c r="O38" s="18"/>
      <c r="P38" s="18"/>
      <c r="Q38" s="18"/>
      <c r="R38" s="18"/>
      <c r="S38" s="18"/>
      <c r="T38" s="18"/>
      <c r="U38" s="18"/>
      <c r="V38" s="18"/>
      <c r="W38" s="18"/>
      <c r="X38" s="18"/>
      <c r="Y38" s="18"/>
      <c r="Z38" s="18"/>
      <c r="AA38" s="18"/>
      <c r="AB38" s="18"/>
      <c r="AC38" s="18"/>
      <c r="AD38" s="18"/>
      <c r="AE38" s="18"/>
      <c r="AF38" s="224"/>
      <c r="AG38" s="804"/>
      <c r="AH38" s="805"/>
      <c r="AI38" s="18"/>
      <c r="AJ38" s="224"/>
      <c r="AK38" s="224"/>
      <c r="AL38" s="523"/>
      <c r="AM38" s="786"/>
    </row>
    <row r="39" spans="1:39" ht="15.75">
      <c r="A39" s="210"/>
      <c r="B39" s="211"/>
      <c r="C39" s="211" t="s">
        <v>341</v>
      </c>
      <c r="D39" s="212"/>
      <c r="E39" s="212"/>
      <c r="F39" s="212"/>
      <c r="G39" s="212"/>
      <c r="H39" s="213"/>
      <c r="I39" s="213"/>
      <c r="J39" s="213"/>
      <c r="K39" s="213"/>
      <c r="L39" s="213"/>
      <c r="M39" s="213"/>
      <c r="N39" s="213"/>
      <c r="O39" s="213"/>
      <c r="P39" s="213"/>
      <c r="Q39" s="213"/>
      <c r="R39" s="213"/>
      <c r="S39" s="213"/>
      <c r="T39" s="213"/>
      <c r="U39" s="213"/>
      <c r="V39" s="213"/>
      <c r="W39" s="213"/>
      <c r="X39" s="213"/>
      <c r="Y39" s="213"/>
      <c r="Z39" s="213"/>
      <c r="AA39" s="213"/>
      <c r="AB39" s="213"/>
      <c r="AC39" s="213"/>
      <c r="AD39" s="213"/>
      <c r="AE39" s="213"/>
      <c r="AF39" s="225"/>
      <c r="AG39" s="214"/>
      <c r="AH39" s="800">
        <v>200</v>
      </c>
      <c r="AI39" s="213"/>
      <c r="AJ39" s="225"/>
      <c r="AK39" s="225"/>
      <c r="AL39" s="215"/>
      <c r="AM39" s="786"/>
    </row>
    <row r="40" spans="1:39" ht="15.75">
      <c r="A40" s="210"/>
      <c r="B40" s="211"/>
      <c r="C40" s="211" t="s">
        <v>342</v>
      </c>
      <c r="D40" s="212"/>
      <c r="E40" s="212"/>
      <c r="F40" s="212"/>
      <c r="G40" s="212"/>
      <c r="H40" s="213"/>
      <c r="I40" s="213"/>
      <c r="J40" s="213"/>
      <c r="K40" s="213"/>
      <c r="L40" s="213"/>
      <c r="M40" s="213"/>
      <c r="N40" s="213"/>
      <c r="O40" s="213"/>
      <c r="P40" s="213"/>
      <c r="Q40" s="213"/>
      <c r="R40" s="213"/>
      <c r="S40" s="213"/>
      <c r="T40" s="213"/>
      <c r="U40" s="213"/>
      <c r="V40" s="213"/>
      <c r="W40" s="213"/>
      <c r="X40" s="213"/>
      <c r="Y40" s="213"/>
      <c r="Z40" s="213"/>
      <c r="AA40" s="213"/>
      <c r="AB40" s="213"/>
      <c r="AC40" s="213"/>
      <c r="AD40" s="213"/>
      <c r="AE40" s="213"/>
      <c r="AF40" s="225"/>
      <c r="AG40" s="214"/>
      <c r="AH40" s="800">
        <v>290</v>
      </c>
      <c r="AI40" s="213"/>
      <c r="AJ40" s="225"/>
      <c r="AK40" s="225"/>
      <c r="AL40" s="215"/>
      <c r="AM40" s="786"/>
    </row>
    <row r="41" spans="1:39" ht="15.75">
      <c r="A41" s="210"/>
      <c r="B41" s="211"/>
      <c r="C41" s="211" t="s">
        <v>343</v>
      </c>
      <c r="D41" s="212"/>
      <c r="E41" s="212"/>
      <c r="F41" s="212"/>
      <c r="G41" s="212"/>
      <c r="H41" s="213"/>
      <c r="I41" s="213"/>
      <c r="J41" s="213"/>
      <c r="K41" s="213"/>
      <c r="L41" s="213"/>
      <c r="M41" s="213"/>
      <c r="N41" s="213"/>
      <c r="O41" s="213"/>
      <c r="P41" s="213"/>
      <c r="Q41" s="213"/>
      <c r="R41" s="213"/>
      <c r="S41" s="213"/>
      <c r="T41" s="213"/>
      <c r="U41" s="213"/>
      <c r="V41" s="213"/>
      <c r="W41" s="213"/>
      <c r="X41" s="213"/>
      <c r="Y41" s="213"/>
      <c r="Z41" s="213"/>
      <c r="AA41" s="213"/>
      <c r="AB41" s="213"/>
      <c r="AC41" s="213"/>
      <c r="AD41" s="213"/>
      <c r="AE41" s="213"/>
      <c r="AF41" s="225"/>
      <c r="AG41" s="214"/>
      <c r="AH41" s="800">
        <v>-8</v>
      </c>
      <c r="AI41" s="213"/>
      <c r="AJ41" s="225"/>
      <c r="AK41" s="225"/>
      <c r="AL41" s="215"/>
      <c r="AM41" s="786"/>
    </row>
    <row r="42" spans="1:54" s="211" customFormat="1" ht="15.75">
      <c r="A42" s="806"/>
      <c r="C42" s="211" t="s">
        <v>344</v>
      </c>
      <c r="H42" s="215"/>
      <c r="I42" s="215"/>
      <c r="J42" s="215"/>
      <c r="K42" s="215"/>
      <c r="L42" s="215"/>
      <c r="M42" s="215"/>
      <c r="N42" s="215"/>
      <c r="O42" s="215"/>
      <c r="P42" s="215"/>
      <c r="Q42" s="215"/>
      <c r="R42" s="215"/>
      <c r="S42" s="215"/>
      <c r="T42" s="215"/>
      <c r="U42" s="215"/>
      <c r="V42" s="215"/>
      <c r="W42" s="215"/>
      <c r="X42" s="215"/>
      <c r="Y42" s="215"/>
      <c r="Z42" s="215"/>
      <c r="AA42" s="215"/>
      <c r="AB42" s="215"/>
      <c r="AC42" s="215"/>
      <c r="AD42" s="215"/>
      <c r="AE42" s="215"/>
      <c r="AF42" s="807"/>
      <c r="AG42" s="676"/>
      <c r="AH42" s="803">
        <v>1390</v>
      </c>
      <c r="AI42" s="215"/>
      <c r="AJ42" s="215"/>
      <c r="AK42" s="215"/>
      <c r="AL42" s="215"/>
      <c r="AM42" s="10"/>
      <c r="AN42" s="10"/>
      <c r="AO42" s="10"/>
      <c r="AP42" s="10"/>
      <c r="AQ42" s="10"/>
      <c r="AR42" s="10"/>
      <c r="AS42" s="10"/>
      <c r="AT42" s="10"/>
      <c r="AU42" s="10"/>
      <c r="AV42" s="10"/>
      <c r="AW42" s="10"/>
      <c r="AX42" s="10"/>
      <c r="AY42" s="10"/>
      <c r="AZ42" s="10"/>
      <c r="BA42" s="10"/>
      <c r="BB42" s="10"/>
    </row>
    <row r="43" spans="1:39" ht="15.75">
      <c r="A43" s="210"/>
      <c r="B43" s="211"/>
      <c r="C43" s="221" t="s">
        <v>345</v>
      </c>
      <c r="D43" s="212"/>
      <c r="E43" s="212"/>
      <c r="F43" s="212"/>
      <c r="G43" s="212"/>
      <c r="H43" s="213"/>
      <c r="I43" s="213"/>
      <c r="J43" s="213"/>
      <c r="K43" s="213"/>
      <c r="L43" s="213"/>
      <c r="M43" s="213"/>
      <c r="N43" s="213"/>
      <c r="O43" s="213"/>
      <c r="P43" s="213"/>
      <c r="Q43" s="213"/>
      <c r="R43" s="213"/>
      <c r="S43" s="213"/>
      <c r="T43" s="213"/>
      <c r="U43" s="213"/>
      <c r="V43" s="213"/>
      <c r="W43" s="213"/>
      <c r="X43" s="213"/>
      <c r="Y43" s="213"/>
      <c r="Z43" s="213"/>
      <c r="AA43" s="213"/>
      <c r="AB43" s="213"/>
      <c r="AC43" s="213"/>
      <c r="AD43" s="213"/>
      <c r="AE43" s="213"/>
      <c r="AF43" s="225"/>
      <c r="AG43" s="214"/>
      <c r="AH43" s="800">
        <v>8950</v>
      </c>
      <c r="AI43" s="213"/>
      <c r="AJ43" s="225"/>
      <c r="AK43" s="225"/>
      <c r="AL43" s="215"/>
      <c r="AM43" s="786"/>
    </row>
    <row r="44" spans="1:39" ht="15.75" hidden="1">
      <c r="A44" s="208"/>
      <c r="B44" s="10"/>
      <c r="C44" s="7" t="s">
        <v>334</v>
      </c>
      <c r="D44" s="9"/>
      <c r="E44" s="9"/>
      <c r="F44" s="9"/>
      <c r="G44" s="9"/>
      <c r="H44" s="18"/>
      <c r="I44" s="18"/>
      <c r="J44" s="18"/>
      <c r="K44" s="18"/>
      <c r="L44" s="18"/>
      <c r="M44" s="18"/>
      <c r="N44" s="18"/>
      <c r="O44" s="18"/>
      <c r="P44" s="18"/>
      <c r="Q44" s="18"/>
      <c r="R44" s="18"/>
      <c r="S44" s="18"/>
      <c r="T44" s="18"/>
      <c r="U44" s="18"/>
      <c r="V44" s="18"/>
      <c r="W44" s="18"/>
      <c r="X44" s="18"/>
      <c r="Y44" s="18"/>
      <c r="Z44" s="18"/>
      <c r="AA44" s="18"/>
      <c r="AB44" s="18"/>
      <c r="AC44" s="18"/>
      <c r="AD44" s="18"/>
      <c r="AE44" s="18"/>
      <c r="AF44" s="224"/>
      <c r="AG44" s="804"/>
      <c r="AH44" s="805"/>
      <c r="AI44" s="18"/>
      <c r="AJ44" s="224"/>
      <c r="AK44" s="224"/>
      <c r="AL44" s="523"/>
      <c r="AM44" s="786"/>
    </row>
    <row r="45" spans="1:39" ht="15.75" hidden="1">
      <c r="A45" s="208"/>
      <c r="B45" s="10"/>
      <c r="C45" s="7" t="s">
        <v>335</v>
      </c>
      <c r="D45" s="9"/>
      <c r="E45" s="9"/>
      <c r="F45" s="9"/>
      <c r="G45" s="9"/>
      <c r="H45" s="18"/>
      <c r="I45" s="18"/>
      <c r="J45" s="18"/>
      <c r="K45" s="18"/>
      <c r="L45" s="18"/>
      <c r="M45" s="18"/>
      <c r="N45" s="18"/>
      <c r="O45" s="18"/>
      <c r="P45" s="18"/>
      <c r="Q45" s="18"/>
      <c r="R45" s="18"/>
      <c r="S45" s="18"/>
      <c r="T45" s="18"/>
      <c r="U45" s="18"/>
      <c r="V45" s="18"/>
      <c r="W45" s="18"/>
      <c r="X45" s="18"/>
      <c r="Y45" s="18"/>
      <c r="Z45" s="18"/>
      <c r="AA45" s="18"/>
      <c r="AB45" s="18"/>
      <c r="AC45" s="18"/>
      <c r="AD45" s="18"/>
      <c r="AE45" s="18"/>
      <c r="AF45" s="224"/>
      <c r="AG45" s="804"/>
      <c r="AH45" s="805"/>
      <c r="AI45" s="18"/>
      <c r="AJ45" s="224"/>
      <c r="AK45" s="224"/>
      <c r="AL45" s="523"/>
      <c r="AM45" s="786"/>
    </row>
    <row r="46" spans="1:39" ht="15.75">
      <c r="A46" s="210"/>
      <c r="B46" s="211"/>
      <c r="C46" s="211" t="s">
        <v>346</v>
      </c>
      <c r="D46" s="212"/>
      <c r="E46" s="212"/>
      <c r="F46" s="212"/>
      <c r="G46" s="212"/>
      <c r="H46" s="213"/>
      <c r="I46" s="213"/>
      <c r="J46" s="213"/>
      <c r="K46" s="213"/>
      <c r="L46" s="213"/>
      <c r="M46" s="213"/>
      <c r="N46" s="213"/>
      <c r="O46" s="213"/>
      <c r="P46" s="213"/>
      <c r="Q46" s="213"/>
      <c r="R46" s="213"/>
      <c r="S46" s="213"/>
      <c r="T46" s="213"/>
      <c r="U46" s="213"/>
      <c r="V46" s="213"/>
      <c r="W46" s="213"/>
      <c r="X46" s="213"/>
      <c r="Y46" s="213"/>
      <c r="Z46" s="213"/>
      <c r="AA46" s="213"/>
      <c r="AB46" s="213"/>
      <c r="AC46" s="213"/>
      <c r="AD46" s="213"/>
      <c r="AE46" s="213"/>
      <c r="AF46" s="225"/>
      <c r="AG46" s="214"/>
      <c r="AH46" s="800">
        <v>4</v>
      </c>
      <c r="AI46" s="213"/>
      <c r="AJ46" s="225"/>
      <c r="AK46" s="225"/>
      <c r="AL46" s="215"/>
      <c r="AM46" s="786"/>
    </row>
    <row r="47" spans="1:39" ht="15.75">
      <c r="A47" s="210"/>
      <c r="B47" s="211"/>
      <c r="C47" s="211" t="s">
        <v>347</v>
      </c>
      <c r="D47" s="212"/>
      <c r="E47" s="212"/>
      <c r="F47" s="212"/>
      <c r="G47" s="212"/>
      <c r="H47" s="213"/>
      <c r="I47" s="213"/>
      <c r="J47" s="213"/>
      <c r="K47" s="213"/>
      <c r="L47" s="213"/>
      <c r="M47" s="213"/>
      <c r="N47" s="213"/>
      <c r="O47" s="213"/>
      <c r="P47" s="213"/>
      <c r="Q47" s="213"/>
      <c r="R47" s="213"/>
      <c r="S47" s="213"/>
      <c r="T47" s="213"/>
      <c r="U47" s="213"/>
      <c r="V47" s="213"/>
      <c r="W47" s="213"/>
      <c r="X47" s="213"/>
      <c r="Y47" s="213"/>
      <c r="Z47" s="213"/>
      <c r="AA47" s="213"/>
      <c r="AB47" s="213"/>
      <c r="AC47" s="213"/>
      <c r="AD47" s="213"/>
      <c r="AE47" s="213"/>
      <c r="AF47" s="225"/>
      <c r="AG47" s="214"/>
      <c r="AH47" s="800">
        <v>24</v>
      </c>
      <c r="AI47" s="213"/>
      <c r="AJ47" s="225"/>
      <c r="AK47" s="225"/>
      <c r="AL47" s="215"/>
      <c r="AM47" s="786"/>
    </row>
    <row r="48" spans="1:39" ht="15.75">
      <c r="A48" s="210"/>
      <c r="B48" s="211"/>
      <c r="C48" s="211" t="s">
        <v>348</v>
      </c>
      <c r="D48" s="212"/>
      <c r="E48" s="212"/>
      <c r="F48" s="212"/>
      <c r="G48" s="212"/>
      <c r="H48" s="213"/>
      <c r="I48" s="213"/>
      <c r="J48" s="213"/>
      <c r="K48" s="213"/>
      <c r="L48" s="213"/>
      <c r="M48" s="213"/>
      <c r="N48" s="213"/>
      <c r="O48" s="213"/>
      <c r="P48" s="213"/>
      <c r="Q48" s="213"/>
      <c r="R48" s="213"/>
      <c r="S48" s="213"/>
      <c r="T48" s="213"/>
      <c r="U48" s="213"/>
      <c r="V48" s="213"/>
      <c r="W48" s="213"/>
      <c r="X48" s="213"/>
      <c r="Y48" s="213"/>
      <c r="Z48" s="213"/>
      <c r="AA48" s="213"/>
      <c r="AB48" s="213"/>
      <c r="AC48" s="213"/>
      <c r="AD48" s="213"/>
      <c r="AE48" s="213"/>
      <c r="AF48" s="225"/>
      <c r="AG48" s="214"/>
      <c r="AH48" s="800">
        <v>1693</v>
      </c>
      <c r="AI48" s="213"/>
      <c r="AJ48" s="225"/>
      <c r="AK48" s="225"/>
      <c r="AL48" s="215"/>
      <c r="AM48" s="786"/>
    </row>
    <row r="49" spans="1:39" ht="15.75">
      <c r="A49" s="210"/>
      <c r="B49" s="211"/>
      <c r="C49" s="211" t="s">
        <v>349</v>
      </c>
      <c r="D49" s="212"/>
      <c r="E49" s="212"/>
      <c r="F49" s="212"/>
      <c r="G49" s="212"/>
      <c r="H49" s="213"/>
      <c r="I49" s="213"/>
      <c r="J49" s="213"/>
      <c r="K49" s="213"/>
      <c r="L49" s="213"/>
      <c r="M49" s="213"/>
      <c r="N49" s="213"/>
      <c r="O49" s="213"/>
      <c r="P49" s="213"/>
      <c r="Q49" s="213"/>
      <c r="R49" s="213"/>
      <c r="S49" s="213"/>
      <c r="T49" s="213"/>
      <c r="U49" s="213"/>
      <c r="V49" s="213"/>
      <c r="W49" s="213"/>
      <c r="X49" s="213"/>
      <c r="Y49" s="213"/>
      <c r="Z49" s="213"/>
      <c r="AA49" s="213"/>
      <c r="AB49" s="213"/>
      <c r="AC49" s="213"/>
      <c r="AD49" s="213"/>
      <c r="AE49" s="213"/>
      <c r="AF49" s="225"/>
      <c r="AG49" s="214"/>
      <c r="AH49" s="800">
        <v>109</v>
      </c>
      <c r="AI49" s="213"/>
      <c r="AJ49" s="225"/>
      <c r="AK49" s="225"/>
      <c r="AL49" s="215"/>
      <c r="AM49" s="786"/>
    </row>
    <row r="50" spans="1:54" s="211" customFormat="1" ht="15.75">
      <c r="A50" s="806"/>
      <c r="C50" s="211" t="s">
        <v>350</v>
      </c>
      <c r="H50" s="215"/>
      <c r="I50" s="215"/>
      <c r="J50" s="215"/>
      <c r="K50" s="215"/>
      <c r="L50" s="215"/>
      <c r="M50" s="215"/>
      <c r="N50" s="215"/>
      <c r="O50" s="215"/>
      <c r="P50" s="215"/>
      <c r="Q50" s="215"/>
      <c r="R50" s="215"/>
      <c r="S50" s="215"/>
      <c r="T50" s="215"/>
      <c r="U50" s="215"/>
      <c r="V50" s="215"/>
      <c r="W50" s="215"/>
      <c r="X50" s="215"/>
      <c r="Y50" s="215"/>
      <c r="Z50" s="215"/>
      <c r="AA50" s="215"/>
      <c r="AB50" s="215"/>
      <c r="AC50" s="215"/>
      <c r="AD50" s="215"/>
      <c r="AE50" s="215"/>
      <c r="AF50" s="807"/>
      <c r="AG50" s="676"/>
      <c r="AH50" s="803">
        <v>57</v>
      </c>
      <c r="AI50" s="215"/>
      <c r="AJ50" s="215"/>
      <c r="AK50" s="215"/>
      <c r="AL50" s="215"/>
      <c r="AM50" s="10"/>
      <c r="AN50" s="10"/>
      <c r="AO50" s="10"/>
      <c r="AP50" s="10"/>
      <c r="AQ50" s="10"/>
      <c r="AR50" s="10"/>
      <c r="AS50" s="10"/>
      <c r="AT50" s="10"/>
      <c r="AU50" s="10"/>
      <c r="AV50" s="10"/>
      <c r="AW50" s="10"/>
      <c r="AX50" s="10"/>
      <c r="AY50" s="10"/>
      <c r="AZ50" s="10"/>
      <c r="BA50" s="10"/>
      <c r="BB50" s="10"/>
    </row>
    <row r="51" spans="1:34" ht="15.75">
      <c r="A51" s="208"/>
      <c r="AF51" s="225"/>
      <c r="AG51" s="214"/>
      <c r="AH51" s="800"/>
    </row>
    <row r="52" spans="1:39" ht="0.75" customHeight="1">
      <c r="A52" s="210"/>
      <c r="B52" s="211"/>
      <c r="C52" s="211"/>
      <c r="D52" s="212"/>
      <c r="E52" s="212"/>
      <c r="F52" s="212"/>
      <c r="G52" s="212"/>
      <c r="H52" s="213"/>
      <c r="I52" s="213"/>
      <c r="J52" s="213"/>
      <c r="K52" s="213"/>
      <c r="L52" s="213"/>
      <c r="M52" s="213"/>
      <c r="N52" s="213"/>
      <c r="O52" s="213"/>
      <c r="P52" s="213"/>
      <c r="Q52" s="213"/>
      <c r="R52" s="213"/>
      <c r="S52" s="213"/>
      <c r="T52" s="213"/>
      <c r="U52" s="213"/>
      <c r="V52" s="213"/>
      <c r="W52" s="213"/>
      <c r="X52" s="213"/>
      <c r="Y52" s="213"/>
      <c r="Z52" s="213"/>
      <c r="AA52" s="213"/>
      <c r="AB52" s="213"/>
      <c r="AC52" s="213"/>
      <c r="AD52" s="213"/>
      <c r="AE52" s="213"/>
      <c r="AF52" s="808"/>
      <c r="AG52" s="809"/>
      <c r="AH52" s="800"/>
      <c r="AI52" s="213"/>
      <c r="AJ52" s="225"/>
      <c r="AK52" s="225"/>
      <c r="AL52" s="215"/>
      <c r="AM52" s="786"/>
    </row>
    <row r="53" spans="1:39" ht="15.75">
      <c r="A53" s="210"/>
      <c r="B53" s="211"/>
      <c r="C53" s="211" t="s">
        <v>351</v>
      </c>
      <c r="D53" s="212"/>
      <c r="E53" s="212"/>
      <c r="F53" s="212"/>
      <c r="G53" s="212"/>
      <c r="H53" s="213"/>
      <c r="I53" s="213"/>
      <c r="J53" s="213"/>
      <c r="K53" s="213"/>
      <c r="L53" s="213"/>
      <c r="M53" s="213"/>
      <c r="N53" s="213"/>
      <c r="O53" s="213"/>
      <c r="P53" s="213"/>
      <c r="Q53" s="213"/>
      <c r="R53" s="213"/>
      <c r="S53" s="213"/>
      <c r="T53" s="213"/>
      <c r="U53" s="213"/>
      <c r="V53" s="213"/>
      <c r="W53" s="213"/>
      <c r="X53" s="213"/>
      <c r="Y53" s="213"/>
      <c r="Z53" s="213"/>
      <c r="AA53" s="213"/>
      <c r="AB53" s="213"/>
      <c r="AC53" s="213"/>
      <c r="AD53" s="213"/>
      <c r="AE53" s="213"/>
      <c r="AF53" s="807">
        <f>SUM(AF29:AF52)</f>
        <v>0</v>
      </c>
      <c r="AG53" s="676">
        <f>SUM(AG29:AG52)</f>
        <v>1</v>
      </c>
      <c r="AH53" s="803">
        <f>SUM(AH29:AH52)</f>
        <v>16230</v>
      </c>
      <c r="AI53" s="213"/>
      <c r="AJ53" s="225">
        <f>SUM(AJ29:AJ34)</f>
        <v>0</v>
      </c>
      <c r="AK53" s="225">
        <f>SUM(AK29:AK34)</f>
        <v>0</v>
      </c>
      <c r="AL53" s="215">
        <f>SUM(AL29:AL34)</f>
        <v>0</v>
      </c>
      <c r="AM53" s="786"/>
    </row>
    <row r="54" spans="1:39" ht="15.75">
      <c r="A54" s="210"/>
      <c r="B54" s="211" t="s">
        <v>352</v>
      </c>
      <c r="C54" s="212"/>
      <c r="D54" s="212"/>
      <c r="E54" s="212"/>
      <c r="F54" s="212"/>
      <c r="G54" s="212"/>
      <c r="H54" s="213"/>
      <c r="I54" s="213"/>
      <c r="J54" s="213"/>
      <c r="K54" s="213"/>
      <c r="L54" s="213"/>
      <c r="M54" s="213"/>
      <c r="N54" s="213"/>
      <c r="O54" s="213"/>
      <c r="P54" s="213"/>
      <c r="Q54" s="213"/>
      <c r="R54" s="213"/>
      <c r="S54" s="213"/>
      <c r="T54" s="213"/>
      <c r="U54" s="213"/>
      <c r="V54" s="213"/>
      <c r="W54" s="213"/>
      <c r="X54" s="213"/>
      <c r="Y54" s="213"/>
      <c r="Z54" s="213"/>
      <c r="AA54" s="213"/>
      <c r="AB54" s="213"/>
      <c r="AC54" s="213"/>
      <c r="AD54" s="213"/>
      <c r="AE54" s="213"/>
      <c r="AF54" s="225"/>
      <c r="AG54" s="214"/>
      <c r="AH54" s="800"/>
      <c r="AI54" s="213"/>
      <c r="AJ54" s="225"/>
      <c r="AK54" s="225"/>
      <c r="AL54" s="215"/>
      <c r="AM54" s="786"/>
    </row>
    <row r="55" spans="1:39" ht="15.75">
      <c r="A55" s="210"/>
      <c r="B55" s="211"/>
      <c r="C55" s="230" t="s">
        <v>353</v>
      </c>
      <c r="D55" s="212"/>
      <c r="E55" s="212"/>
      <c r="F55" s="212"/>
      <c r="G55" s="212"/>
      <c r="H55" s="213"/>
      <c r="I55" s="213"/>
      <c r="J55" s="213"/>
      <c r="K55" s="213"/>
      <c r="L55" s="213"/>
      <c r="M55" s="213"/>
      <c r="N55" s="213"/>
      <c r="O55" s="213"/>
      <c r="P55" s="213"/>
      <c r="Q55" s="213"/>
      <c r="R55" s="213"/>
      <c r="S55" s="213"/>
      <c r="T55" s="213"/>
      <c r="U55" s="213"/>
      <c r="V55" s="213"/>
      <c r="W55" s="213"/>
      <c r="X55" s="213"/>
      <c r="Y55" s="213"/>
      <c r="Z55" s="213"/>
      <c r="AA55" s="213"/>
      <c r="AB55" s="213"/>
      <c r="AC55" s="213"/>
      <c r="AD55" s="213"/>
      <c r="AE55" s="213"/>
      <c r="AF55" s="810"/>
      <c r="AG55" s="210"/>
      <c r="AH55" s="811"/>
      <c r="AI55" s="213"/>
      <c r="AJ55" s="225"/>
      <c r="AK55" s="225"/>
      <c r="AL55" s="215"/>
      <c r="AM55" s="786"/>
    </row>
    <row r="56" spans="1:39" ht="15.75">
      <c r="A56" s="210"/>
      <c r="B56" s="211"/>
      <c r="C56" s="221"/>
      <c r="D56" s="212"/>
      <c r="E56" s="212"/>
      <c r="F56" s="212"/>
      <c r="G56" s="212"/>
      <c r="H56" s="213"/>
      <c r="I56" s="213"/>
      <c r="J56" s="213"/>
      <c r="K56" s="213"/>
      <c r="L56" s="213"/>
      <c r="M56" s="213"/>
      <c r="N56" s="213"/>
      <c r="O56" s="213"/>
      <c r="P56" s="213"/>
      <c r="Q56" s="213"/>
      <c r="R56" s="213"/>
      <c r="S56" s="213"/>
      <c r="T56" s="213"/>
      <c r="U56" s="213"/>
      <c r="V56" s="213"/>
      <c r="W56" s="213"/>
      <c r="X56" s="213"/>
      <c r="Y56" s="213"/>
      <c r="Z56" s="213"/>
      <c r="AA56" s="213"/>
      <c r="AB56" s="213"/>
      <c r="AC56" s="213"/>
      <c r="AD56" s="213"/>
      <c r="AE56" s="213"/>
      <c r="AF56" s="810"/>
      <c r="AG56" s="210"/>
      <c r="AH56" s="811"/>
      <c r="AI56" s="213"/>
      <c r="AJ56" s="225">
        <v>0</v>
      </c>
      <c r="AK56" s="225">
        <v>0</v>
      </c>
      <c r="AL56" s="215"/>
      <c r="AM56" s="786"/>
    </row>
    <row r="57" spans="1:39" ht="15.75">
      <c r="A57" s="210"/>
      <c r="B57" s="211"/>
      <c r="C57" s="211" t="s">
        <v>354</v>
      </c>
      <c r="D57" s="212"/>
      <c r="E57" s="212"/>
      <c r="F57" s="212"/>
      <c r="G57" s="212"/>
      <c r="H57" s="213"/>
      <c r="I57" s="213"/>
      <c r="J57" s="213"/>
      <c r="K57" s="213"/>
      <c r="L57" s="213"/>
      <c r="M57" s="213"/>
      <c r="N57" s="213"/>
      <c r="O57" s="213"/>
      <c r="P57" s="213"/>
      <c r="Q57" s="213"/>
      <c r="R57" s="213"/>
      <c r="S57" s="213"/>
      <c r="T57" s="213"/>
      <c r="U57" s="213"/>
      <c r="V57" s="213"/>
      <c r="W57" s="213"/>
      <c r="X57" s="213"/>
      <c r="Y57" s="213"/>
      <c r="Z57" s="213"/>
      <c r="AA57" s="213"/>
      <c r="AB57" s="213"/>
      <c r="AC57" s="213"/>
      <c r="AD57" s="213"/>
      <c r="AE57" s="213"/>
      <c r="AF57" s="225">
        <f>+AF55+AF56</f>
        <v>0</v>
      </c>
      <c r="AG57" s="214">
        <f>+AG55+AG56</f>
        <v>0</v>
      </c>
      <c r="AH57" s="800">
        <f>+AH55+AH56</f>
        <v>0</v>
      </c>
      <c r="AI57" s="213"/>
      <c r="AJ57" s="225">
        <f>AJ56</f>
        <v>0</v>
      </c>
      <c r="AK57" s="225">
        <f>AK56</f>
        <v>0</v>
      </c>
      <c r="AL57" s="215">
        <f>AL56</f>
        <v>0</v>
      </c>
      <c r="AM57" s="786"/>
    </row>
    <row r="58" spans="1:39" ht="15.75">
      <c r="A58" s="210"/>
      <c r="B58" s="231" t="s">
        <v>355</v>
      </c>
      <c r="C58" s="212"/>
      <c r="D58" s="212"/>
      <c r="E58" s="212"/>
      <c r="F58" s="212"/>
      <c r="G58" s="212"/>
      <c r="H58" s="213"/>
      <c r="I58" s="213"/>
      <c r="J58" s="213"/>
      <c r="K58" s="213"/>
      <c r="L58" s="213"/>
      <c r="M58" s="213"/>
      <c r="N58" s="213"/>
      <c r="O58" s="213"/>
      <c r="P58" s="213"/>
      <c r="Q58" s="213"/>
      <c r="R58" s="213"/>
      <c r="S58" s="213"/>
      <c r="T58" s="213"/>
      <c r="U58" s="213"/>
      <c r="V58" s="213"/>
      <c r="W58" s="213"/>
      <c r="X58" s="213"/>
      <c r="Y58" s="213"/>
      <c r="Z58" s="213"/>
      <c r="AA58" s="213"/>
      <c r="AB58" s="213"/>
      <c r="AC58" s="213"/>
      <c r="AD58" s="213"/>
      <c r="AE58" s="213"/>
      <c r="AF58" s="225">
        <f>+AF53+AF57</f>
        <v>0</v>
      </c>
      <c r="AG58" s="214">
        <f>+AG53+AG57</f>
        <v>1</v>
      </c>
      <c r="AH58" s="800">
        <f>+AH53+AH57</f>
        <v>16230</v>
      </c>
      <c r="AI58" s="213"/>
      <c r="AJ58" s="225" t="e">
        <f>AJ57+AJ53+#REF!</f>
        <v>#REF!</v>
      </c>
      <c r="AK58" s="225" t="e">
        <f>AK57+AK53+#REF!</f>
        <v>#REF!</v>
      </c>
      <c r="AL58" s="215" t="e">
        <f>AL57+AL53+#REF!</f>
        <v>#REF!</v>
      </c>
      <c r="AM58" s="786"/>
    </row>
    <row r="59" spans="1:39" ht="15.75">
      <c r="A59" s="210"/>
      <c r="B59" s="231" t="s">
        <v>356</v>
      </c>
      <c r="C59" s="212"/>
      <c r="D59" s="212"/>
      <c r="E59" s="212"/>
      <c r="F59" s="212"/>
      <c r="G59" s="212"/>
      <c r="H59" s="213"/>
      <c r="I59" s="213"/>
      <c r="J59" s="213"/>
      <c r="K59" s="213"/>
      <c r="L59" s="213"/>
      <c r="M59" s="213"/>
      <c r="N59" s="213"/>
      <c r="O59" s="213"/>
      <c r="P59" s="213"/>
      <c r="Q59" s="213"/>
      <c r="R59" s="213"/>
      <c r="S59" s="213"/>
      <c r="T59" s="213"/>
      <c r="U59" s="213"/>
      <c r="V59" s="213"/>
      <c r="W59" s="213"/>
      <c r="X59" s="213"/>
      <c r="Y59" s="213"/>
      <c r="Z59" s="213"/>
      <c r="AA59" s="213"/>
      <c r="AB59" s="213"/>
      <c r="AC59" s="213"/>
      <c r="AD59" s="213"/>
      <c r="AE59" s="213"/>
      <c r="AF59" s="225">
        <f>AF58+AF25</f>
        <v>0</v>
      </c>
      <c r="AG59" s="214">
        <f>AG58+AG25</f>
        <v>1</v>
      </c>
      <c r="AH59" s="800">
        <f>AH58+AH25</f>
        <v>19412</v>
      </c>
      <c r="AI59" s="213"/>
      <c r="AJ59" s="225"/>
      <c r="AK59" s="225"/>
      <c r="AL59" s="215"/>
      <c r="AM59" s="786"/>
    </row>
    <row r="60" spans="1:39" ht="15.75">
      <c r="A60" s="208"/>
      <c r="B60" s="511"/>
      <c r="C60" s="512"/>
      <c r="D60" s="512"/>
      <c r="E60" s="512"/>
      <c r="F60" s="512"/>
      <c r="G60" s="512"/>
      <c r="H60" s="513"/>
      <c r="I60" s="513"/>
      <c r="J60" s="513"/>
      <c r="K60" s="513"/>
      <c r="L60" s="513"/>
      <c r="M60" s="513"/>
      <c r="N60" s="513"/>
      <c r="O60" s="513"/>
      <c r="P60" s="513"/>
      <c r="Q60" s="513"/>
      <c r="R60" s="513"/>
      <c r="S60" s="513"/>
      <c r="T60" s="513"/>
      <c r="U60" s="513"/>
      <c r="V60" s="513"/>
      <c r="W60" s="513"/>
      <c r="X60" s="513"/>
      <c r="Y60" s="513"/>
      <c r="Z60" s="513"/>
      <c r="AA60" s="513"/>
      <c r="AB60" s="513"/>
      <c r="AC60" s="513"/>
      <c r="AD60" s="513"/>
      <c r="AE60" s="513"/>
      <c r="AF60" s="224"/>
      <c r="AG60" s="224"/>
      <c r="AH60" s="805"/>
      <c r="AI60" s="513"/>
      <c r="AJ60" s="224"/>
      <c r="AK60" s="224"/>
      <c r="AL60" s="523"/>
      <c r="AM60" s="786"/>
    </row>
    <row r="61" spans="1:39" ht="15.75">
      <c r="A61" s="235" t="s">
        <v>357</v>
      </c>
      <c r="B61" s="232"/>
      <c r="C61" s="232"/>
      <c r="D61" s="232"/>
      <c r="E61" s="232"/>
      <c r="F61" s="232"/>
      <c r="G61" s="232"/>
      <c r="H61" s="233"/>
      <c r="I61" s="233"/>
      <c r="J61" s="233"/>
      <c r="K61" s="233"/>
      <c r="L61" s="233"/>
      <c r="M61" s="233"/>
      <c r="N61" s="233"/>
      <c r="O61" s="233"/>
      <c r="P61" s="233"/>
      <c r="Q61" s="233"/>
      <c r="R61" s="233"/>
      <c r="S61" s="233"/>
      <c r="T61" s="233"/>
      <c r="U61" s="233"/>
      <c r="V61" s="233"/>
      <c r="W61" s="233"/>
      <c r="X61" s="233"/>
      <c r="Y61" s="233"/>
      <c r="Z61" s="233"/>
      <c r="AA61" s="233"/>
      <c r="AB61" s="233"/>
      <c r="AC61" s="233"/>
      <c r="AD61" s="233"/>
      <c r="AE61" s="233"/>
      <c r="AF61" s="234">
        <f>AF59+AF21</f>
        <v>746</v>
      </c>
      <c r="AG61" s="234">
        <f>AG59+AG21</f>
        <v>752</v>
      </c>
      <c r="AH61" s="812">
        <f>AH59+AH21</f>
        <v>150808</v>
      </c>
      <c r="AI61" s="233"/>
      <c r="AJ61" s="234" t="e">
        <f>AJ58+#REF!</f>
        <v>#REF!</v>
      </c>
      <c r="AK61" s="234" t="e">
        <f>AK58+#REF!</f>
        <v>#REF!</v>
      </c>
      <c r="AL61" s="813" t="e">
        <f>AL58+#REF!</f>
        <v>#REF!</v>
      </c>
      <c r="AM61" s="786"/>
    </row>
    <row r="62" spans="1:39" ht="15.75">
      <c r="A62" s="210"/>
      <c r="B62" s="212"/>
      <c r="C62" s="212"/>
      <c r="D62" s="212"/>
      <c r="E62" s="212"/>
      <c r="F62" s="212"/>
      <c r="G62" s="212"/>
      <c r="H62" s="213"/>
      <c r="I62" s="213"/>
      <c r="J62" s="213"/>
      <c r="K62" s="213"/>
      <c r="L62" s="213"/>
      <c r="M62" s="213"/>
      <c r="N62" s="213"/>
      <c r="O62" s="213"/>
      <c r="P62" s="213"/>
      <c r="Q62" s="213"/>
      <c r="R62" s="213"/>
      <c r="S62" s="213"/>
      <c r="T62" s="213"/>
      <c r="U62" s="213"/>
      <c r="V62" s="213"/>
      <c r="W62" s="213"/>
      <c r="X62" s="213"/>
      <c r="Y62" s="213"/>
      <c r="Z62" s="213"/>
      <c r="AA62" s="213"/>
      <c r="AB62" s="213"/>
      <c r="AC62" s="213"/>
      <c r="AD62" s="213"/>
      <c r="AE62" s="213"/>
      <c r="AF62" s="225"/>
      <c r="AG62" s="225"/>
      <c r="AH62" s="800"/>
      <c r="AI62" s="213"/>
      <c r="AJ62" s="225"/>
      <c r="AK62" s="225"/>
      <c r="AL62" s="215"/>
      <c r="AM62" s="786"/>
    </row>
    <row r="63" spans="1:39" ht="15.75">
      <c r="A63" s="210" t="s">
        <v>358</v>
      </c>
      <c r="B63" s="212"/>
      <c r="C63" s="212"/>
      <c r="D63" s="212"/>
      <c r="E63" s="212"/>
      <c r="F63" s="212"/>
      <c r="G63" s="212"/>
      <c r="H63" s="213"/>
      <c r="I63" s="213"/>
      <c r="J63" s="213"/>
      <c r="K63" s="213"/>
      <c r="L63" s="213"/>
      <c r="M63" s="213"/>
      <c r="N63" s="213"/>
      <c r="O63" s="213"/>
      <c r="P63" s="213"/>
      <c r="Q63" s="213"/>
      <c r="R63" s="213"/>
      <c r="S63" s="213"/>
      <c r="T63" s="213"/>
      <c r="U63" s="213"/>
      <c r="V63" s="213"/>
      <c r="W63" s="213"/>
      <c r="X63" s="213"/>
      <c r="Y63" s="213"/>
      <c r="Z63" s="213"/>
      <c r="AA63" s="213"/>
      <c r="AB63" s="213"/>
      <c r="AC63" s="213"/>
      <c r="AD63" s="213"/>
      <c r="AE63" s="213"/>
      <c r="AF63" s="225"/>
      <c r="AG63" s="225"/>
      <c r="AH63" s="800"/>
      <c r="AI63" s="213"/>
      <c r="AJ63" s="225"/>
      <c r="AK63" s="225"/>
      <c r="AL63" s="215"/>
      <c r="AM63" s="786"/>
    </row>
    <row r="64" spans="1:39" ht="15.75">
      <c r="A64" s="210"/>
      <c r="B64" s="211" t="s">
        <v>359</v>
      </c>
      <c r="C64" s="211"/>
      <c r="D64" s="211"/>
      <c r="E64" s="211"/>
      <c r="F64" s="211"/>
      <c r="G64" s="211"/>
      <c r="H64" s="215"/>
      <c r="I64" s="215"/>
      <c r="J64" s="215"/>
      <c r="K64" s="215"/>
      <c r="L64" s="213"/>
      <c r="M64" s="213"/>
      <c r="N64" s="213"/>
      <c r="O64" s="213"/>
      <c r="P64" s="213"/>
      <c r="Q64" s="213"/>
      <c r="R64" s="213"/>
      <c r="S64" s="213"/>
      <c r="T64" s="213"/>
      <c r="U64" s="213"/>
      <c r="V64" s="213"/>
      <c r="W64" s="213"/>
      <c r="X64" s="213"/>
      <c r="Y64" s="213"/>
      <c r="Z64" s="213"/>
      <c r="AA64" s="213"/>
      <c r="AB64" s="213"/>
      <c r="AC64" s="213"/>
      <c r="AD64" s="213"/>
      <c r="AE64" s="213"/>
      <c r="AF64" s="225" t="s">
        <v>181</v>
      </c>
      <c r="AG64" s="225"/>
      <c r="AH64" s="800"/>
      <c r="AI64" s="213" t="s">
        <v>181</v>
      </c>
      <c r="AJ64" s="225" t="s">
        <v>181</v>
      </c>
      <c r="AK64" s="225"/>
      <c r="AL64" s="215"/>
      <c r="AM64" s="786"/>
    </row>
    <row r="65" spans="1:39" ht="15.75">
      <c r="A65" s="210"/>
      <c r="B65" s="211"/>
      <c r="C65" s="211" t="s">
        <v>18</v>
      </c>
      <c r="D65" s="211"/>
      <c r="E65" s="211"/>
      <c r="F65" s="211"/>
      <c r="G65" s="211"/>
      <c r="H65" s="215"/>
      <c r="I65" s="215"/>
      <c r="J65" s="215"/>
      <c r="K65" s="215"/>
      <c r="L65" s="213"/>
      <c r="M65" s="213"/>
      <c r="N65" s="213"/>
      <c r="O65" s="213"/>
      <c r="P65" s="213"/>
      <c r="Q65" s="213"/>
      <c r="R65" s="213"/>
      <c r="S65" s="213"/>
      <c r="T65" s="213"/>
      <c r="U65" s="213"/>
      <c r="V65" s="213"/>
      <c r="W65" s="213"/>
      <c r="X65" s="213"/>
      <c r="Y65" s="213"/>
      <c r="Z65" s="213"/>
      <c r="AA65" s="213"/>
      <c r="AB65" s="213"/>
      <c r="AC65" s="213"/>
      <c r="AD65" s="213"/>
      <c r="AE65" s="213"/>
      <c r="AF65" s="225">
        <v>2</v>
      </c>
      <c r="AG65" s="225">
        <v>2</v>
      </c>
      <c r="AH65" s="800">
        <v>232</v>
      </c>
      <c r="AI65" s="213"/>
      <c r="AJ65" s="225"/>
      <c r="AK65" s="225"/>
      <c r="AL65" s="215"/>
      <c r="AM65" s="786"/>
    </row>
    <row r="66" spans="1:39" ht="15.75">
      <c r="A66" s="210" t="s">
        <v>360</v>
      </c>
      <c r="B66" s="211"/>
      <c r="C66" s="211"/>
      <c r="D66" s="211"/>
      <c r="E66" s="211"/>
      <c r="F66" s="211"/>
      <c r="G66" s="211"/>
      <c r="H66" s="215"/>
      <c r="I66" s="215"/>
      <c r="J66" s="215"/>
      <c r="K66" s="215"/>
      <c r="L66" s="213"/>
      <c r="M66" s="213"/>
      <c r="N66" s="213"/>
      <c r="O66" s="213"/>
      <c r="P66" s="213"/>
      <c r="Q66" s="213"/>
      <c r="R66" s="213"/>
      <c r="S66" s="213"/>
      <c r="T66" s="213"/>
      <c r="U66" s="213"/>
      <c r="V66" s="213"/>
      <c r="W66" s="213"/>
      <c r="X66" s="213"/>
      <c r="Y66" s="213"/>
      <c r="Z66" s="213"/>
      <c r="AA66" s="213"/>
      <c r="AB66" s="213"/>
      <c r="AC66" s="213"/>
      <c r="AD66" s="213"/>
      <c r="AE66" s="213"/>
      <c r="AF66" s="225">
        <v>7</v>
      </c>
      <c r="AG66" s="225">
        <v>4</v>
      </c>
      <c r="AH66" s="800">
        <v>685</v>
      </c>
      <c r="AI66" s="213"/>
      <c r="AJ66" s="225"/>
      <c r="AK66" s="225"/>
      <c r="AL66" s="215"/>
      <c r="AM66" s="786"/>
    </row>
    <row r="67" spans="1:39" ht="15.75">
      <c r="A67" s="210"/>
      <c r="B67" s="211"/>
      <c r="C67" s="211" t="s">
        <v>20</v>
      </c>
      <c r="D67" s="211"/>
      <c r="E67" s="211"/>
      <c r="F67" s="211"/>
      <c r="G67" s="211"/>
      <c r="H67" s="215"/>
      <c r="I67" s="215"/>
      <c r="J67" s="215"/>
      <c r="K67" s="215"/>
      <c r="L67" s="213"/>
      <c r="M67" s="213"/>
      <c r="N67" s="213"/>
      <c r="O67" s="213"/>
      <c r="P67" s="213"/>
      <c r="Q67" s="213"/>
      <c r="R67" s="213"/>
      <c r="S67" s="213"/>
      <c r="T67" s="213"/>
      <c r="U67" s="213"/>
      <c r="V67" s="213"/>
      <c r="W67" s="213"/>
      <c r="X67" s="213"/>
      <c r="Y67" s="213"/>
      <c r="Z67" s="213"/>
      <c r="AA67" s="213"/>
      <c r="AB67" s="213"/>
      <c r="AC67" s="213"/>
      <c r="AD67" s="213"/>
      <c r="AE67" s="213"/>
      <c r="AF67" s="225">
        <v>3</v>
      </c>
      <c r="AG67" s="225">
        <v>2</v>
      </c>
      <c r="AH67" s="800">
        <v>299</v>
      </c>
      <c r="AI67" s="213"/>
      <c r="AJ67" s="225"/>
      <c r="AK67" s="225"/>
      <c r="AL67" s="215"/>
      <c r="AM67" s="786"/>
    </row>
    <row r="68" spans="1:39" ht="15.75">
      <c r="A68" s="210" t="s">
        <v>361</v>
      </c>
      <c r="B68" s="211"/>
      <c r="C68" s="211"/>
      <c r="D68" s="211"/>
      <c r="E68" s="211"/>
      <c r="F68" s="211"/>
      <c r="G68" s="211"/>
      <c r="H68" s="215"/>
      <c r="I68" s="215"/>
      <c r="J68" s="215"/>
      <c r="K68" s="215"/>
      <c r="L68" s="213"/>
      <c r="M68" s="213"/>
      <c r="N68" s="213"/>
      <c r="O68" s="213"/>
      <c r="P68" s="213"/>
      <c r="Q68" s="213"/>
      <c r="R68" s="213"/>
      <c r="S68" s="213"/>
      <c r="T68" s="213"/>
      <c r="U68" s="213"/>
      <c r="V68" s="213"/>
      <c r="W68" s="213"/>
      <c r="X68" s="213"/>
      <c r="Y68" s="213"/>
      <c r="Z68" s="213"/>
      <c r="AA68" s="213"/>
      <c r="AB68" s="213"/>
      <c r="AC68" s="213"/>
      <c r="AD68" s="213"/>
      <c r="AE68" s="213"/>
      <c r="AF68" s="225">
        <f>SUM(AF65:AF67)</f>
        <v>12</v>
      </c>
      <c r="AG68" s="225">
        <f>SUM(AG65:AG67)</f>
        <v>8</v>
      </c>
      <c r="AH68" s="800">
        <f>SUM(AH65:AH67)</f>
        <v>1216</v>
      </c>
      <c r="AI68" s="213"/>
      <c r="AJ68" s="225"/>
      <c r="AK68" s="225"/>
      <c r="AL68" s="215"/>
      <c r="AM68" s="786"/>
    </row>
    <row r="69" spans="1:39" ht="15.75">
      <c r="A69" s="210"/>
      <c r="B69" s="211" t="s">
        <v>362</v>
      </c>
      <c r="C69" s="211"/>
      <c r="D69" s="211"/>
      <c r="E69" s="211"/>
      <c r="F69" s="211"/>
      <c r="G69" s="211"/>
      <c r="H69" s="215"/>
      <c r="I69" s="215"/>
      <c r="J69" s="215"/>
      <c r="K69" s="215"/>
      <c r="L69" s="213"/>
      <c r="M69" s="213"/>
      <c r="N69" s="213"/>
      <c r="O69" s="213"/>
      <c r="P69" s="213"/>
      <c r="Q69" s="213"/>
      <c r="R69" s="213"/>
      <c r="S69" s="213"/>
      <c r="T69" s="213"/>
      <c r="U69" s="213"/>
      <c r="V69" s="213"/>
      <c r="W69" s="213"/>
      <c r="X69" s="213"/>
      <c r="Y69" s="213"/>
      <c r="Z69" s="213"/>
      <c r="AA69" s="213"/>
      <c r="AB69" s="213"/>
      <c r="AC69" s="213"/>
      <c r="AD69" s="213"/>
      <c r="AE69" s="213"/>
      <c r="AF69" s="224">
        <f>AF68</f>
        <v>12</v>
      </c>
      <c r="AG69" s="224">
        <f>AG68</f>
        <v>8</v>
      </c>
      <c r="AH69" s="805">
        <f>AH68</f>
        <v>1216</v>
      </c>
      <c r="AI69" s="213"/>
      <c r="AJ69" s="225" t="e">
        <f>SUM(#REF!+#REF!)</f>
        <v>#REF!</v>
      </c>
      <c r="AK69" s="225" t="e">
        <f>SUM(#REF!+#REF!)</f>
        <v>#REF!</v>
      </c>
      <c r="AL69" s="214" t="e">
        <f>SUM(#REF!+#REF!)</f>
        <v>#REF!</v>
      </c>
      <c r="AM69" s="786"/>
    </row>
    <row r="70" spans="1:39" ht="15.75">
      <c r="A70" s="711"/>
      <c r="B70" s="712"/>
      <c r="C70" s="712"/>
      <c r="D70" s="232"/>
      <c r="E70" s="232"/>
      <c r="F70" s="232"/>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535"/>
      <c r="AG70" s="535"/>
      <c r="AH70" s="814"/>
      <c r="AI70" s="233"/>
      <c r="AJ70" s="234" t="e">
        <f>#REF!+AJ61+AJ69</f>
        <v>#REF!</v>
      </c>
      <c r="AK70" s="234" t="e">
        <f>#REF!+AK61+AK69</f>
        <v>#REF!</v>
      </c>
      <c r="AL70" s="815" t="e">
        <f>#REF!+AL61+AL69</f>
        <v>#REF!</v>
      </c>
      <c r="AM70" s="786"/>
    </row>
    <row r="71" spans="1:39" ht="15.75">
      <c r="A71" s="711" t="s">
        <v>363</v>
      </c>
      <c r="B71" s="712"/>
      <c r="C71" s="712"/>
      <c r="D71" s="232"/>
      <c r="E71" s="232"/>
      <c r="F71" s="232"/>
      <c r="G71" s="232"/>
      <c r="H71" s="233"/>
      <c r="I71" s="233"/>
      <c r="J71" s="233"/>
      <c r="K71" s="233"/>
      <c r="L71" s="233"/>
      <c r="M71" s="233"/>
      <c r="N71" s="233"/>
      <c r="O71" s="233"/>
      <c r="P71" s="233"/>
      <c r="Q71" s="233"/>
      <c r="R71" s="233"/>
      <c r="S71" s="233"/>
      <c r="T71" s="233"/>
      <c r="U71" s="233"/>
      <c r="V71" s="233"/>
      <c r="W71" s="233"/>
      <c r="X71" s="233"/>
      <c r="Y71" s="233"/>
      <c r="Z71" s="233"/>
      <c r="AA71" s="233"/>
      <c r="AB71" s="233"/>
      <c r="AC71" s="233"/>
      <c r="AD71" s="233"/>
      <c r="AE71" s="233"/>
      <c r="AF71" s="234">
        <f>AF61+AF69</f>
        <v>758</v>
      </c>
      <c r="AG71" s="234">
        <f>AG61+AG69</f>
        <v>760</v>
      </c>
      <c r="AH71" s="812">
        <f>AH61+AH69</f>
        <v>152024</v>
      </c>
      <c r="AI71" s="233"/>
      <c r="AJ71" s="234"/>
      <c r="AK71" s="234"/>
      <c r="AL71" s="813"/>
      <c r="AM71" s="786"/>
    </row>
    <row r="72" spans="1:39" ht="15.75">
      <c r="A72" s="816" t="s">
        <v>364</v>
      </c>
      <c r="B72" s="817"/>
      <c r="C72" s="817"/>
      <c r="D72" s="512"/>
      <c r="E72" s="512"/>
      <c r="F72" s="512"/>
      <c r="G72" s="512"/>
      <c r="H72" s="513"/>
      <c r="I72" s="513"/>
      <c r="J72" s="513"/>
      <c r="K72" s="513"/>
      <c r="L72" s="513"/>
      <c r="M72" s="513"/>
      <c r="N72" s="513"/>
      <c r="O72" s="513"/>
      <c r="P72" s="513"/>
      <c r="Q72" s="513"/>
      <c r="R72" s="513"/>
      <c r="S72" s="513"/>
      <c r="T72" s="513"/>
      <c r="U72" s="513"/>
      <c r="V72" s="513"/>
      <c r="W72" s="513"/>
      <c r="X72" s="513"/>
      <c r="Y72" s="513"/>
      <c r="Z72" s="513"/>
      <c r="AA72" s="513"/>
      <c r="AB72" s="513"/>
      <c r="AC72" s="513"/>
      <c r="AD72" s="513"/>
      <c r="AE72" s="513"/>
      <c r="AF72" s="224">
        <f>AF71-AF21</f>
        <v>12</v>
      </c>
      <c r="AG72" s="224">
        <f>AG71-AG21</f>
        <v>9</v>
      </c>
      <c r="AH72" s="805">
        <f>AH71-AH21</f>
        <v>20628</v>
      </c>
      <c r="AI72" s="513"/>
      <c r="AJ72" s="224" t="e">
        <f>AJ70-#REF!</f>
        <v>#REF!</v>
      </c>
      <c r="AK72" s="224" t="e">
        <f>AK70-#REF!</f>
        <v>#REF!</v>
      </c>
      <c r="AL72" s="523" t="e">
        <f>AL70-#REF!</f>
        <v>#REF!</v>
      </c>
      <c r="AM72" s="786"/>
    </row>
    <row r="73" spans="1:54" s="822" customFormat="1" ht="15.75">
      <c r="A73" s="806"/>
      <c r="B73" s="818"/>
      <c r="C73" s="818"/>
      <c r="D73" s="819"/>
      <c r="E73" s="819"/>
      <c r="F73" s="819"/>
      <c r="G73" s="819"/>
      <c r="H73" s="820"/>
      <c r="I73" s="820"/>
      <c r="J73" s="820"/>
      <c r="K73" s="820"/>
      <c r="L73" s="820"/>
      <c r="M73" s="820"/>
      <c r="N73" s="820"/>
      <c r="O73" s="820"/>
      <c r="P73" s="820"/>
      <c r="Q73" s="820"/>
      <c r="R73" s="820"/>
      <c r="S73" s="820"/>
      <c r="T73" s="820"/>
      <c r="U73" s="820"/>
      <c r="V73" s="820"/>
      <c r="W73" s="820"/>
      <c r="X73" s="820"/>
      <c r="Y73" s="820"/>
      <c r="Z73" s="820"/>
      <c r="AA73" s="820"/>
      <c r="AB73" s="820"/>
      <c r="AC73" s="820"/>
      <c r="AD73" s="820"/>
      <c r="AE73" s="820"/>
      <c r="AF73" s="807"/>
      <c r="AG73" s="807"/>
      <c r="AH73" s="803"/>
      <c r="AI73" s="820"/>
      <c r="AJ73" s="821"/>
      <c r="AK73" s="821"/>
      <c r="AL73" s="821"/>
      <c r="AM73" s="786"/>
      <c r="AN73" s="10"/>
      <c r="AO73" s="10"/>
      <c r="AP73" s="10"/>
      <c r="AQ73" s="10"/>
      <c r="AR73" s="10"/>
      <c r="AS73" s="10"/>
      <c r="AT73" s="10"/>
      <c r="AU73" s="10"/>
      <c r="AV73" s="10"/>
      <c r="AW73" s="10"/>
      <c r="AX73" s="10"/>
      <c r="AY73" s="10"/>
      <c r="AZ73" s="10"/>
      <c r="BA73" s="10"/>
      <c r="BB73" s="10"/>
    </row>
    <row r="74" spans="1:39" ht="15.75">
      <c r="A74" s="823" t="s">
        <v>365</v>
      </c>
      <c r="B74" s="824"/>
      <c r="C74" s="824"/>
      <c r="D74" s="56"/>
      <c r="E74" s="56"/>
      <c r="F74" s="56"/>
      <c r="G74" s="56"/>
      <c r="H74" s="207"/>
      <c r="I74" s="207"/>
      <c r="J74" s="207"/>
      <c r="K74" s="207"/>
      <c r="L74" s="207"/>
      <c r="M74" s="207"/>
      <c r="N74" s="207"/>
      <c r="O74" s="207"/>
      <c r="P74" s="207"/>
      <c r="Q74" s="207"/>
      <c r="R74" s="207"/>
      <c r="S74" s="207"/>
      <c r="T74" s="207"/>
      <c r="U74" s="207"/>
      <c r="V74" s="207"/>
      <c r="W74" s="207"/>
      <c r="X74" s="207"/>
      <c r="Y74" s="207"/>
      <c r="Z74" s="207"/>
      <c r="AA74" s="207"/>
      <c r="AB74" s="207"/>
      <c r="AC74" s="207"/>
      <c r="AD74" s="207"/>
      <c r="AE74" s="207"/>
      <c r="AF74" s="226">
        <v>0</v>
      </c>
      <c r="AG74" s="226">
        <v>0</v>
      </c>
      <c r="AH74" s="825">
        <v>0</v>
      </c>
      <c r="AI74" s="513"/>
      <c r="AJ74" s="523"/>
      <c r="AK74" s="523"/>
      <c r="AL74" s="523"/>
      <c r="AM74" s="786"/>
    </row>
    <row r="75" spans="1:39" ht="21" customHeight="1">
      <c r="A75" s="7" t="s">
        <v>366</v>
      </c>
      <c r="B75" s="660"/>
      <c r="C75" s="660"/>
      <c r="D75" s="512"/>
      <c r="E75" s="512"/>
      <c r="F75" s="512"/>
      <c r="G75" s="512"/>
      <c r="H75" s="513"/>
      <c r="I75" s="513"/>
      <c r="J75" s="513"/>
      <c r="K75" s="513"/>
      <c r="L75" s="513"/>
      <c r="M75" s="513"/>
      <c r="N75" s="513"/>
      <c r="O75" s="513"/>
      <c r="P75" s="513"/>
      <c r="Q75" s="513"/>
      <c r="R75" s="513"/>
      <c r="S75" s="513"/>
      <c r="T75" s="513"/>
      <c r="U75" s="513"/>
      <c r="V75" s="513"/>
      <c r="W75" s="513"/>
      <c r="X75" s="513"/>
      <c r="Y75" s="513"/>
      <c r="Z75" s="513"/>
      <c r="AA75" s="513"/>
      <c r="AB75" s="513"/>
      <c r="AC75" s="513"/>
      <c r="AD75" s="513"/>
      <c r="AE75" s="513"/>
      <c r="AF75" s="523"/>
      <c r="AG75" s="523"/>
      <c r="AH75" s="523"/>
      <c r="AI75" s="513"/>
      <c r="AJ75" s="523"/>
      <c r="AK75" s="523"/>
      <c r="AL75" s="523"/>
      <c r="AM75" s="786"/>
    </row>
    <row r="76" spans="1:39" ht="11.25" customHeight="1">
      <c r="A76" s="826" t="s">
        <v>399</v>
      </c>
      <c r="B76" s="726"/>
      <c r="C76" s="726"/>
      <c r="D76" s="726"/>
      <c r="E76" s="726"/>
      <c r="F76" s="726"/>
      <c r="G76" s="726"/>
      <c r="H76" s="726"/>
      <c r="I76" s="726"/>
      <c r="J76" s="726"/>
      <c r="K76" s="726"/>
      <c r="L76" s="726"/>
      <c r="M76" s="726"/>
      <c r="N76" s="726"/>
      <c r="O76" s="726"/>
      <c r="P76" s="726"/>
      <c r="Q76" s="726"/>
      <c r="R76" s="726"/>
      <c r="S76" s="726"/>
      <c r="T76" s="726"/>
      <c r="U76" s="726"/>
      <c r="V76" s="726"/>
      <c r="W76" s="726"/>
      <c r="X76" s="726"/>
      <c r="Y76" s="726"/>
      <c r="Z76" s="726"/>
      <c r="AA76" s="726"/>
      <c r="AB76" s="726"/>
      <c r="AC76" s="726"/>
      <c r="AD76" s="726"/>
      <c r="AE76" s="726"/>
      <c r="AF76" s="726"/>
      <c r="AG76" s="726"/>
      <c r="AH76" s="726"/>
      <c r="AI76" s="513"/>
      <c r="AJ76" s="523"/>
      <c r="AK76" s="523"/>
      <c r="AL76" s="523"/>
      <c r="AM76" s="786"/>
    </row>
    <row r="77" spans="1:39" ht="21" customHeight="1">
      <c r="A77" s="726"/>
      <c r="B77" s="726"/>
      <c r="C77" s="726"/>
      <c r="D77" s="726"/>
      <c r="E77" s="726"/>
      <c r="F77" s="726"/>
      <c r="G77" s="726"/>
      <c r="H77" s="726"/>
      <c r="I77" s="726"/>
      <c r="J77" s="726"/>
      <c r="K77" s="726"/>
      <c r="L77" s="726"/>
      <c r="M77" s="726"/>
      <c r="N77" s="726"/>
      <c r="O77" s="726"/>
      <c r="P77" s="726"/>
      <c r="Q77" s="726"/>
      <c r="R77" s="726"/>
      <c r="S77" s="726"/>
      <c r="T77" s="726"/>
      <c r="U77" s="726"/>
      <c r="V77" s="726"/>
      <c r="W77" s="726"/>
      <c r="X77" s="726"/>
      <c r="Y77" s="726"/>
      <c r="Z77" s="726"/>
      <c r="AA77" s="726"/>
      <c r="AB77" s="726"/>
      <c r="AC77" s="726"/>
      <c r="AD77" s="726"/>
      <c r="AE77" s="726"/>
      <c r="AF77" s="726"/>
      <c r="AG77" s="726"/>
      <c r="AH77" s="726"/>
      <c r="AI77" s="513"/>
      <c r="AJ77" s="523"/>
      <c r="AK77" s="523"/>
      <c r="AL77" s="523"/>
      <c r="AM77" s="786"/>
    </row>
    <row r="78" spans="1:39" ht="20.25" customHeight="1">
      <c r="A78" s="826" t="s">
        <v>398</v>
      </c>
      <c r="B78" s="761"/>
      <c r="C78" s="761"/>
      <c r="D78" s="761"/>
      <c r="E78" s="761"/>
      <c r="F78" s="761"/>
      <c r="G78" s="761"/>
      <c r="H78" s="761"/>
      <c r="I78" s="761"/>
      <c r="J78" s="761"/>
      <c r="K78" s="761"/>
      <c r="L78" s="761"/>
      <c r="M78" s="761"/>
      <c r="N78" s="761"/>
      <c r="O78" s="761"/>
      <c r="P78" s="761"/>
      <c r="Q78" s="761"/>
      <c r="R78" s="761"/>
      <c r="S78" s="761"/>
      <c r="T78" s="761"/>
      <c r="U78" s="761"/>
      <c r="V78" s="761"/>
      <c r="W78" s="761"/>
      <c r="X78" s="761"/>
      <c r="Y78" s="761"/>
      <c r="Z78" s="761"/>
      <c r="AA78" s="761"/>
      <c r="AB78" s="761"/>
      <c r="AC78" s="761"/>
      <c r="AD78" s="761"/>
      <c r="AE78" s="761"/>
      <c r="AF78" s="761"/>
      <c r="AG78" s="761"/>
      <c r="AH78" s="761"/>
      <c r="AM78" s="786"/>
    </row>
    <row r="79" spans="1:39" ht="15.75">
      <c r="A79" s="761"/>
      <c r="B79" s="761"/>
      <c r="C79" s="761"/>
      <c r="D79" s="761"/>
      <c r="E79" s="761"/>
      <c r="F79" s="761"/>
      <c r="G79" s="761"/>
      <c r="H79" s="761"/>
      <c r="I79" s="761"/>
      <c r="J79" s="761"/>
      <c r="K79" s="761"/>
      <c r="L79" s="761"/>
      <c r="M79" s="761"/>
      <c r="N79" s="761"/>
      <c r="O79" s="761"/>
      <c r="P79" s="761"/>
      <c r="Q79" s="761"/>
      <c r="R79" s="761"/>
      <c r="S79" s="761"/>
      <c r="T79" s="761"/>
      <c r="U79" s="761"/>
      <c r="V79" s="761"/>
      <c r="W79" s="761"/>
      <c r="X79" s="761"/>
      <c r="Y79" s="761"/>
      <c r="Z79" s="761"/>
      <c r="AA79" s="761"/>
      <c r="AB79" s="761"/>
      <c r="AC79" s="761"/>
      <c r="AD79" s="761"/>
      <c r="AE79" s="761"/>
      <c r="AF79" s="761"/>
      <c r="AG79" s="761"/>
      <c r="AH79" s="761"/>
      <c r="AM79" s="786"/>
    </row>
    <row r="80" ht="15.75">
      <c r="AM80" s="786"/>
    </row>
    <row r="81" spans="1:39" ht="22.5">
      <c r="A81" s="228" t="s">
        <v>320</v>
      </c>
      <c r="B81" s="8"/>
      <c r="C81" s="8"/>
      <c r="D81" s="8"/>
      <c r="E81" s="8"/>
      <c r="F81" s="8"/>
      <c r="G81" s="8"/>
      <c r="H81" s="14"/>
      <c r="I81" s="14"/>
      <c r="J81" s="14"/>
      <c r="K81" s="14"/>
      <c r="L81" s="14"/>
      <c r="M81" s="14"/>
      <c r="N81" s="14"/>
      <c r="O81" s="14"/>
      <c r="P81" s="14"/>
      <c r="Q81" s="15"/>
      <c r="R81" s="14"/>
      <c r="S81" s="14"/>
      <c r="T81" s="14"/>
      <c r="U81" s="14"/>
      <c r="V81" s="14"/>
      <c r="W81" s="14"/>
      <c r="X81" s="14"/>
      <c r="Y81" s="14"/>
      <c r="Z81" s="14"/>
      <c r="AA81" s="14"/>
      <c r="AB81" s="14"/>
      <c r="AC81" s="14"/>
      <c r="AD81" s="14"/>
      <c r="AE81" s="14"/>
      <c r="AF81" s="14"/>
      <c r="AG81" s="14"/>
      <c r="AH81" s="14"/>
      <c r="AI81" s="14"/>
      <c r="AJ81" s="14"/>
      <c r="AK81" s="14"/>
      <c r="AL81" s="14"/>
      <c r="AM81" s="786"/>
    </row>
    <row r="82" spans="1:39" ht="23.25">
      <c r="A82" s="229" t="s">
        <v>232</v>
      </c>
      <c r="B82" s="8"/>
      <c r="C82" s="8"/>
      <c r="D82" s="8"/>
      <c r="E82" s="8"/>
      <c r="F82" s="8"/>
      <c r="G82" s="8"/>
      <c r="H82" s="14"/>
      <c r="I82" s="14"/>
      <c r="J82" s="14"/>
      <c r="K82" s="14"/>
      <c r="L82" s="14"/>
      <c r="M82" s="14"/>
      <c r="N82" s="14"/>
      <c r="O82" s="14"/>
      <c r="P82" s="14"/>
      <c r="Q82" s="15"/>
      <c r="R82" s="14"/>
      <c r="S82" s="14"/>
      <c r="T82" s="14"/>
      <c r="U82" s="14"/>
      <c r="V82" s="14"/>
      <c r="W82" s="14"/>
      <c r="X82" s="14"/>
      <c r="Y82" s="14"/>
      <c r="Z82" s="14"/>
      <c r="AA82" s="14"/>
      <c r="AB82" s="14"/>
      <c r="AC82" s="14"/>
      <c r="AD82" s="14"/>
      <c r="AE82" s="14"/>
      <c r="AF82" s="14"/>
      <c r="AG82" s="14"/>
      <c r="AH82" s="14"/>
      <c r="AI82" s="14"/>
      <c r="AJ82" s="14"/>
      <c r="AK82" s="14"/>
      <c r="AL82" s="14"/>
      <c r="AM82" s="786"/>
    </row>
    <row r="83" spans="1:39" ht="23.25">
      <c r="A83" s="229" t="s">
        <v>161</v>
      </c>
      <c r="B83" s="8"/>
      <c r="C83" s="8"/>
      <c r="D83" s="8"/>
      <c r="E83" s="8"/>
      <c r="F83" s="8"/>
      <c r="G83" s="8"/>
      <c r="H83" s="14"/>
      <c r="I83" s="14"/>
      <c r="J83" s="14"/>
      <c r="K83" s="14"/>
      <c r="L83" s="14"/>
      <c r="M83" s="14"/>
      <c r="N83" s="14"/>
      <c r="O83" s="14"/>
      <c r="P83" s="14"/>
      <c r="Q83" s="15"/>
      <c r="R83" s="14"/>
      <c r="S83" s="14"/>
      <c r="T83" s="14"/>
      <c r="U83" s="14"/>
      <c r="V83" s="14"/>
      <c r="W83" s="14"/>
      <c r="X83" s="14"/>
      <c r="Y83" s="14"/>
      <c r="Z83" s="14"/>
      <c r="AA83" s="14"/>
      <c r="AB83" s="14"/>
      <c r="AC83" s="14"/>
      <c r="AD83" s="14"/>
      <c r="AE83" s="14"/>
      <c r="AF83" s="14"/>
      <c r="AG83" s="14"/>
      <c r="AH83" s="14"/>
      <c r="AI83" s="14"/>
      <c r="AJ83" s="14"/>
      <c r="AK83" s="14"/>
      <c r="AL83" s="14"/>
      <c r="AM83" s="786"/>
    </row>
    <row r="84" spans="1:39" ht="23.25">
      <c r="A84" s="229" t="s">
        <v>160</v>
      </c>
      <c r="B84" s="8"/>
      <c r="C84" s="8"/>
      <c r="D84" s="8"/>
      <c r="E84" s="8"/>
      <c r="F84" s="8"/>
      <c r="G84" s="8"/>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786"/>
    </row>
    <row r="85" ht="15.75">
      <c r="AM85" s="786"/>
    </row>
    <row r="86" ht="15.75">
      <c r="AM86" s="786"/>
    </row>
    <row r="87" ht="15.75">
      <c r="AM87" s="786"/>
    </row>
    <row r="88" ht="18" customHeight="1">
      <c r="AM88" s="786"/>
    </row>
    <row r="89" spans="1:39" ht="18" customHeight="1">
      <c r="A89" s="468"/>
      <c r="B89" s="468"/>
      <c r="C89" s="468"/>
      <c r="D89" s="468"/>
      <c r="E89" s="468"/>
      <c r="F89" s="468"/>
      <c r="G89" s="468"/>
      <c r="H89" s="469"/>
      <c r="I89" s="469"/>
      <c r="J89" s="469"/>
      <c r="K89" s="469"/>
      <c r="L89" s="469"/>
      <c r="M89" s="469"/>
      <c r="N89" s="469"/>
      <c r="O89" s="469"/>
      <c r="P89" s="469"/>
      <c r="Q89" s="469"/>
      <c r="R89" s="469"/>
      <c r="S89" s="469"/>
      <c r="T89" s="469"/>
      <c r="U89" s="469"/>
      <c r="V89" s="469"/>
      <c r="W89" s="469"/>
      <c r="X89" s="469"/>
      <c r="Y89" s="469"/>
      <c r="Z89" s="469"/>
      <c r="AA89" s="469"/>
      <c r="AB89" s="469"/>
      <c r="AC89" s="469"/>
      <c r="AD89" s="469"/>
      <c r="AE89" s="469"/>
      <c r="AF89" s="469"/>
      <c r="AG89" s="469"/>
      <c r="AH89" s="469"/>
      <c r="AI89" s="469"/>
      <c r="AJ89" s="469"/>
      <c r="AK89" s="469"/>
      <c r="AL89" s="469"/>
      <c r="AM89" s="786"/>
    </row>
    <row r="90" spans="1:38" ht="18" customHeight="1">
      <c r="A90" s="354"/>
      <c r="B90" s="355"/>
      <c r="C90" s="355"/>
      <c r="D90" s="355"/>
      <c r="E90" s="355"/>
      <c r="F90" s="355"/>
      <c r="G90" s="355"/>
      <c r="H90" s="356" t="s">
        <v>367</v>
      </c>
      <c r="I90" s="357"/>
      <c r="J90" s="357"/>
      <c r="K90" s="358"/>
      <c r="L90" s="827"/>
      <c r="M90" s="828">
        <v>2007</v>
      </c>
      <c r="N90" s="829"/>
      <c r="O90" s="539"/>
      <c r="P90" s="359">
        <v>2008</v>
      </c>
      <c r="Q90" s="360"/>
      <c r="R90" s="360"/>
      <c r="S90" s="358"/>
      <c r="T90" s="359">
        <v>2008</v>
      </c>
      <c r="U90" s="360"/>
      <c r="V90" s="360"/>
      <c r="W90" s="358"/>
      <c r="X90" s="359">
        <v>2008</v>
      </c>
      <c r="Y90" s="360"/>
      <c r="Z90" s="360"/>
      <c r="AA90" s="358"/>
      <c r="AB90" s="359">
        <v>2008</v>
      </c>
      <c r="AC90" s="360"/>
      <c r="AD90" s="360"/>
      <c r="AE90" s="358"/>
      <c r="AF90" s="359">
        <v>2008</v>
      </c>
      <c r="AG90" s="360"/>
      <c r="AH90" s="542"/>
      <c r="AI90" s="358"/>
      <c r="AJ90" s="356" t="s">
        <v>368</v>
      </c>
      <c r="AK90" s="357"/>
      <c r="AL90" s="357"/>
    </row>
    <row r="91" spans="1:38" ht="28.5" customHeight="1">
      <c r="A91" s="361"/>
      <c r="B91" s="362"/>
      <c r="C91" s="363"/>
      <c r="D91" s="363"/>
      <c r="E91" s="364"/>
      <c r="F91" s="362"/>
      <c r="G91" s="364"/>
      <c r="H91" s="510" t="s">
        <v>290</v>
      </c>
      <c r="I91" s="366"/>
      <c r="J91" s="366"/>
      <c r="K91" s="367"/>
      <c r="L91" s="510" t="s">
        <v>291</v>
      </c>
      <c r="M91" s="366"/>
      <c r="N91" s="366"/>
      <c r="O91" s="367"/>
      <c r="P91" s="507" t="s">
        <v>369</v>
      </c>
      <c r="Q91" s="508"/>
      <c r="R91" s="508"/>
      <c r="S91" s="509"/>
      <c r="T91" s="510" t="s">
        <v>370</v>
      </c>
      <c r="U91" s="366"/>
      <c r="V91" s="366"/>
      <c r="W91" s="367"/>
      <c r="X91" s="510" t="s">
        <v>185</v>
      </c>
      <c r="Y91" s="368"/>
      <c r="Z91" s="368"/>
      <c r="AA91" s="367"/>
      <c r="AB91" s="510" t="s">
        <v>192</v>
      </c>
      <c r="AC91" s="368"/>
      <c r="AD91" s="368"/>
      <c r="AE91" s="367"/>
      <c r="AF91" s="510" t="s">
        <v>292</v>
      </c>
      <c r="AG91" s="366"/>
      <c r="AH91" s="369"/>
      <c r="AI91" s="367"/>
      <c r="AJ91" s="365" t="s">
        <v>371</v>
      </c>
      <c r="AK91" s="366"/>
      <c r="AL91" s="366"/>
    </row>
    <row r="92" spans="1:38" ht="18" customHeight="1" thickBot="1">
      <c r="A92" s="370" t="s">
        <v>372</v>
      </c>
      <c r="B92" s="371"/>
      <c r="C92" s="371"/>
      <c r="D92" s="371"/>
      <c r="E92" s="371"/>
      <c r="F92" s="371"/>
      <c r="G92" s="371"/>
      <c r="H92" s="372" t="s">
        <v>180</v>
      </c>
      <c r="I92" s="373" t="s">
        <v>6</v>
      </c>
      <c r="J92" s="374" t="s">
        <v>182</v>
      </c>
      <c r="K92" s="375"/>
      <c r="L92" s="372" t="s">
        <v>180</v>
      </c>
      <c r="M92" s="373" t="s">
        <v>6</v>
      </c>
      <c r="N92" s="374" t="s">
        <v>182</v>
      </c>
      <c r="O92" s="375"/>
      <c r="P92" s="372" t="s">
        <v>180</v>
      </c>
      <c r="Q92" s="373" t="s">
        <v>6</v>
      </c>
      <c r="R92" s="374" t="s">
        <v>182</v>
      </c>
      <c r="S92" s="375"/>
      <c r="T92" s="372" t="s">
        <v>180</v>
      </c>
      <c r="U92" s="373" t="s">
        <v>6</v>
      </c>
      <c r="V92" s="374" t="s">
        <v>182</v>
      </c>
      <c r="W92" s="375"/>
      <c r="X92" s="372" t="s">
        <v>180</v>
      </c>
      <c r="Y92" s="373" t="s">
        <v>6</v>
      </c>
      <c r="Z92" s="374" t="s">
        <v>182</v>
      </c>
      <c r="AA92" s="375"/>
      <c r="AB92" s="372" t="s">
        <v>180</v>
      </c>
      <c r="AC92" s="373" t="s">
        <v>6</v>
      </c>
      <c r="AD92" s="374" t="s">
        <v>182</v>
      </c>
      <c r="AE92" s="375"/>
      <c r="AF92" s="372" t="s">
        <v>180</v>
      </c>
      <c r="AG92" s="373" t="s">
        <v>6</v>
      </c>
      <c r="AH92" s="376" t="s">
        <v>182</v>
      </c>
      <c r="AI92" s="375"/>
      <c r="AJ92" s="372" t="s">
        <v>180</v>
      </c>
      <c r="AK92" s="373" t="s">
        <v>6</v>
      </c>
      <c r="AL92" s="374" t="s">
        <v>182</v>
      </c>
    </row>
    <row r="93" spans="1:38" ht="18" customHeight="1">
      <c r="A93" s="377"/>
      <c r="B93" s="713" t="s">
        <v>197</v>
      </c>
      <c r="C93" s="701"/>
      <c r="D93" s="701"/>
      <c r="E93" s="701"/>
      <c r="F93" s="701"/>
      <c r="G93" s="702"/>
      <c r="H93" s="380">
        <v>818</v>
      </c>
      <c r="I93" s="381">
        <v>817</v>
      </c>
      <c r="J93" s="382">
        <v>144481</v>
      </c>
      <c r="K93" s="381"/>
      <c r="L93" s="380">
        <v>746</v>
      </c>
      <c r="M93" s="381">
        <v>751</v>
      </c>
      <c r="N93" s="382">
        <v>131396</v>
      </c>
      <c r="O93" s="381"/>
      <c r="P93" s="380"/>
      <c r="Q93" s="381">
        <v>1</v>
      </c>
      <c r="R93" s="382">
        <v>19412</v>
      </c>
      <c r="S93" s="381"/>
      <c r="T93" s="380">
        <f>P93+L93</f>
        <v>746</v>
      </c>
      <c r="U93" s="381">
        <f>Q93+M93</f>
        <v>752</v>
      </c>
      <c r="V93" s="381">
        <f>R93+N93</f>
        <v>150808</v>
      </c>
      <c r="W93" s="381"/>
      <c r="X93" s="380">
        <v>12</v>
      </c>
      <c r="Y93" s="381">
        <v>8</v>
      </c>
      <c r="Z93" s="382">
        <v>1216</v>
      </c>
      <c r="AA93" s="381"/>
      <c r="AB93" s="380">
        <v>0</v>
      </c>
      <c r="AC93" s="381">
        <v>0</v>
      </c>
      <c r="AD93" s="382">
        <v>0</v>
      </c>
      <c r="AE93" s="381"/>
      <c r="AF93" s="380">
        <f>X93+T93</f>
        <v>758</v>
      </c>
      <c r="AG93" s="381">
        <f>Y93+U93</f>
        <v>760</v>
      </c>
      <c r="AH93" s="383">
        <f>Z93+V93</f>
        <v>152024</v>
      </c>
      <c r="AI93" s="381"/>
      <c r="AJ93" s="380">
        <f>AF93-L93</f>
        <v>12</v>
      </c>
      <c r="AK93" s="381">
        <f>AG93-M93</f>
        <v>9</v>
      </c>
      <c r="AL93" s="382">
        <f>AH93-N93</f>
        <v>20628</v>
      </c>
    </row>
    <row r="94" spans="1:38" ht="18" customHeight="1">
      <c r="A94" s="390"/>
      <c r="B94" s="391"/>
      <c r="C94" s="391" t="s">
        <v>7</v>
      </c>
      <c r="D94" s="392"/>
      <c r="E94" s="392"/>
      <c r="F94" s="392"/>
      <c r="G94" s="391"/>
      <c r="H94" s="393">
        <f>SUM(H93:H93)</f>
        <v>818</v>
      </c>
      <c r="I94" s="394">
        <f>SUM(I93:I93)</f>
        <v>817</v>
      </c>
      <c r="J94" s="394">
        <f>SUM(J93:J93)</f>
        <v>144481</v>
      </c>
      <c r="K94" s="394"/>
      <c r="L94" s="393">
        <f>SUM(L93:L93)</f>
        <v>746</v>
      </c>
      <c r="M94" s="394">
        <f>SUM(M93:M93)</f>
        <v>751</v>
      </c>
      <c r="N94" s="394">
        <f>SUM(N93:N93)</f>
        <v>131396</v>
      </c>
      <c r="O94" s="394"/>
      <c r="P94" s="393">
        <f>SUM(P93:P93)</f>
        <v>0</v>
      </c>
      <c r="Q94" s="394">
        <f>SUM(Q93:Q93)</f>
        <v>1</v>
      </c>
      <c r="R94" s="394">
        <f>SUM(R93:R93)</f>
        <v>19412</v>
      </c>
      <c r="S94" s="394"/>
      <c r="T94" s="393">
        <f>SUM(T93:T93)</f>
        <v>746</v>
      </c>
      <c r="U94" s="394">
        <f>SUM(U93:U93)</f>
        <v>752</v>
      </c>
      <c r="V94" s="394">
        <f>SUM(V93:V93)</f>
        <v>150808</v>
      </c>
      <c r="W94" s="394"/>
      <c r="X94" s="393">
        <f>SUM(X93:X93)</f>
        <v>12</v>
      </c>
      <c r="Y94" s="394">
        <f>SUM(Y93:Y93)</f>
        <v>8</v>
      </c>
      <c r="Z94" s="394">
        <f>SUM(Z93:Z93)</f>
        <v>1216</v>
      </c>
      <c r="AA94" s="394"/>
      <c r="AB94" s="393">
        <f>SUM(AB93:AB93)</f>
        <v>0</v>
      </c>
      <c r="AC94" s="394">
        <f>SUM(AC93:AC93)</f>
        <v>0</v>
      </c>
      <c r="AD94" s="394">
        <f>SUM(AD93:AD93)</f>
        <v>0</v>
      </c>
      <c r="AE94" s="394"/>
      <c r="AF94" s="393">
        <f>SUM(AF93:AF93)</f>
        <v>758</v>
      </c>
      <c r="AG94" s="394">
        <f>SUM(AG93:AG93)</f>
        <v>760</v>
      </c>
      <c r="AH94" s="395">
        <f>SUM(AH93:AH93)</f>
        <v>152024</v>
      </c>
      <c r="AI94" s="394"/>
      <c r="AJ94" s="393">
        <f>SUM(AJ93:AJ93)</f>
        <v>12</v>
      </c>
      <c r="AK94" s="394">
        <f>SUM(AK93:AK93)</f>
        <v>9</v>
      </c>
      <c r="AL94" s="394">
        <f>SUM(AL93:AL93)</f>
        <v>20628</v>
      </c>
    </row>
    <row r="95" spans="1:38" ht="18" customHeight="1">
      <c r="A95" s="361"/>
      <c r="B95" s="364"/>
      <c r="C95" s="364"/>
      <c r="D95" s="364"/>
      <c r="E95" s="364"/>
      <c r="F95" s="364"/>
      <c r="G95" s="364"/>
      <c r="H95" s="396"/>
      <c r="I95" s="397"/>
      <c r="J95" s="397"/>
      <c r="K95" s="397"/>
      <c r="L95" s="396"/>
      <c r="M95" s="397"/>
      <c r="N95" s="397"/>
      <c r="O95" s="397"/>
      <c r="P95" s="396"/>
      <c r="Q95" s="397"/>
      <c r="R95" s="397"/>
      <c r="S95" s="397"/>
      <c r="T95" s="396"/>
      <c r="U95" s="397"/>
      <c r="V95" s="397"/>
      <c r="W95" s="397"/>
      <c r="X95" s="396"/>
      <c r="Y95" s="397"/>
      <c r="Z95" s="397"/>
      <c r="AA95" s="397"/>
      <c r="AB95" s="396"/>
      <c r="AC95" s="397"/>
      <c r="AD95" s="397"/>
      <c r="AE95" s="397"/>
      <c r="AF95" s="396"/>
      <c r="AG95" s="543"/>
      <c r="AH95" s="398"/>
      <c r="AI95" s="397"/>
      <c r="AJ95" s="396"/>
      <c r="AK95" s="397"/>
      <c r="AL95" s="543"/>
    </row>
    <row r="96" spans="1:38" ht="18" customHeight="1">
      <c r="A96" s="390" t="s">
        <v>373</v>
      </c>
      <c r="B96" s="386"/>
      <c r="C96" s="387"/>
      <c r="D96" s="387"/>
      <c r="E96" s="387"/>
      <c r="F96" s="387"/>
      <c r="G96" s="386"/>
      <c r="H96" s="388"/>
      <c r="I96" s="367">
        <v>102</v>
      </c>
      <c r="J96" s="367"/>
      <c r="K96" s="367"/>
      <c r="L96" s="388"/>
      <c r="M96" s="367">
        <v>102</v>
      </c>
      <c r="N96" s="367"/>
      <c r="O96" s="367"/>
      <c r="P96" s="388"/>
      <c r="Q96" s="367">
        <v>5</v>
      </c>
      <c r="R96" s="367"/>
      <c r="S96" s="367"/>
      <c r="T96" s="388"/>
      <c r="U96" s="367">
        <f>+M96+Q96</f>
        <v>107</v>
      </c>
      <c r="V96" s="367"/>
      <c r="W96" s="367"/>
      <c r="X96" s="388"/>
      <c r="Y96" s="367">
        <v>1</v>
      </c>
      <c r="Z96" s="367"/>
      <c r="AA96" s="367"/>
      <c r="AB96" s="388"/>
      <c r="AC96" s="367"/>
      <c r="AD96" s="367"/>
      <c r="AE96" s="367"/>
      <c r="AF96" s="388"/>
      <c r="AG96" s="367">
        <f>Y96+U96</f>
        <v>108</v>
      </c>
      <c r="AH96" s="389"/>
      <c r="AI96" s="367"/>
      <c r="AJ96" s="388"/>
      <c r="AK96" s="367">
        <f>AG96-M96</f>
        <v>6</v>
      </c>
      <c r="AL96" s="367"/>
    </row>
    <row r="97" spans="1:38" ht="18" customHeight="1">
      <c r="A97" s="377"/>
      <c r="B97" s="378" t="s">
        <v>164</v>
      </c>
      <c r="C97" s="379"/>
      <c r="D97" s="379"/>
      <c r="E97" s="379"/>
      <c r="F97" s="379"/>
      <c r="G97" s="378"/>
      <c r="H97" s="380"/>
      <c r="I97" s="381">
        <f>+I94+I96</f>
        <v>919</v>
      </c>
      <c r="J97" s="381"/>
      <c r="K97" s="381"/>
      <c r="L97" s="380"/>
      <c r="M97" s="381">
        <f>+M94+M96</f>
        <v>853</v>
      </c>
      <c r="N97" s="381"/>
      <c r="O97" s="381"/>
      <c r="P97" s="380"/>
      <c r="Q97" s="381">
        <f>+Q94+Q96</f>
        <v>6</v>
      </c>
      <c r="R97" s="381"/>
      <c r="S97" s="381"/>
      <c r="T97" s="380"/>
      <c r="U97" s="381">
        <f>+U94+U96</f>
        <v>859</v>
      </c>
      <c r="V97" s="381"/>
      <c r="W97" s="381"/>
      <c r="X97" s="380"/>
      <c r="Y97" s="381">
        <f>+Y94+Y96</f>
        <v>9</v>
      </c>
      <c r="Z97" s="381"/>
      <c r="AA97" s="381"/>
      <c r="AB97" s="380"/>
      <c r="AC97" s="381">
        <f>+AC94+AC96</f>
        <v>0</v>
      </c>
      <c r="AD97" s="381"/>
      <c r="AE97" s="381"/>
      <c r="AF97" s="380"/>
      <c r="AG97" s="381">
        <f>+AG94+AG96</f>
        <v>868</v>
      </c>
      <c r="AH97" s="384"/>
      <c r="AI97" s="381"/>
      <c r="AJ97" s="380"/>
      <c r="AK97" s="381">
        <f>+AK94+AK96</f>
        <v>15</v>
      </c>
      <c r="AL97" s="381"/>
    </row>
    <row r="98" spans="1:38" ht="18" customHeight="1">
      <c r="A98" s="361"/>
      <c r="B98" s="364"/>
      <c r="C98" s="364"/>
      <c r="D98" s="364"/>
      <c r="E98" s="364"/>
      <c r="F98" s="364"/>
      <c r="G98" s="364"/>
      <c r="H98" s="396"/>
      <c r="I98" s="397"/>
      <c r="J98" s="397"/>
      <c r="K98" s="397"/>
      <c r="L98" s="396"/>
      <c r="M98" s="397"/>
      <c r="N98" s="397"/>
      <c r="O98" s="397"/>
      <c r="P98" s="396"/>
      <c r="Q98" s="397"/>
      <c r="R98" s="397"/>
      <c r="S98" s="397"/>
      <c r="T98" s="396"/>
      <c r="U98" s="397"/>
      <c r="V98" s="397"/>
      <c r="W98" s="397"/>
      <c r="X98" s="396"/>
      <c r="Y98" s="397"/>
      <c r="Z98" s="397"/>
      <c r="AA98" s="397"/>
      <c r="AB98" s="396"/>
      <c r="AC98" s="397"/>
      <c r="AD98" s="397"/>
      <c r="AE98" s="397"/>
      <c r="AF98" s="396"/>
      <c r="AG98" s="543"/>
      <c r="AH98" s="398"/>
      <c r="AI98" s="397"/>
      <c r="AJ98" s="396"/>
      <c r="AK98" s="397"/>
      <c r="AL98" s="543"/>
    </row>
    <row r="99" spans="1:38" ht="18" customHeight="1">
      <c r="A99" s="377"/>
      <c r="B99" s="378" t="s">
        <v>374</v>
      </c>
      <c r="C99" s="378"/>
      <c r="D99" s="378"/>
      <c r="E99" s="378"/>
      <c r="F99" s="378"/>
      <c r="G99" s="378"/>
      <c r="H99" s="380"/>
      <c r="I99" s="381"/>
      <c r="J99" s="381"/>
      <c r="K99" s="381"/>
      <c r="L99" s="380"/>
      <c r="M99" s="381"/>
      <c r="N99" s="381"/>
      <c r="O99" s="830" t="s">
        <v>375</v>
      </c>
      <c r="P99" s="381"/>
      <c r="Q99" s="381"/>
      <c r="R99" s="381"/>
      <c r="S99" s="381"/>
      <c r="T99" s="380"/>
      <c r="U99" s="381"/>
      <c r="V99" s="381"/>
      <c r="W99" s="381"/>
      <c r="X99" s="380"/>
      <c r="Y99" s="381"/>
      <c r="Z99" s="381"/>
      <c r="AA99" s="381"/>
      <c r="AB99" s="380"/>
      <c r="AC99" s="381"/>
      <c r="AD99" s="381"/>
      <c r="AE99" s="381"/>
      <c r="AF99" s="380"/>
      <c r="AG99" s="381"/>
      <c r="AH99" s="384"/>
      <c r="AI99" s="381"/>
      <c r="AJ99" s="380"/>
      <c r="AK99" s="381"/>
      <c r="AL99" s="381"/>
    </row>
    <row r="100" spans="1:38" ht="18" customHeight="1">
      <c r="A100" s="377"/>
      <c r="B100" s="379"/>
      <c r="C100" s="378" t="s">
        <v>21</v>
      </c>
      <c r="D100" s="379"/>
      <c r="E100" s="379"/>
      <c r="F100" s="379"/>
      <c r="G100" s="378"/>
      <c r="H100" s="380"/>
      <c r="I100" s="381"/>
      <c r="J100" s="381"/>
      <c r="K100" s="381"/>
      <c r="L100" s="380"/>
      <c r="M100" s="381"/>
      <c r="N100" s="381"/>
      <c r="O100" s="381"/>
      <c r="P100" s="380"/>
      <c r="Q100" s="381">
        <v>0</v>
      </c>
      <c r="R100" s="381"/>
      <c r="S100" s="381"/>
      <c r="T100" s="380"/>
      <c r="U100" s="381"/>
      <c r="V100" s="381"/>
      <c r="W100" s="381"/>
      <c r="X100" s="380"/>
      <c r="Y100" s="381">
        <v>0</v>
      </c>
      <c r="Z100" s="381"/>
      <c r="AA100" s="381"/>
      <c r="AB100" s="380"/>
      <c r="AC100" s="381">
        <v>0</v>
      </c>
      <c r="AD100" s="381"/>
      <c r="AE100" s="381"/>
      <c r="AF100" s="380"/>
      <c r="AG100" s="381"/>
      <c r="AH100" s="384"/>
      <c r="AI100" s="381"/>
      <c r="AJ100" s="380"/>
      <c r="AK100" s="381">
        <f>AG100-M100</f>
        <v>0</v>
      </c>
      <c r="AL100" s="381"/>
    </row>
    <row r="101" spans="1:38" ht="18" customHeight="1">
      <c r="A101" s="390"/>
      <c r="B101" s="387"/>
      <c r="C101" s="386" t="s">
        <v>104</v>
      </c>
      <c r="D101" s="387"/>
      <c r="E101" s="387"/>
      <c r="F101" s="387"/>
      <c r="G101" s="386"/>
      <c r="H101" s="388"/>
      <c r="I101" s="367">
        <v>2</v>
      </c>
      <c r="J101" s="367"/>
      <c r="K101" s="367"/>
      <c r="L101" s="388"/>
      <c r="M101" s="367">
        <v>2</v>
      </c>
      <c r="N101" s="367"/>
      <c r="O101" s="367"/>
      <c r="P101" s="388"/>
      <c r="Q101" s="367">
        <v>0</v>
      </c>
      <c r="R101" s="367"/>
      <c r="S101" s="367"/>
      <c r="T101" s="388"/>
      <c r="U101" s="367">
        <v>2</v>
      </c>
      <c r="V101" s="367"/>
      <c r="W101" s="367"/>
      <c r="X101" s="388"/>
      <c r="Y101" s="367">
        <v>0</v>
      </c>
      <c r="Z101" s="367"/>
      <c r="AA101" s="367"/>
      <c r="AB101" s="388"/>
      <c r="AC101" s="367">
        <v>0</v>
      </c>
      <c r="AD101" s="367"/>
      <c r="AE101" s="367"/>
      <c r="AF101" s="388"/>
      <c r="AG101" s="367">
        <v>2</v>
      </c>
      <c r="AH101" s="389"/>
      <c r="AI101" s="367"/>
      <c r="AJ101" s="388"/>
      <c r="AK101" s="367">
        <f>AG101-M101</f>
        <v>0</v>
      </c>
      <c r="AL101" s="367"/>
    </row>
    <row r="102" spans="1:38" ht="18" customHeight="1">
      <c r="A102" s="390"/>
      <c r="B102" s="386" t="s">
        <v>376</v>
      </c>
      <c r="C102" s="387"/>
      <c r="D102" s="387"/>
      <c r="E102" s="387"/>
      <c r="F102" s="387"/>
      <c r="G102" s="386"/>
      <c r="H102" s="388"/>
      <c r="I102" s="367">
        <f>I101+I100+I97</f>
        <v>921</v>
      </c>
      <c r="J102" s="367"/>
      <c r="K102" s="367"/>
      <c r="L102" s="388"/>
      <c r="M102" s="367">
        <f>M101+M100+M97</f>
        <v>855</v>
      </c>
      <c r="N102" s="367"/>
      <c r="O102" s="367"/>
      <c r="P102" s="388"/>
      <c r="Q102" s="367">
        <f>Q101+Q100+Q97</f>
        <v>6</v>
      </c>
      <c r="R102" s="367"/>
      <c r="S102" s="367"/>
      <c r="T102" s="388"/>
      <c r="U102" s="367">
        <f>U101+U100+U97</f>
        <v>861</v>
      </c>
      <c r="V102" s="367"/>
      <c r="W102" s="367"/>
      <c r="X102" s="388"/>
      <c r="Y102" s="367">
        <f>Y101+Y100+Y97</f>
        <v>9</v>
      </c>
      <c r="Z102" s="367"/>
      <c r="AA102" s="367"/>
      <c r="AB102" s="388"/>
      <c r="AC102" s="367">
        <f>AC101+AC100+AC97</f>
        <v>0</v>
      </c>
      <c r="AD102" s="367"/>
      <c r="AE102" s="367"/>
      <c r="AF102" s="388"/>
      <c r="AG102" s="367">
        <f>AG101+AG100+AG97</f>
        <v>870</v>
      </c>
      <c r="AH102" s="389"/>
      <c r="AI102" s="367"/>
      <c r="AJ102" s="388"/>
      <c r="AK102" s="367">
        <f>AK101+AK100+AK97</f>
        <v>15</v>
      </c>
      <c r="AL102" s="367"/>
    </row>
    <row r="103" spans="1:39" ht="15.75">
      <c r="A103" s="704" t="s">
        <v>293</v>
      </c>
      <c r="B103" s="705"/>
      <c r="C103" s="705"/>
      <c r="D103" s="705"/>
      <c r="E103" s="705"/>
      <c r="F103" s="705"/>
      <c r="G103" s="705"/>
      <c r="H103" s="705"/>
      <c r="I103" s="705"/>
      <c r="J103" s="705"/>
      <c r="K103" s="705"/>
      <c r="L103" s="705"/>
      <c r="M103" s="705"/>
      <c r="N103" s="705"/>
      <c r="O103" s="705"/>
      <c r="P103" s="705"/>
      <c r="Q103" s="705"/>
      <c r="R103" s="705"/>
      <c r="S103" s="705"/>
      <c r="T103" s="705"/>
      <c r="U103" s="705"/>
      <c r="V103" s="705"/>
      <c r="W103" s="705"/>
      <c r="X103" s="705"/>
      <c r="Y103" s="705"/>
      <c r="Z103" s="705"/>
      <c r="AA103" s="705"/>
      <c r="AB103" s="705"/>
      <c r="AC103" s="705"/>
      <c r="AD103" s="705"/>
      <c r="AE103" s="705"/>
      <c r="AF103" s="705"/>
      <c r="AG103" s="705"/>
      <c r="AH103" s="705"/>
      <c r="AM103" s="786"/>
    </row>
    <row r="104" spans="1:39" ht="18" customHeight="1">
      <c r="A104" s="726"/>
      <c r="B104" s="726"/>
      <c r="C104" s="726"/>
      <c r="D104" s="726"/>
      <c r="E104" s="726"/>
      <c r="F104" s="726"/>
      <c r="G104" s="726"/>
      <c r="H104" s="726"/>
      <c r="I104" s="726"/>
      <c r="J104" s="726"/>
      <c r="K104" s="726"/>
      <c r="L104" s="726"/>
      <c r="M104" s="726"/>
      <c r="N104" s="726"/>
      <c r="O104" s="726"/>
      <c r="P104" s="726"/>
      <c r="Q104" s="726"/>
      <c r="R104" s="726"/>
      <c r="S104" s="726"/>
      <c r="T104" s="726"/>
      <c r="U104" s="726"/>
      <c r="V104" s="726"/>
      <c r="W104" s="726"/>
      <c r="X104" s="726"/>
      <c r="Y104" s="726"/>
      <c r="Z104" s="726"/>
      <c r="AA104" s="726"/>
      <c r="AB104" s="726"/>
      <c r="AC104" s="726"/>
      <c r="AD104" s="726"/>
      <c r="AE104" s="726"/>
      <c r="AF104" s="726"/>
      <c r="AG104" s="726"/>
      <c r="AH104" s="726"/>
      <c r="AM104" s="786"/>
    </row>
    <row r="105" spans="1:39" ht="18" customHeight="1" hidden="1">
      <c r="A105" s="468" t="s">
        <v>377</v>
      </c>
      <c r="B105" s="468"/>
      <c r="C105" s="468"/>
      <c r="D105" s="468"/>
      <c r="E105" s="468"/>
      <c r="F105" s="468"/>
      <c r="G105" s="468"/>
      <c r="H105" s="469"/>
      <c r="I105" s="469"/>
      <c r="J105" s="469"/>
      <c r="K105" s="469"/>
      <c r="L105" s="469"/>
      <c r="M105" s="469"/>
      <c r="N105" s="469"/>
      <c r="O105" s="469"/>
      <c r="P105" s="469"/>
      <c r="Q105" s="469"/>
      <c r="R105" s="469"/>
      <c r="S105" s="469"/>
      <c r="T105" s="469"/>
      <c r="U105" s="469"/>
      <c r="V105" s="469"/>
      <c r="W105" s="469"/>
      <c r="X105" s="469"/>
      <c r="Y105" s="469"/>
      <c r="Z105" s="469"/>
      <c r="AA105" s="469"/>
      <c r="AB105" s="469"/>
      <c r="AC105" s="469"/>
      <c r="AD105" s="469"/>
      <c r="AE105" s="469"/>
      <c r="AF105" s="469"/>
      <c r="AG105" s="469"/>
      <c r="AH105" s="469"/>
      <c r="AI105" s="469"/>
      <c r="AJ105" s="469"/>
      <c r="AK105" s="469"/>
      <c r="AL105" s="469"/>
      <c r="AM105" s="786"/>
    </row>
    <row r="106" spans="1:38" ht="18" customHeight="1" hidden="1">
      <c r="A106" s="354"/>
      <c r="B106" s="355"/>
      <c r="C106" s="355"/>
      <c r="D106" s="355"/>
      <c r="E106" s="355"/>
      <c r="F106" s="355"/>
      <c r="G106" s="355"/>
      <c r="H106" s="356" t="s">
        <v>378</v>
      </c>
      <c r="I106" s="357"/>
      <c r="J106" s="357"/>
      <c r="K106" s="358"/>
      <c r="L106" s="356" t="s">
        <v>379</v>
      </c>
      <c r="M106" s="357"/>
      <c r="N106" s="357"/>
      <c r="O106" s="358"/>
      <c r="P106" s="359">
        <v>2007</v>
      </c>
      <c r="Q106" s="360"/>
      <c r="R106" s="360"/>
      <c r="S106" s="358"/>
      <c r="T106" s="359">
        <v>2007</v>
      </c>
      <c r="U106" s="360"/>
      <c r="V106" s="360"/>
      <c r="W106" s="358"/>
      <c r="X106" s="359">
        <v>2007</v>
      </c>
      <c r="Y106" s="360"/>
      <c r="Z106" s="360"/>
      <c r="AA106" s="358"/>
      <c r="AB106" s="359">
        <v>2007</v>
      </c>
      <c r="AC106" s="360"/>
      <c r="AD106" s="360"/>
      <c r="AE106" s="358"/>
      <c r="AF106" s="359">
        <v>2007</v>
      </c>
      <c r="AG106" s="360"/>
      <c r="AH106" s="360"/>
      <c r="AI106" s="358"/>
      <c r="AJ106" s="356" t="s">
        <v>368</v>
      </c>
      <c r="AK106" s="357"/>
      <c r="AL106" s="357"/>
    </row>
    <row r="107" spans="1:38" ht="18" customHeight="1" hidden="1">
      <c r="A107" s="361"/>
      <c r="B107" s="362"/>
      <c r="C107" s="363"/>
      <c r="D107" s="363"/>
      <c r="E107" s="364"/>
      <c r="F107" s="362"/>
      <c r="G107" s="364"/>
      <c r="H107" s="365" t="s">
        <v>380</v>
      </c>
      <c r="I107" s="366"/>
      <c r="J107" s="366"/>
      <c r="K107" s="367"/>
      <c r="L107" s="365" t="s">
        <v>381</v>
      </c>
      <c r="M107" s="366"/>
      <c r="N107" s="366"/>
      <c r="O107" s="367"/>
      <c r="P107" s="365" t="s">
        <v>331</v>
      </c>
      <c r="Q107" s="368"/>
      <c r="R107" s="368"/>
      <c r="S107" s="367"/>
      <c r="T107" s="365" t="s">
        <v>370</v>
      </c>
      <c r="U107" s="366"/>
      <c r="V107" s="366"/>
      <c r="W107" s="367"/>
      <c r="X107" s="365" t="s">
        <v>185</v>
      </c>
      <c r="Y107" s="368"/>
      <c r="Z107" s="368"/>
      <c r="AA107" s="367"/>
      <c r="AB107" s="365" t="s">
        <v>192</v>
      </c>
      <c r="AC107" s="368"/>
      <c r="AD107" s="368"/>
      <c r="AE107" s="367"/>
      <c r="AF107" s="365" t="s">
        <v>292</v>
      </c>
      <c r="AG107" s="366"/>
      <c r="AH107" s="366"/>
      <c r="AI107" s="367"/>
      <c r="AJ107" s="365" t="s">
        <v>371</v>
      </c>
      <c r="AK107" s="366"/>
      <c r="AL107" s="366"/>
    </row>
    <row r="108" spans="1:38" ht="18" customHeight="1" hidden="1">
      <c r="A108" s="370" t="s">
        <v>372</v>
      </c>
      <c r="B108" s="371"/>
      <c r="C108" s="371"/>
      <c r="D108" s="371"/>
      <c r="E108" s="371"/>
      <c r="F108" s="371"/>
      <c r="G108" s="371"/>
      <c r="H108" s="372" t="s">
        <v>180</v>
      </c>
      <c r="I108" s="373" t="s">
        <v>6</v>
      </c>
      <c r="J108" s="374" t="s">
        <v>182</v>
      </c>
      <c r="K108" s="375"/>
      <c r="L108" s="372" t="s">
        <v>180</v>
      </c>
      <c r="M108" s="373" t="s">
        <v>6</v>
      </c>
      <c r="N108" s="374" t="s">
        <v>182</v>
      </c>
      <c r="O108" s="375"/>
      <c r="P108" s="372" t="s">
        <v>180</v>
      </c>
      <c r="Q108" s="373" t="s">
        <v>6</v>
      </c>
      <c r="R108" s="374" t="s">
        <v>182</v>
      </c>
      <c r="S108" s="375"/>
      <c r="T108" s="372" t="s">
        <v>180</v>
      </c>
      <c r="U108" s="373" t="s">
        <v>6</v>
      </c>
      <c r="V108" s="374" t="s">
        <v>182</v>
      </c>
      <c r="W108" s="375"/>
      <c r="X108" s="372" t="s">
        <v>180</v>
      </c>
      <c r="Y108" s="373" t="s">
        <v>6</v>
      </c>
      <c r="Z108" s="374" t="s">
        <v>182</v>
      </c>
      <c r="AA108" s="375"/>
      <c r="AB108" s="372" t="s">
        <v>180</v>
      </c>
      <c r="AC108" s="373" t="s">
        <v>6</v>
      </c>
      <c r="AD108" s="374" t="s">
        <v>182</v>
      </c>
      <c r="AE108" s="375"/>
      <c r="AF108" s="372" t="s">
        <v>180</v>
      </c>
      <c r="AG108" s="373" t="s">
        <v>6</v>
      </c>
      <c r="AH108" s="374" t="s">
        <v>182</v>
      </c>
      <c r="AI108" s="375"/>
      <c r="AJ108" s="372" t="s">
        <v>180</v>
      </c>
      <c r="AK108" s="373" t="s">
        <v>6</v>
      </c>
      <c r="AL108" s="374" t="s">
        <v>182</v>
      </c>
    </row>
    <row r="109" spans="1:38" ht="18" customHeight="1" hidden="1">
      <c r="A109" s="377"/>
      <c r="B109" s="713" t="s">
        <v>102</v>
      </c>
      <c r="C109" s="713"/>
      <c r="D109" s="713"/>
      <c r="E109" s="713"/>
      <c r="F109" s="713"/>
      <c r="G109" s="703"/>
      <c r="H109" s="380"/>
      <c r="I109" s="381"/>
      <c r="J109" s="382">
        <v>0</v>
      </c>
      <c r="K109" s="381"/>
      <c r="L109" s="380"/>
      <c r="M109" s="381"/>
      <c r="N109" s="382">
        <v>0</v>
      </c>
      <c r="O109" s="381"/>
      <c r="P109" s="380"/>
      <c r="Q109" s="381"/>
      <c r="R109" s="382">
        <v>0</v>
      </c>
      <c r="S109" s="381"/>
      <c r="T109" s="380">
        <f aca="true" t="shared" si="0" ref="T109:V112">P109+L109</f>
        <v>0</v>
      </c>
      <c r="U109" s="381">
        <f t="shared" si="0"/>
        <v>0</v>
      </c>
      <c r="V109" s="381">
        <f t="shared" si="0"/>
        <v>0</v>
      </c>
      <c r="W109" s="381"/>
      <c r="X109" s="380">
        <v>0</v>
      </c>
      <c r="Y109" s="381">
        <v>0</v>
      </c>
      <c r="Z109" s="382">
        <v>0</v>
      </c>
      <c r="AA109" s="381"/>
      <c r="AB109" s="380">
        <v>0</v>
      </c>
      <c r="AC109" s="381">
        <v>0</v>
      </c>
      <c r="AD109" s="382">
        <v>0</v>
      </c>
      <c r="AE109" s="381"/>
      <c r="AF109" s="380">
        <f aca="true" t="shared" si="1" ref="AF109:AH112">X109+T109</f>
        <v>0</v>
      </c>
      <c r="AG109" s="381">
        <f t="shared" si="1"/>
        <v>0</v>
      </c>
      <c r="AH109" s="382">
        <f t="shared" si="1"/>
        <v>0</v>
      </c>
      <c r="AI109" s="381"/>
      <c r="AJ109" s="380">
        <f aca="true" t="shared" si="2" ref="AJ109:AL112">AF109-L109</f>
        <v>0</v>
      </c>
      <c r="AK109" s="381">
        <f t="shared" si="2"/>
        <v>0</v>
      </c>
      <c r="AL109" s="382">
        <f t="shared" si="2"/>
        <v>0</v>
      </c>
    </row>
    <row r="110" spans="1:38" ht="18" customHeight="1" hidden="1">
      <c r="A110" s="377"/>
      <c r="B110" s="722" t="s">
        <v>382</v>
      </c>
      <c r="C110" s="722"/>
      <c r="D110" s="722"/>
      <c r="E110" s="722"/>
      <c r="F110" s="722"/>
      <c r="G110" s="723"/>
      <c r="H110" s="380"/>
      <c r="I110" s="381"/>
      <c r="J110" s="381"/>
      <c r="K110" s="381"/>
      <c r="L110" s="380"/>
      <c r="M110" s="381"/>
      <c r="N110" s="381"/>
      <c r="O110" s="381"/>
      <c r="P110" s="380"/>
      <c r="Q110" s="381"/>
      <c r="R110" s="381"/>
      <c r="S110" s="381"/>
      <c r="T110" s="380">
        <f t="shared" si="0"/>
        <v>0</v>
      </c>
      <c r="U110" s="381">
        <f t="shared" si="0"/>
        <v>0</v>
      </c>
      <c r="V110" s="381">
        <f t="shared" si="0"/>
        <v>0</v>
      </c>
      <c r="W110" s="381"/>
      <c r="X110" s="380"/>
      <c r="Y110" s="381"/>
      <c r="Z110" s="381"/>
      <c r="AA110" s="381"/>
      <c r="AB110" s="380"/>
      <c r="AC110" s="381"/>
      <c r="AD110" s="381"/>
      <c r="AE110" s="381"/>
      <c r="AF110" s="380">
        <f t="shared" si="1"/>
        <v>0</v>
      </c>
      <c r="AG110" s="381">
        <f t="shared" si="1"/>
        <v>0</v>
      </c>
      <c r="AH110" s="381">
        <f t="shared" si="1"/>
        <v>0</v>
      </c>
      <c r="AI110" s="381"/>
      <c r="AJ110" s="380">
        <f t="shared" si="2"/>
        <v>0</v>
      </c>
      <c r="AK110" s="381">
        <f t="shared" si="2"/>
        <v>0</v>
      </c>
      <c r="AL110" s="381">
        <f t="shared" si="2"/>
        <v>0</v>
      </c>
    </row>
    <row r="111" spans="1:38" ht="18" customHeight="1" hidden="1">
      <c r="A111" s="377"/>
      <c r="B111" s="722" t="s">
        <v>383</v>
      </c>
      <c r="C111" s="722"/>
      <c r="D111" s="722"/>
      <c r="E111" s="722"/>
      <c r="F111" s="722"/>
      <c r="G111" s="723"/>
      <c r="H111" s="380"/>
      <c r="I111" s="381"/>
      <c r="J111" s="381"/>
      <c r="K111" s="381"/>
      <c r="L111" s="380"/>
      <c r="M111" s="381"/>
      <c r="N111" s="381"/>
      <c r="O111" s="381"/>
      <c r="P111" s="380"/>
      <c r="Q111" s="381"/>
      <c r="R111" s="381"/>
      <c r="S111" s="381"/>
      <c r="T111" s="380">
        <f t="shared" si="0"/>
        <v>0</v>
      </c>
      <c r="U111" s="381">
        <f t="shared" si="0"/>
        <v>0</v>
      </c>
      <c r="V111" s="381">
        <f t="shared" si="0"/>
        <v>0</v>
      </c>
      <c r="W111" s="381"/>
      <c r="X111" s="380"/>
      <c r="Y111" s="381"/>
      <c r="Z111" s="381"/>
      <c r="AA111" s="381"/>
      <c r="AB111" s="380"/>
      <c r="AC111" s="381"/>
      <c r="AD111" s="381"/>
      <c r="AE111" s="381"/>
      <c r="AF111" s="380">
        <f t="shared" si="1"/>
        <v>0</v>
      </c>
      <c r="AG111" s="381">
        <f t="shared" si="1"/>
        <v>0</v>
      </c>
      <c r="AH111" s="381">
        <f t="shared" si="1"/>
        <v>0</v>
      </c>
      <c r="AI111" s="381"/>
      <c r="AJ111" s="380">
        <f t="shared" si="2"/>
        <v>0</v>
      </c>
      <c r="AK111" s="381">
        <f t="shared" si="2"/>
        <v>0</v>
      </c>
      <c r="AL111" s="381">
        <f t="shared" si="2"/>
        <v>0</v>
      </c>
    </row>
    <row r="112" spans="1:38" ht="18" customHeight="1" hidden="1">
      <c r="A112" s="385"/>
      <c r="B112" s="719" t="s">
        <v>384</v>
      </c>
      <c r="C112" s="719"/>
      <c r="D112" s="719"/>
      <c r="E112" s="719"/>
      <c r="F112" s="719"/>
      <c r="G112" s="720"/>
      <c r="H112" s="388"/>
      <c r="I112" s="367"/>
      <c r="J112" s="367"/>
      <c r="K112" s="367"/>
      <c r="L112" s="388"/>
      <c r="M112" s="367"/>
      <c r="N112" s="367"/>
      <c r="O112" s="367"/>
      <c r="P112" s="388"/>
      <c r="Q112" s="367"/>
      <c r="R112" s="367"/>
      <c r="S112" s="367"/>
      <c r="T112" s="388">
        <f t="shared" si="0"/>
        <v>0</v>
      </c>
      <c r="U112" s="367">
        <f t="shared" si="0"/>
        <v>0</v>
      </c>
      <c r="V112" s="367">
        <f t="shared" si="0"/>
        <v>0</v>
      </c>
      <c r="W112" s="367"/>
      <c r="X112" s="388"/>
      <c r="Y112" s="367"/>
      <c r="Z112" s="367"/>
      <c r="AA112" s="367"/>
      <c r="AB112" s="388"/>
      <c r="AC112" s="367"/>
      <c r="AD112" s="367"/>
      <c r="AE112" s="367"/>
      <c r="AF112" s="388">
        <f t="shared" si="1"/>
        <v>0</v>
      </c>
      <c r="AG112" s="367">
        <f t="shared" si="1"/>
        <v>0</v>
      </c>
      <c r="AH112" s="367">
        <f t="shared" si="1"/>
        <v>0</v>
      </c>
      <c r="AI112" s="367"/>
      <c r="AJ112" s="388">
        <f t="shared" si="2"/>
        <v>0</v>
      </c>
      <c r="AK112" s="367">
        <f t="shared" si="2"/>
        <v>0</v>
      </c>
      <c r="AL112" s="367">
        <f t="shared" si="2"/>
        <v>0</v>
      </c>
    </row>
    <row r="113" spans="1:38" ht="18" customHeight="1" hidden="1">
      <c r="A113" s="390"/>
      <c r="B113" s="391"/>
      <c r="C113" s="391" t="s">
        <v>7</v>
      </c>
      <c r="D113" s="392"/>
      <c r="E113" s="392"/>
      <c r="F113" s="392"/>
      <c r="G113" s="391"/>
      <c r="H113" s="393">
        <f>SUM(H109:H112)</f>
        <v>0</v>
      </c>
      <c r="I113" s="394">
        <f>SUM(I109:I112)</f>
        <v>0</v>
      </c>
      <c r="J113" s="394">
        <f>SUM(J109:J112)</f>
        <v>0</v>
      </c>
      <c r="K113" s="394"/>
      <c r="L113" s="393">
        <f>SUM(L109:L112)</f>
        <v>0</v>
      </c>
      <c r="M113" s="394">
        <f>SUM(M109:M112)</f>
        <v>0</v>
      </c>
      <c r="N113" s="394">
        <f>SUM(N109:N112)</f>
        <v>0</v>
      </c>
      <c r="O113" s="394"/>
      <c r="P113" s="393">
        <f>SUM(P109:P112)</f>
        <v>0</v>
      </c>
      <c r="Q113" s="394">
        <f>SUM(Q109:Q112)</f>
        <v>0</v>
      </c>
      <c r="R113" s="394">
        <f>SUM(R109:R112)</f>
        <v>0</v>
      </c>
      <c r="S113" s="394"/>
      <c r="T113" s="393">
        <f>SUM(T109:T112)</f>
        <v>0</v>
      </c>
      <c r="U113" s="394">
        <f>SUM(U109:U112)</f>
        <v>0</v>
      </c>
      <c r="V113" s="394">
        <f>SUM(V109:V112)</f>
        <v>0</v>
      </c>
      <c r="W113" s="394"/>
      <c r="X113" s="393">
        <f>SUM(X109:X112)</f>
        <v>0</v>
      </c>
      <c r="Y113" s="394">
        <f>SUM(Y109:Y112)</f>
        <v>0</v>
      </c>
      <c r="Z113" s="394">
        <f>SUM(Z109:Z112)</f>
        <v>0</v>
      </c>
      <c r="AA113" s="394"/>
      <c r="AB113" s="393">
        <f>SUM(AB109:AB112)</f>
        <v>0</v>
      </c>
      <c r="AC113" s="394">
        <f>SUM(AC109:AC112)</f>
        <v>0</v>
      </c>
      <c r="AD113" s="394">
        <f>SUM(AD109:AD112)</f>
        <v>0</v>
      </c>
      <c r="AE113" s="394"/>
      <c r="AF113" s="393">
        <f>SUM(AF109:AF112)</f>
        <v>0</v>
      </c>
      <c r="AG113" s="394">
        <f>SUM(AG109:AG112)</f>
        <v>0</v>
      </c>
      <c r="AH113" s="394">
        <f>SUM(AH109:AH112)</f>
        <v>0</v>
      </c>
      <c r="AI113" s="394"/>
      <c r="AJ113" s="393">
        <f>SUM(AJ109:AJ112)</f>
        <v>0</v>
      </c>
      <c r="AK113" s="394">
        <f>SUM(AK109:AK112)</f>
        <v>0</v>
      </c>
      <c r="AL113" s="394">
        <f>SUM(AL109:AL112)</f>
        <v>0</v>
      </c>
    </row>
    <row r="114" spans="1:38" ht="18" customHeight="1" hidden="1">
      <c r="A114" s="361"/>
      <c r="B114" s="364"/>
      <c r="C114" s="364"/>
      <c r="D114" s="364"/>
      <c r="E114" s="364"/>
      <c r="F114" s="364"/>
      <c r="G114" s="364"/>
      <c r="H114" s="396"/>
      <c r="I114" s="397"/>
      <c r="J114" s="397"/>
      <c r="K114" s="397"/>
      <c r="L114" s="396"/>
      <c r="M114" s="397"/>
      <c r="N114" s="397"/>
      <c r="O114" s="397"/>
      <c r="P114" s="396"/>
      <c r="Q114" s="397"/>
      <c r="R114" s="397"/>
      <c r="S114" s="397"/>
      <c r="T114" s="396"/>
      <c r="U114" s="397"/>
      <c r="V114" s="397"/>
      <c r="W114" s="397"/>
      <c r="X114" s="396"/>
      <c r="Y114" s="397"/>
      <c r="Z114" s="397"/>
      <c r="AA114" s="397"/>
      <c r="AB114" s="396"/>
      <c r="AC114" s="397"/>
      <c r="AD114" s="397"/>
      <c r="AE114" s="397"/>
      <c r="AF114" s="396"/>
      <c r="AG114" s="397"/>
      <c r="AH114" s="397"/>
      <c r="AI114" s="397"/>
      <c r="AJ114" s="396"/>
      <c r="AK114" s="397"/>
      <c r="AL114" s="543"/>
    </row>
    <row r="115" spans="1:38" ht="18" customHeight="1" hidden="1">
      <c r="A115" s="390" t="s">
        <v>373</v>
      </c>
      <c r="B115" s="386"/>
      <c r="C115" s="387"/>
      <c r="D115" s="387"/>
      <c r="E115" s="387"/>
      <c r="F115" s="387"/>
      <c r="G115" s="386"/>
      <c r="H115" s="388"/>
      <c r="I115" s="367"/>
      <c r="J115" s="367"/>
      <c r="K115" s="367"/>
      <c r="L115" s="388"/>
      <c r="M115" s="367"/>
      <c r="N115" s="367"/>
      <c r="O115" s="367"/>
      <c r="P115" s="388"/>
      <c r="Q115" s="367"/>
      <c r="R115" s="367"/>
      <c r="S115" s="367"/>
      <c r="T115" s="388"/>
      <c r="U115" s="367">
        <f>+M115+Q115</f>
        <v>0</v>
      </c>
      <c r="V115" s="367"/>
      <c r="W115" s="367"/>
      <c r="X115" s="388"/>
      <c r="Y115" s="367"/>
      <c r="Z115" s="367"/>
      <c r="AA115" s="367"/>
      <c r="AB115" s="388"/>
      <c r="AC115" s="367"/>
      <c r="AD115" s="367"/>
      <c r="AE115" s="367"/>
      <c r="AF115" s="388"/>
      <c r="AG115" s="367">
        <f>Y115+U115</f>
        <v>0</v>
      </c>
      <c r="AH115" s="367"/>
      <c r="AI115" s="367"/>
      <c r="AJ115" s="388"/>
      <c r="AK115" s="367">
        <f>AG115-M115</f>
        <v>0</v>
      </c>
      <c r="AL115" s="367"/>
    </row>
    <row r="116" spans="1:38" ht="18" customHeight="1" hidden="1">
      <c r="A116" s="377"/>
      <c r="B116" s="378" t="s">
        <v>164</v>
      </c>
      <c r="C116" s="379"/>
      <c r="D116" s="379"/>
      <c r="E116" s="379"/>
      <c r="F116" s="379"/>
      <c r="G116" s="378"/>
      <c r="H116" s="380"/>
      <c r="I116" s="381">
        <f>+I113+I115</f>
        <v>0</v>
      </c>
      <c r="J116" s="381"/>
      <c r="K116" s="381"/>
      <c r="L116" s="380"/>
      <c r="M116" s="381">
        <f>+M113+M115</f>
        <v>0</v>
      </c>
      <c r="N116" s="381"/>
      <c r="O116" s="381"/>
      <c r="P116" s="380"/>
      <c r="Q116" s="381">
        <f>+Q113+Q115</f>
        <v>0</v>
      </c>
      <c r="R116" s="381"/>
      <c r="S116" s="381"/>
      <c r="T116" s="380"/>
      <c r="U116" s="381">
        <f>+U113+U115</f>
        <v>0</v>
      </c>
      <c r="V116" s="381"/>
      <c r="W116" s="381"/>
      <c r="X116" s="380"/>
      <c r="Y116" s="381">
        <f>+Y113+Y115</f>
        <v>0</v>
      </c>
      <c r="Z116" s="381"/>
      <c r="AA116" s="381"/>
      <c r="AB116" s="380"/>
      <c r="AC116" s="381">
        <f>+AC113+AC115</f>
        <v>0</v>
      </c>
      <c r="AD116" s="381"/>
      <c r="AE116" s="381"/>
      <c r="AF116" s="380"/>
      <c r="AG116" s="381">
        <f>+AG113+AG115</f>
        <v>0</v>
      </c>
      <c r="AH116" s="381"/>
      <c r="AI116" s="381"/>
      <c r="AJ116" s="380"/>
      <c r="AK116" s="381">
        <f>+AK113+AK115</f>
        <v>0</v>
      </c>
      <c r="AL116" s="381"/>
    </row>
    <row r="117" spans="1:38" ht="18" customHeight="1" hidden="1">
      <c r="A117" s="361"/>
      <c r="B117" s="364"/>
      <c r="C117" s="364"/>
      <c r="D117" s="364"/>
      <c r="E117" s="364"/>
      <c r="F117" s="364"/>
      <c r="G117" s="364"/>
      <c r="H117" s="396"/>
      <c r="I117" s="397"/>
      <c r="J117" s="397"/>
      <c r="K117" s="397"/>
      <c r="L117" s="396"/>
      <c r="M117" s="397"/>
      <c r="N117" s="397"/>
      <c r="O117" s="397"/>
      <c r="P117" s="396"/>
      <c r="Q117" s="397"/>
      <c r="R117" s="397"/>
      <c r="S117" s="397"/>
      <c r="T117" s="396"/>
      <c r="U117" s="397"/>
      <c r="V117" s="397"/>
      <c r="W117" s="397"/>
      <c r="X117" s="396"/>
      <c r="Y117" s="397"/>
      <c r="Z117" s="397"/>
      <c r="AA117" s="397"/>
      <c r="AB117" s="396"/>
      <c r="AC117" s="397"/>
      <c r="AD117" s="397"/>
      <c r="AE117" s="397"/>
      <c r="AF117" s="396"/>
      <c r="AG117" s="397"/>
      <c r="AH117" s="397"/>
      <c r="AI117" s="397"/>
      <c r="AJ117" s="396"/>
      <c r="AK117" s="397"/>
      <c r="AL117" s="543"/>
    </row>
    <row r="118" spans="1:38" ht="18" customHeight="1" hidden="1">
      <c r="A118" s="377"/>
      <c r="B118" s="378" t="s">
        <v>374</v>
      </c>
      <c r="C118" s="378"/>
      <c r="D118" s="378"/>
      <c r="E118" s="378"/>
      <c r="F118" s="378"/>
      <c r="G118" s="378"/>
      <c r="H118" s="380"/>
      <c r="I118" s="381"/>
      <c r="J118" s="381"/>
      <c r="K118" s="381"/>
      <c r="L118" s="380"/>
      <c r="M118" s="381"/>
      <c r="N118" s="381"/>
      <c r="O118" s="381"/>
      <c r="P118" s="380"/>
      <c r="Q118" s="381"/>
      <c r="R118" s="381"/>
      <c r="S118" s="381"/>
      <c r="T118" s="380"/>
      <c r="U118" s="381"/>
      <c r="V118" s="381"/>
      <c r="W118" s="381"/>
      <c r="X118" s="380"/>
      <c r="Y118" s="381"/>
      <c r="Z118" s="381"/>
      <c r="AA118" s="381"/>
      <c r="AB118" s="380"/>
      <c r="AC118" s="381"/>
      <c r="AD118" s="381"/>
      <c r="AE118" s="381"/>
      <c r="AF118" s="380"/>
      <c r="AG118" s="381"/>
      <c r="AH118" s="381"/>
      <c r="AI118" s="381"/>
      <c r="AJ118" s="380"/>
      <c r="AK118" s="381"/>
      <c r="AL118" s="381"/>
    </row>
    <row r="119" spans="1:38" ht="18" customHeight="1" hidden="1">
      <c r="A119" s="377"/>
      <c r="B119" s="379"/>
      <c r="C119" s="378" t="s">
        <v>21</v>
      </c>
      <c r="D119" s="379"/>
      <c r="E119" s="379"/>
      <c r="F119" s="379"/>
      <c r="G119" s="378"/>
      <c r="H119" s="380"/>
      <c r="I119" s="381"/>
      <c r="J119" s="381"/>
      <c r="K119" s="381"/>
      <c r="L119" s="380"/>
      <c r="M119" s="381"/>
      <c r="N119" s="381"/>
      <c r="O119" s="381"/>
      <c r="P119" s="380"/>
      <c r="Q119" s="381">
        <v>0</v>
      </c>
      <c r="R119" s="381"/>
      <c r="S119" s="381"/>
      <c r="T119" s="380"/>
      <c r="U119" s="381"/>
      <c r="V119" s="381"/>
      <c r="W119" s="381"/>
      <c r="X119" s="380"/>
      <c r="Y119" s="381">
        <v>0</v>
      </c>
      <c r="Z119" s="381"/>
      <c r="AA119" s="381"/>
      <c r="AB119" s="380"/>
      <c r="AC119" s="381">
        <v>0</v>
      </c>
      <c r="AD119" s="381"/>
      <c r="AE119" s="381"/>
      <c r="AF119" s="380"/>
      <c r="AG119" s="381"/>
      <c r="AH119" s="381"/>
      <c r="AI119" s="381"/>
      <c r="AJ119" s="380"/>
      <c r="AK119" s="381">
        <f>AG119-M119</f>
        <v>0</v>
      </c>
      <c r="AL119" s="381"/>
    </row>
    <row r="120" spans="1:38" ht="18" customHeight="1" hidden="1">
      <c r="A120" s="390"/>
      <c r="B120" s="387"/>
      <c r="C120" s="386" t="s">
        <v>104</v>
      </c>
      <c r="D120" s="387"/>
      <c r="E120" s="387"/>
      <c r="F120" s="387"/>
      <c r="G120" s="386"/>
      <c r="H120" s="388"/>
      <c r="I120" s="367"/>
      <c r="J120" s="367"/>
      <c r="K120" s="367"/>
      <c r="L120" s="388"/>
      <c r="M120" s="367"/>
      <c r="N120" s="367"/>
      <c r="O120" s="367"/>
      <c r="P120" s="388"/>
      <c r="Q120" s="367">
        <v>0</v>
      </c>
      <c r="R120" s="367"/>
      <c r="S120" s="367"/>
      <c r="T120" s="388"/>
      <c r="U120" s="367"/>
      <c r="V120" s="367"/>
      <c r="W120" s="367"/>
      <c r="X120" s="388"/>
      <c r="Y120" s="367">
        <v>0</v>
      </c>
      <c r="Z120" s="367"/>
      <c r="AA120" s="367"/>
      <c r="AB120" s="388"/>
      <c r="AC120" s="367">
        <v>0</v>
      </c>
      <c r="AD120" s="367"/>
      <c r="AE120" s="367"/>
      <c r="AF120" s="388"/>
      <c r="AG120" s="367"/>
      <c r="AH120" s="367"/>
      <c r="AI120" s="367"/>
      <c r="AJ120" s="388"/>
      <c r="AK120" s="367">
        <f>AG120-M120</f>
        <v>0</v>
      </c>
      <c r="AL120" s="367"/>
    </row>
    <row r="121" spans="1:38" ht="18" customHeight="1" hidden="1">
      <c r="A121" s="390"/>
      <c r="B121" s="386" t="s">
        <v>376</v>
      </c>
      <c r="C121" s="387"/>
      <c r="D121" s="387"/>
      <c r="E121" s="387"/>
      <c r="F121" s="387"/>
      <c r="G121" s="386"/>
      <c r="H121" s="388"/>
      <c r="I121" s="367">
        <f>I120+I119+I116</f>
        <v>0</v>
      </c>
      <c r="J121" s="367"/>
      <c r="K121" s="367"/>
      <c r="L121" s="388"/>
      <c r="M121" s="367">
        <f>M120+M119+M116</f>
        <v>0</v>
      </c>
      <c r="N121" s="367"/>
      <c r="O121" s="367"/>
      <c r="P121" s="388"/>
      <c r="Q121" s="367">
        <f>Q120+Q119+Q116</f>
        <v>0</v>
      </c>
      <c r="R121" s="367"/>
      <c r="S121" s="367"/>
      <c r="T121" s="388"/>
      <c r="U121" s="367">
        <f>U120+U119+U116</f>
        <v>0</v>
      </c>
      <c r="V121" s="367"/>
      <c r="W121" s="367"/>
      <c r="X121" s="388"/>
      <c r="Y121" s="367">
        <f>Y120+Y119+Y116</f>
        <v>0</v>
      </c>
      <c r="Z121" s="367"/>
      <c r="AA121" s="367"/>
      <c r="AB121" s="388"/>
      <c r="AC121" s="367">
        <f>AC120+AC119+AC116</f>
        <v>0</v>
      </c>
      <c r="AD121" s="367"/>
      <c r="AE121" s="367"/>
      <c r="AF121" s="388"/>
      <c r="AG121" s="367">
        <f>AG120+AG119+AG116</f>
        <v>0</v>
      </c>
      <c r="AH121" s="367"/>
      <c r="AI121" s="367"/>
      <c r="AJ121" s="388"/>
      <c r="AK121" s="367">
        <f>AK120+AK119+AK116</f>
        <v>0</v>
      </c>
      <c r="AL121" s="367"/>
    </row>
    <row r="122" spans="1:6" ht="18" customHeight="1">
      <c r="A122" s="7" t="s">
        <v>385</v>
      </c>
      <c r="C122" s="9"/>
      <c r="D122" s="9"/>
      <c r="E122" s="9"/>
      <c r="F122" s="9"/>
    </row>
    <row r="123" spans="1:38" ht="18" customHeight="1">
      <c r="A123" s="831"/>
      <c r="B123" s="831"/>
      <c r="C123" s="832"/>
      <c r="D123" s="832"/>
      <c r="E123" s="832"/>
      <c r="F123" s="832"/>
      <c r="G123" s="831"/>
      <c r="H123" s="543"/>
      <c r="I123" s="543"/>
      <c r="J123" s="543"/>
      <c r="K123" s="543"/>
      <c r="L123" s="543"/>
      <c r="M123" s="543"/>
      <c r="N123" s="543"/>
      <c r="O123" s="543"/>
      <c r="P123" s="543"/>
      <c r="Q123" s="543"/>
      <c r="R123" s="543"/>
      <c r="S123" s="543"/>
      <c r="T123" s="543"/>
      <c r="U123" s="543"/>
      <c r="V123" s="543"/>
      <c r="W123" s="543"/>
      <c r="X123" s="543"/>
      <c r="Y123" s="543"/>
      <c r="Z123" s="543"/>
      <c r="AA123" s="543"/>
      <c r="AB123" s="543"/>
      <c r="AC123" s="543"/>
      <c r="AD123" s="543"/>
      <c r="AE123" s="543"/>
      <c r="AF123" s="543"/>
      <c r="AG123" s="543"/>
      <c r="AH123" s="543"/>
      <c r="AI123" s="543"/>
      <c r="AJ123" s="543"/>
      <c r="AK123" s="543"/>
      <c r="AL123" s="543"/>
    </row>
    <row r="124" spans="1:39" ht="15.75">
      <c r="A124" s="833"/>
      <c r="B124" s="726"/>
      <c r="C124" s="726"/>
      <c r="D124" s="726"/>
      <c r="E124" s="726"/>
      <c r="F124" s="726"/>
      <c r="G124" s="726"/>
      <c r="H124" s="726"/>
      <c r="I124" s="726"/>
      <c r="J124" s="726"/>
      <c r="K124" s="726"/>
      <c r="L124" s="726"/>
      <c r="M124" s="726"/>
      <c r="N124" s="726"/>
      <c r="O124" s="726"/>
      <c r="P124" s="726"/>
      <c r="Q124" s="726"/>
      <c r="R124" s="726"/>
      <c r="S124" s="726"/>
      <c r="T124" s="726"/>
      <c r="U124" s="726"/>
      <c r="V124" s="726"/>
      <c r="W124" s="726"/>
      <c r="X124" s="726"/>
      <c r="Y124" s="726"/>
      <c r="Z124" s="726"/>
      <c r="AA124" s="726"/>
      <c r="AB124" s="726"/>
      <c r="AC124" s="726"/>
      <c r="AD124" s="726"/>
      <c r="AE124" s="726"/>
      <c r="AF124" s="726"/>
      <c r="AG124" s="726"/>
      <c r="AH124" s="726"/>
      <c r="AI124" s="523"/>
      <c r="AJ124" s="523"/>
      <c r="AK124" s="523"/>
      <c r="AL124" s="523"/>
      <c r="AM124" s="786"/>
    </row>
    <row r="125" spans="1:39" ht="18" customHeight="1">
      <c r="A125" s="726"/>
      <c r="B125" s="726"/>
      <c r="C125" s="726"/>
      <c r="D125" s="726"/>
      <c r="E125" s="726"/>
      <c r="F125" s="726"/>
      <c r="G125" s="726"/>
      <c r="H125" s="726"/>
      <c r="I125" s="726"/>
      <c r="J125" s="726"/>
      <c r="K125" s="726"/>
      <c r="L125" s="726"/>
      <c r="M125" s="726"/>
      <c r="N125" s="726"/>
      <c r="O125" s="726"/>
      <c r="P125" s="726"/>
      <c r="Q125" s="726"/>
      <c r="R125" s="726"/>
      <c r="S125" s="726"/>
      <c r="T125" s="726"/>
      <c r="U125" s="726"/>
      <c r="V125" s="726"/>
      <c r="W125" s="726"/>
      <c r="X125" s="726"/>
      <c r="Y125" s="726"/>
      <c r="Z125" s="726"/>
      <c r="AA125" s="726"/>
      <c r="AB125" s="726"/>
      <c r="AC125" s="726"/>
      <c r="AD125" s="726"/>
      <c r="AE125" s="726"/>
      <c r="AF125" s="726"/>
      <c r="AG125" s="726"/>
      <c r="AH125" s="726"/>
      <c r="AM125" s="786"/>
    </row>
    <row r="126" spans="1:39" ht="18" customHeight="1" hidden="1">
      <c r="A126" s="468"/>
      <c r="B126" s="468"/>
      <c r="C126" s="468"/>
      <c r="D126" s="468"/>
      <c r="E126" s="468"/>
      <c r="F126" s="468"/>
      <c r="G126" s="468"/>
      <c r="H126" s="469"/>
      <c r="I126" s="469"/>
      <c r="J126" s="469"/>
      <c r="K126" s="469"/>
      <c r="L126" s="469"/>
      <c r="M126" s="469"/>
      <c r="N126" s="469"/>
      <c r="O126" s="469"/>
      <c r="P126" s="469"/>
      <c r="Q126" s="469"/>
      <c r="R126" s="469"/>
      <c r="S126" s="469"/>
      <c r="T126" s="469"/>
      <c r="U126" s="469"/>
      <c r="V126" s="469"/>
      <c r="W126" s="469"/>
      <c r="X126" s="469"/>
      <c r="Y126" s="469"/>
      <c r="Z126" s="469"/>
      <c r="AA126" s="469"/>
      <c r="AB126" s="469"/>
      <c r="AC126" s="469"/>
      <c r="AD126" s="469"/>
      <c r="AE126" s="469"/>
      <c r="AF126" s="469"/>
      <c r="AG126" s="469"/>
      <c r="AH126" s="469"/>
      <c r="AI126" s="469"/>
      <c r="AJ126" s="469"/>
      <c r="AK126" s="469"/>
      <c r="AL126" s="469"/>
      <c r="AM126" s="786"/>
    </row>
    <row r="127" spans="1:38" ht="18" customHeight="1" hidden="1">
      <c r="A127" s="354"/>
      <c r="B127" s="355"/>
      <c r="C127" s="355"/>
      <c r="D127" s="355"/>
      <c r="E127" s="355"/>
      <c r="F127" s="355"/>
      <c r="G127" s="355"/>
      <c r="H127" s="356"/>
      <c r="I127" s="357"/>
      <c r="J127" s="357"/>
      <c r="K127" s="358"/>
      <c r="L127" s="356"/>
      <c r="M127" s="357"/>
      <c r="N127" s="357"/>
      <c r="O127" s="358"/>
      <c r="P127" s="359"/>
      <c r="Q127" s="360"/>
      <c r="R127" s="360"/>
      <c r="S127" s="358"/>
      <c r="T127" s="359"/>
      <c r="U127" s="360"/>
      <c r="V127" s="360"/>
      <c r="W127" s="358"/>
      <c r="X127" s="359"/>
      <c r="Y127" s="360"/>
      <c r="Z127" s="360"/>
      <c r="AA127" s="358"/>
      <c r="AB127" s="359"/>
      <c r="AC127" s="360"/>
      <c r="AD127" s="360"/>
      <c r="AE127" s="358"/>
      <c r="AF127" s="359"/>
      <c r="AG127" s="360"/>
      <c r="AH127" s="360"/>
      <c r="AI127" s="358"/>
      <c r="AJ127" s="356"/>
      <c r="AK127" s="357"/>
      <c r="AL127" s="357"/>
    </row>
    <row r="128" spans="1:38" ht="18" customHeight="1" hidden="1">
      <c r="A128" s="361"/>
      <c r="B128" s="362"/>
      <c r="C128" s="363"/>
      <c r="D128" s="363"/>
      <c r="E128" s="364"/>
      <c r="F128" s="362"/>
      <c r="G128" s="364"/>
      <c r="H128" s="365"/>
      <c r="I128" s="366"/>
      <c r="J128" s="366"/>
      <c r="K128" s="367"/>
      <c r="L128" s="365"/>
      <c r="M128" s="366"/>
      <c r="N128" s="366"/>
      <c r="O128" s="367"/>
      <c r="P128" s="365"/>
      <c r="Q128" s="368"/>
      <c r="R128" s="368"/>
      <c r="S128" s="367"/>
      <c r="T128" s="365"/>
      <c r="U128" s="366"/>
      <c r="V128" s="366"/>
      <c r="W128" s="367"/>
      <c r="X128" s="365"/>
      <c r="Y128" s="368"/>
      <c r="Z128" s="368"/>
      <c r="AA128" s="367"/>
      <c r="AB128" s="365"/>
      <c r="AC128" s="368"/>
      <c r="AD128" s="368"/>
      <c r="AE128" s="367"/>
      <c r="AF128" s="365"/>
      <c r="AG128" s="366"/>
      <c r="AH128" s="366"/>
      <c r="AI128" s="367"/>
      <c r="AJ128" s="365"/>
      <c r="AK128" s="366"/>
      <c r="AL128" s="366"/>
    </row>
    <row r="129" spans="1:38" ht="18" customHeight="1" hidden="1" thickBot="1">
      <c r="A129" s="370"/>
      <c r="B129" s="371"/>
      <c r="C129" s="371"/>
      <c r="D129" s="371"/>
      <c r="E129" s="371"/>
      <c r="F129" s="371"/>
      <c r="G129" s="371"/>
      <c r="H129" s="372"/>
      <c r="I129" s="373"/>
      <c r="J129" s="374"/>
      <c r="K129" s="375"/>
      <c r="L129" s="372"/>
      <c r="M129" s="373"/>
      <c r="N129" s="374"/>
      <c r="O129" s="375"/>
      <c r="P129" s="372"/>
      <c r="Q129" s="373"/>
      <c r="R129" s="374"/>
      <c r="S129" s="375"/>
      <c r="T129" s="372"/>
      <c r="U129" s="373"/>
      <c r="V129" s="374"/>
      <c r="W129" s="375"/>
      <c r="X129" s="372"/>
      <c r="Y129" s="373"/>
      <c r="Z129" s="374"/>
      <c r="AA129" s="375"/>
      <c r="AB129" s="372"/>
      <c r="AC129" s="373"/>
      <c r="AD129" s="374"/>
      <c r="AE129" s="375"/>
      <c r="AF129" s="372"/>
      <c r="AG129" s="373"/>
      <c r="AH129" s="374"/>
      <c r="AI129" s="375"/>
      <c r="AJ129" s="372"/>
      <c r="AK129" s="373"/>
      <c r="AL129" s="374"/>
    </row>
    <row r="130" spans="1:38" ht="18" customHeight="1" hidden="1">
      <c r="A130" s="377"/>
      <c r="B130" s="713"/>
      <c r="C130" s="713"/>
      <c r="D130" s="713"/>
      <c r="E130" s="713"/>
      <c r="F130" s="713"/>
      <c r="G130" s="703"/>
      <c r="H130" s="380"/>
      <c r="I130" s="381"/>
      <c r="J130" s="382"/>
      <c r="K130" s="381"/>
      <c r="L130" s="380"/>
      <c r="M130" s="381"/>
      <c r="N130" s="382"/>
      <c r="O130" s="381"/>
      <c r="P130" s="380"/>
      <c r="Q130" s="381"/>
      <c r="R130" s="382"/>
      <c r="S130" s="381"/>
      <c r="T130" s="380"/>
      <c r="U130" s="381"/>
      <c r="V130" s="381"/>
      <c r="W130" s="381"/>
      <c r="X130" s="380"/>
      <c r="Y130" s="381"/>
      <c r="Z130" s="382"/>
      <c r="AA130" s="381"/>
      <c r="AB130" s="380"/>
      <c r="AC130" s="381"/>
      <c r="AD130" s="382"/>
      <c r="AE130" s="381"/>
      <c r="AF130" s="380"/>
      <c r="AG130" s="381"/>
      <c r="AH130" s="382"/>
      <c r="AI130" s="381"/>
      <c r="AJ130" s="380"/>
      <c r="AK130" s="381"/>
      <c r="AL130" s="382"/>
    </row>
    <row r="131" spans="1:38" ht="18" customHeight="1" hidden="1">
      <c r="A131" s="377"/>
      <c r="B131" s="722"/>
      <c r="C131" s="722"/>
      <c r="D131" s="722"/>
      <c r="E131" s="722"/>
      <c r="F131" s="722"/>
      <c r="G131" s="723"/>
      <c r="H131" s="380"/>
      <c r="I131" s="381"/>
      <c r="J131" s="381"/>
      <c r="K131" s="381"/>
      <c r="L131" s="380"/>
      <c r="M131" s="381"/>
      <c r="N131" s="381"/>
      <c r="O131" s="381"/>
      <c r="P131" s="380"/>
      <c r="Q131" s="381"/>
      <c r="R131" s="381"/>
      <c r="S131" s="381"/>
      <c r="T131" s="380"/>
      <c r="U131" s="381"/>
      <c r="V131" s="381"/>
      <c r="W131" s="381"/>
      <c r="X131" s="380"/>
      <c r="Y131" s="381"/>
      <c r="Z131" s="381"/>
      <c r="AA131" s="381"/>
      <c r="AB131" s="380"/>
      <c r="AC131" s="381"/>
      <c r="AD131" s="381"/>
      <c r="AE131" s="381"/>
      <c r="AF131" s="380"/>
      <c r="AG131" s="381"/>
      <c r="AH131" s="381"/>
      <c r="AI131" s="381"/>
      <c r="AJ131" s="380"/>
      <c r="AK131" s="381"/>
      <c r="AL131" s="381"/>
    </row>
    <row r="132" spans="1:38" ht="18" customHeight="1" hidden="1">
      <c r="A132" s="377"/>
      <c r="B132" s="722"/>
      <c r="C132" s="722"/>
      <c r="D132" s="722"/>
      <c r="E132" s="722"/>
      <c r="F132" s="722"/>
      <c r="G132" s="723"/>
      <c r="H132" s="380"/>
      <c r="I132" s="381"/>
      <c r="J132" s="381"/>
      <c r="K132" s="381"/>
      <c r="L132" s="380"/>
      <c r="M132" s="381"/>
      <c r="N132" s="381"/>
      <c r="O132" s="381"/>
      <c r="P132" s="380"/>
      <c r="Q132" s="381"/>
      <c r="R132" s="381"/>
      <c r="S132" s="381"/>
      <c r="T132" s="380"/>
      <c r="U132" s="381"/>
      <c r="V132" s="381"/>
      <c r="W132" s="381"/>
      <c r="X132" s="380"/>
      <c r="Y132" s="381"/>
      <c r="Z132" s="381"/>
      <c r="AA132" s="381"/>
      <c r="AB132" s="380"/>
      <c r="AC132" s="381"/>
      <c r="AD132" s="381"/>
      <c r="AE132" s="381"/>
      <c r="AF132" s="380"/>
      <c r="AG132" s="381"/>
      <c r="AH132" s="381"/>
      <c r="AI132" s="381"/>
      <c r="AJ132" s="380"/>
      <c r="AK132" s="381"/>
      <c r="AL132" s="381"/>
    </row>
    <row r="133" spans="1:38" ht="18" customHeight="1" hidden="1">
      <c r="A133" s="385"/>
      <c r="B133" s="719"/>
      <c r="C133" s="719"/>
      <c r="D133" s="719"/>
      <c r="E133" s="719"/>
      <c r="F133" s="719"/>
      <c r="G133" s="720"/>
      <c r="H133" s="388"/>
      <c r="I133" s="367"/>
      <c r="J133" s="367"/>
      <c r="K133" s="367"/>
      <c r="L133" s="388"/>
      <c r="M133" s="367"/>
      <c r="N133" s="367"/>
      <c r="O133" s="367"/>
      <c r="P133" s="388"/>
      <c r="Q133" s="367"/>
      <c r="R133" s="367"/>
      <c r="S133" s="367"/>
      <c r="T133" s="388"/>
      <c r="U133" s="367"/>
      <c r="V133" s="367"/>
      <c r="W133" s="367"/>
      <c r="X133" s="388"/>
      <c r="Y133" s="367"/>
      <c r="Z133" s="367"/>
      <c r="AA133" s="367"/>
      <c r="AB133" s="388"/>
      <c r="AC133" s="367"/>
      <c r="AD133" s="367"/>
      <c r="AE133" s="367"/>
      <c r="AF133" s="388"/>
      <c r="AG133" s="367"/>
      <c r="AH133" s="367"/>
      <c r="AI133" s="367"/>
      <c r="AJ133" s="388"/>
      <c r="AK133" s="367"/>
      <c r="AL133" s="367"/>
    </row>
    <row r="134" spans="1:38" ht="18" customHeight="1" hidden="1">
      <c r="A134" s="390"/>
      <c r="B134" s="391"/>
      <c r="C134" s="391"/>
      <c r="D134" s="392"/>
      <c r="E134" s="392"/>
      <c r="F134" s="392"/>
      <c r="G134" s="391"/>
      <c r="H134" s="393"/>
      <c r="I134" s="394"/>
      <c r="J134" s="394"/>
      <c r="K134" s="394"/>
      <c r="L134" s="393"/>
      <c r="M134" s="394"/>
      <c r="N134" s="394"/>
      <c r="O134" s="394"/>
      <c r="P134" s="393"/>
      <c r="Q134" s="394"/>
      <c r="R134" s="394"/>
      <c r="S134" s="394"/>
      <c r="T134" s="393"/>
      <c r="U134" s="394"/>
      <c r="V134" s="394"/>
      <c r="W134" s="394"/>
      <c r="X134" s="393"/>
      <c r="Y134" s="394"/>
      <c r="Z134" s="394"/>
      <c r="AA134" s="394"/>
      <c r="AB134" s="393"/>
      <c r="AC134" s="394"/>
      <c r="AD134" s="394"/>
      <c r="AE134" s="394"/>
      <c r="AF134" s="393"/>
      <c r="AG134" s="394"/>
      <c r="AH134" s="394"/>
      <c r="AI134" s="394"/>
      <c r="AJ134" s="393"/>
      <c r="AK134" s="394"/>
      <c r="AL134" s="394"/>
    </row>
    <row r="135" spans="1:38" ht="18" customHeight="1" hidden="1">
      <c r="A135" s="361"/>
      <c r="B135" s="364"/>
      <c r="C135" s="364"/>
      <c r="D135" s="364"/>
      <c r="E135" s="364"/>
      <c r="F135" s="364"/>
      <c r="G135" s="364"/>
      <c r="H135" s="396"/>
      <c r="I135" s="397"/>
      <c r="J135" s="397"/>
      <c r="K135" s="397"/>
      <c r="L135" s="396"/>
      <c r="M135" s="397"/>
      <c r="N135" s="397"/>
      <c r="O135" s="397"/>
      <c r="P135" s="396"/>
      <c r="Q135" s="397"/>
      <c r="R135" s="397"/>
      <c r="S135" s="397"/>
      <c r="T135" s="396"/>
      <c r="U135" s="397"/>
      <c r="V135" s="397"/>
      <c r="W135" s="397"/>
      <c r="X135" s="396"/>
      <c r="Y135" s="397"/>
      <c r="Z135" s="397"/>
      <c r="AA135" s="397"/>
      <c r="AB135" s="396"/>
      <c r="AC135" s="397"/>
      <c r="AD135" s="397"/>
      <c r="AE135" s="397"/>
      <c r="AF135" s="396"/>
      <c r="AG135" s="397"/>
      <c r="AH135" s="397"/>
      <c r="AI135" s="397"/>
      <c r="AJ135" s="396"/>
      <c r="AK135" s="397"/>
      <c r="AL135" s="543"/>
    </row>
    <row r="136" spans="1:38" ht="18" customHeight="1" hidden="1">
      <c r="A136" s="390"/>
      <c r="B136" s="386"/>
      <c r="C136" s="387"/>
      <c r="D136" s="387"/>
      <c r="E136" s="387"/>
      <c r="F136" s="387"/>
      <c r="G136" s="386"/>
      <c r="H136" s="388"/>
      <c r="I136" s="367"/>
      <c r="J136" s="367"/>
      <c r="K136" s="367"/>
      <c r="L136" s="388"/>
      <c r="M136" s="367"/>
      <c r="N136" s="367"/>
      <c r="O136" s="367"/>
      <c r="P136" s="388"/>
      <c r="Q136" s="367"/>
      <c r="R136" s="367"/>
      <c r="S136" s="367"/>
      <c r="T136" s="388"/>
      <c r="U136" s="367"/>
      <c r="V136" s="367"/>
      <c r="W136" s="367"/>
      <c r="X136" s="388"/>
      <c r="Y136" s="367"/>
      <c r="Z136" s="367"/>
      <c r="AA136" s="367"/>
      <c r="AB136" s="388"/>
      <c r="AC136" s="367"/>
      <c r="AD136" s="367"/>
      <c r="AE136" s="367"/>
      <c r="AF136" s="388"/>
      <c r="AG136" s="367"/>
      <c r="AH136" s="367"/>
      <c r="AI136" s="367"/>
      <c r="AJ136" s="388"/>
      <c r="AK136" s="367"/>
      <c r="AL136" s="367"/>
    </row>
    <row r="137" spans="1:38" ht="18" customHeight="1" hidden="1">
      <c r="A137" s="377"/>
      <c r="B137" s="378"/>
      <c r="C137" s="379"/>
      <c r="D137" s="379"/>
      <c r="E137" s="379"/>
      <c r="F137" s="379"/>
      <c r="G137" s="378"/>
      <c r="H137" s="380"/>
      <c r="I137" s="381"/>
      <c r="J137" s="381"/>
      <c r="K137" s="381"/>
      <c r="L137" s="380"/>
      <c r="M137" s="381"/>
      <c r="N137" s="381"/>
      <c r="O137" s="381"/>
      <c r="P137" s="380"/>
      <c r="Q137" s="381"/>
      <c r="R137" s="381"/>
      <c r="S137" s="381"/>
      <c r="T137" s="380"/>
      <c r="U137" s="381"/>
      <c r="V137" s="381"/>
      <c r="W137" s="381"/>
      <c r="X137" s="380"/>
      <c r="Y137" s="381"/>
      <c r="Z137" s="381"/>
      <c r="AA137" s="381"/>
      <c r="AB137" s="380"/>
      <c r="AC137" s="381"/>
      <c r="AD137" s="381"/>
      <c r="AE137" s="381"/>
      <c r="AF137" s="380"/>
      <c r="AG137" s="381"/>
      <c r="AH137" s="381"/>
      <c r="AI137" s="381"/>
      <c r="AJ137" s="380"/>
      <c r="AK137" s="381"/>
      <c r="AL137" s="381"/>
    </row>
    <row r="138" spans="1:38" ht="18" customHeight="1" hidden="1">
      <c r="A138" s="361"/>
      <c r="B138" s="364"/>
      <c r="C138" s="364"/>
      <c r="D138" s="364"/>
      <c r="E138" s="364"/>
      <c r="F138" s="364"/>
      <c r="G138" s="364"/>
      <c r="H138" s="396"/>
      <c r="I138" s="397"/>
      <c r="J138" s="397"/>
      <c r="K138" s="397"/>
      <c r="L138" s="396"/>
      <c r="M138" s="397"/>
      <c r="N138" s="397"/>
      <c r="O138" s="397"/>
      <c r="P138" s="396"/>
      <c r="Q138" s="397"/>
      <c r="R138" s="397"/>
      <c r="S138" s="397"/>
      <c r="T138" s="396"/>
      <c r="U138" s="397"/>
      <c r="V138" s="397"/>
      <c r="W138" s="397"/>
      <c r="X138" s="396"/>
      <c r="Y138" s="397"/>
      <c r="Z138" s="397"/>
      <c r="AA138" s="397"/>
      <c r="AB138" s="396"/>
      <c r="AC138" s="397"/>
      <c r="AD138" s="397"/>
      <c r="AE138" s="397"/>
      <c r="AF138" s="396"/>
      <c r="AG138" s="397"/>
      <c r="AH138" s="397"/>
      <c r="AI138" s="397"/>
      <c r="AJ138" s="396"/>
      <c r="AK138" s="397"/>
      <c r="AL138" s="543"/>
    </row>
    <row r="139" spans="1:38" ht="18" customHeight="1" hidden="1">
      <c r="A139" s="377"/>
      <c r="B139" s="378"/>
      <c r="C139" s="378"/>
      <c r="D139" s="378"/>
      <c r="E139" s="378"/>
      <c r="F139" s="378"/>
      <c r="G139" s="378"/>
      <c r="H139" s="380"/>
      <c r="I139" s="381"/>
      <c r="J139" s="381"/>
      <c r="K139" s="381"/>
      <c r="L139" s="380"/>
      <c r="M139" s="381"/>
      <c r="N139" s="381"/>
      <c r="O139" s="381"/>
      <c r="P139" s="380"/>
      <c r="Q139" s="381"/>
      <c r="R139" s="381"/>
      <c r="S139" s="381"/>
      <c r="T139" s="380"/>
      <c r="U139" s="381"/>
      <c r="V139" s="381"/>
      <c r="W139" s="381"/>
      <c r="X139" s="380"/>
      <c r="Y139" s="381"/>
      <c r="Z139" s="381"/>
      <c r="AA139" s="381"/>
      <c r="AB139" s="380"/>
      <c r="AC139" s="381"/>
      <c r="AD139" s="381"/>
      <c r="AE139" s="381"/>
      <c r="AF139" s="380"/>
      <c r="AG139" s="381"/>
      <c r="AH139" s="381"/>
      <c r="AI139" s="381"/>
      <c r="AJ139" s="380"/>
      <c r="AK139" s="381"/>
      <c r="AL139" s="381"/>
    </row>
    <row r="140" spans="1:38" ht="18" customHeight="1" hidden="1">
      <c r="A140" s="377"/>
      <c r="B140" s="379"/>
      <c r="C140" s="378"/>
      <c r="D140" s="379"/>
      <c r="E140" s="379"/>
      <c r="F140" s="379"/>
      <c r="G140" s="378"/>
      <c r="H140" s="380"/>
      <c r="I140" s="381"/>
      <c r="J140" s="381"/>
      <c r="K140" s="381"/>
      <c r="L140" s="380"/>
      <c r="M140" s="381"/>
      <c r="N140" s="381"/>
      <c r="O140" s="381"/>
      <c r="P140" s="380"/>
      <c r="Q140" s="381"/>
      <c r="R140" s="381"/>
      <c r="S140" s="381"/>
      <c r="T140" s="380"/>
      <c r="U140" s="381"/>
      <c r="V140" s="381"/>
      <c r="W140" s="381"/>
      <c r="X140" s="380"/>
      <c r="Y140" s="381"/>
      <c r="Z140" s="381"/>
      <c r="AA140" s="381"/>
      <c r="AB140" s="380"/>
      <c r="AC140" s="381"/>
      <c r="AD140" s="381"/>
      <c r="AE140" s="381"/>
      <c r="AF140" s="380"/>
      <c r="AG140" s="381"/>
      <c r="AH140" s="381"/>
      <c r="AI140" s="381"/>
      <c r="AJ140" s="380"/>
      <c r="AK140" s="381"/>
      <c r="AL140" s="381"/>
    </row>
    <row r="141" spans="1:38" ht="18" customHeight="1" hidden="1">
      <c r="A141" s="390"/>
      <c r="B141" s="387"/>
      <c r="C141" s="386"/>
      <c r="D141" s="387"/>
      <c r="E141" s="387"/>
      <c r="F141" s="387"/>
      <c r="G141" s="386"/>
      <c r="H141" s="388"/>
      <c r="I141" s="367"/>
      <c r="J141" s="367"/>
      <c r="K141" s="367"/>
      <c r="L141" s="388"/>
      <c r="M141" s="367"/>
      <c r="N141" s="367"/>
      <c r="O141" s="367"/>
      <c r="P141" s="388"/>
      <c r="Q141" s="367"/>
      <c r="R141" s="367"/>
      <c r="S141" s="367"/>
      <c r="T141" s="388"/>
      <c r="U141" s="367"/>
      <c r="V141" s="367"/>
      <c r="W141" s="367"/>
      <c r="X141" s="388"/>
      <c r="Y141" s="367"/>
      <c r="Z141" s="367"/>
      <c r="AA141" s="367"/>
      <c r="AB141" s="388"/>
      <c r="AC141" s="367"/>
      <c r="AD141" s="367"/>
      <c r="AE141" s="367"/>
      <c r="AF141" s="388"/>
      <c r="AG141" s="367"/>
      <c r="AH141" s="367"/>
      <c r="AI141" s="367"/>
      <c r="AJ141" s="388"/>
      <c r="AK141" s="367"/>
      <c r="AL141" s="367"/>
    </row>
    <row r="142" spans="1:38" ht="18" customHeight="1" hidden="1">
      <c r="A142" s="390"/>
      <c r="B142" s="386"/>
      <c r="C142" s="387"/>
      <c r="D142" s="387"/>
      <c r="E142" s="387"/>
      <c r="F142" s="387"/>
      <c r="G142" s="386"/>
      <c r="H142" s="388"/>
      <c r="I142" s="367"/>
      <c r="J142" s="367"/>
      <c r="K142" s="367"/>
      <c r="L142" s="388"/>
      <c r="M142" s="367"/>
      <c r="N142" s="367"/>
      <c r="O142" s="367"/>
      <c r="P142" s="388"/>
      <c r="Q142" s="367"/>
      <c r="R142" s="367"/>
      <c r="S142" s="367"/>
      <c r="T142" s="388"/>
      <c r="U142" s="367"/>
      <c r="V142" s="367"/>
      <c r="W142" s="367"/>
      <c r="X142" s="388"/>
      <c r="Y142" s="367"/>
      <c r="Z142" s="367"/>
      <c r="AA142" s="367"/>
      <c r="AB142" s="388"/>
      <c r="AC142" s="367"/>
      <c r="AD142" s="367"/>
      <c r="AE142" s="367"/>
      <c r="AF142" s="388"/>
      <c r="AG142" s="367"/>
      <c r="AH142" s="367"/>
      <c r="AI142" s="367"/>
      <c r="AJ142" s="388"/>
      <c r="AK142" s="367"/>
      <c r="AL142" s="367"/>
    </row>
    <row r="143" spans="3:6" ht="18" customHeight="1">
      <c r="C143" s="9"/>
      <c r="D143" s="9"/>
      <c r="E143" s="9"/>
      <c r="F143" s="9"/>
    </row>
    <row r="144" spans="3:6" ht="18" customHeight="1">
      <c r="C144" s="9"/>
      <c r="D144" s="9"/>
      <c r="E144" s="9"/>
      <c r="F144" s="9"/>
    </row>
    <row r="148" spans="3:38" ht="15.75">
      <c r="C148" s="133" t="s">
        <v>386</v>
      </c>
      <c r="D148" s="133"/>
      <c r="E148" s="133"/>
      <c r="F148" s="133"/>
      <c r="G148" s="133"/>
      <c r="H148" s="134">
        <f>+H94-AF16</f>
        <v>0</v>
      </c>
      <c r="I148" s="134">
        <f>+I94-AG16</f>
        <v>0</v>
      </c>
      <c r="J148" s="134">
        <f>+J94-AH16</f>
        <v>0</v>
      </c>
      <c r="K148" s="134"/>
      <c r="L148" s="134" t="e">
        <f>+L94-#REF!</f>
        <v>#REF!</v>
      </c>
      <c r="M148" s="134" t="e">
        <f>+M94-#REF!</f>
        <v>#REF!</v>
      </c>
      <c r="N148" s="134" t="e">
        <f>+N94-#REF!</f>
        <v>#REF!</v>
      </c>
      <c r="O148" s="134"/>
      <c r="P148" s="134">
        <f>+P94-AF59</f>
        <v>0</v>
      </c>
      <c r="Q148" s="134">
        <f>+Q94-AG59</f>
        <v>0</v>
      </c>
      <c r="R148" s="134">
        <f>+R94-AH59</f>
        <v>0</v>
      </c>
      <c r="S148" s="134"/>
      <c r="T148" s="134">
        <f>+T94-AF61</f>
        <v>0</v>
      </c>
      <c r="U148" s="134">
        <f>+U94-AG61</f>
        <v>0</v>
      </c>
      <c r="V148" s="134">
        <f>+V94-AH61</f>
        <v>0</v>
      </c>
      <c r="W148" s="134"/>
      <c r="X148" s="134">
        <f>+X94-AF68</f>
        <v>0</v>
      </c>
      <c r="Y148" s="134">
        <f>+Y94-AG68</f>
        <v>0</v>
      </c>
      <c r="Z148" s="134">
        <f>+Z94-AH68</f>
        <v>0</v>
      </c>
      <c r="AA148" s="134"/>
      <c r="AB148" s="134" t="e">
        <f>+AB94-#REF!</f>
        <v>#REF!</v>
      </c>
      <c r="AC148" s="134" t="e">
        <f>+AC94-#REF!</f>
        <v>#REF!</v>
      </c>
      <c r="AD148" s="134" t="e">
        <f>+AD94-#REF!</f>
        <v>#REF!</v>
      </c>
      <c r="AE148" s="134"/>
      <c r="AF148" s="134">
        <f>+AF94-AF71</f>
        <v>0</v>
      </c>
      <c r="AG148" s="134">
        <f>+AG94-AG71</f>
        <v>0</v>
      </c>
      <c r="AH148" s="134">
        <f>+AH94-AH71</f>
        <v>0</v>
      </c>
      <c r="AI148" s="134"/>
      <c r="AJ148" s="134" t="e">
        <f>AJ134-AJ72</f>
        <v>#REF!</v>
      </c>
      <c r="AK148" s="134" t="e">
        <f>AK134-AK72</f>
        <v>#REF!</v>
      </c>
      <c r="AL148" s="134" t="e">
        <f>AL134-AL72</f>
        <v>#REF!</v>
      </c>
    </row>
    <row r="149" spans="1:38" ht="20.25">
      <c r="A149" s="834"/>
      <c r="B149" s="834"/>
      <c r="C149" s="835"/>
      <c r="D149" s="835"/>
      <c r="E149" s="835"/>
      <c r="F149" s="835"/>
      <c r="G149" s="835"/>
      <c r="H149" s="836"/>
      <c r="I149" s="836"/>
      <c r="J149" s="836"/>
      <c r="K149" s="836"/>
      <c r="L149" s="836"/>
      <c r="M149" s="836"/>
      <c r="N149" s="836"/>
      <c r="O149" s="836"/>
      <c r="P149" s="836"/>
      <c r="Q149" s="836"/>
      <c r="R149" s="836"/>
      <c r="S149" s="836"/>
      <c r="T149" s="836"/>
      <c r="U149" s="836"/>
      <c r="V149" s="836"/>
      <c r="W149" s="836"/>
      <c r="X149" s="836"/>
      <c r="Y149" s="836"/>
      <c r="Z149" s="836"/>
      <c r="AA149" s="836"/>
      <c r="AB149" s="836"/>
      <c r="AC149" s="836"/>
      <c r="AD149" s="836"/>
      <c r="AE149" s="836"/>
      <c r="AF149" s="836"/>
      <c r="AG149" s="316"/>
      <c r="AH149" s="316"/>
      <c r="AI149" s="316"/>
      <c r="AJ149" s="316"/>
      <c r="AK149" s="316"/>
      <c r="AL149" s="316"/>
    </row>
    <row r="150" spans="1:256" ht="26.25">
      <c r="A150" s="837" t="s">
        <v>179</v>
      </c>
      <c r="B150" s="837"/>
      <c r="C150" s="837"/>
      <c r="D150" s="837"/>
      <c r="E150" s="837"/>
      <c r="F150" s="837"/>
      <c r="G150" s="837"/>
      <c r="H150" s="837"/>
      <c r="I150" s="837"/>
      <c r="J150" s="837"/>
      <c r="K150" s="837"/>
      <c r="L150" s="837"/>
      <c r="M150" s="837"/>
      <c r="N150" s="837"/>
      <c r="O150" s="837"/>
      <c r="P150" s="837"/>
      <c r="Q150" s="837"/>
      <c r="R150" s="837"/>
      <c r="S150" s="837"/>
      <c r="T150" s="837"/>
      <c r="U150" s="837"/>
      <c r="V150" s="837"/>
      <c r="W150" s="837"/>
      <c r="X150" s="837"/>
      <c r="Y150" s="837"/>
      <c r="Z150" s="837"/>
      <c r="AA150" s="837"/>
      <c r="AB150" s="837"/>
      <c r="AC150" s="837"/>
      <c r="AD150" s="837"/>
      <c r="AE150" s="837"/>
      <c r="AF150" s="837"/>
      <c r="AG150" s="721" t="s">
        <v>179</v>
      </c>
      <c r="AH150" s="721"/>
      <c r="AI150" s="721"/>
      <c r="AJ150" s="721"/>
      <c r="AK150" s="721"/>
      <c r="AL150" s="721"/>
      <c r="AM150" s="721"/>
      <c r="AN150" s="721"/>
      <c r="AO150" s="721"/>
      <c r="AP150" s="721"/>
      <c r="AQ150" s="721"/>
      <c r="AR150" s="721"/>
      <c r="AS150" s="721"/>
      <c r="AT150" s="721"/>
      <c r="AU150" s="721"/>
      <c r="AV150" s="721"/>
      <c r="AW150" s="721"/>
      <c r="AX150" s="721"/>
      <c r="AY150" s="721"/>
      <c r="AZ150" s="721"/>
      <c r="BA150" s="721"/>
      <c r="BB150" s="721"/>
      <c r="BC150" s="721"/>
      <c r="BD150" s="721"/>
      <c r="BE150" s="721"/>
      <c r="BF150" s="721"/>
      <c r="BG150" s="721"/>
      <c r="BH150" s="721"/>
      <c r="BI150" s="721"/>
      <c r="BJ150" s="721"/>
      <c r="BK150" s="721"/>
      <c r="BL150" s="721"/>
      <c r="BM150" s="721" t="s">
        <v>179</v>
      </c>
      <c r="BN150" s="721"/>
      <c r="BO150" s="721"/>
      <c r="BP150" s="721"/>
      <c r="BQ150" s="721"/>
      <c r="BR150" s="721"/>
      <c r="BS150" s="721"/>
      <c r="BT150" s="721"/>
      <c r="BU150" s="721"/>
      <c r="BV150" s="721"/>
      <c r="BW150" s="721"/>
      <c r="BX150" s="721"/>
      <c r="BY150" s="721"/>
      <c r="BZ150" s="721"/>
      <c r="CA150" s="721"/>
      <c r="CB150" s="721"/>
      <c r="CC150" s="721"/>
      <c r="CD150" s="721"/>
      <c r="CE150" s="721"/>
      <c r="CF150" s="721"/>
      <c r="CG150" s="721"/>
      <c r="CH150" s="721"/>
      <c r="CI150" s="721"/>
      <c r="CJ150" s="721"/>
      <c r="CK150" s="721"/>
      <c r="CL150" s="721"/>
      <c r="CM150" s="721"/>
      <c r="CN150" s="721"/>
      <c r="CO150" s="721"/>
      <c r="CP150" s="721"/>
      <c r="CQ150" s="721"/>
      <c r="CR150" s="721"/>
      <c r="CS150" s="721" t="s">
        <v>179</v>
      </c>
      <c r="CT150" s="721"/>
      <c r="CU150" s="721"/>
      <c r="CV150" s="721"/>
      <c r="CW150" s="721"/>
      <c r="CX150" s="721"/>
      <c r="CY150" s="721"/>
      <c r="CZ150" s="721"/>
      <c r="DA150" s="721"/>
      <c r="DB150" s="721"/>
      <c r="DC150" s="721"/>
      <c r="DD150" s="721"/>
      <c r="DE150" s="721"/>
      <c r="DF150" s="721"/>
      <c r="DG150" s="721"/>
      <c r="DH150" s="721"/>
      <c r="DI150" s="721"/>
      <c r="DJ150" s="721"/>
      <c r="DK150" s="721"/>
      <c r="DL150" s="721"/>
      <c r="DM150" s="721"/>
      <c r="DN150" s="721"/>
      <c r="DO150" s="721"/>
      <c r="DP150" s="721"/>
      <c r="DQ150" s="721"/>
      <c r="DR150" s="721"/>
      <c r="DS150" s="721"/>
      <c r="DT150" s="721"/>
      <c r="DU150" s="721"/>
      <c r="DV150" s="721"/>
      <c r="DW150" s="721"/>
      <c r="DX150" s="721"/>
      <c r="DY150" s="721" t="s">
        <v>179</v>
      </c>
      <c r="DZ150" s="721"/>
      <c r="EA150" s="721"/>
      <c r="EB150" s="721"/>
      <c r="EC150" s="721"/>
      <c r="ED150" s="721"/>
      <c r="EE150" s="721"/>
      <c r="EF150" s="721"/>
      <c r="EG150" s="721"/>
      <c r="EH150" s="721"/>
      <c r="EI150" s="721"/>
      <c r="EJ150" s="721"/>
      <c r="EK150" s="721"/>
      <c r="EL150" s="721"/>
      <c r="EM150" s="721"/>
      <c r="EN150" s="721"/>
      <c r="EO150" s="721"/>
      <c r="EP150" s="721"/>
      <c r="EQ150" s="721"/>
      <c r="ER150" s="721"/>
      <c r="ES150" s="721"/>
      <c r="ET150" s="721"/>
      <c r="EU150" s="721"/>
      <c r="EV150" s="721"/>
      <c r="EW150" s="721"/>
      <c r="EX150" s="721"/>
      <c r="EY150" s="721"/>
      <c r="EZ150" s="721"/>
      <c r="FA150" s="721"/>
      <c r="FB150" s="721"/>
      <c r="FC150" s="721"/>
      <c r="FD150" s="721"/>
      <c r="FE150" s="721" t="s">
        <v>179</v>
      </c>
      <c r="FF150" s="721"/>
      <c r="FG150" s="721"/>
      <c r="FH150" s="721"/>
      <c r="FI150" s="721"/>
      <c r="FJ150" s="721"/>
      <c r="FK150" s="721"/>
      <c r="FL150" s="721"/>
      <c r="FM150" s="721"/>
      <c r="FN150" s="721"/>
      <c r="FO150" s="721"/>
      <c r="FP150" s="721"/>
      <c r="FQ150" s="721"/>
      <c r="FR150" s="721"/>
      <c r="FS150" s="721"/>
      <c r="FT150" s="721"/>
      <c r="FU150" s="721"/>
      <c r="FV150" s="721"/>
      <c r="FW150" s="721"/>
      <c r="FX150" s="721"/>
      <c r="FY150" s="721"/>
      <c r="FZ150" s="721"/>
      <c r="GA150" s="721"/>
      <c r="GB150" s="721"/>
      <c r="GC150" s="721"/>
      <c r="GD150" s="721"/>
      <c r="GE150" s="721"/>
      <c r="GF150" s="721"/>
      <c r="GG150" s="721"/>
      <c r="GH150" s="721"/>
      <c r="GI150" s="721"/>
      <c r="GJ150" s="721"/>
      <c r="GK150" s="721" t="s">
        <v>179</v>
      </c>
      <c r="GL150" s="721"/>
      <c r="GM150" s="721"/>
      <c r="GN150" s="721"/>
      <c r="GO150" s="721"/>
      <c r="GP150" s="721"/>
      <c r="GQ150" s="721"/>
      <c r="GR150" s="721"/>
      <c r="GS150" s="721"/>
      <c r="GT150" s="721"/>
      <c r="GU150" s="721"/>
      <c r="GV150" s="721"/>
      <c r="GW150" s="721"/>
      <c r="GX150" s="721"/>
      <c r="GY150" s="721"/>
      <c r="GZ150" s="721"/>
      <c r="HA150" s="721"/>
      <c r="HB150" s="721"/>
      <c r="HC150" s="721"/>
      <c r="HD150" s="721"/>
      <c r="HE150" s="721"/>
      <c r="HF150" s="721"/>
      <c r="HG150" s="721"/>
      <c r="HH150" s="721"/>
      <c r="HI150" s="721"/>
      <c r="HJ150" s="721"/>
      <c r="HK150" s="721"/>
      <c r="HL150" s="721"/>
      <c r="HM150" s="721"/>
      <c r="HN150" s="721"/>
      <c r="HO150" s="721"/>
      <c r="HP150" s="721"/>
      <c r="HQ150" s="721" t="s">
        <v>179</v>
      </c>
      <c r="HR150" s="721"/>
      <c r="HS150" s="721"/>
      <c r="HT150" s="721"/>
      <c r="HU150" s="721"/>
      <c r="HV150" s="721"/>
      <c r="HW150" s="721"/>
      <c r="HX150" s="721"/>
      <c r="HY150" s="721"/>
      <c r="HZ150" s="721"/>
      <c r="IA150" s="721"/>
      <c r="IB150" s="721"/>
      <c r="IC150" s="721"/>
      <c r="ID150" s="721"/>
      <c r="IE150" s="721"/>
      <c r="IF150" s="721"/>
      <c r="IG150" s="721"/>
      <c r="IH150" s="721"/>
      <c r="II150" s="721"/>
      <c r="IJ150" s="721"/>
      <c r="IK150" s="721"/>
      <c r="IL150" s="721"/>
      <c r="IM150" s="721"/>
      <c r="IN150" s="721"/>
      <c r="IO150" s="721"/>
      <c r="IP150" s="721"/>
      <c r="IQ150" s="721"/>
      <c r="IR150" s="721"/>
      <c r="IS150" s="721"/>
      <c r="IT150" s="721"/>
      <c r="IU150" s="721"/>
      <c r="IV150" s="721"/>
    </row>
    <row r="151" spans="1:256" ht="26.25">
      <c r="A151" s="838"/>
      <c r="B151" s="838"/>
      <c r="C151" s="838"/>
      <c r="D151" s="838"/>
      <c r="E151" s="838"/>
      <c r="F151" s="838"/>
      <c r="G151" s="838"/>
      <c r="H151" s="838"/>
      <c r="I151" s="838"/>
      <c r="J151" s="838"/>
      <c r="K151" s="838"/>
      <c r="L151" s="838"/>
      <c r="M151" s="838"/>
      <c r="N151" s="838"/>
      <c r="O151" s="838"/>
      <c r="P151" s="838"/>
      <c r="Q151" s="838"/>
      <c r="R151" s="838"/>
      <c r="S151" s="838"/>
      <c r="T151" s="838"/>
      <c r="U151" s="838"/>
      <c r="V151" s="838"/>
      <c r="W151" s="838"/>
      <c r="X151" s="838"/>
      <c r="Y151" s="838"/>
      <c r="Z151" s="838"/>
      <c r="AA151" s="838"/>
      <c r="AB151" s="838"/>
      <c r="AC151" s="838"/>
      <c r="AD151" s="838"/>
      <c r="AE151" s="838"/>
      <c r="AF151" s="838"/>
      <c r="AG151" s="505"/>
      <c r="AH151" s="505"/>
      <c r="AI151" s="505"/>
      <c r="AJ151" s="505"/>
      <c r="AK151" s="505"/>
      <c r="AL151" s="505"/>
      <c r="AM151" s="839"/>
      <c r="AN151" s="839"/>
      <c r="AO151" s="839"/>
      <c r="AP151" s="839"/>
      <c r="AQ151" s="839"/>
      <c r="AR151" s="839"/>
      <c r="AS151" s="839"/>
      <c r="AT151" s="839"/>
      <c r="AU151" s="839"/>
      <c r="AV151" s="839"/>
      <c r="AW151" s="839"/>
      <c r="AX151" s="839"/>
      <c r="AY151" s="839"/>
      <c r="AZ151" s="839"/>
      <c r="BA151" s="839"/>
      <c r="BB151" s="839"/>
      <c r="BC151" s="505"/>
      <c r="BD151" s="505"/>
      <c r="BE151" s="505"/>
      <c r="BF151" s="505"/>
      <c r="BG151" s="505"/>
      <c r="BH151" s="505"/>
      <c r="BI151" s="505"/>
      <c r="BJ151" s="505"/>
      <c r="BK151" s="505"/>
      <c r="BL151" s="505"/>
      <c r="BM151" s="505"/>
      <c r="BN151" s="505"/>
      <c r="BO151" s="505"/>
      <c r="BP151" s="505"/>
      <c r="BQ151" s="505"/>
      <c r="BR151" s="505"/>
      <c r="BS151" s="505"/>
      <c r="BT151" s="505"/>
      <c r="BU151" s="505"/>
      <c r="BV151" s="505"/>
      <c r="BW151" s="505"/>
      <c r="BX151" s="505"/>
      <c r="BY151" s="505"/>
      <c r="BZ151" s="505"/>
      <c r="CA151" s="505"/>
      <c r="CB151" s="505"/>
      <c r="CC151" s="505"/>
      <c r="CD151" s="505"/>
      <c r="CE151" s="505"/>
      <c r="CF151" s="505"/>
      <c r="CG151" s="505"/>
      <c r="CH151" s="505"/>
      <c r="CI151" s="505"/>
      <c r="CJ151" s="505"/>
      <c r="CK151" s="505"/>
      <c r="CL151" s="505"/>
      <c r="CM151" s="505"/>
      <c r="CN151" s="505"/>
      <c r="CO151" s="505"/>
      <c r="CP151" s="505"/>
      <c r="CQ151" s="505"/>
      <c r="CR151" s="505"/>
      <c r="CS151" s="505"/>
      <c r="CT151" s="505"/>
      <c r="CU151" s="505"/>
      <c r="CV151" s="505"/>
      <c r="CW151" s="505"/>
      <c r="CX151" s="505"/>
      <c r="CY151" s="505"/>
      <c r="CZ151" s="505"/>
      <c r="DA151" s="505"/>
      <c r="DB151" s="505"/>
      <c r="DC151" s="505"/>
      <c r="DD151" s="505"/>
      <c r="DE151" s="505"/>
      <c r="DF151" s="505"/>
      <c r="DG151" s="505"/>
      <c r="DH151" s="505"/>
      <c r="DI151" s="505"/>
      <c r="DJ151" s="505"/>
      <c r="DK151" s="505"/>
      <c r="DL151" s="505"/>
      <c r="DM151" s="505"/>
      <c r="DN151" s="505"/>
      <c r="DO151" s="505"/>
      <c r="DP151" s="505"/>
      <c r="DQ151" s="505"/>
      <c r="DR151" s="505"/>
      <c r="DS151" s="505"/>
      <c r="DT151" s="505"/>
      <c r="DU151" s="505"/>
      <c r="DV151" s="505"/>
      <c r="DW151" s="505"/>
      <c r="DX151" s="505"/>
      <c r="DY151" s="505"/>
      <c r="DZ151" s="505"/>
      <c r="EA151" s="505"/>
      <c r="EB151" s="505"/>
      <c r="EC151" s="505"/>
      <c r="ED151" s="505"/>
      <c r="EE151" s="505"/>
      <c r="EF151" s="505"/>
      <c r="EG151" s="505"/>
      <c r="EH151" s="505"/>
      <c r="EI151" s="505"/>
      <c r="EJ151" s="505"/>
      <c r="EK151" s="505"/>
      <c r="EL151" s="505"/>
      <c r="EM151" s="505"/>
      <c r="EN151" s="505"/>
      <c r="EO151" s="505"/>
      <c r="EP151" s="505"/>
      <c r="EQ151" s="505"/>
      <c r="ER151" s="505"/>
      <c r="ES151" s="505"/>
      <c r="ET151" s="505"/>
      <c r="EU151" s="505"/>
      <c r="EV151" s="505"/>
      <c r="EW151" s="505"/>
      <c r="EX151" s="505"/>
      <c r="EY151" s="505"/>
      <c r="EZ151" s="505"/>
      <c r="FA151" s="505"/>
      <c r="FB151" s="505"/>
      <c r="FC151" s="505"/>
      <c r="FD151" s="505"/>
      <c r="FE151" s="505"/>
      <c r="FF151" s="505"/>
      <c r="FG151" s="505"/>
      <c r="FH151" s="505"/>
      <c r="FI151" s="505"/>
      <c r="FJ151" s="505"/>
      <c r="FK151" s="505"/>
      <c r="FL151" s="505"/>
      <c r="FM151" s="505"/>
      <c r="FN151" s="505"/>
      <c r="FO151" s="505"/>
      <c r="FP151" s="505"/>
      <c r="FQ151" s="505"/>
      <c r="FR151" s="505"/>
      <c r="FS151" s="505"/>
      <c r="FT151" s="505"/>
      <c r="FU151" s="505"/>
      <c r="FV151" s="505"/>
      <c r="FW151" s="505"/>
      <c r="FX151" s="505"/>
      <c r="FY151" s="505"/>
      <c r="FZ151" s="505"/>
      <c r="GA151" s="505"/>
      <c r="GB151" s="505"/>
      <c r="GC151" s="505"/>
      <c r="GD151" s="505"/>
      <c r="GE151" s="505"/>
      <c r="GF151" s="505"/>
      <c r="GG151" s="505"/>
      <c r="GH151" s="505"/>
      <c r="GI151" s="505"/>
      <c r="GJ151" s="505"/>
      <c r="GK151" s="505"/>
      <c r="GL151" s="505"/>
      <c r="GM151" s="505"/>
      <c r="GN151" s="505"/>
      <c r="GO151" s="505"/>
      <c r="GP151" s="505"/>
      <c r="GQ151" s="505"/>
      <c r="GR151" s="505"/>
      <c r="GS151" s="505"/>
      <c r="GT151" s="505"/>
      <c r="GU151" s="505"/>
      <c r="GV151" s="505"/>
      <c r="GW151" s="505"/>
      <c r="GX151" s="505"/>
      <c r="GY151" s="505"/>
      <c r="GZ151" s="505"/>
      <c r="HA151" s="505"/>
      <c r="HB151" s="505"/>
      <c r="HC151" s="505"/>
      <c r="HD151" s="505"/>
      <c r="HE151" s="505"/>
      <c r="HF151" s="505"/>
      <c r="HG151" s="505"/>
      <c r="HH151" s="505"/>
      <c r="HI151" s="505"/>
      <c r="HJ151" s="505"/>
      <c r="HK151" s="505"/>
      <c r="HL151" s="505"/>
      <c r="HM151" s="505"/>
      <c r="HN151" s="505"/>
      <c r="HO151" s="505"/>
      <c r="HP151" s="505"/>
      <c r="HQ151" s="505"/>
      <c r="HR151" s="505"/>
      <c r="HS151" s="505"/>
      <c r="HT151" s="505"/>
      <c r="HU151" s="505"/>
      <c r="HV151" s="505"/>
      <c r="HW151" s="505"/>
      <c r="HX151" s="505"/>
      <c r="HY151" s="505"/>
      <c r="HZ151" s="505"/>
      <c r="IA151" s="505"/>
      <c r="IB151" s="505"/>
      <c r="IC151" s="505"/>
      <c r="ID151" s="505"/>
      <c r="IE151" s="505"/>
      <c r="IF151" s="505"/>
      <c r="IG151" s="505"/>
      <c r="IH151" s="505"/>
      <c r="II151" s="505"/>
      <c r="IJ151" s="505"/>
      <c r="IK151" s="505"/>
      <c r="IL151" s="505"/>
      <c r="IM151" s="505"/>
      <c r="IN151" s="505"/>
      <c r="IO151" s="505"/>
      <c r="IP151" s="505"/>
      <c r="IQ151" s="505"/>
      <c r="IR151" s="505"/>
      <c r="IS151" s="505"/>
      <c r="IT151" s="505"/>
      <c r="IU151" s="505"/>
      <c r="IV151" s="505"/>
    </row>
    <row r="152" spans="1:39" ht="20.25">
      <c r="A152" s="840" t="s">
        <v>387</v>
      </c>
      <c r="B152" s="840"/>
      <c r="C152" s="840"/>
      <c r="D152" s="840"/>
      <c r="E152" s="840"/>
      <c r="F152" s="840"/>
      <c r="G152" s="840"/>
      <c r="H152" s="840"/>
      <c r="I152" s="840"/>
      <c r="J152" s="840"/>
      <c r="K152" s="840"/>
      <c r="L152" s="840"/>
      <c r="M152" s="840"/>
      <c r="N152" s="840"/>
      <c r="O152" s="840"/>
      <c r="P152" s="840"/>
      <c r="Q152" s="840"/>
      <c r="R152" s="840"/>
      <c r="S152" s="840"/>
      <c r="T152" s="840"/>
      <c r="U152" s="840"/>
      <c r="V152" s="840"/>
      <c r="W152" s="840"/>
      <c r="X152" s="840"/>
      <c r="Y152" s="840"/>
      <c r="Z152" s="840"/>
      <c r="AA152" s="840"/>
      <c r="AB152" s="840"/>
      <c r="AC152" s="840"/>
      <c r="AD152" s="840"/>
      <c r="AE152" s="840"/>
      <c r="AF152" s="840"/>
      <c r="AG152" s="483"/>
      <c r="AH152" s="483"/>
      <c r="AI152" s="483"/>
      <c r="AJ152" s="483"/>
      <c r="AK152" s="483"/>
      <c r="AL152" s="483"/>
      <c r="AM152" s="841"/>
    </row>
    <row r="153" spans="1:39" ht="20.25">
      <c r="A153" s="842" t="s">
        <v>388</v>
      </c>
      <c r="B153" s="842"/>
      <c r="C153" s="842"/>
      <c r="D153" s="842"/>
      <c r="E153" s="842"/>
      <c r="F153" s="842"/>
      <c r="G153" s="842"/>
      <c r="H153" s="842"/>
      <c r="I153" s="842"/>
      <c r="J153" s="842"/>
      <c r="K153" s="842"/>
      <c r="L153" s="842"/>
      <c r="M153" s="842"/>
      <c r="N153" s="842"/>
      <c r="O153" s="842"/>
      <c r="P153" s="842"/>
      <c r="Q153" s="842"/>
      <c r="R153" s="842"/>
      <c r="S153" s="842"/>
      <c r="T153" s="842"/>
      <c r="U153" s="842"/>
      <c r="V153" s="842"/>
      <c r="W153" s="842"/>
      <c r="X153" s="842"/>
      <c r="Y153" s="842"/>
      <c r="Z153" s="842"/>
      <c r="AA153" s="842"/>
      <c r="AB153" s="842"/>
      <c r="AC153" s="842"/>
      <c r="AD153" s="842"/>
      <c r="AE153" s="842"/>
      <c r="AF153" s="842"/>
      <c r="AG153" s="483"/>
      <c r="AH153" s="483"/>
      <c r="AI153" s="483"/>
      <c r="AJ153" s="483"/>
      <c r="AK153" s="483"/>
      <c r="AL153" s="483"/>
      <c r="AM153" s="841"/>
    </row>
    <row r="154" spans="1:39" ht="20.25">
      <c r="A154" s="843"/>
      <c r="B154" s="844"/>
      <c r="C154" s="844"/>
      <c r="D154" s="844"/>
      <c r="E154" s="844"/>
      <c r="F154" s="844"/>
      <c r="G154" s="844"/>
      <c r="H154" s="845"/>
      <c r="I154" s="845"/>
      <c r="J154" s="845"/>
      <c r="K154" s="845"/>
      <c r="L154" s="845"/>
      <c r="M154" s="845"/>
      <c r="N154" s="845"/>
      <c r="O154" s="845"/>
      <c r="P154" s="845"/>
      <c r="Q154" s="845"/>
      <c r="R154" s="845"/>
      <c r="S154" s="845"/>
      <c r="T154" s="845"/>
      <c r="U154" s="845"/>
      <c r="V154" s="845"/>
      <c r="W154" s="845"/>
      <c r="X154" s="845"/>
      <c r="Y154" s="845"/>
      <c r="Z154" s="845"/>
      <c r="AA154" s="845"/>
      <c r="AB154" s="845"/>
      <c r="AC154" s="845"/>
      <c r="AD154" s="845"/>
      <c r="AE154" s="845"/>
      <c r="AF154" s="845"/>
      <c r="AG154" s="483"/>
      <c r="AH154" s="483"/>
      <c r="AI154" s="483"/>
      <c r="AJ154" s="483"/>
      <c r="AK154" s="483"/>
      <c r="AL154" s="483"/>
      <c r="AM154" s="841"/>
    </row>
    <row r="155" spans="1:39" ht="78" customHeight="1">
      <c r="A155" s="846" t="s">
        <v>389</v>
      </c>
      <c r="B155" s="847"/>
      <c r="C155" s="847"/>
      <c r="D155" s="847"/>
      <c r="E155" s="847"/>
      <c r="F155" s="847"/>
      <c r="G155" s="847"/>
      <c r="H155" s="847"/>
      <c r="I155" s="847"/>
      <c r="J155" s="847"/>
      <c r="K155" s="847"/>
      <c r="L155" s="847"/>
      <c r="M155" s="847"/>
      <c r="N155" s="847"/>
      <c r="O155" s="847"/>
      <c r="P155" s="847"/>
      <c r="Q155" s="847"/>
      <c r="R155" s="847"/>
      <c r="S155" s="847"/>
      <c r="T155" s="847"/>
      <c r="U155" s="847"/>
      <c r="V155" s="847"/>
      <c r="W155" s="847"/>
      <c r="X155" s="847"/>
      <c r="Y155" s="847"/>
      <c r="Z155" s="847"/>
      <c r="AA155" s="847"/>
      <c r="AB155" s="847"/>
      <c r="AC155" s="847"/>
      <c r="AD155" s="847"/>
      <c r="AE155" s="847"/>
      <c r="AF155" s="847"/>
      <c r="AG155" s="484"/>
      <c r="AH155" s="484"/>
      <c r="AI155" s="484"/>
      <c r="AJ155" s="484"/>
      <c r="AK155" s="484"/>
      <c r="AL155" s="484"/>
      <c r="AM155" s="484"/>
    </row>
    <row r="156" spans="1:39" ht="25.5" hidden="1">
      <c r="A156" s="848"/>
      <c r="B156" s="848"/>
      <c r="C156" s="848"/>
      <c r="D156" s="848"/>
      <c r="E156" s="848"/>
      <c r="F156" s="848"/>
      <c r="G156" s="848"/>
      <c r="H156" s="848"/>
      <c r="I156" s="848"/>
      <c r="J156" s="848"/>
      <c r="K156" s="848"/>
      <c r="L156" s="848"/>
      <c r="M156" s="848"/>
      <c r="N156" s="848"/>
      <c r="O156" s="848"/>
      <c r="P156" s="848"/>
      <c r="Q156" s="848"/>
      <c r="R156" s="848"/>
      <c r="S156" s="848"/>
      <c r="T156" s="848"/>
      <c r="U156" s="848"/>
      <c r="V156" s="848"/>
      <c r="W156" s="848"/>
      <c r="X156" s="848"/>
      <c r="Y156" s="848"/>
      <c r="Z156" s="848"/>
      <c r="AA156" s="848"/>
      <c r="AB156" s="848"/>
      <c r="AC156" s="848"/>
      <c r="AD156" s="848"/>
      <c r="AE156" s="848"/>
      <c r="AF156" s="848"/>
      <c r="AG156" s="484"/>
      <c r="AH156" s="484"/>
      <c r="AI156" s="484"/>
      <c r="AJ156" s="484"/>
      <c r="AK156" s="484"/>
      <c r="AL156" s="484"/>
      <c r="AM156" s="484"/>
    </row>
    <row r="157" spans="1:39" ht="25.5" hidden="1">
      <c r="A157" s="848"/>
      <c r="B157" s="848"/>
      <c r="C157" s="848"/>
      <c r="D157" s="848"/>
      <c r="E157" s="848"/>
      <c r="F157" s="848"/>
      <c r="G157" s="848"/>
      <c r="H157" s="848"/>
      <c r="I157" s="848"/>
      <c r="J157" s="848"/>
      <c r="K157" s="848"/>
      <c r="L157" s="848"/>
      <c r="M157" s="848"/>
      <c r="N157" s="848"/>
      <c r="O157" s="848"/>
      <c r="P157" s="848"/>
      <c r="Q157" s="848"/>
      <c r="R157" s="848"/>
      <c r="S157" s="848"/>
      <c r="T157" s="848"/>
      <c r="U157" s="848"/>
      <c r="V157" s="848"/>
      <c r="W157" s="848"/>
      <c r="X157" s="848"/>
      <c r="Y157" s="848"/>
      <c r="Z157" s="848"/>
      <c r="AA157" s="848"/>
      <c r="AB157" s="848"/>
      <c r="AC157" s="848"/>
      <c r="AD157" s="848"/>
      <c r="AE157" s="848"/>
      <c r="AF157" s="848"/>
      <c r="AG157" s="484"/>
      <c r="AH157" s="484"/>
      <c r="AI157" s="484"/>
      <c r="AJ157" s="484"/>
      <c r="AK157" s="484"/>
      <c r="AL157" s="484"/>
      <c r="AM157" s="484"/>
    </row>
    <row r="158" spans="1:39" ht="15" customHeight="1">
      <c r="A158" s="848"/>
      <c r="B158" s="848"/>
      <c r="C158" s="848"/>
      <c r="D158" s="848"/>
      <c r="E158" s="848"/>
      <c r="F158" s="848"/>
      <c r="G158" s="848"/>
      <c r="H158" s="848"/>
      <c r="I158" s="848"/>
      <c r="J158" s="848"/>
      <c r="K158" s="848"/>
      <c r="L158" s="848"/>
      <c r="M158" s="848"/>
      <c r="N158" s="848"/>
      <c r="O158" s="848"/>
      <c r="P158" s="848"/>
      <c r="Q158" s="848"/>
      <c r="R158" s="848"/>
      <c r="S158" s="848"/>
      <c r="T158" s="848"/>
      <c r="U158" s="848"/>
      <c r="V158" s="848"/>
      <c r="W158" s="848"/>
      <c r="X158" s="848"/>
      <c r="Y158" s="848"/>
      <c r="Z158" s="848"/>
      <c r="AA158" s="848"/>
      <c r="AB158" s="848"/>
      <c r="AC158" s="848"/>
      <c r="AD158" s="848"/>
      <c r="AE158" s="848"/>
      <c r="AF158" s="848"/>
      <c r="AG158" s="484"/>
      <c r="AH158" s="484"/>
      <c r="AI158" s="484"/>
      <c r="AJ158" s="484"/>
      <c r="AK158" s="484"/>
      <c r="AL158" s="484"/>
      <c r="AM158" s="484"/>
    </row>
    <row r="159" spans="1:39" ht="13.5" customHeight="1" hidden="1">
      <c r="A159" s="848"/>
      <c r="B159" s="848"/>
      <c r="C159" s="848"/>
      <c r="D159" s="848"/>
      <c r="E159" s="848"/>
      <c r="F159" s="848"/>
      <c r="G159" s="848"/>
      <c r="H159" s="848"/>
      <c r="I159" s="848"/>
      <c r="J159" s="848"/>
      <c r="K159" s="848"/>
      <c r="L159" s="848"/>
      <c r="M159" s="848"/>
      <c r="N159" s="848"/>
      <c r="O159" s="848"/>
      <c r="P159" s="848"/>
      <c r="Q159" s="848"/>
      <c r="R159" s="848"/>
      <c r="S159" s="848"/>
      <c r="T159" s="848"/>
      <c r="U159" s="848"/>
      <c r="V159" s="848"/>
      <c r="W159" s="848"/>
      <c r="X159" s="848"/>
      <c r="Y159" s="848"/>
      <c r="Z159" s="848"/>
      <c r="AA159" s="848"/>
      <c r="AB159" s="848"/>
      <c r="AC159" s="848"/>
      <c r="AD159" s="848"/>
      <c r="AE159" s="848"/>
      <c r="AF159" s="848"/>
      <c r="AG159" s="484"/>
      <c r="AH159" s="484"/>
      <c r="AI159" s="484"/>
      <c r="AJ159" s="484"/>
      <c r="AK159" s="484"/>
      <c r="AL159" s="484"/>
      <c r="AM159" s="484"/>
    </row>
    <row r="160" spans="1:39" ht="25.5" hidden="1">
      <c r="A160" s="848"/>
      <c r="B160" s="848"/>
      <c r="C160" s="848"/>
      <c r="D160" s="848"/>
      <c r="E160" s="848"/>
      <c r="F160" s="848"/>
      <c r="G160" s="848"/>
      <c r="H160" s="848"/>
      <c r="I160" s="848"/>
      <c r="J160" s="848"/>
      <c r="K160" s="848"/>
      <c r="L160" s="848"/>
      <c r="M160" s="848"/>
      <c r="N160" s="848"/>
      <c r="O160" s="848"/>
      <c r="P160" s="848"/>
      <c r="Q160" s="848"/>
      <c r="R160" s="848"/>
      <c r="S160" s="848"/>
      <c r="T160" s="848"/>
      <c r="U160" s="848"/>
      <c r="V160" s="848"/>
      <c r="W160" s="848"/>
      <c r="X160" s="848"/>
      <c r="Y160" s="848"/>
      <c r="Z160" s="848"/>
      <c r="AA160" s="848"/>
      <c r="AB160" s="848"/>
      <c r="AC160" s="848"/>
      <c r="AD160" s="848"/>
      <c r="AE160" s="848"/>
      <c r="AF160" s="848"/>
      <c r="AG160" s="484"/>
      <c r="AH160" s="484"/>
      <c r="AI160" s="484"/>
      <c r="AJ160" s="484"/>
      <c r="AK160" s="484"/>
      <c r="AL160" s="484"/>
      <c r="AM160" s="484"/>
    </row>
    <row r="161" spans="1:39" ht="25.5" hidden="1">
      <c r="A161" s="848"/>
      <c r="B161" s="848"/>
      <c r="C161" s="848"/>
      <c r="D161" s="848"/>
      <c r="E161" s="848"/>
      <c r="F161" s="848"/>
      <c r="G161" s="848"/>
      <c r="H161" s="848"/>
      <c r="I161" s="848"/>
      <c r="J161" s="848"/>
      <c r="K161" s="848"/>
      <c r="L161" s="848"/>
      <c r="M161" s="848"/>
      <c r="N161" s="848"/>
      <c r="O161" s="848"/>
      <c r="P161" s="848"/>
      <c r="Q161" s="848"/>
      <c r="R161" s="848"/>
      <c r="S161" s="848"/>
      <c r="T161" s="848"/>
      <c r="U161" s="848"/>
      <c r="V161" s="848"/>
      <c r="W161" s="848"/>
      <c r="X161" s="848"/>
      <c r="Y161" s="848"/>
      <c r="Z161" s="848"/>
      <c r="AA161" s="848"/>
      <c r="AB161" s="848"/>
      <c r="AC161" s="848"/>
      <c r="AD161" s="848"/>
      <c r="AE161" s="848"/>
      <c r="AF161" s="848"/>
      <c r="AG161" s="484"/>
      <c r="AH161" s="484"/>
      <c r="AI161" s="484"/>
      <c r="AJ161" s="484"/>
      <c r="AK161" s="484"/>
      <c r="AL161" s="484"/>
      <c r="AM161" s="484"/>
    </row>
    <row r="162" spans="1:39" ht="25.5" hidden="1">
      <c r="A162" s="848"/>
      <c r="B162" s="848"/>
      <c r="C162" s="848"/>
      <c r="D162" s="848"/>
      <c r="E162" s="848"/>
      <c r="F162" s="848"/>
      <c r="G162" s="848"/>
      <c r="H162" s="848"/>
      <c r="I162" s="848"/>
      <c r="J162" s="848"/>
      <c r="K162" s="848"/>
      <c r="L162" s="848"/>
      <c r="M162" s="848"/>
      <c r="N162" s="848"/>
      <c r="O162" s="848"/>
      <c r="P162" s="848"/>
      <c r="Q162" s="848"/>
      <c r="R162" s="848"/>
      <c r="S162" s="848"/>
      <c r="T162" s="848"/>
      <c r="U162" s="848"/>
      <c r="V162" s="848"/>
      <c r="W162" s="848"/>
      <c r="X162" s="848"/>
      <c r="Y162" s="848"/>
      <c r="Z162" s="848"/>
      <c r="AA162" s="848"/>
      <c r="AB162" s="848"/>
      <c r="AC162" s="848"/>
      <c r="AD162" s="848"/>
      <c r="AE162" s="848"/>
      <c r="AF162" s="848"/>
      <c r="AG162" s="484"/>
      <c r="AH162" s="484"/>
      <c r="AI162" s="484"/>
      <c r="AJ162" s="484"/>
      <c r="AK162" s="484"/>
      <c r="AL162" s="484"/>
      <c r="AM162" s="484"/>
    </row>
    <row r="163" spans="1:39" ht="25.5" hidden="1">
      <c r="A163" s="848"/>
      <c r="B163" s="848"/>
      <c r="C163" s="848"/>
      <c r="D163" s="848"/>
      <c r="E163" s="848"/>
      <c r="F163" s="848"/>
      <c r="G163" s="848"/>
      <c r="H163" s="848"/>
      <c r="I163" s="848"/>
      <c r="J163" s="848"/>
      <c r="K163" s="848"/>
      <c r="L163" s="848"/>
      <c r="M163" s="848"/>
      <c r="N163" s="848"/>
      <c r="O163" s="848"/>
      <c r="P163" s="848"/>
      <c r="Q163" s="848"/>
      <c r="R163" s="848"/>
      <c r="S163" s="848"/>
      <c r="T163" s="848"/>
      <c r="U163" s="848"/>
      <c r="V163" s="848"/>
      <c r="W163" s="848"/>
      <c r="X163" s="848"/>
      <c r="Y163" s="848"/>
      <c r="Z163" s="848"/>
      <c r="AA163" s="848"/>
      <c r="AB163" s="848"/>
      <c r="AC163" s="848"/>
      <c r="AD163" s="848"/>
      <c r="AE163" s="848"/>
      <c r="AF163" s="848"/>
      <c r="AG163" s="484"/>
      <c r="AH163" s="484"/>
      <c r="AI163" s="484"/>
      <c r="AJ163" s="484"/>
      <c r="AK163" s="484"/>
      <c r="AL163" s="484"/>
      <c r="AM163" s="484"/>
    </row>
    <row r="164" spans="1:39" ht="25.5" hidden="1">
      <c r="A164" s="848"/>
      <c r="B164" s="848"/>
      <c r="C164" s="848"/>
      <c r="D164" s="848"/>
      <c r="E164" s="848"/>
      <c r="F164" s="848"/>
      <c r="G164" s="848"/>
      <c r="H164" s="848"/>
      <c r="I164" s="848"/>
      <c r="J164" s="848"/>
      <c r="K164" s="848"/>
      <c r="L164" s="848"/>
      <c r="M164" s="848"/>
      <c r="N164" s="848"/>
      <c r="O164" s="848"/>
      <c r="P164" s="848"/>
      <c r="Q164" s="848"/>
      <c r="R164" s="848"/>
      <c r="S164" s="848"/>
      <c r="T164" s="848"/>
      <c r="U164" s="848"/>
      <c r="V164" s="848"/>
      <c r="W164" s="848"/>
      <c r="X164" s="848"/>
      <c r="Y164" s="848"/>
      <c r="Z164" s="848"/>
      <c r="AA164" s="848"/>
      <c r="AB164" s="848"/>
      <c r="AC164" s="848"/>
      <c r="AD164" s="848"/>
      <c r="AE164" s="848"/>
      <c r="AF164" s="848"/>
      <c r="AG164" s="484"/>
      <c r="AH164" s="484"/>
      <c r="AI164" s="484"/>
      <c r="AJ164" s="484"/>
      <c r="AK164" s="484"/>
      <c r="AL164" s="484"/>
      <c r="AM164" s="484"/>
    </row>
    <row r="165" spans="1:39" ht="25.5" hidden="1">
      <c r="A165" s="848"/>
      <c r="B165" s="848"/>
      <c r="C165" s="848"/>
      <c r="D165" s="848"/>
      <c r="E165" s="848"/>
      <c r="F165" s="848"/>
      <c r="G165" s="848"/>
      <c r="H165" s="848"/>
      <c r="I165" s="848"/>
      <c r="J165" s="848"/>
      <c r="K165" s="848"/>
      <c r="L165" s="848"/>
      <c r="M165" s="848"/>
      <c r="N165" s="848"/>
      <c r="O165" s="848"/>
      <c r="P165" s="848"/>
      <c r="Q165" s="848"/>
      <c r="R165" s="848"/>
      <c r="S165" s="848"/>
      <c r="T165" s="848"/>
      <c r="U165" s="848"/>
      <c r="V165" s="848"/>
      <c r="W165" s="848"/>
      <c r="X165" s="848"/>
      <c r="Y165" s="848"/>
      <c r="Z165" s="848"/>
      <c r="AA165" s="848"/>
      <c r="AB165" s="848"/>
      <c r="AC165" s="848"/>
      <c r="AD165" s="848"/>
      <c r="AE165" s="848"/>
      <c r="AF165" s="848"/>
      <c r="AG165" s="484"/>
      <c r="AH165" s="484"/>
      <c r="AI165" s="484"/>
      <c r="AJ165" s="484"/>
      <c r="AK165" s="484"/>
      <c r="AL165" s="484"/>
      <c r="AM165" s="484"/>
    </row>
    <row r="166" spans="1:39" ht="25.5" hidden="1">
      <c r="A166" s="848"/>
      <c r="B166" s="848"/>
      <c r="C166" s="848"/>
      <c r="D166" s="848"/>
      <c r="E166" s="848"/>
      <c r="F166" s="848"/>
      <c r="G166" s="848"/>
      <c r="H166" s="848"/>
      <c r="I166" s="848"/>
      <c r="J166" s="848"/>
      <c r="K166" s="848"/>
      <c r="L166" s="848"/>
      <c r="M166" s="848"/>
      <c r="N166" s="848"/>
      <c r="O166" s="848"/>
      <c r="P166" s="848"/>
      <c r="Q166" s="848"/>
      <c r="R166" s="848"/>
      <c r="S166" s="848"/>
      <c r="T166" s="848"/>
      <c r="U166" s="848"/>
      <c r="V166" s="848"/>
      <c r="W166" s="848"/>
      <c r="X166" s="848"/>
      <c r="Y166" s="848"/>
      <c r="Z166" s="848"/>
      <c r="AA166" s="848"/>
      <c r="AB166" s="848"/>
      <c r="AC166" s="848"/>
      <c r="AD166" s="848"/>
      <c r="AE166" s="848"/>
      <c r="AF166" s="848"/>
      <c r="AG166" s="484"/>
      <c r="AH166" s="484"/>
      <c r="AI166" s="484"/>
      <c r="AJ166" s="484"/>
      <c r="AK166" s="484"/>
      <c r="AL166" s="484"/>
      <c r="AM166" s="484"/>
    </row>
    <row r="167" spans="1:39" ht="25.5" hidden="1">
      <c r="A167" s="848"/>
      <c r="B167" s="848"/>
      <c r="C167" s="848"/>
      <c r="D167" s="848"/>
      <c r="E167" s="848"/>
      <c r="F167" s="848"/>
      <c r="G167" s="848"/>
      <c r="H167" s="848"/>
      <c r="I167" s="848"/>
      <c r="J167" s="848"/>
      <c r="K167" s="848"/>
      <c r="L167" s="848"/>
      <c r="M167" s="848"/>
      <c r="N167" s="848"/>
      <c r="O167" s="848"/>
      <c r="P167" s="848"/>
      <c r="Q167" s="848"/>
      <c r="R167" s="848"/>
      <c r="S167" s="848"/>
      <c r="T167" s="848"/>
      <c r="U167" s="848"/>
      <c r="V167" s="848"/>
      <c r="W167" s="848"/>
      <c r="X167" s="848"/>
      <c r="Y167" s="848"/>
      <c r="Z167" s="848"/>
      <c r="AA167" s="848"/>
      <c r="AB167" s="848"/>
      <c r="AC167" s="848"/>
      <c r="AD167" s="848"/>
      <c r="AE167" s="848"/>
      <c r="AF167" s="848"/>
      <c r="AG167" s="484"/>
      <c r="AH167" s="484"/>
      <c r="AI167" s="484"/>
      <c r="AJ167" s="484"/>
      <c r="AK167" s="484"/>
      <c r="AL167" s="484"/>
      <c r="AM167" s="484"/>
    </row>
    <row r="168" spans="1:39" ht="25.5" hidden="1">
      <c r="A168" s="848"/>
      <c r="B168" s="848"/>
      <c r="C168" s="848"/>
      <c r="D168" s="848"/>
      <c r="E168" s="848"/>
      <c r="F168" s="848"/>
      <c r="G168" s="848"/>
      <c r="H168" s="848"/>
      <c r="I168" s="848"/>
      <c r="J168" s="848"/>
      <c r="K168" s="848"/>
      <c r="L168" s="848"/>
      <c r="M168" s="848"/>
      <c r="N168" s="848"/>
      <c r="O168" s="848"/>
      <c r="P168" s="848"/>
      <c r="Q168" s="848"/>
      <c r="R168" s="848"/>
      <c r="S168" s="848"/>
      <c r="T168" s="848"/>
      <c r="U168" s="848"/>
      <c r="V168" s="848"/>
      <c r="W168" s="848"/>
      <c r="X168" s="848"/>
      <c r="Y168" s="848"/>
      <c r="Z168" s="848"/>
      <c r="AA168" s="848"/>
      <c r="AB168" s="848"/>
      <c r="AC168" s="848"/>
      <c r="AD168" s="848"/>
      <c r="AE168" s="848"/>
      <c r="AF168" s="848"/>
      <c r="AG168" s="484"/>
      <c r="AH168" s="484"/>
      <c r="AI168" s="484"/>
      <c r="AJ168" s="484"/>
      <c r="AK168" s="484"/>
      <c r="AL168" s="484"/>
      <c r="AM168" s="484"/>
    </row>
    <row r="169" spans="1:39" ht="25.5" hidden="1">
      <c r="A169" s="848"/>
      <c r="B169" s="848"/>
      <c r="C169" s="848"/>
      <c r="D169" s="848"/>
      <c r="E169" s="848"/>
      <c r="F169" s="848"/>
      <c r="G169" s="848"/>
      <c r="H169" s="848"/>
      <c r="I169" s="848"/>
      <c r="J169" s="848"/>
      <c r="K169" s="848"/>
      <c r="L169" s="848"/>
      <c r="M169" s="848"/>
      <c r="N169" s="848"/>
      <c r="O169" s="848"/>
      <c r="P169" s="848"/>
      <c r="Q169" s="848"/>
      <c r="R169" s="848"/>
      <c r="S169" s="848"/>
      <c r="T169" s="848"/>
      <c r="U169" s="848"/>
      <c r="V169" s="848"/>
      <c r="W169" s="848"/>
      <c r="X169" s="848"/>
      <c r="Y169" s="848"/>
      <c r="Z169" s="848"/>
      <c r="AA169" s="848"/>
      <c r="AB169" s="848"/>
      <c r="AC169" s="848"/>
      <c r="AD169" s="848"/>
      <c r="AE169" s="848"/>
      <c r="AF169" s="848"/>
      <c r="AG169" s="484"/>
      <c r="AH169" s="484"/>
      <c r="AI169" s="484"/>
      <c r="AJ169" s="484"/>
      <c r="AK169" s="484"/>
      <c r="AL169" s="484"/>
      <c r="AM169" s="484"/>
    </row>
    <row r="170" spans="1:39" ht="25.5" hidden="1">
      <c r="A170" s="848"/>
      <c r="B170" s="848"/>
      <c r="C170" s="848"/>
      <c r="D170" s="848"/>
      <c r="E170" s="848"/>
      <c r="F170" s="848"/>
      <c r="G170" s="848"/>
      <c r="H170" s="848"/>
      <c r="I170" s="848"/>
      <c r="J170" s="848"/>
      <c r="K170" s="848"/>
      <c r="L170" s="848"/>
      <c r="M170" s="848"/>
      <c r="N170" s="848"/>
      <c r="O170" s="848"/>
      <c r="P170" s="848"/>
      <c r="Q170" s="848"/>
      <c r="R170" s="848"/>
      <c r="S170" s="848"/>
      <c r="T170" s="848"/>
      <c r="U170" s="848"/>
      <c r="V170" s="848"/>
      <c r="W170" s="848"/>
      <c r="X170" s="848"/>
      <c r="Y170" s="848"/>
      <c r="Z170" s="848"/>
      <c r="AA170" s="848"/>
      <c r="AB170" s="848"/>
      <c r="AC170" s="848"/>
      <c r="AD170" s="848"/>
      <c r="AE170" s="848"/>
      <c r="AF170" s="848"/>
      <c r="AG170" s="484"/>
      <c r="AH170" s="484"/>
      <c r="AI170" s="484"/>
      <c r="AJ170" s="484"/>
      <c r="AK170" s="484"/>
      <c r="AL170" s="484"/>
      <c r="AM170" s="484"/>
    </row>
    <row r="171" spans="1:39" ht="25.5" hidden="1">
      <c r="A171" s="849"/>
      <c r="B171" s="849"/>
      <c r="C171" s="849"/>
      <c r="D171" s="849"/>
      <c r="E171" s="849"/>
      <c r="F171" s="849"/>
      <c r="G171" s="849"/>
      <c r="H171" s="849"/>
      <c r="I171" s="849"/>
      <c r="J171" s="849"/>
      <c r="K171" s="849"/>
      <c r="L171" s="849"/>
      <c r="M171" s="849"/>
      <c r="N171" s="849"/>
      <c r="O171" s="849"/>
      <c r="P171" s="849"/>
      <c r="Q171" s="849"/>
      <c r="R171" s="849"/>
      <c r="S171" s="849"/>
      <c r="T171" s="849"/>
      <c r="U171" s="849"/>
      <c r="V171" s="849"/>
      <c r="W171" s="849"/>
      <c r="X171" s="849"/>
      <c r="Y171" s="849"/>
      <c r="Z171" s="849"/>
      <c r="AA171" s="849"/>
      <c r="AB171" s="849"/>
      <c r="AC171" s="849"/>
      <c r="AD171" s="849"/>
      <c r="AE171" s="849"/>
      <c r="AF171" s="849"/>
      <c r="AG171" s="485"/>
      <c r="AH171" s="485"/>
      <c r="AI171" s="485"/>
      <c r="AJ171" s="485"/>
      <c r="AK171" s="485"/>
      <c r="AL171" s="485"/>
      <c r="AM171" s="484"/>
    </row>
    <row r="172" spans="1:39" ht="20.25" hidden="1">
      <c r="A172" s="850"/>
      <c r="B172" s="850"/>
      <c r="C172" s="850"/>
      <c r="D172" s="850"/>
      <c r="E172" s="850"/>
      <c r="F172" s="850"/>
      <c r="G172" s="850"/>
      <c r="H172" s="851"/>
      <c r="I172" s="851"/>
      <c r="J172" s="851"/>
      <c r="K172" s="851"/>
      <c r="L172" s="851"/>
      <c r="M172" s="851"/>
      <c r="N172" s="851"/>
      <c r="O172" s="851"/>
      <c r="P172" s="851"/>
      <c r="Q172" s="851"/>
      <c r="R172" s="851"/>
      <c r="S172" s="851"/>
      <c r="T172" s="851"/>
      <c r="U172" s="851"/>
      <c r="V172" s="851"/>
      <c r="W172" s="851"/>
      <c r="X172" s="851"/>
      <c r="Y172" s="851"/>
      <c r="Z172" s="851"/>
      <c r="AA172" s="851"/>
      <c r="AB172" s="851"/>
      <c r="AC172" s="851"/>
      <c r="AD172" s="851"/>
      <c r="AE172" s="851"/>
      <c r="AF172" s="851"/>
      <c r="AG172" s="486"/>
      <c r="AH172" s="486"/>
      <c r="AI172" s="486"/>
      <c r="AJ172" s="486"/>
      <c r="AK172" s="486"/>
      <c r="AL172" s="486"/>
      <c r="AM172" s="852"/>
    </row>
    <row r="173" spans="1:39" ht="20.25">
      <c r="A173" s="851" t="s">
        <v>390</v>
      </c>
      <c r="B173" s="850"/>
      <c r="C173" s="850"/>
      <c r="D173" s="850"/>
      <c r="E173" s="850"/>
      <c r="F173" s="850"/>
      <c r="G173" s="850"/>
      <c r="H173" s="851"/>
      <c r="I173" s="851"/>
      <c r="J173" s="851"/>
      <c r="K173" s="851"/>
      <c r="L173" s="851"/>
      <c r="M173" s="851"/>
      <c r="N173" s="851"/>
      <c r="O173" s="851"/>
      <c r="P173" s="851"/>
      <c r="Q173" s="851"/>
      <c r="R173" s="851"/>
      <c r="S173" s="851"/>
      <c r="T173" s="851"/>
      <c r="U173" s="851"/>
      <c r="V173" s="851"/>
      <c r="W173" s="851"/>
      <c r="X173" s="851"/>
      <c r="Y173" s="851"/>
      <c r="Z173" s="851"/>
      <c r="AA173" s="851"/>
      <c r="AB173" s="851"/>
      <c r="AC173" s="851"/>
      <c r="AD173" s="851"/>
      <c r="AE173" s="851"/>
      <c r="AF173" s="851"/>
      <c r="AG173" s="7"/>
      <c r="AH173" s="486"/>
      <c r="AI173" s="486"/>
      <c r="AJ173" s="486"/>
      <c r="AK173" s="486"/>
      <c r="AL173" s="486"/>
      <c r="AM173" s="852"/>
    </row>
    <row r="174" spans="1:39" ht="19.5" customHeight="1">
      <c r="A174" s="851"/>
      <c r="B174" s="850"/>
      <c r="C174" s="850"/>
      <c r="D174" s="850"/>
      <c r="E174" s="850"/>
      <c r="F174" s="850"/>
      <c r="G174" s="850"/>
      <c r="H174" s="851"/>
      <c r="I174" s="851"/>
      <c r="J174" s="851"/>
      <c r="K174" s="851"/>
      <c r="L174" s="851"/>
      <c r="M174" s="851"/>
      <c r="N174" s="851"/>
      <c r="O174" s="851"/>
      <c r="P174" s="851"/>
      <c r="Q174" s="851"/>
      <c r="R174" s="851"/>
      <c r="S174" s="851"/>
      <c r="T174" s="851"/>
      <c r="U174" s="851"/>
      <c r="V174" s="851"/>
      <c r="W174" s="851"/>
      <c r="X174" s="851"/>
      <c r="Y174" s="851"/>
      <c r="Z174" s="851"/>
      <c r="AA174" s="851"/>
      <c r="AB174" s="851"/>
      <c r="AC174" s="851"/>
      <c r="AD174" s="851"/>
      <c r="AE174" s="851"/>
      <c r="AF174" s="851"/>
      <c r="AG174" s="7"/>
      <c r="AH174" s="486"/>
      <c r="AI174" s="486"/>
      <c r="AJ174" s="486"/>
      <c r="AK174" s="486"/>
      <c r="AL174" s="486"/>
      <c r="AM174" s="852"/>
    </row>
    <row r="175" spans="1:39" ht="39" customHeight="1">
      <c r="A175" s="853" t="s">
        <v>391</v>
      </c>
      <c r="B175" s="854"/>
      <c r="C175" s="854"/>
      <c r="D175" s="854"/>
      <c r="E175" s="854"/>
      <c r="F175" s="854"/>
      <c r="G175" s="854"/>
      <c r="H175" s="854"/>
      <c r="I175" s="854"/>
      <c r="J175" s="854"/>
      <c r="K175" s="854"/>
      <c r="L175" s="854"/>
      <c r="M175" s="854"/>
      <c r="N175" s="854"/>
      <c r="O175" s="854"/>
      <c r="P175" s="854"/>
      <c r="Q175" s="854"/>
      <c r="R175" s="854"/>
      <c r="S175" s="854"/>
      <c r="T175" s="854"/>
      <c r="U175" s="854"/>
      <c r="V175" s="854"/>
      <c r="W175" s="854"/>
      <c r="X175" s="854"/>
      <c r="Y175" s="854"/>
      <c r="Z175" s="854"/>
      <c r="AA175" s="854"/>
      <c r="AB175" s="854"/>
      <c r="AC175" s="854"/>
      <c r="AD175" s="854"/>
      <c r="AE175" s="854"/>
      <c r="AF175" s="854"/>
      <c r="AG175" s="484"/>
      <c r="AH175" s="484"/>
      <c r="AI175" s="484"/>
      <c r="AJ175" s="484"/>
      <c r="AK175" s="484"/>
      <c r="AL175" s="484"/>
      <c r="AM175" s="484"/>
    </row>
    <row r="176" spans="1:39" ht="17.25" customHeight="1" hidden="1">
      <c r="A176" s="854"/>
      <c r="B176" s="854"/>
      <c r="C176" s="854"/>
      <c r="D176" s="854"/>
      <c r="E176" s="854"/>
      <c r="F176" s="854"/>
      <c r="G176" s="854"/>
      <c r="H176" s="854"/>
      <c r="I176" s="854"/>
      <c r="J176" s="854"/>
      <c r="K176" s="854"/>
      <c r="L176" s="854"/>
      <c r="M176" s="854"/>
      <c r="N176" s="854"/>
      <c r="O176" s="854"/>
      <c r="P176" s="854"/>
      <c r="Q176" s="854"/>
      <c r="R176" s="854"/>
      <c r="S176" s="854"/>
      <c r="T176" s="854"/>
      <c r="U176" s="854"/>
      <c r="V176" s="854"/>
      <c r="W176" s="854"/>
      <c r="X176" s="854"/>
      <c r="Y176" s="854"/>
      <c r="Z176" s="854"/>
      <c r="AA176" s="854"/>
      <c r="AB176" s="854"/>
      <c r="AC176" s="854"/>
      <c r="AD176" s="854"/>
      <c r="AE176" s="854"/>
      <c r="AF176" s="854"/>
      <c r="AG176" s="484"/>
      <c r="AH176" s="484"/>
      <c r="AI176" s="484"/>
      <c r="AJ176" s="484"/>
      <c r="AK176" s="484"/>
      <c r="AL176" s="484"/>
      <c r="AM176" s="484"/>
    </row>
    <row r="177" spans="1:39" ht="25.5" customHeight="1" hidden="1">
      <c r="A177" s="854"/>
      <c r="B177" s="854"/>
      <c r="C177" s="854"/>
      <c r="D177" s="854"/>
      <c r="E177" s="854"/>
      <c r="F177" s="854"/>
      <c r="G177" s="854"/>
      <c r="H177" s="854"/>
      <c r="I177" s="854"/>
      <c r="J177" s="854"/>
      <c r="K177" s="854"/>
      <c r="L177" s="854"/>
      <c r="M177" s="854"/>
      <c r="N177" s="854"/>
      <c r="O177" s="854"/>
      <c r="P177" s="854"/>
      <c r="Q177" s="854"/>
      <c r="R177" s="854"/>
      <c r="S177" s="854"/>
      <c r="T177" s="854"/>
      <c r="U177" s="854"/>
      <c r="V177" s="854"/>
      <c r="W177" s="854"/>
      <c r="X177" s="854"/>
      <c r="Y177" s="854"/>
      <c r="Z177" s="854"/>
      <c r="AA177" s="854"/>
      <c r="AB177" s="854"/>
      <c r="AC177" s="854"/>
      <c r="AD177" s="854"/>
      <c r="AE177" s="854"/>
      <c r="AF177" s="854"/>
      <c r="AG177" s="484"/>
      <c r="AH177" s="484"/>
      <c r="AI177" s="484"/>
      <c r="AJ177" s="484"/>
      <c r="AK177" s="484"/>
      <c r="AL177" s="484"/>
      <c r="AM177" s="484"/>
    </row>
    <row r="178" spans="1:39" ht="4.5" customHeight="1">
      <c r="A178" s="854"/>
      <c r="B178" s="854"/>
      <c r="C178" s="854"/>
      <c r="D178" s="854"/>
      <c r="E178" s="854"/>
      <c r="F178" s="854"/>
      <c r="G178" s="854"/>
      <c r="H178" s="854"/>
      <c r="I178" s="854"/>
      <c r="J178" s="854"/>
      <c r="K178" s="854"/>
      <c r="L178" s="854"/>
      <c r="M178" s="854"/>
      <c r="N178" s="854"/>
      <c r="O178" s="854"/>
      <c r="P178" s="854"/>
      <c r="Q178" s="854"/>
      <c r="R178" s="854"/>
      <c r="S178" s="854"/>
      <c r="T178" s="854"/>
      <c r="U178" s="854"/>
      <c r="V178" s="854"/>
      <c r="W178" s="854"/>
      <c r="X178" s="854"/>
      <c r="Y178" s="854"/>
      <c r="Z178" s="854"/>
      <c r="AA178" s="854"/>
      <c r="AB178" s="854"/>
      <c r="AC178" s="854"/>
      <c r="AD178" s="854"/>
      <c r="AE178" s="854"/>
      <c r="AF178" s="854"/>
      <c r="AG178" s="484"/>
      <c r="AH178" s="484"/>
      <c r="AI178" s="484"/>
      <c r="AJ178" s="484"/>
      <c r="AK178" s="484"/>
      <c r="AL178" s="484"/>
      <c r="AM178" s="484"/>
    </row>
    <row r="179" spans="1:39" ht="25.5" hidden="1">
      <c r="A179" s="848"/>
      <c r="B179" s="848"/>
      <c r="C179" s="848"/>
      <c r="D179" s="848"/>
      <c r="E179" s="848"/>
      <c r="F179" s="848"/>
      <c r="G179" s="848"/>
      <c r="H179" s="848"/>
      <c r="I179" s="848"/>
      <c r="J179" s="848"/>
      <c r="K179" s="848"/>
      <c r="L179" s="848"/>
      <c r="M179" s="848"/>
      <c r="N179" s="848"/>
      <c r="O179" s="848"/>
      <c r="P179" s="848"/>
      <c r="Q179" s="848"/>
      <c r="R179" s="848"/>
      <c r="S179" s="848"/>
      <c r="T179" s="848"/>
      <c r="U179" s="848"/>
      <c r="V179" s="848"/>
      <c r="W179" s="848"/>
      <c r="X179" s="848"/>
      <c r="Y179" s="848"/>
      <c r="Z179" s="848"/>
      <c r="AA179" s="848"/>
      <c r="AB179" s="848"/>
      <c r="AC179" s="848"/>
      <c r="AD179" s="848"/>
      <c r="AE179" s="848"/>
      <c r="AF179" s="848"/>
      <c r="AG179" s="484"/>
      <c r="AH179" s="484"/>
      <c r="AI179" s="484"/>
      <c r="AJ179" s="484"/>
      <c r="AK179" s="484"/>
      <c r="AL179" s="484"/>
      <c r="AM179" s="484"/>
    </row>
    <row r="180" spans="1:39" ht="25.5" hidden="1">
      <c r="A180" s="848"/>
      <c r="B180" s="848"/>
      <c r="C180" s="848"/>
      <c r="D180" s="848"/>
      <c r="E180" s="848"/>
      <c r="F180" s="848"/>
      <c r="G180" s="848"/>
      <c r="H180" s="848"/>
      <c r="I180" s="848"/>
      <c r="J180" s="848"/>
      <c r="K180" s="848"/>
      <c r="L180" s="848"/>
      <c r="M180" s="848"/>
      <c r="N180" s="848"/>
      <c r="O180" s="848"/>
      <c r="P180" s="848"/>
      <c r="Q180" s="848"/>
      <c r="R180" s="848"/>
      <c r="S180" s="848"/>
      <c r="T180" s="848"/>
      <c r="U180" s="848"/>
      <c r="V180" s="848"/>
      <c r="W180" s="848"/>
      <c r="X180" s="848"/>
      <c r="Y180" s="848"/>
      <c r="Z180" s="848"/>
      <c r="AA180" s="848"/>
      <c r="AB180" s="848"/>
      <c r="AC180" s="848"/>
      <c r="AD180" s="848"/>
      <c r="AE180" s="848"/>
      <c r="AF180" s="848"/>
      <c r="AG180" s="484"/>
      <c r="AH180" s="484"/>
      <c r="AI180" s="484"/>
      <c r="AJ180" s="484"/>
      <c r="AK180" s="484"/>
      <c r="AL180" s="484"/>
      <c r="AM180" s="484"/>
    </row>
    <row r="181" spans="1:39" ht="25.5" hidden="1">
      <c r="A181" s="848"/>
      <c r="B181" s="848"/>
      <c r="C181" s="848"/>
      <c r="D181" s="848"/>
      <c r="E181" s="848"/>
      <c r="F181" s="848"/>
      <c r="G181" s="848"/>
      <c r="H181" s="848"/>
      <c r="I181" s="848"/>
      <c r="J181" s="848"/>
      <c r="K181" s="848"/>
      <c r="L181" s="848"/>
      <c r="M181" s="848"/>
      <c r="N181" s="848"/>
      <c r="O181" s="848"/>
      <c r="P181" s="848"/>
      <c r="Q181" s="848"/>
      <c r="R181" s="848"/>
      <c r="S181" s="848"/>
      <c r="T181" s="848"/>
      <c r="U181" s="848"/>
      <c r="V181" s="848"/>
      <c r="W181" s="848"/>
      <c r="X181" s="848"/>
      <c r="Y181" s="848"/>
      <c r="Z181" s="848"/>
      <c r="AA181" s="848"/>
      <c r="AB181" s="848"/>
      <c r="AC181" s="848"/>
      <c r="AD181" s="848"/>
      <c r="AE181" s="848"/>
      <c r="AF181" s="848"/>
      <c r="AG181" s="484"/>
      <c r="AH181" s="484"/>
      <c r="AI181" s="484"/>
      <c r="AJ181" s="484"/>
      <c r="AK181" s="484"/>
      <c r="AL181" s="484"/>
      <c r="AM181" s="484"/>
    </row>
    <row r="182" spans="1:39" ht="25.5" hidden="1">
      <c r="A182" s="848"/>
      <c r="B182" s="848"/>
      <c r="C182" s="848"/>
      <c r="D182" s="848"/>
      <c r="E182" s="848"/>
      <c r="F182" s="848"/>
      <c r="G182" s="848"/>
      <c r="H182" s="848"/>
      <c r="I182" s="848"/>
      <c r="J182" s="848"/>
      <c r="K182" s="848"/>
      <c r="L182" s="848"/>
      <c r="M182" s="848"/>
      <c r="N182" s="848"/>
      <c r="O182" s="848"/>
      <c r="P182" s="848"/>
      <c r="Q182" s="848"/>
      <c r="R182" s="848"/>
      <c r="S182" s="848"/>
      <c r="T182" s="848"/>
      <c r="U182" s="848"/>
      <c r="V182" s="848"/>
      <c r="W182" s="848"/>
      <c r="X182" s="848"/>
      <c r="Y182" s="848"/>
      <c r="Z182" s="848"/>
      <c r="AA182" s="848"/>
      <c r="AB182" s="848"/>
      <c r="AC182" s="848"/>
      <c r="AD182" s="848"/>
      <c r="AE182" s="848"/>
      <c r="AF182" s="848"/>
      <c r="AG182" s="484"/>
      <c r="AH182" s="484"/>
      <c r="AI182" s="484"/>
      <c r="AJ182" s="484"/>
      <c r="AK182" s="484"/>
      <c r="AL182" s="484"/>
      <c r="AM182" s="484"/>
    </row>
    <row r="183" spans="1:39" ht="25.5" hidden="1">
      <c r="A183" s="848"/>
      <c r="B183" s="848"/>
      <c r="C183" s="848"/>
      <c r="D183" s="848"/>
      <c r="E183" s="848"/>
      <c r="F183" s="848"/>
      <c r="G183" s="848"/>
      <c r="H183" s="848"/>
      <c r="I183" s="848"/>
      <c r="J183" s="848"/>
      <c r="K183" s="848"/>
      <c r="L183" s="848"/>
      <c r="M183" s="848"/>
      <c r="N183" s="848"/>
      <c r="O183" s="848"/>
      <c r="P183" s="848"/>
      <c r="Q183" s="848"/>
      <c r="R183" s="848"/>
      <c r="S183" s="848"/>
      <c r="T183" s="848"/>
      <c r="U183" s="848"/>
      <c r="V183" s="848"/>
      <c r="W183" s="848"/>
      <c r="X183" s="848"/>
      <c r="Y183" s="848"/>
      <c r="Z183" s="848"/>
      <c r="AA183" s="848"/>
      <c r="AB183" s="848"/>
      <c r="AC183" s="848"/>
      <c r="AD183" s="848"/>
      <c r="AE183" s="848"/>
      <c r="AF183" s="848"/>
      <c r="AG183" s="484"/>
      <c r="AH183" s="484"/>
      <c r="AI183" s="484"/>
      <c r="AJ183" s="484"/>
      <c r="AK183" s="484"/>
      <c r="AL183" s="484"/>
      <c r="AM183" s="484"/>
    </row>
    <row r="184" spans="1:39" ht="25.5" hidden="1">
      <c r="A184" s="848"/>
      <c r="B184" s="848"/>
      <c r="C184" s="848"/>
      <c r="D184" s="848"/>
      <c r="E184" s="848"/>
      <c r="F184" s="848"/>
      <c r="G184" s="848"/>
      <c r="H184" s="848"/>
      <c r="I184" s="848"/>
      <c r="J184" s="848"/>
      <c r="K184" s="848"/>
      <c r="L184" s="848"/>
      <c r="M184" s="848"/>
      <c r="N184" s="848"/>
      <c r="O184" s="848"/>
      <c r="P184" s="848"/>
      <c r="Q184" s="848"/>
      <c r="R184" s="848"/>
      <c r="S184" s="848"/>
      <c r="T184" s="848"/>
      <c r="U184" s="848"/>
      <c r="V184" s="848"/>
      <c r="W184" s="848"/>
      <c r="X184" s="848"/>
      <c r="Y184" s="848"/>
      <c r="Z184" s="848"/>
      <c r="AA184" s="848"/>
      <c r="AB184" s="848"/>
      <c r="AC184" s="848"/>
      <c r="AD184" s="848"/>
      <c r="AE184" s="848"/>
      <c r="AF184" s="848"/>
      <c r="AG184" s="484"/>
      <c r="AH184" s="484"/>
      <c r="AI184" s="484"/>
      <c r="AJ184" s="484"/>
      <c r="AK184" s="484"/>
      <c r="AL184" s="484"/>
      <c r="AM184" s="484"/>
    </row>
    <row r="185" spans="1:39" ht="25.5" hidden="1">
      <c r="A185" s="848"/>
      <c r="B185" s="848"/>
      <c r="C185" s="848"/>
      <c r="D185" s="848"/>
      <c r="E185" s="848"/>
      <c r="F185" s="848"/>
      <c r="G185" s="848"/>
      <c r="H185" s="848"/>
      <c r="I185" s="848"/>
      <c r="J185" s="848"/>
      <c r="K185" s="848"/>
      <c r="L185" s="848"/>
      <c r="M185" s="848"/>
      <c r="N185" s="848"/>
      <c r="O185" s="848"/>
      <c r="P185" s="848"/>
      <c r="Q185" s="848"/>
      <c r="R185" s="848"/>
      <c r="S185" s="848"/>
      <c r="T185" s="848"/>
      <c r="U185" s="848"/>
      <c r="V185" s="848"/>
      <c r="W185" s="848"/>
      <c r="X185" s="848"/>
      <c r="Y185" s="848"/>
      <c r="Z185" s="848"/>
      <c r="AA185" s="848"/>
      <c r="AB185" s="848"/>
      <c r="AC185" s="848"/>
      <c r="AD185" s="848"/>
      <c r="AE185" s="848"/>
      <c r="AF185" s="848"/>
      <c r="AG185" s="484"/>
      <c r="AH185" s="484"/>
      <c r="AI185" s="484"/>
      <c r="AJ185" s="484"/>
      <c r="AK185" s="484"/>
      <c r="AL185" s="484"/>
      <c r="AM185" s="484"/>
    </row>
    <row r="186" spans="1:39" ht="25.5" hidden="1">
      <c r="A186" s="848"/>
      <c r="B186" s="848"/>
      <c r="C186" s="848"/>
      <c r="D186" s="848"/>
      <c r="E186" s="848"/>
      <c r="F186" s="848"/>
      <c r="G186" s="848"/>
      <c r="H186" s="848"/>
      <c r="I186" s="848"/>
      <c r="J186" s="848"/>
      <c r="K186" s="848"/>
      <c r="L186" s="848"/>
      <c r="M186" s="848"/>
      <c r="N186" s="848"/>
      <c r="O186" s="848"/>
      <c r="P186" s="848"/>
      <c r="Q186" s="848"/>
      <c r="R186" s="848"/>
      <c r="S186" s="848"/>
      <c r="T186" s="848"/>
      <c r="U186" s="848"/>
      <c r="V186" s="848"/>
      <c r="W186" s="848"/>
      <c r="X186" s="848"/>
      <c r="Y186" s="848"/>
      <c r="Z186" s="848"/>
      <c r="AA186" s="848"/>
      <c r="AB186" s="848"/>
      <c r="AC186" s="848"/>
      <c r="AD186" s="848"/>
      <c r="AE186" s="848"/>
      <c r="AF186" s="848"/>
      <c r="AG186" s="484"/>
      <c r="AH186" s="484"/>
      <c r="AI186" s="484"/>
      <c r="AJ186" s="484"/>
      <c r="AK186" s="484"/>
      <c r="AL186" s="484"/>
      <c r="AM186" s="484"/>
    </row>
    <row r="187" spans="1:39" ht="25.5" hidden="1">
      <c r="A187" s="848"/>
      <c r="B187" s="848"/>
      <c r="C187" s="848"/>
      <c r="D187" s="848"/>
      <c r="E187" s="848"/>
      <c r="F187" s="848"/>
      <c r="G187" s="848"/>
      <c r="H187" s="848"/>
      <c r="I187" s="848"/>
      <c r="J187" s="848"/>
      <c r="K187" s="848"/>
      <c r="L187" s="848"/>
      <c r="M187" s="848"/>
      <c r="N187" s="848"/>
      <c r="O187" s="848"/>
      <c r="P187" s="848"/>
      <c r="Q187" s="848"/>
      <c r="R187" s="848"/>
      <c r="S187" s="848"/>
      <c r="T187" s="848"/>
      <c r="U187" s="848"/>
      <c r="V187" s="848"/>
      <c r="W187" s="848"/>
      <c r="X187" s="848"/>
      <c r="Y187" s="848"/>
      <c r="Z187" s="848"/>
      <c r="AA187" s="848"/>
      <c r="AB187" s="848"/>
      <c r="AC187" s="848"/>
      <c r="AD187" s="848"/>
      <c r="AE187" s="848"/>
      <c r="AF187" s="848"/>
      <c r="AG187" s="484"/>
      <c r="AH187" s="484"/>
      <c r="AI187" s="484"/>
      <c r="AJ187" s="484"/>
      <c r="AK187" s="484"/>
      <c r="AL187" s="484"/>
      <c r="AM187" s="484"/>
    </row>
    <row r="188" spans="1:39" ht="25.5" hidden="1">
      <c r="A188" s="848"/>
      <c r="B188" s="848"/>
      <c r="C188" s="848"/>
      <c r="D188" s="848"/>
      <c r="E188" s="848"/>
      <c r="F188" s="848"/>
      <c r="G188" s="848"/>
      <c r="H188" s="848"/>
      <c r="I188" s="848"/>
      <c r="J188" s="848"/>
      <c r="K188" s="848"/>
      <c r="L188" s="848"/>
      <c r="M188" s="848"/>
      <c r="N188" s="848"/>
      <c r="O188" s="848"/>
      <c r="P188" s="848"/>
      <c r="Q188" s="848"/>
      <c r="R188" s="848"/>
      <c r="S188" s="848"/>
      <c r="T188" s="848"/>
      <c r="U188" s="848"/>
      <c r="V188" s="848"/>
      <c r="W188" s="848"/>
      <c r="X188" s="848"/>
      <c r="Y188" s="848"/>
      <c r="Z188" s="848"/>
      <c r="AA188" s="848"/>
      <c r="AB188" s="848"/>
      <c r="AC188" s="848"/>
      <c r="AD188" s="848"/>
      <c r="AE188" s="848"/>
      <c r="AF188" s="848"/>
      <c r="AG188" s="484"/>
      <c r="AH188" s="484"/>
      <c r="AI188" s="484"/>
      <c r="AJ188" s="484"/>
      <c r="AK188" s="484"/>
      <c r="AL188" s="484"/>
      <c r="AM188" s="484"/>
    </row>
    <row r="189" spans="1:39" ht="25.5" hidden="1">
      <c r="A189" s="848"/>
      <c r="B189" s="848"/>
      <c r="C189" s="848"/>
      <c r="D189" s="848"/>
      <c r="E189" s="848"/>
      <c r="F189" s="848"/>
      <c r="G189" s="848"/>
      <c r="H189" s="848"/>
      <c r="I189" s="848"/>
      <c r="J189" s="848"/>
      <c r="K189" s="848"/>
      <c r="L189" s="848"/>
      <c r="M189" s="848"/>
      <c r="N189" s="848"/>
      <c r="O189" s="848"/>
      <c r="P189" s="848"/>
      <c r="Q189" s="848"/>
      <c r="R189" s="848"/>
      <c r="S189" s="848"/>
      <c r="T189" s="848"/>
      <c r="U189" s="848"/>
      <c r="V189" s="848"/>
      <c r="W189" s="848"/>
      <c r="X189" s="848"/>
      <c r="Y189" s="848"/>
      <c r="Z189" s="848"/>
      <c r="AA189" s="848"/>
      <c r="AB189" s="848"/>
      <c r="AC189" s="848"/>
      <c r="AD189" s="848"/>
      <c r="AE189" s="848"/>
      <c r="AF189" s="848"/>
      <c r="AG189" s="484"/>
      <c r="AH189" s="484"/>
      <c r="AI189" s="484"/>
      <c r="AJ189" s="484"/>
      <c r="AK189" s="484"/>
      <c r="AL189" s="484"/>
      <c r="AM189" s="484"/>
    </row>
    <row r="190" spans="1:39" ht="25.5" hidden="1">
      <c r="A190" s="848"/>
      <c r="B190" s="848"/>
      <c r="C190" s="848"/>
      <c r="D190" s="848"/>
      <c r="E190" s="848"/>
      <c r="F190" s="848"/>
      <c r="G190" s="848"/>
      <c r="H190" s="848"/>
      <c r="I190" s="848"/>
      <c r="J190" s="848"/>
      <c r="K190" s="848"/>
      <c r="L190" s="848"/>
      <c r="M190" s="848"/>
      <c r="N190" s="848"/>
      <c r="O190" s="848"/>
      <c r="P190" s="848"/>
      <c r="Q190" s="848"/>
      <c r="R190" s="848"/>
      <c r="S190" s="848"/>
      <c r="T190" s="848"/>
      <c r="U190" s="848"/>
      <c r="V190" s="848"/>
      <c r="W190" s="848"/>
      <c r="X190" s="848"/>
      <c r="Y190" s="848"/>
      <c r="Z190" s="848"/>
      <c r="AA190" s="848"/>
      <c r="AB190" s="848"/>
      <c r="AC190" s="848"/>
      <c r="AD190" s="848"/>
      <c r="AE190" s="848"/>
      <c r="AF190" s="848"/>
      <c r="AG190" s="484"/>
      <c r="AH190" s="484"/>
      <c r="AI190" s="484"/>
      <c r="AJ190" s="484"/>
      <c r="AK190" s="484"/>
      <c r="AL190" s="484"/>
      <c r="AM190" s="484"/>
    </row>
    <row r="191" spans="1:39" ht="25.5" hidden="1">
      <c r="A191" s="848"/>
      <c r="B191" s="848"/>
      <c r="C191" s="848"/>
      <c r="D191" s="848"/>
      <c r="E191" s="848"/>
      <c r="F191" s="848"/>
      <c r="G191" s="848"/>
      <c r="H191" s="848"/>
      <c r="I191" s="848"/>
      <c r="J191" s="848"/>
      <c r="K191" s="848"/>
      <c r="L191" s="848"/>
      <c r="M191" s="848"/>
      <c r="N191" s="848"/>
      <c r="O191" s="848"/>
      <c r="P191" s="848"/>
      <c r="Q191" s="848"/>
      <c r="R191" s="848"/>
      <c r="S191" s="848"/>
      <c r="T191" s="848"/>
      <c r="U191" s="848"/>
      <c r="V191" s="848"/>
      <c r="W191" s="848"/>
      <c r="X191" s="848"/>
      <c r="Y191" s="848"/>
      <c r="Z191" s="848"/>
      <c r="AA191" s="848"/>
      <c r="AB191" s="848"/>
      <c r="AC191" s="848"/>
      <c r="AD191" s="848"/>
      <c r="AE191" s="848"/>
      <c r="AF191" s="848"/>
      <c r="AG191" s="484"/>
      <c r="AH191" s="484"/>
      <c r="AI191" s="484"/>
      <c r="AJ191" s="484"/>
      <c r="AK191" s="484"/>
      <c r="AL191" s="484"/>
      <c r="AM191" s="484"/>
    </row>
    <row r="192" spans="1:39" ht="25.5" hidden="1">
      <c r="A192" s="848"/>
      <c r="B192" s="848"/>
      <c r="C192" s="848"/>
      <c r="D192" s="848"/>
      <c r="E192" s="848"/>
      <c r="F192" s="848"/>
      <c r="G192" s="848"/>
      <c r="H192" s="848"/>
      <c r="I192" s="848"/>
      <c r="J192" s="848"/>
      <c r="K192" s="848"/>
      <c r="L192" s="848"/>
      <c r="M192" s="848"/>
      <c r="N192" s="848"/>
      <c r="O192" s="848"/>
      <c r="P192" s="848"/>
      <c r="Q192" s="848"/>
      <c r="R192" s="848"/>
      <c r="S192" s="848"/>
      <c r="T192" s="848"/>
      <c r="U192" s="848"/>
      <c r="V192" s="848"/>
      <c r="W192" s="848"/>
      <c r="X192" s="848"/>
      <c r="Y192" s="848"/>
      <c r="Z192" s="848"/>
      <c r="AA192" s="848"/>
      <c r="AB192" s="848"/>
      <c r="AC192" s="848"/>
      <c r="AD192" s="848"/>
      <c r="AE192" s="848"/>
      <c r="AF192" s="848"/>
      <c r="AG192" s="484"/>
      <c r="AH192" s="484"/>
      <c r="AI192" s="484"/>
      <c r="AJ192" s="484"/>
      <c r="AK192" s="484"/>
      <c r="AL192" s="484"/>
      <c r="AM192" s="484"/>
    </row>
    <row r="193" spans="1:39" ht="25.5" hidden="1">
      <c r="A193" s="848"/>
      <c r="B193" s="848"/>
      <c r="C193" s="848"/>
      <c r="D193" s="848"/>
      <c r="E193" s="848"/>
      <c r="F193" s="848"/>
      <c r="G193" s="848"/>
      <c r="H193" s="848"/>
      <c r="I193" s="848"/>
      <c r="J193" s="848"/>
      <c r="K193" s="848"/>
      <c r="L193" s="848"/>
      <c r="M193" s="848"/>
      <c r="N193" s="848"/>
      <c r="O193" s="848"/>
      <c r="P193" s="848"/>
      <c r="Q193" s="848"/>
      <c r="R193" s="848"/>
      <c r="S193" s="848"/>
      <c r="T193" s="848"/>
      <c r="U193" s="848"/>
      <c r="V193" s="848"/>
      <c r="W193" s="848"/>
      <c r="X193" s="848"/>
      <c r="Y193" s="848"/>
      <c r="Z193" s="848"/>
      <c r="AA193" s="848"/>
      <c r="AB193" s="848"/>
      <c r="AC193" s="848"/>
      <c r="AD193" s="848"/>
      <c r="AE193" s="848"/>
      <c r="AF193" s="848"/>
      <c r="AG193" s="484"/>
      <c r="AH193" s="484"/>
      <c r="AI193" s="484"/>
      <c r="AJ193" s="484"/>
      <c r="AK193" s="484"/>
      <c r="AL193" s="484"/>
      <c r="AM193" s="484"/>
    </row>
    <row r="194" spans="1:39" ht="25.5" hidden="1">
      <c r="A194" s="848"/>
      <c r="B194" s="848"/>
      <c r="C194" s="848"/>
      <c r="D194" s="848"/>
      <c r="E194" s="848"/>
      <c r="F194" s="848"/>
      <c r="G194" s="848"/>
      <c r="H194" s="848"/>
      <c r="I194" s="848"/>
      <c r="J194" s="848"/>
      <c r="K194" s="848"/>
      <c r="L194" s="848"/>
      <c r="M194" s="848"/>
      <c r="N194" s="848"/>
      <c r="O194" s="848"/>
      <c r="P194" s="848"/>
      <c r="Q194" s="848"/>
      <c r="R194" s="848"/>
      <c r="S194" s="848"/>
      <c r="T194" s="848"/>
      <c r="U194" s="848"/>
      <c r="V194" s="848"/>
      <c r="W194" s="848"/>
      <c r="X194" s="848"/>
      <c r="Y194" s="848"/>
      <c r="Z194" s="848"/>
      <c r="AA194" s="848"/>
      <c r="AB194" s="848"/>
      <c r="AC194" s="848"/>
      <c r="AD194" s="848"/>
      <c r="AE194" s="848"/>
      <c r="AF194" s="848"/>
      <c r="AG194" s="484"/>
      <c r="AH194" s="484"/>
      <c r="AI194" s="484"/>
      <c r="AJ194" s="484"/>
      <c r="AK194" s="484"/>
      <c r="AL194" s="484"/>
      <c r="AM194" s="484"/>
    </row>
    <row r="195" spans="1:39" ht="25.5" hidden="1">
      <c r="A195" s="848"/>
      <c r="B195" s="848"/>
      <c r="C195" s="848"/>
      <c r="D195" s="848"/>
      <c r="E195" s="848"/>
      <c r="F195" s="848"/>
      <c r="G195" s="848"/>
      <c r="H195" s="848"/>
      <c r="I195" s="848"/>
      <c r="J195" s="848"/>
      <c r="K195" s="848"/>
      <c r="L195" s="848"/>
      <c r="M195" s="848"/>
      <c r="N195" s="848"/>
      <c r="O195" s="848"/>
      <c r="P195" s="848"/>
      <c r="Q195" s="848"/>
      <c r="R195" s="848"/>
      <c r="S195" s="848"/>
      <c r="T195" s="848"/>
      <c r="U195" s="848"/>
      <c r="V195" s="848"/>
      <c r="W195" s="848"/>
      <c r="X195" s="848"/>
      <c r="Y195" s="848"/>
      <c r="Z195" s="848"/>
      <c r="AA195" s="848"/>
      <c r="AB195" s="848"/>
      <c r="AC195" s="848"/>
      <c r="AD195" s="848"/>
      <c r="AE195" s="848"/>
      <c r="AF195" s="848"/>
      <c r="AG195" s="484"/>
      <c r="AH195" s="484"/>
      <c r="AI195" s="484"/>
      <c r="AJ195" s="484"/>
      <c r="AK195" s="484"/>
      <c r="AL195" s="484"/>
      <c r="AM195" s="484"/>
    </row>
    <row r="196" spans="1:39" ht="25.5" hidden="1">
      <c r="A196" s="848"/>
      <c r="B196" s="848"/>
      <c r="C196" s="848"/>
      <c r="D196" s="848"/>
      <c r="E196" s="848"/>
      <c r="F196" s="848"/>
      <c r="G196" s="848"/>
      <c r="H196" s="848"/>
      <c r="I196" s="848"/>
      <c r="J196" s="848"/>
      <c r="K196" s="848"/>
      <c r="L196" s="848"/>
      <c r="M196" s="848"/>
      <c r="N196" s="848"/>
      <c r="O196" s="848"/>
      <c r="P196" s="848"/>
      <c r="Q196" s="848"/>
      <c r="R196" s="848"/>
      <c r="S196" s="848"/>
      <c r="T196" s="848"/>
      <c r="U196" s="848"/>
      <c r="V196" s="848"/>
      <c r="W196" s="848"/>
      <c r="X196" s="848"/>
      <c r="Y196" s="848"/>
      <c r="Z196" s="848"/>
      <c r="AA196" s="848"/>
      <c r="AB196" s="848"/>
      <c r="AC196" s="848"/>
      <c r="AD196" s="848"/>
      <c r="AE196" s="848"/>
      <c r="AF196" s="848"/>
      <c r="AG196" s="484"/>
      <c r="AH196" s="484"/>
      <c r="AI196" s="484"/>
      <c r="AJ196" s="484"/>
      <c r="AK196" s="484"/>
      <c r="AL196" s="484"/>
      <c r="AM196" s="484"/>
    </row>
    <row r="197" spans="1:39" ht="25.5" hidden="1">
      <c r="A197" s="848"/>
      <c r="B197" s="848"/>
      <c r="C197" s="848"/>
      <c r="D197" s="848"/>
      <c r="E197" s="848"/>
      <c r="F197" s="848"/>
      <c r="G197" s="848"/>
      <c r="H197" s="848"/>
      <c r="I197" s="848"/>
      <c r="J197" s="848"/>
      <c r="K197" s="848"/>
      <c r="L197" s="848"/>
      <c r="M197" s="848"/>
      <c r="N197" s="848"/>
      <c r="O197" s="848"/>
      <c r="P197" s="848"/>
      <c r="Q197" s="848"/>
      <c r="R197" s="848"/>
      <c r="S197" s="848"/>
      <c r="T197" s="848"/>
      <c r="U197" s="848"/>
      <c r="V197" s="848"/>
      <c r="W197" s="848"/>
      <c r="X197" s="848"/>
      <c r="Y197" s="848"/>
      <c r="Z197" s="848"/>
      <c r="AA197" s="848"/>
      <c r="AB197" s="848"/>
      <c r="AC197" s="848"/>
      <c r="AD197" s="848"/>
      <c r="AE197" s="848"/>
      <c r="AF197" s="848"/>
      <c r="AG197" s="484"/>
      <c r="AH197" s="484"/>
      <c r="AI197" s="484"/>
      <c r="AJ197" s="484"/>
      <c r="AK197" s="484"/>
      <c r="AL197" s="484"/>
      <c r="AM197" s="484"/>
    </row>
    <row r="198" spans="1:39" ht="25.5" hidden="1">
      <c r="A198" s="848"/>
      <c r="B198" s="848"/>
      <c r="C198" s="848"/>
      <c r="D198" s="848"/>
      <c r="E198" s="848"/>
      <c r="F198" s="848"/>
      <c r="G198" s="848"/>
      <c r="H198" s="848"/>
      <c r="I198" s="848"/>
      <c r="J198" s="848"/>
      <c r="K198" s="848"/>
      <c r="L198" s="848"/>
      <c r="M198" s="848"/>
      <c r="N198" s="848"/>
      <c r="O198" s="848"/>
      <c r="P198" s="848"/>
      <c r="Q198" s="848"/>
      <c r="R198" s="848"/>
      <c r="S198" s="848"/>
      <c r="T198" s="848"/>
      <c r="U198" s="848"/>
      <c r="V198" s="848"/>
      <c r="W198" s="848"/>
      <c r="X198" s="848"/>
      <c r="Y198" s="848"/>
      <c r="Z198" s="848"/>
      <c r="AA198" s="848"/>
      <c r="AB198" s="848"/>
      <c r="AC198" s="848"/>
      <c r="AD198" s="848"/>
      <c r="AE198" s="848"/>
      <c r="AF198" s="848"/>
      <c r="AG198" s="484"/>
      <c r="AH198" s="484"/>
      <c r="AI198" s="484"/>
      <c r="AJ198" s="484"/>
      <c r="AK198" s="484"/>
      <c r="AL198" s="484"/>
      <c r="AM198" s="484"/>
    </row>
    <row r="199" spans="1:39" ht="25.5" hidden="1">
      <c r="A199" s="849"/>
      <c r="B199" s="849"/>
      <c r="C199" s="849"/>
      <c r="D199" s="849"/>
      <c r="E199" s="849"/>
      <c r="F199" s="849"/>
      <c r="G199" s="849"/>
      <c r="H199" s="849"/>
      <c r="I199" s="849"/>
      <c r="J199" s="849"/>
      <c r="K199" s="849"/>
      <c r="L199" s="849"/>
      <c r="M199" s="849"/>
      <c r="N199" s="849"/>
      <c r="O199" s="849"/>
      <c r="P199" s="849"/>
      <c r="Q199" s="849"/>
      <c r="R199" s="849"/>
      <c r="S199" s="849"/>
      <c r="T199" s="849"/>
      <c r="U199" s="849"/>
      <c r="V199" s="849"/>
      <c r="W199" s="849"/>
      <c r="X199" s="849"/>
      <c r="Y199" s="849"/>
      <c r="Z199" s="849"/>
      <c r="AA199" s="849"/>
      <c r="AB199" s="849"/>
      <c r="AC199" s="849"/>
      <c r="AD199" s="849"/>
      <c r="AE199" s="849"/>
      <c r="AF199" s="849"/>
      <c r="AG199" s="485"/>
      <c r="AH199" s="485"/>
      <c r="AI199" s="485"/>
      <c r="AJ199" s="485"/>
      <c r="AK199" s="485"/>
      <c r="AL199" s="485"/>
      <c r="AM199" s="484"/>
    </row>
    <row r="200" spans="1:39" ht="20.25" hidden="1">
      <c r="A200" s="850"/>
      <c r="B200" s="850"/>
      <c r="C200" s="850"/>
      <c r="D200" s="850"/>
      <c r="E200" s="850"/>
      <c r="F200" s="850"/>
      <c r="G200" s="850"/>
      <c r="H200" s="851"/>
      <c r="I200" s="851"/>
      <c r="J200" s="851"/>
      <c r="K200" s="851"/>
      <c r="L200" s="851"/>
      <c r="M200" s="851"/>
      <c r="N200" s="851"/>
      <c r="O200" s="851"/>
      <c r="P200" s="851"/>
      <c r="Q200" s="851"/>
      <c r="R200" s="851"/>
      <c r="S200" s="851"/>
      <c r="T200" s="851"/>
      <c r="U200" s="851"/>
      <c r="V200" s="851"/>
      <c r="W200" s="851"/>
      <c r="X200" s="851"/>
      <c r="Y200" s="851"/>
      <c r="Z200" s="851"/>
      <c r="AA200" s="851"/>
      <c r="AB200" s="851"/>
      <c r="AC200" s="851"/>
      <c r="AD200" s="851"/>
      <c r="AE200" s="851"/>
      <c r="AF200" s="851"/>
      <c r="AG200" s="486"/>
      <c r="AH200" s="486"/>
      <c r="AI200" s="486"/>
      <c r="AJ200" s="486"/>
      <c r="AK200" s="486"/>
      <c r="AL200" s="486"/>
      <c r="AM200" s="852"/>
    </row>
    <row r="201" spans="1:39" ht="32.25" customHeight="1">
      <c r="A201" s="855" t="s">
        <v>392</v>
      </c>
      <c r="B201" s="856"/>
      <c r="C201" s="856"/>
      <c r="D201" s="856"/>
      <c r="E201" s="856"/>
      <c r="F201" s="856"/>
      <c r="G201" s="856"/>
      <c r="H201" s="856"/>
      <c r="I201" s="856"/>
      <c r="J201" s="856"/>
      <c r="K201" s="856"/>
      <c r="L201" s="856"/>
      <c r="M201" s="856"/>
      <c r="N201" s="856"/>
      <c r="O201" s="856"/>
      <c r="P201" s="856"/>
      <c r="Q201" s="856"/>
      <c r="R201" s="856"/>
      <c r="S201" s="856"/>
      <c r="T201" s="856"/>
      <c r="U201" s="856"/>
      <c r="V201" s="856"/>
      <c r="W201" s="856"/>
      <c r="X201" s="856"/>
      <c r="Y201" s="856"/>
      <c r="Z201" s="856"/>
      <c r="AA201" s="856"/>
      <c r="AB201" s="856"/>
      <c r="AC201" s="856"/>
      <c r="AD201" s="856"/>
      <c r="AE201" s="856"/>
      <c r="AF201" s="856"/>
      <c r="AG201" s="482"/>
      <c r="AH201" s="482"/>
      <c r="AI201" s="482"/>
      <c r="AJ201" s="482"/>
      <c r="AK201" s="482"/>
      <c r="AL201" s="482"/>
      <c r="AM201" s="482"/>
    </row>
    <row r="202" spans="1:39" ht="20.25" hidden="1">
      <c r="A202" s="850"/>
      <c r="B202" s="850"/>
      <c r="C202" s="850"/>
      <c r="D202" s="850"/>
      <c r="E202" s="850"/>
      <c r="F202" s="850"/>
      <c r="G202" s="850"/>
      <c r="H202" s="851"/>
      <c r="I202" s="851"/>
      <c r="J202" s="851"/>
      <c r="K202" s="851"/>
      <c r="L202" s="851"/>
      <c r="M202" s="851"/>
      <c r="N202" s="851"/>
      <c r="O202" s="851"/>
      <c r="P202" s="851"/>
      <c r="Q202" s="851"/>
      <c r="R202" s="851"/>
      <c r="S202" s="851"/>
      <c r="T202" s="851"/>
      <c r="U202" s="851"/>
      <c r="V202" s="851"/>
      <c r="W202" s="851"/>
      <c r="X202" s="851"/>
      <c r="Y202" s="851"/>
      <c r="Z202" s="851"/>
      <c r="AA202" s="851"/>
      <c r="AB202" s="851"/>
      <c r="AC202" s="851"/>
      <c r="AD202" s="851"/>
      <c r="AE202" s="851"/>
      <c r="AF202" s="851"/>
      <c r="AG202" s="486"/>
      <c r="AH202" s="486"/>
      <c r="AI202" s="486"/>
      <c r="AJ202" s="486"/>
      <c r="AK202" s="486"/>
      <c r="AL202" s="486"/>
      <c r="AM202" s="852"/>
    </row>
    <row r="203" spans="1:39" ht="20.25">
      <c r="A203" s="850"/>
      <c r="B203" s="850"/>
      <c r="C203" s="850"/>
      <c r="D203" s="850"/>
      <c r="E203" s="850"/>
      <c r="F203" s="850"/>
      <c r="G203" s="850"/>
      <c r="H203" s="851"/>
      <c r="I203" s="851"/>
      <c r="J203" s="851"/>
      <c r="K203" s="851"/>
      <c r="L203" s="851"/>
      <c r="M203" s="851"/>
      <c r="N203" s="851"/>
      <c r="O203" s="851"/>
      <c r="P203" s="851"/>
      <c r="Q203" s="851"/>
      <c r="R203" s="851"/>
      <c r="S203" s="851"/>
      <c r="T203" s="851"/>
      <c r="U203" s="851"/>
      <c r="V203" s="851"/>
      <c r="W203" s="851"/>
      <c r="X203" s="851"/>
      <c r="Y203" s="851"/>
      <c r="Z203" s="851"/>
      <c r="AA203" s="851"/>
      <c r="AB203" s="851"/>
      <c r="AC203" s="851"/>
      <c r="AD203" s="851"/>
      <c r="AE203" s="851"/>
      <c r="AF203" s="851"/>
      <c r="AG203" s="486"/>
      <c r="AH203" s="486"/>
      <c r="AI203" s="486"/>
      <c r="AJ203" s="486"/>
      <c r="AK203" s="486"/>
      <c r="AL203" s="486"/>
      <c r="AM203" s="852"/>
    </row>
    <row r="204" spans="1:256" ht="35.25" customHeight="1">
      <c r="A204" s="857" t="s">
        <v>393</v>
      </c>
      <c r="B204" s="856"/>
      <c r="C204" s="856"/>
      <c r="D204" s="856"/>
      <c r="E204" s="856"/>
      <c r="F204" s="856"/>
      <c r="G204" s="856"/>
      <c r="H204" s="856"/>
      <c r="I204" s="856"/>
      <c r="J204" s="856"/>
      <c r="K204" s="856"/>
      <c r="L204" s="856"/>
      <c r="M204" s="856"/>
      <c r="N204" s="856"/>
      <c r="O204" s="856"/>
      <c r="P204" s="856"/>
      <c r="Q204" s="856"/>
      <c r="R204" s="856"/>
      <c r="S204" s="856"/>
      <c r="T204" s="856"/>
      <c r="U204" s="856"/>
      <c r="V204" s="856"/>
      <c r="W204" s="856"/>
      <c r="X204" s="856"/>
      <c r="Y204" s="856"/>
      <c r="Z204" s="856"/>
      <c r="AA204" s="856"/>
      <c r="AB204" s="856"/>
      <c r="AC204" s="856"/>
      <c r="AD204" s="856"/>
      <c r="AE204" s="856"/>
      <c r="AF204" s="856"/>
      <c r="AG204" s="482"/>
      <c r="AH204" s="482"/>
      <c r="AI204" s="482"/>
      <c r="AJ204" s="482"/>
      <c r="AK204" s="482"/>
      <c r="AL204" s="482"/>
      <c r="AM204" s="852"/>
      <c r="BM204" s="725" t="s">
        <v>394</v>
      </c>
      <c r="BN204" s="724"/>
      <c r="BO204" s="724"/>
      <c r="BP204" s="724"/>
      <c r="BQ204" s="724"/>
      <c r="BR204" s="724"/>
      <c r="BS204" s="724"/>
      <c r="BT204" s="724"/>
      <c r="BU204" s="724"/>
      <c r="BV204" s="724"/>
      <c r="BW204" s="724"/>
      <c r="BX204" s="724"/>
      <c r="BY204" s="724"/>
      <c r="BZ204" s="724"/>
      <c r="CA204" s="724"/>
      <c r="CB204" s="724"/>
      <c r="CC204" s="724"/>
      <c r="CD204" s="724"/>
      <c r="CE204" s="724"/>
      <c r="CF204" s="724"/>
      <c r="CG204" s="724"/>
      <c r="CH204" s="724"/>
      <c r="CI204" s="724"/>
      <c r="CJ204" s="724"/>
      <c r="CK204" s="724"/>
      <c r="CL204" s="724"/>
      <c r="CM204" s="724"/>
      <c r="CN204" s="724"/>
      <c r="CO204" s="724"/>
      <c r="CP204" s="724"/>
      <c r="CQ204" s="724"/>
      <c r="CR204" s="724"/>
      <c r="CS204" s="725" t="s">
        <v>394</v>
      </c>
      <c r="CT204" s="724"/>
      <c r="CU204" s="724"/>
      <c r="CV204" s="724"/>
      <c r="CW204" s="724"/>
      <c r="CX204" s="724"/>
      <c r="CY204" s="724"/>
      <c r="CZ204" s="724"/>
      <c r="DA204" s="724"/>
      <c r="DB204" s="724"/>
      <c r="DC204" s="724"/>
      <c r="DD204" s="724"/>
      <c r="DE204" s="724"/>
      <c r="DF204" s="724"/>
      <c r="DG204" s="724"/>
      <c r="DH204" s="724"/>
      <c r="DI204" s="724"/>
      <c r="DJ204" s="724"/>
      <c r="DK204" s="724"/>
      <c r="DL204" s="724"/>
      <c r="DM204" s="724"/>
      <c r="DN204" s="724"/>
      <c r="DO204" s="724"/>
      <c r="DP204" s="724"/>
      <c r="DQ204" s="724"/>
      <c r="DR204" s="724"/>
      <c r="DS204" s="724"/>
      <c r="DT204" s="724"/>
      <c r="DU204" s="724"/>
      <c r="DV204" s="724"/>
      <c r="DW204" s="724"/>
      <c r="DX204" s="724"/>
      <c r="DY204" s="725" t="s">
        <v>394</v>
      </c>
      <c r="DZ204" s="724"/>
      <c r="EA204" s="724"/>
      <c r="EB204" s="724"/>
      <c r="EC204" s="724"/>
      <c r="ED204" s="724"/>
      <c r="EE204" s="724"/>
      <c r="EF204" s="724"/>
      <c r="EG204" s="724"/>
      <c r="EH204" s="724"/>
      <c r="EI204" s="724"/>
      <c r="EJ204" s="724"/>
      <c r="EK204" s="724"/>
      <c r="EL204" s="724"/>
      <c r="EM204" s="724"/>
      <c r="EN204" s="724"/>
      <c r="EO204" s="724"/>
      <c r="EP204" s="724"/>
      <c r="EQ204" s="724"/>
      <c r="ER204" s="724"/>
      <c r="ES204" s="724"/>
      <c r="ET204" s="724"/>
      <c r="EU204" s="724"/>
      <c r="EV204" s="724"/>
      <c r="EW204" s="724"/>
      <c r="EX204" s="724"/>
      <c r="EY204" s="724"/>
      <c r="EZ204" s="724"/>
      <c r="FA204" s="724"/>
      <c r="FB204" s="724"/>
      <c r="FC204" s="724"/>
      <c r="FD204" s="724"/>
      <c r="FE204" s="725" t="s">
        <v>394</v>
      </c>
      <c r="FF204" s="724"/>
      <c r="FG204" s="724"/>
      <c r="FH204" s="724"/>
      <c r="FI204" s="724"/>
      <c r="FJ204" s="724"/>
      <c r="FK204" s="724"/>
      <c r="FL204" s="724"/>
      <c r="FM204" s="724"/>
      <c r="FN204" s="724"/>
      <c r="FO204" s="724"/>
      <c r="FP204" s="724"/>
      <c r="FQ204" s="724"/>
      <c r="FR204" s="724"/>
      <c r="FS204" s="724"/>
      <c r="FT204" s="724"/>
      <c r="FU204" s="724"/>
      <c r="FV204" s="724"/>
      <c r="FW204" s="724"/>
      <c r="FX204" s="724"/>
      <c r="FY204" s="724"/>
      <c r="FZ204" s="724"/>
      <c r="GA204" s="724"/>
      <c r="GB204" s="724"/>
      <c r="GC204" s="724"/>
      <c r="GD204" s="724"/>
      <c r="GE204" s="724"/>
      <c r="GF204" s="724"/>
      <c r="GG204" s="724"/>
      <c r="GH204" s="724"/>
      <c r="GI204" s="724"/>
      <c r="GJ204" s="724"/>
      <c r="GK204" s="725" t="s">
        <v>394</v>
      </c>
      <c r="GL204" s="724"/>
      <c r="GM204" s="724"/>
      <c r="GN204" s="724"/>
      <c r="GO204" s="724"/>
      <c r="GP204" s="724"/>
      <c r="GQ204" s="724"/>
      <c r="GR204" s="724"/>
      <c r="GS204" s="724"/>
      <c r="GT204" s="724"/>
      <c r="GU204" s="724"/>
      <c r="GV204" s="724"/>
      <c r="GW204" s="724"/>
      <c r="GX204" s="724"/>
      <c r="GY204" s="724"/>
      <c r="GZ204" s="724"/>
      <c r="HA204" s="724"/>
      <c r="HB204" s="724"/>
      <c r="HC204" s="724"/>
      <c r="HD204" s="724"/>
      <c r="HE204" s="724"/>
      <c r="HF204" s="724"/>
      <c r="HG204" s="724"/>
      <c r="HH204" s="724"/>
      <c r="HI204" s="724"/>
      <c r="HJ204" s="724"/>
      <c r="HK204" s="724"/>
      <c r="HL204" s="724"/>
      <c r="HM204" s="724"/>
      <c r="HN204" s="724"/>
      <c r="HO204" s="724"/>
      <c r="HP204" s="724"/>
      <c r="HQ204" s="725" t="s">
        <v>394</v>
      </c>
      <c r="HR204" s="724"/>
      <c r="HS204" s="724"/>
      <c r="HT204" s="724"/>
      <c r="HU204" s="724"/>
      <c r="HV204" s="724"/>
      <c r="HW204" s="724"/>
      <c r="HX204" s="724"/>
      <c r="HY204" s="724"/>
      <c r="HZ204" s="724"/>
      <c r="IA204" s="724"/>
      <c r="IB204" s="724"/>
      <c r="IC204" s="724"/>
      <c r="ID204" s="724"/>
      <c r="IE204" s="724"/>
      <c r="IF204" s="724"/>
      <c r="IG204" s="724"/>
      <c r="IH204" s="724"/>
      <c r="II204" s="724"/>
      <c r="IJ204" s="724"/>
      <c r="IK204" s="724"/>
      <c r="IL204" s="724"/>
      <c r="IM204" s="724"/>
      <c r="IN204" s="724"/>
      <c r="IO204" s="724"/>
      <c r="IP204" s="724"/>
      <c r="IQ204" s="724"/>
      <c r="IR204" s="724"/>
      <c r="IS204" s="724"/>
      <c r="IT204" s="724"/>
      <c r="IU204" s="724"/>
      <c r="IV204" s="724"/>
    </row>
    <row r="205" spans="1:39" ht="83.25" customHeight="1">
      <c r="A205" s="857" t="s">
        <v>394</v>
      </c>
      <c r="B205" s="856"/>
      <c r="C205" s="856"/>
      <c r="D205" s="856"/>
      <c r="E205" s="856"/>
      <c r="F205" s="856"/>
      <c r="G205" s="856"/>
      <c r="H205" s="856"/>
      <c r="I205" s="856"/>
      <c r="J205" s="856"/>
      <c r="K205" s="856"/>
      <c r="L205" s="856"/>
      <c r="M205" s="856"/>
      <c r="N205" s="856"/>
      <c r="O205" s="856"/>
      <c r="P205" s="856"/>
      <c r="Q205" s="856"/>
      <c r="R205" s="856"/>
      <c r="S205" s="856"/>
      <c r="T205" s="856"/>
      <c r="U205" s="856"/>
      <c r="V205" s="856"/>
      <c r="W205" s="856"/>
      <c r="X205" s="856"/>
      <c r="Y205" s="856"/>
      <c r="Z205" s="856"/>
      <c r="AA205" s="856"/>
      <c r="AB205" s="856"/>
      <c r="AC205" s="856"/>
      <c r="AD205" s="856"/>
      <c r="AE205" s="856"/>
      <c r="AF205" s="856"/>
      <c r="AG205" s="487"/>
      <c r="AH205" s="487"/>
      <c r="AI205" s="487"/>
      <c r="AJ205" s="487"/>
      <c r="AK205" s="487"/>
      <c r="AL205" s="858"/>
      <c r="AM205" s="859"/>
    </row>
    <row r="206" spans="1:39" ht="42.75" customHeight="1">
      <c r="A206" s="860" t="s">
        <v>396</v>
      </c>
      <c r="B206" s="861"/>
      <c r="C206" s="861"/>
      <c r="D206" s="861"/>
      <c r="E206" s="861"/>
      <c r="F206" s="861"/>
      <c r="G206" s="861"/>
      <c r="H206" s="861"/>
      <c r="I206" s="861"/>
      <c r="J206" s="861"/>
      <c r="K206" s="861"/>
      <c r="L206" s="861"/>
      <c r="M206" s="861"/>
      <c r="N206" s="861"/>
      <c r="O206" s="861"/>
      <c r="P206" s="861"/>
      <c r="Q206" s="861"/>
      <c r="R206" s="861"/>
      <c r="S206" s="861"/>
      <c r="T206" s="861"/>
      <c r="U206" s="861"/>
      <c r="V206" s="861"/>
      <c r="W206" s="861"/>
      <c r="X206" s="861"/>
      <c r="Y206" s="861"/>
      <c r="Z206" s="861"/>
      <c r="AA206" s="861"/>
      <c r="AB206" s="861"/>
      <c r="AC206" s="861"/>
      <c r="AD206" s="861"/>
      <c r="AE206" s="861"/>
      <c r="AF206" s="862"/>
      <c r="AG206" s="487"/>
      <c r="AH206" s="487"/>
      <c r="AI206" s="487"/>
      <c r="AJ206" s="487"/>
      <c r="AK206" s="487"/>
      <c r="AL206" s="858"/>
      <c r="AM206" s="859"/>
    </row>
    <row r="207" spans="1:39" ht="50.25" customHeight="1">
      <c r="A207" s="860" t="s">
        <v>397</v>
      </c>
      <c r="B207" s="861"/>
      <c r="C207" s="861"/>
      <c r="D207" s="861"/>
      <c r="E207" s="861"/>
      <c r="F207" s="861"/>
      <c r="G207" s="861"/>
      <c r="H207" s="861"/>
      <c r="I207" s="861"/>
      <c r="J207" s="861"/>
      <c r="K207" s="861"/>
      <c r="L207" s="861"/>
      <c r="M207" s="861"/>
      <c r="N207" s="861"/>
      <c r="O207" s="861"/>
      <c r="P207" s="861"/>
      <c r="Q207" s="861"/>
      <c r="R207" s="861"/>
      <c r="S207" s="861"/>
      <c r="T207" s="861"/>
      <c r="U207" s="861"/>
      <c r="V207" s="861"/>
      <c r="W207" s="861"/>
      <c r="X207" s="861"/>
      <c r="Y207" s="861"/>
      <c r="Z207" s="861"/>
      <c r="AA207" s="861"/>
      <c r="AB207" s="861"/>
      <c r="AC207" s="861"/>
      <c r="AD207" s="861"/>
      <c r="AE207" s="861"/>
      <c r="AF207" s="862"/>
      <c r="AG207" s="487"/>
      <c r="AH207" s="487"/>
      <c r="AI207" s="487"/>
      <c r="AJ207" s="487"/>
      <c r="AK207" s="487"/>
      <c r="AL207" s="858"/>
      <c r="AM207" s="859"/>
    </row>
    <row r="208" spans="1:39" ht="20.25">
      <c r="A208" s="834"/>
      <c r="B208" s="834"/>
      <c r="C208" s="834"/>
      <c r="D208" s="834"/>
      <c r="E208" s="834"/>
      <c r="F208" s="834"/>
      <c r="G208" s="834"/>
      <c r="H208" s="863"/>
      <c r="I208" s="863"/>
      <c r="J208" s="863"/>
      <c r="K208" s="863"/>
      <c r="L208" s="863"/>
      <c r="M208" s="863"/>
      <c r="N208" s="863"/>
      <c r="O208" s="863"/>
      <c r="P208" s="863"/>
      <c r="Q208" s="863"/>
      <c r="R208" s="863"/>
      <c r="S208" s="863"/>
      <c r="T208" s="863"/>
      <c r="U208" s="863"/>
      <c r="V208" s="863"/>
      <c r="W208" s="863"/>
      <c r="X208" s="863"/>
      <c r="Y208" s="863"/>
      <c r="Z208" s="863"/>
      <c r="AA208" s="863"/>
      <c r="AB208" s="863"/>
      <c r="AC208" s="863"/>
      <c r="AD208" s="863"/>
      <c r="AE208" s="863"/>
      <c r="AF208" s="863"/>
      <c r="AG208" s="316"/>
      <c r="AH208" s="316"/>
      <c r="AI208" s="316"/>
      <c r="AJ208" s="316"/>
      <c r="AK208" s="316"/>
      <c r="AL208" s="316"/>
      <c r="AM208" s="864"/>
    </row>
    <row r="209" spans="1:32" ht="20.25">
      <c r="A209" s="834"/>
      <c r="B209" s="834"/>
      <c r="C209" s="834"/>
      <c r="D209" s="834"/>
      <c r="E209" s="834"/>
      <c r="F209" s="834"/>
      <c r="G209" s="834"/>
      <c r="H209" s="863"/>
      <c r="I209" s="863"/>
      <c r="J209" s="863"/>
      <c r="K209" s="863"/>
      <c r="L209" s="863"/>
      <c r="M209" s="863"/>
      <c r="N209" s="863"/>
      <c r="O209" s="863"/>
      <c r="P209" s="863"/>
      <c r="Q209" s="863"/>
      <c r="R209" s="863"/>
      <c r="S209" s="863"/>
      <c r="T209" s="863"/>
      <c r="U209" s="863"/>
      <c r="V209" s="863"/>
      <c r="W209" s="863"/>
      <c r="X209" s="863"/>
      <c r="Y209" s="863"/>
      <c r="Z209" s="863"/>
      <c r="AA209" s="863"/>
      <c r="AB209" s="863"/>
      <c r="AC209" s="863"/>
      <c r="AD209" s="863"/>
      <c r="AE209" s="863"/>
      <c r="AF209" s="863"/>
    </row>
  </sheetData>
  <mergeCells count="41">
    <mergeCell ref="BM150:CR150"/>
    <mergeCell ref="CS150:DX150"/>
    <mergeCell ref="DY150:FD150"/>
    <mergeCell ref="AG150:BL150"/>
    <mergeCell ref="GK150:HP150"/>
    <mergeCell ref="HQ150:IV150"/>
    <mergeCell ref="FE204:GJ204"/>
    <mergeCell ref="GK204:HP204"/>
    <mergeCell ref="HQ204:IV204"/>
    <mergeCell ref="FE150:GJ150"/>
    <mergeCell ref="BM204:CR204"/>
    <mergeCell ref="CS204:DX204"/>
    <mergeCell ref="DY204:FD204"/>
    <mergeCell ref="A206:AF206"/>
    <mergeCell ref="A205:AF205"/>
    <mergeCell ref="A204:AF204"/>
    <mergeCell ref="A74:C74"/>
    <mergeCell ref="B93:G93"/>
    <mergeCell ref="A78:AH79"/>
    <mergeCell ref="A207:AF207"/>
    <mergeCell ref="B110:G110"/>
    <mergeCell ref="B111:G111"/>
    <mergeCell ref="B112:G112"/>
    <mergeCell ref="B131:G131"/>
    <mergeCell ref="A150:AF150"/>
    <mergeCell ref="A124:AH125"/>
    <mergeCell ref="AJ9:AL9"/>
    <mergeCell ref="AF9:AH9"/>
    <mergeCell ref="A70:C70"/>
    <mergeCell ref="A72:C72"/>
    <mergeCell ref="A71:C71"/>
    <mergeCell ref="A201:AF201"/>
    <mergeCell ref="B130:G130"/>
    <mergeCell ref="A155:AF155"/>
    <mergeCell ref="A152:AF152"/>
    <mergeCell ref="B132:G132"/>
    <mergeCell ref="B133:G133"/>
    <mergeCell ref="A76:AH77"/>
    <mergeCell ref="A103:AH104"/>
    <mergeCell ref="B109:G109"/>
    <mergeCell ref="A175:AF178"/>
  </mergeCells>
  <printOptions horizontalCentered="1"/>
  <pageMargins left="0.5" right="0.4" top="0.5" bottom="0.25" header="0" footer="0"/>
  <pageSetup firstPageNumber="8" useFirstPageNumber="1" fitToHeight="0" horizontalDpi="600" verticalDpi="600" orientation="landscape" scale="45" r:id="rId1"/>
  <headerFooter alignWithMargins="0">
    <oddFooter>&amp;C&amp;"Times New Roman,Regular"Exhibit B - Summary of Requirements</oddFooter>
  </headerFooter>
  <rowBreaks count="1" manualBreakCount="1">
    <brk id="79" max="37" man="1"/>
  </rowBreaks>
</worksheet>
</file>

<file path=xl/worksheets/sheet3.xml><?xml version="1.0" encoding="utf-8"?>
<worksheet xmlns="http://schemas.openxmlformats.org/spreadsheetml/2006/main" xmlns:r="http://schemas.openxmlformats.org/officeDocument/2006/relationships">
  <sheetPr>
    <pageSetUpPr fitToPage="1"/>
  </sheetPr>
  <dimension ref="A1:G31"/>
  <sheetViews>
    <sheetView workbookViewId="0" topLeftCell="A11">
      <selection activeCell="D13" sqref="D13"/>
    </sheetView>
  </sheetViews>
  <sheetFormatPr defaultColWidth="8.88671875" defaultRowHeight="15"/>
  <cols>
    <col min="1" max="1" width="44.77734375" style="57" bestFit="1" customWidth="1"/>
    <col min="2" max="2" width="21.77734375" style="57" customWidth="1"/>
    <col min="3" max="3" width="4.6640625" style="57" customWidth="1"/>
    <col min="4" max="4" width="7.5546875" style="57" customWidth="1"/>
    <col min="5" max="5" width="4.6640625" style="57" customWidth="1"/>
    <col min="6" max="6" width="7.21484375" style="57" customWidth="1"/>
    <col min="7" max="7" width="11.21484375" style="57" customWidth="1"/>
    <col min="8" max="16384" width="7.21484375" style="57" customWidth="1"/>
  </cols>
  <sheetData>
    <row r="1" ht="15.75">
      <c r="A1" s="65" t="s">
        <v>283</v>
      </c>
    </row>
    <row r="2" ht="20.25">
      <c r="A2" s="51"/>
    </row>
    <row r="4" spans="1:7" ht="15.75">
      <c r="A4" s="66" t="s">
        <v>139</v>
      </c>
      <c r="B4" s="64"/>
      <c r="C4" s="64"/>
      <c r="D4" s="64"/>
      <c r="E4" s="64"/>
      <c r="F4" s="64"/>
      <c r="G4" s="64"/>
    </row>
    <row r="5" spans="1:7" ht="15.75">
      <c r="A5" s="68" t="s">
        <v>232</v>
      </c>
      <c r="B5" s="64"/>
      <c r="C5" s="64"/>
      <c r="D5" s="64"/>
      <c r="E5" s="64"/>
      <c r="F5" s="64"/>
      <c r="G5" s="64"/>
    </row>
    <row r="6" spans="1:7" ht="12.75">
      <c r="A6" s="67" t="s">
        <v>160</v>
      </c>
      <c r="B6" s="64"/>
      <c r="C6" s="64"/>
      <c r="D6" s="64"/>
      <c r="E6" s="64"/>
      <c r="F6" s="64"/>
      <c r="G6" s="64"/>
    </row>
    <row r="7" spans="1:7" ht="12.75">
      <c r="A7" s="399"/>
      <c r="B7" s="64"/>
      <c r="C7" s="64"/>
      <c r="D7" s="64"/>
      <c r="E7" s="64"/>
      <c r="F7" s="64"/>
      <c r="G7" s="64"/>
    </row>
    <row r="9" spans="1:7" ht="12.75">
      <c r="A9" s="437" t="s">
        <v>130</v>
      </c>
      <c r="B9" s="73" t="s">
        <v>157</v>
      </c>
      <c r="C9" s="74" t="s">
        <v>197</v>
      </c>
      <c r="D9" s="75"/>
      <c r="E9" s="75"/>
      <c r="F9" s="76"/>
      <c r="G9" s="77" t="s">
        <v>7</v>
      </c>
    </row>
    <row r="10" spans="1:7" ht="12.75">
      <c r="A10" s="78"/>
      <c r="B10" s="79" t="s">
        <v>124</v>
      </c>
      <c r="C10" s="80" t="s">
        <v>180</v>
      </c>
      <c r="D10" s="80" t="s">
        <v>201</v>
      </c>
      <c r="E10" s="80" t="s">
        <v>6</v>
      </c>
      <c r="F10" s="81" t="s">
        <v>182</v>
      </c>
      <c r="G10" s="81" t="s">
        <v>185</v>
      </c>
    </row>
    <row r="11" spans="1:7" ht="12.75">
      <c r="A11" s="82"/>
      <c r="B11" s="82"/>
      <c r="C11" s="83"/>
      <c r="D11" s="83"/>
      <c r="E11" s="83"/>
      <c r="F11" s="84"/>
      <c r="G11" s="84"/>
    </row>
    <row r="12" spans="1:7" ht="15.75">
      <c r="A12" s="198" t="s">
        <v>18</v>
      </c>
      <c r="B12" s="199" t="s">
        <v>197</v>
      </c>
      <c r="C12" s="559">
        <v>2</v>
      </c>
      <c r="D12" s="559">
        <v>2</v>
      </c>
      <c r="E12" s="559">
        <v>2</v>
      </c>
      <c r="F12" s="659">
        <v>232</v>
      </c>
      <c r="G12" s="659">
        <f>F12</f>
        <v>232</v>
      </c>
    </row>
    <row r="13" spans="1:7" ht="15.75">
      <c r="A13" s="198" t="s">
        <v>19</v>
      </c>
      <c r="B13" s="199" t="s">
        <v>197</v>
      </c>
      <c r="C13" s="559">
        <v>7</v>
      </c>
      <c r="D13" s="559">
        <v>4</v>
      </c>
      <c r="E13" s="559">
        <v>4</v>
      </c>
      <c r="F13" s="659">
        <v>685</v>
      </c>
      <c r="G13" s="659">
        <f>F13</f>
        <v>685</v>
      </c>
    </row>
    <row r="14" spans="1:7" ht="15.75">
      <c r="A14" s="198" t="s">
        <v>20</v>
      </c>
      <c r="B14" s="662" t="s">
        <v>197</v>
      </c>
      <c r="C14" s="559">
        <v>3</v>
      </c>
      <c r="D14" s="559">
        <v>2</v>
      </c>
      <c r="E14" s="559">
        <v>2</v>
      </c>
      <c r="F14" s="659">
        <v>299</v>
      </c>
      <c r="G14" s="659">
        <f>F14</f>
        <v>299</v>
      </c>
    </row>
    <row r="15" spans="1:7" ht="12.75">
      <c r="A15" s="97" t="s">
        <v>174</v>
      </c>
      <c r="B15" s="661"/>
      <c r="C15" s="88">
        <f>SUM(C12:C14)</f>
        <v>12</v>
      </c>
      <c r="D15" s="89">
        <f>SUM(D12:D14)</f>
        <v>8</v>
      </c>
      <c r="E15" s="89">
        <f>SUM(E12:E14)</f>
        <v>8</v>
      </c>
      <c r="F15" s="90">
        <f>SUM(F12:F14)</f>
        <v>1216</v>
      </c>
      <c r="G15" s="91">
        <f>SUM(G12:G14)</f>
        <v>1216</v>
      </c>
    </row>
    <row r="16" spans="1:7" ht="15" customHeight="1">
      <c r="A16" s="92"/>
      <c r="B16" s="85"/>
      <c r="C16" s="92"/>
      <c r="D16" s="86"/>
      <c r="E16" s="86"/>
      <c r="F16" s="93"/>
      <c r="G16" s="93"/>
    </row>
    <row r="17" spans="1:7" ht="15" customHeight="1" hidden="1">
      <c r="A17" s="94"/>
      <c r="B17" s="94"/>
      <c r="C17" s="94"/>
      <c r="D17" s="94"/>
      <c r="E17" s="94"/>
      <c r="F17" s="94"/>
      <c r="G17" s="94"/>
    </row>
    <row r="18" spans="1:7" ht="15" customHeight="1" hidden="1">
      <c r="A18" s="436" t="s">
        <v>171</v>
      </c>
      <c r="B18" s="73" t="s">
        <v>226</v>
      </c>
      <c r="C18" s="74" t="s">
        <v>102</v>
      </c>
      <c r="D18" s="75"/>
      <c r="E18" s="75"/>
      <c r="F18" s="76"/>
      <c r="G18" s="77" t="s">
        <v>7</v>
      </c>
    </row>
    <row r="19" spans="1:7" ht="15" customHeight="1" hidden="1">
      <c r="A19" s="59"/>
      <c r="B19" s="79" t="s">
        <v>227</v>
      </c>
      <c r="C19" s="80" t="s">
        <v>180</v>
      </c>
      <c r="D19" s="80" t="s">
        <v>214</v>
      </c>
      <c r="E19" s="80" t="s">
        <v>6</v>
      </c>
      <c r="F19" s="81" t="s">
        <v>182</v>
      </c>
      <c r="G19" s="81" t="s">
        <v>191</v>
      </c>
    </row>
    <row r="20" spans="1:7" ht="15" customHeight="1" hidden="1">
      <c r="A20" s="82"/>
      <c r="B20" s="82"/>
      <c r="C20" s="83"/>
      <c r="D20" s="83"/>
      <c r="E20" s="83"/>
      <c r="F20" s="84"/>
      <c r="G20" s="84"/>
    </row>
    <row r="21" spans="1:7" ht="15" customHeight="1" hidden="1">
      <c r="A21" s="198" t="s">
        <v>216</v>
      </c>
      <c r="B21" s="199"/>
      <c r="C21" s="200"/>
      <c r="D21" s="200"/>
      <c r="E21" s="200"/>
      <c r="F21" s="443"/>
      <c r="G21" s="441" t="e">
        <f>SUM(F21,#REF!,#REF!)</f>
        <v>#REF!</v>
      </c>
    </row>
    <row r="22" spans="1:7" ht="15" customHeight="1" hidden="1">
      <c r="A22" s="198" t="s">
        <v>217</v>
      </c>
      <c r="B22" s="199"/>
      <c r="C22" s="200"/>
      <c r="D22" s="200"/>
      <c r="E22" s="200"/>
      <c r="F22" s="443"/>
      <c r="G22" s="441" t="e">
        <f>SUM(F22,#REF!,#REF!)</f>
        <v>#REF!</v>
      </c>
    </row>
    <row r="23" spans="1:7" ht="15" customHeight="1" hidden="1">
      <c r="A23" s="198" t="s">
        <v>218</v>
      </c>
      <c r="B23" s="199"/>
      <c r="C23" s="200"/>
      <c r="D23" s="200"/>
      <c r="E23" s="200"/>
      <c r="F23" s="443"/>
      <c r="G23" s="441" t="e">
        <f>SUM(F23,#REF!,#REF!)</f>
        <v>#REF!</v>
      </c>
    </row>
    <row r="24" spans="1:7" ht="15" customHeight="1" hidden="1">
      <c r="A24" s="198" t="s">
        <v>219</v>
      </c>
      <c r="B24" s="199"/>
      <c r="C24" s="200"/>
      <c r="D24" s="200"/>
      <c r="E24" s="200"/>
      <c r="F24" s="443"/>
      <c r="G24" s="441" t="e">
        <f>SUM(F24,#REF!,#REF!)</f>
        <v>#REF!</v>
      </c>
    </row>
    <row r="25" spans="1:7" ht="15" customHeight="1" hidden="1">
      <c r="A25" s="201" t="s">
        <v>220</v>
      </c>
      <c r="B25" s="202"/>
      <c r="C25" s="203"/>
      <c r="D25" s="203"/>
      <c r="E25" s="203"/>
      <c r="F25" s="444"/>
      <c r="G25" s="442" t="e">
        <f>SUM(F25,#REF!,#REF!)</f>
        <v>#REF!</v>
      </c>
    </row>
    <row r="26" spans="1:7" ht="15" customHeight="1" hidden="1">
      <c r="A26" s="440" t="s">
        <v>221</v>
      </c>
      <c r="B26" s="87"/>
      <c r="C26" s="88">
        <f>SUM(C21:C25)</f>
        <v>0</v>
      </c>
      <c r="D26" s="89">
        <f>SUM(D21:D25)</f>
        <v>0</v>
      </c>
      <c r="E26" s="89">
        <f>SUM(E21:E25)</f>
        <v>0</v>
      </c>
      <c r="F26" s="446">
        <f>SUM(F21:F25)</f>
        <v>0</v>
      </c>
      <c r="G26" s="445" t="e">
        <f>SUM(G21:G25)</f>
        <v>#REF!</v>
      </c>
    </row>
    <row r="27" spans="1:7" ht="15" customHeight="1" hidden="1">
      <c r="A27" s="85"/>
      <c r="B27" s="86"/>
      <c r="C27" s="92"/>
      <c r="D27" s="86"/>
      <c r="E27" s="86"/>
      <c r="F27" s="93"/>
      <c r="G27" s="93"/>
    </row>
    <row r="28" spans="1:7" ht="15" customHeight="1" hidden="1">
      <c r="A28" s="437" t="s">
        <v>267</v>
      </c>
      <c r="B28" s="84"/>
      <c r="C28" s="95">
        <f>C26+C15</f>
        <v>12</v>
      </c>
      <c r="D28" s="95">
        <f>D26+D15</f>
        <v>8</v>
      </c>
      <c r="E28" s="95">
        <f>E26+E15</f>
        <v>8</v>
      </c>
      <c r="F28" s="96">
        <f>F26+F15</f>
        <v>1216</v>
      </c>
      <c r="G28" s="96" t="e">
        <f>G26+G15</f>
        <v>#REF!</v>
      </c>
    </row>
    <row r="29" spans="1:7" ht="15" customHeight="1" hidden="1">
      <c r="A29" s="439" t="s">
        <v>172</v>
      </c>
      <c r="B29" s="59"/>
      <c r="C29" s="58"/>
      <c r="D29" s="58"/>
      <c r="E29" s="58"/>
      <c r="F29" s="59"/>
      <c r="G29" s="59"/>
    </row>
    <row r="30" spans="1:7" ht="15" customHeight="1" hidden="1">
      <c r="A30" s="438"/>
      <c r="B30" s="314"/>
      <c r="C30" s="314"/>
      <c r="D30" s="314"/>
      <c r="E30" s="314"/>
      <c r="F30" s="314"/>
      <c r="G30" s="314"/>
    </row>
    <row r="31" spans="1:7" ht="11.25" customHeight="1" hidden="1">
      <c r="A31" s="59"/>
      <c r="B31" s="314"/>
      <c r="C31" s="314"/>
      <c r="D31" s="314"/>
      <c r="E31" s="314"/>
      <c r="F31" s="314"/>
      <c r="G31" s="314"/>
    </row>
  </sheetData>
  <printOptions horizontalCentered="1"/>
  <pageMargins left="0.75" right="0.75" top="1" bottom="1" header="0.5" footer="0.5"/>
  <pageSetup fitToHeight="1" fitToWidth="1" horizontalDpi="600" verticalDpi="600" orientation="landscape" scale="99" r:id="rId1"/>
  <headerFooter alignWithMargins="0">
    <oddFooter>&amp;C&amp;"Times New Roman,Regular"Exhibit C - Program Increases/Offsets By Decision Unit</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V73"/>
  <sheetViews>
    <sheetView zoomScale="75" zoomScaleNormal="75" workbookViewId="0" topLeftCell="A26">
      <selection activeCell="D13" sqref="D13"/>
    </sheetView>
  </sheetViews>
  <sheetFormatPr defaultColWidth="8.88671875" defaultRowHeight="15"/>
  <cols>
    <col min="1" max="1" width="48.6640625" style="61" customWidth="1"/>
    <col min="2" max="2" width="1.2265625" style="61" customWidth="1"/>
    <col min="3" max="3" width="12.6640625" style="61" customWidth="1"/>
    <col min="4" max="4" width="13.99609375" style="61" customWidth="1"/>
    <col min="5" max="5" width="1.2265625" style="61" customWidth="1"/>
    <col min="6" max="7" width="11.21484375" style="61" customWidth="1"/>
    <col min="8" max="8" width="1.2265625" style="61" customWidth="1"/>
    <col min="9" max="9" width="7.21484375" style="61" customWidth="1"/>
    <col min="10" max="10" width="11.21484375" style="61" bestFit="1" customWidth="1"/>
    <col min="11" max="11" width="6.77734375" style="61" customWidth="1"/>
    <col min="12" max="12" width="7.6640625" style="61" bestFit="1" customWidth="1"/>
    <col min="13" max="13" width="6.77734375" style="61" customWidth="1"/>
    <col min="14" max="14" width="7.21484375" style="61" customWidth="1"/>
    <col min="15" max="15" width="6.3359375" style="61" customWidth="1"/>
    <col min="16" max="16" width="11.21484375" style="61" bestFit="1" customWidth="1"/>
    <col min="17" max="17" width="1.88671875" style="61" customWidth="1"/>
    <col min="18" max="16384" width="7.21484375" style="61" customWidth="1"/>
  </cols>
  <sheetData>
    <row r="1" ht="15.75">
      <c r="A1" s="69" t="s">
        <v>282</v>
      </c>
    </row>
    <row r="2" ht="18.75" customHeight="1">
      <c r="A2" s="69"/>
    </row>
    <row r="3" spans="1:19" ht="15.75">
      <c r="A3" s="70" t="s">
        <v>215</v>
      </c>
      <c r="B3" s="60"/>
      <c r="C3" s="60"/>
      <c r="D3" s="60"/>
      <c r="E3" s="60"/>
      <c r="F3" s="60"/>
      <c r="G3" s="60"/>
      <c r="H3" s="60"/>
      <c r="I3" s="60"/>
      <c r="J3" s="60"/>
      <c r="K3" s="60"/>
      <c r="L3" s="60"/>
      <c r="M3" s="60"/>
      <c r="N3" s="60"/>
      <c r="O3" s="60"/>
      <c r="P3" s="60"/>
      <c r="Q3" s="60"/>
      <c r="R3" s="60"/>
      <c r="S3" s="60"/>
    </row>
    <row r="4" spans="1:19" ht="15.75">
      <c r="A4" s="71" t="s">
        <v>232</v>
      </c>
      <c r="B4" s="60"/>
      <c r="C4" s="60"/>
      <c r="D4" s="60"/>
      <c r="E4" s="60"/>
      <c r="F4" s="60"/>
      <c r="G4" s="60"/>
      <c r="H4" s="60"/>
      <c r="I4" s="60"/>
      <c r="J4" s="60"/>
      <c r="K4" s="60"/>
      <c r="L4" s="60"/>
      <c r="M4" s="60"/>
      <c r="N4" s="60"/>
      <c r="O4" s="60"/>
      <c r="P4" s="60"/>
      <c r="Q4" s="60"/>
      <c r="R4" s="60"/>
      <c r="S4" s="60"/>
    </row>
    <row r="5" spans="1:19" ht="12.75">
      <c r="A5" s="72" t="s">
        <v>160</v>
      </c>
      <c r="B5" s="60"/>
      <c r="C5" s="60"/>
      <c r="D5" s="60"/>
      <c r="E5" s="60"/>
      <c r="F5" s="60"/>
      <c r="G5" s="60"/>
      <c r="H5" s="60"/>
      <c r="I5" s="60"/>
      <c r="J5" s="60"/>
      <c r="K5" s="60"/>
      <c r="L5" s="60"/>
      <c r="M5" s="60"/>
      <c r="N5" s="60"/>
      <c r="O5" s="60"/>
      <c r="P5" s="60"/>
      <c r="Q5" s="60"/>
      <c r="R5" s="60"/>
      <c r="S5" s="60"/>
    </row>
    <row r="6" ht="12.75">
      <c r="A6" s="607"/>
    </row>
    <row r="7" ht="13.5" thickBot="1">
      <c r="A7" s="608"/>
    </row>
    <row r="8" spans="1:19" ht="12.75">
      <c r="A8" s="102"/>
      <c r="B8" s="98"/>
      <c r="C8" s="524" t="s">
        <v>284</v>
      </c>
      <c r="D8" s="474"/>
      <c r="E8" s="344"/>
      <c r="F8" s="524">
        <v>2007</v>
      </c>
      <c r="G8" s="474"/>
      <c r="H8" s="344"/>
      <c r="I8" s="475">
        <v>2008</v>
      </c>
      <c r="J8" s="474"/>
      <c r="K8" s="500">
        <v>2008</v>
      </c>
      <c r="L8" s="501"/>
      <c r="M8" s="502"/>
      <c r="N8" s="503"/>
      <c r="O8" s="475">
        <v>2008</v>
      </c>
      <c r="P8" s="474"/>
      <c r="Q8" s="346"/>
      <c r="R8" s="526"/>
      <c r="S8" s="527"/>
    </row>
    <row r="9" spans="1:19" ht="14.25" customHeight="1">
      <c r="A9" s="99"/>
      <c r="B9" s="98"/>
      <c r="C9" s="525" t="s">
        <v>290</v>
      </c>
      <c r="D9" s="348"/>
      <c r="E9" s="344"/>
      <c r="F9" s="525" t="s">
        <v>291</v>
      </c>
      <c r="G9" s="349"/>
      <c r="H9" s="344"/>
      <c r="I9" s="347" t="s">
        <v>300</v>
      </c>
      <c r="J9" s="349"/>
      <c r="K9" s="735" t="s">
        <v>185</v>
      </c>
      <c r="L9" s="736"/>
      <c r="M9" s="489" t="s">
        <v>192</v>
      </c>
      <c r="N9" s="349"/>
      <c r="O9" s="347" t="s">
        <v>292</v>
      </c>
      <c r="P9" s="349"/>
      <c r="Q9" s="346"/>
      <c r="R9" s="527"/>
      <c r="S9" s="527"/>
    </row>
    <row r="10" spans="1:19" ht="12.75" hidden="1">
      <c r="A10" s="728" t="s">
        <v>127</v>
      </c>
      <c r="B10" s="98"/>
      <c r="C10" s="350"/>
      <c r="D10" s="351"/>
      <c r="E10" s="344"/>
      <c r="F10" s="350"/>
      <c r="G10" s="351"/>
      <c r="H10" s="344"/>
      <c r="I10" s="350"/>
      <c r="J10" s="351"/>
      <c r="K10" s="350"/>
      <c r="L10" s="351"/>
      <c r="M10" s="490"/>
      <c r="N10" s="351"/>
      <c r="O10" s="350"/>
      <c r="P10" s="351"/>
      <c r="Q10" s="346"/>
      <c r="R10" s="490"/>
      <c r="S10" s="490"/>
    </row>
    <row r="11" spans="1:19" ht="51">
      <c r="A11" s="729"/>
      <c r="B11" s="98"/>
      <c r="C11" s="564" t="s">
        <v>268</v>
      </c>
      <c r="D11" s="565" t="s">
        <v>269</v>
      </c>
      <c r="E11" s="344"/>
      <c r="F11" s="564" t="s">
        <v>268</v>
      </c>
      <c r="G11" s="565" t="s">
        <v>269</v>
      </c>
      <c r="H11" s="344"/>
      <c r="I11" s="564" t="s">
        <v>268</v>
      </c>
      <c r="J11" s="565" t="s">
        <v>269</v>
      </c>
      <c r="K11" s="564" t="s">
        <v>268</v>
      </c>
      <c r="L11" s="565" t="s">
        <v>269</v>
      </c>
      <c r="M11" s="564" t="s">
        <v>268</v>
      </c>
      <c r="N11" s="565" t="s">
        <v>269</v>
      </c>
      <c r="O11" s="564" t="s">
        <v>268</v>
      </c>
      <c r="P11" s="565" t="s">
        <v>269</v>
      </c>
      <c r="Q11" s="346"/>
      <c r="R11" s="528"/>
      <c r="S11" s="528"/>
    </row>
    <row r="12" spans="1:19" ht="12.75">
      <c r="A12" s="99"/>
      <c r="B12" s="98"/>
      <c r="C12" s="100"/>
      <c r="D12" s="101"/>
      <c r="E12" s="98"/>
      <c r="F12" s="100"/>
      <c r="G12" s="101"/>
      <c r="H12" s="98"/>
      <c r="I12" s="100"/>
      <c r="J12" s="101"/>
      <c r="K12" s="100"/>
      <c r="L12" s="492"/>
      <c r="M12" s="504"/>
      <c r="N12" s="101"/>
      <c r="O12" s="100"/>
      <c r="P12" s="101"/>
      <c r="R12" s="492"/>
      <c r="S12" s="492"/>
    </row>
    <row r="13" spans="1:19" ht="12.75">
      <c r="A13" s="102" t="s">
        <v>230</v>
      </c>
      <c r="B13" s="98"/>
      <c r="C13" s="560"/>
      <c r="D13" s="561"/>
      <c r="E13" s="98"/>
      <c r="F13" s="560"/>
      <c r="G13" s="561"/>
      <c r="H13" s="98"/>
      <c r="I13" s="560"/>
      <c r="J13" s="561"/>
      <c r="K13" s="560"/>
      <c r="L13" s="562"/>
      <c r="M13" s="560"/>
      <c r="N13" s="561"/>
      <c r="O13" s="560"/>
      <c r="P13" s="561"/>
      <c r="R13" s="493"/>
      <c r="S13" s="529"/>
    </row>
    <row r="14" spans="1:19" ht="12.75">
      <c r="A14" s="105" t="s">
        <v>128</v>
      </c>
      <c r="B14" s="98"/>
      <c r="C14" s="560">
        <v>73</v>
      </c>
      <c r="D14" s="561">
        <v>13135</v>
      </c>
      <c r="E14" s="98"/>
      <c r="F14" s="560">
        <v>35</v>
      </c>
      <c r="G14" s="561">
        <v>5782</v>
      </c>
      <c r="H14" s="98"/>
      <c r="I14" s="560">
        <v>35</v>
      </c>
      <c r="J14" s="561">
        <v>6644</v>
      </c>
      <c r="K14" s="560">
        <v>0</v>
      </c>
      <c r="L14" s="562">
        <v>0</v>
      </c>
      <c r="M14" s="560">
        <v>0</v>
      </c>
      <c r="N14" s="562">
        <v>0</v>
      </c>
      <c r="O14" s="106">
        <f>K14+I14+M14</f>
        <v>35</v>
      </c>
      <c r="P14" s="561">
        <f>N14+J14+L14</f>
        <v>6644</v>
      </c>
      <c r="R14" s="493"/>
      <c r="S14" s="529"/>
    </row>
    <row r="15" spans="1:19" ht="27" customHeight="1">
      <c r="A15" s="582" t="s">
        <v>129</v>
      </c>
      <c r="B15" s="101"/>
      <c r="C15" s="106">
        <v>89</v>
      </c>
      <c r="D15" s="561">
        <v>15825</v>
      </c>
      <c r="E15" s="106"/>
      <c r="F15" s="106">
        <v>50</v>
      </c>
      <c r="G15" s="561">
        <v>7507</v>
      </c>
      <c r="H15" s="310"/>
      <c r="I15" s="106">
        <v>51</v>
      </c>
      <c r="J15" s="561">
        <v>8615</v>
      </c>
      <c r="K15" s="106">
        <v>0</v>
      </c>
      <c r="L15" s="497">
        <v>0</v>
      </c>
      <c r="M15" s="106">
        <v>0</v>
      </c>
      <c r="N15" s="107">
        <v>0</v>
      </c>
      <c r="O15" s="106">
        <f>K15+I15+M15</f>
        <v>51</v>
      </c>
      <c r="P15" s="561">
        <f>N15+J15+L15</f>
        <v>8615</v>
      </c>
      <c r="R15" s="497"/>
      <c r="S15" s="497"/>
    </row>
    <row r="16" spans="1:19" ht="25.5">
      <c r="A16" s="488" t="s">
        <v>244</v>
      </c>
      <c r="B16" s="492"/>
      <c r="C16" s="106">
        <v>16</v>
      </c>
      <c r="D16" s="561">
        <v>2719</v>
      </c>
      <c r="E16" s="497"/>
      <c r="F16" s="106">
        <v>7</v>
      </c>
      <c r="G16" s="561">
        <v>1149</v>
      </c>
      <c r="H16" s="497"/>
      <c r="I16" s="106">
        <v>7</v>
      </c>
      <c r="J16" s="561">
        <v>1317</v>
      </c>
      <c r="K16" s="106">
        <v>0</v>
      </c>
      <c r="L16" s="497">
        <v>0</v>
      </c>
      <c r="M16" s="106">
        <v>0</v>
      </c>
      <c r="N16" s="107">
        <v>0</v>
      </c>
      <c r="O16" s="106">
        <f>K16+I16+M16</f>
        <v>7</v>
      </c>
      <c r="P16" s="561">
        <f>N16+J16+L16</f>
        <v>1317</v>
      </c>
      <c r="R16" s="495"/>
      <c r="S16" s="495"/>
    </row>
    <row r="17" spans="1:19" s="658" customFormat="1" ht="12.75">
      <c r="A17" s="654" t="s">
        <v>231</v>
      </c>
      <c r="B17" s="104"/>
      <c r="C17" s="663">
        <f>SUM(C14:C16)</f>
        <v>178</v>
      </c>
      <c r="D17" s="655">
        <f>SUM(D14:D16)</f>
        <v>31679</v>
      </c>
      <c r="E17" s="656"/>
      <c r="F17" s="663">
        <f>SUM(F14:F16)</f>
        <v>92</v>
      </c>
      <c r="G17" s="655">
        <f>SUM(G14:G16)</f>
        <v>14438</v>
      </c>
      <c r="H17" s="657"/>
      <c r="I17" s="663">
        <f aca="true" t="shared" si="0" ref="I17:P17">SUM(I14:I16)</f>
        <v>93</v>
      </c>
      <c r="J17" s="655">
        <f t="shared" si="0"/>
        <v>16576</v>
      </c>
      <c r="K17" s="114">
        <f t="shared" si="0"/>
        <v>0</v>
      </c>
      <c r="L17" s="655">
        <f t="shared" si="0"/>
        <v>0</v>
      </c>
      <c r="M17" s="114">
        <f t="shared" si="0"/>
        <v>0</v>
      </c>
      <c r="N17" s="655">
        <f t="shared" si="0"/>
        <v>0</v>
      </c>
      <c r="O17" s="663">
        <f t="shared" si="0"/>
        <v>93</v>
      </c>
      <c r="P17" s="655">
        <f t="shared" si="0"/>
        <v>16576</v>
      </c>
      <c r="R17" s="529"/>
      <c r="S17" s="529"/>
    </row>
    <row r="18" spans="1:19" ht="12.75">
      <c r="A18" s="99"/>
      <c r="B18" s="98"/>
      <c r="C18" s="100"/>
      <c r="D18" s="561"/>
      <c r="E18" s="98"/>
      <c r="F18" s="100"/>
      <c r="G18" s="561"/>
      <c r="H18" s="98"/>
      <c r="I18" s="100"/>
      <c r="J18" s="561"/>
      <c r="K18" s="100"/>
      <c r="L18" s="492"/>
      <c r="M18" s="100"/>
      <c r="N18" s="101"/>
      <c r="O18" s="100"/>
      <c r="P18" s="561"/>
      <c r="R18" s="492"/>
      <c r="S18" s="492"/>
    </row>
    <row r="19" spans="1:19" ht="25.5">
      <c r="A19" s="112" t="s">
        <v>249</v>
      </c>
      <c r="B19" s="98"/>
      <c r="C19" s="100"/>
      <c r="D19" s="561"/>
      <c r="E19" s="98"/>
      <c r="F19" s="100"/>
      <c r="G19" s="561"/>
      <c r="H19" s="98"/>
      <c r="I19" s="100"/>
      <c r="J19" s="561"/>
      <c r="K19" s="100"/>
      <c r="L19" s="492"/>
      <c r="M19" s="100"/>
      <c r="N19" s="101"/>
      <c r="O19" s="100"/>
      <c r="P19" s="561"/>
      <c r="R19" s="492"/>
      <c r="S19" s="492"/>
    </row>
    <row r="20" spans="1:19" ht="25.5" customHeight="1">
      <c r="A20" s="582" t="s">
        <v>248</v>
      </c>
      <c r="B20" s="101"/>
      <c r="C20" s="106">
        <v>220</v>
      </c>
      <c r="D20" s="561">
        <v>26425</v>
      </c>
      <c r="E20" s="106"/>
      <c r="F20" s="106">
        <v>168</v>
      </c>
      <c r="G20" s="561">
        <v>26677</v>
      </c>
      <c r="H20" s="310"/>
      <c r="I20" s="106">
        <v>168</v>
      </c>
      <c r="J20" s="561">
        <v>30595</v>
      </c>
      <c r="K20" s="106">
        <v>6</v>
      </c>
      <c r="L20" s="497">
        <v>917</v>
      </c>
      <c r="M20" s="106">
        <v>0</v>
      </c>
      <c r="N20" s="107">
        <v>0</v>
      </c>
      <c r="O20" s="106">
        <f>K20+I20+M20</f>
        <v>174</v>
      </c>
      <c r="P20" s="561">
        <f>N20+J20+L20</f>
        <v>31512</v>
      </c>
      <c r="R20" s="497"/>
      <c r="S20" s="497"/>
    </row>
    <row r="21" spans="1:19" ht="12.75">
      <c r="A21" s="105" t="s">
        <v>245</v>
      </c>
      <c r="B21" s="98"/>
      <c r="C21" s="106">
        <v>236</v>
      </c>
      <c r="D21" s="561">
        <v>35334</v>
      </c>
      <c r="E21" s="108"/>
      <c r="F21" s="106">
        <v>229</v>
      </c>
      <c r="G21" s="561">
        <v>33688</v>
      </c>
      <c r="H21" s="108"/>
      <c r="I21" s="106">
        <v>234</v>
      </c>
      <c r="J21" s="561">
        <v>38636</v>
      </c>
      <c r="K21" s="106">
        <v>3</v>
      </c>
      <c r="L21" s="497">
        <v>299</v>
      </c>
      <c r="M21" s="106">
        <v>0</v>
      </c>
      <c r="N21" s="107">
        <v>0</v>
      </c>
      <c r="O21" s="106">
        <f>K21+I21+M21</f>
        <v>237</v>
      </c>
      <c r="P21" s="561">
        <f>N21+J21+L21</f>
        <v>38935</v>
      </c>
      <c r="R21" s="497"/>
      <c r="S21" s="497"/>
    </row>
    <row r="22" spans="1:19" ht="12.75">
      <c r="A22" s="105" t="s">
        <v>246</v>
      </c>
      <c r="B22" s="98"/>
      <c r="C22" s="106">
        <v>261</v>
      </c>
      <c r="D22" s="561">
        <v>46835</v>
      </c>
      <c r="E22" s="108"/>
      <c r="F22" s="106">
        <v>289</v>
      </c>
      <c r="G22" s="561">
        <v>48701</v>
      </c>
      <c r="H22" s="108"/>
      <c r="I22" s="106">
        <v>289</v>
      </c>
      <c r="J22" s="561">
        <v>55951</v>
      </c>
      <c r="K22" s="106">
        <v>0</v>
      </c>
      <c r="L22" s="497">
        <v>0</v>
      </c>
      <c r="M22" s="106">
        <v>0</v>
      </c>
      <c r="N22" s="107">
        <v>0</v>
      </c>
      <c r="O22" s="106">
        <f>K22+I22+M22</f>
        <v>289</v>
      </c>
      <c r="P22" s="561">
        <f>N22+J22+L22</f>
        <v>55951</v>
      </c>
      <c r="R22" s="497"/>
      <c r="S22" s="497"/>
    </row>
    <row r="23" spans="1:19" ht="25.5">
      <c r="A23" s="488" t="s">
        <v>247</v>
      </c>
      <c r="B23" s="98"/>
      <c r="C23" s="106">
        <v>24</v>
      </c>
      <c r="D23" s="561">
        <v>4208</v>
      </c>
      <c r="E23" s="108"/>
      <c r="F23" s="106">
        <v>75</v>
      </c>
      <c r="G23" s="561">
        <v>7892</v>
      </c>
      <c r="H23" s="108"/>
      <c r="I23" s="106">
        <v>75</v>
      </c>
      <c r="J23" s="561">
        <v>9050</v>
      </c>
      <c r="K23" s="106">
        <v>0</v>
      </c>
      <c r="L23" s="497">
        <v>0</v>
      </c>
      <c r="M23" s="106">
        <v>0</v>
      </c>
      <c r="N23" s="107">
        <v>0</v>
      </c>
      <c r="O23" s="106">
        <f>K23+I23+M23</f>
        <v>75</v>
      </c>
      <c r="P23" s="561">
        <f>N23+J23+L23</f>
        <v>9050</v>
      </c>
      <c r="R23" s="497"/>
      <c r="S23" s="497"/>
    </row>
    <row r="24" spans="1:19" ht="12.75">
      <c r="A24" s="113" t="s">
        <v>255</v>
      </c>
      <c r="B24" s="102"/>
      <c r="C24" s="114">
        <f>SUM(C20:C23)</f>
        <v>741</v>
      </c>
      <c r="D24" s="655">
        <f>SUM(D20:D23)</f>
        <v>112802</v>
      </c>
      <c r="E24" s="540"/>
      <c r="F24" s="114">
        <f>SUM(F20:F23)</f>
        <v>761</v>
      </c>
      <c r="G24" s="655">
        <f>SUM(G20:G23)</f>
        <v>116958</v>
      </c>
      <c r="H24" s="309"/>
      <c r="I24" s="114">
        <f aca="true" t="shared" si="1" ref="I24:N24">SUM(I20:I23)</f>
        <v>766</v>
      </c>
      <c r="J24" s="655">
        <f t="shared" si="1"/>
        <v>134232</v>
      </c>
      <c r="K24" s="114">
        <f t="shared" si="1"/>
        <v>9</v>
      </c>
      <c r="L24" s="115">
        <f t="shared" si="1"/>
        <v>1216</v>
      </c>
      <c r="M24" s="114">
        <f t="shared" si="1"/>
        <v>0</v>
      </c>
      <c r="N24" s="115">
        <f t="shared" si="1"/>
        <v>0</v>
      </c>
      <c r="O24" s="114">
        <f>K24+I24+M24</f>
        <v>775</v>
      </c>
      <c r="P24" s="655">
        <f>N24+J24+L24</f>
        <v>135448</v>
      </c>
      <c r="R24" s="530"/>
      <c r="S24" s="530"/>
    </row>
    <row r="25" spans="1:19" ht="13.5" thickBot="1">
      <c r="A25" s="99"/>
      <c r="B25" s="98"/>
      <c r="C25" s="100"/>
      <c r="D25" s="561"/>
      <c r="E25" s="98"/>
      <c r="F25" s="100"/>
      <c r="G25" s="561"/>
      <c r="H25" s="98"/>
      <c r="I25" s="100"/>
      <c r="J25" s="561"/>
      <c r="K25" s="100"/>
      <c r="L25" s="492"/>
      <c r="M25" s="100"/>
      <c r="N25" s="101"/>
      <c r="O25" s="100"/>
      <c r="P25" s="561"/>
      <c r="R25" s="492"/>
      <c r="S25" s="492"/>
    </row>
    <row r="26" spans="1:19" s="63" customFormat="1" ht="13.5" thickBot="1">
      <c r="A26" s="312" t="s">
        <v>267</v>
      </c>
      <c r="B26" s="313"/>
      <c r="C26" s="311">
        <f>C24+C17</f>
        <v>919</v>
      </c>
      <c r="D26" s="116">
        <f>D24+D17</f>
        <v>144481</v>
      </c>
      <c r="E26" s="313"/>
      <c r="F26" s="311">
        <f>F24+F17</f>
        <v>853</v>
      </c>
      <c r="G26" s="116">
        <f>G24+G17</f>
        <v>131396</v>
      </c>
      <c r="H26" s="313"/>
      <c r="I26" s="311">
        <f>I17+I24</f>
        <v>859</v>
      </c>
      <c r="J26" s="116">
        <f>J17+J24</f>
        <v>150808</v>
      </c>
      <c r="K26" s="311">
        <f>SUM(K24)</f>
        <v>9</v>
      </c>
      <c r="L26" s="116">
        <f>L17+L24</f>
        <v>1216</v>
      </c>
      <c r="M26" s="311">
        <v>0</v>
      </c>
      <c r="N26" s="116">
        <v>0</v>
      </c>
      <c r="O26" s="311">
        <f>I26+K26</f>
        <v>868</v>
      </c>
      <c r="P26" s="116">
        <f>J26+L26+N26</f>
        <v>152024</v>
      </c>
      <c r="R26" s="118"/>
      <c r="S26" s="119"/>
    </row>
    <row r="27" spans="1:19" s="63" customFormat="1" ht="12.75">
      <c r="A27" s="117"/>
      <c r="B27" s="117"/>
      <c r="C27" s="118"/>
      <c r="D27" s="119"/>
      <c r="E27" s="117"/>
      <c r="F27" s="118"/>
      <c r="G27" s="119"/>
      <c r="H27" s="117"/>
      <c r="I27" s="118"/>
      <c r="J27" s="119"/>
      <c r="R27" s="531"/>
      <c r="S27" s="531"/>
    </row>
    <row r="28" spans="1:19" s="63" customFormat="1" ht="15.75" hidden="1">
      <c r="A28" s="70" t="s">
        <v>215</v>
      </c>
      <c r="B28" s="60"/>
      <c r="C28" s="60"/>
      <c r="D28" s="60"/>
      <c r="E28" s="60"/>
      <c r="F28" s="60"/>
      <c r="G28" s="60"/>
      <c r="H28" s="60"/>
      <c r="I28" s="60"/>
      <c r="J28" s="60"/>
      <c r="K28" s="60"/>
      <c r="L28" s="60"/>
      <c r="M28" s="60"/>
      <c r="N28" s="60"/>
      <c r="O28" s="60"/>
      <c r="P28" s="60"/>
      <c r="Q28" s="60"/>
      <c r="R28" s="532"/>
      <c r="S28" s="532"/>
    </row>
    <row r="29" spans="1:19" s="63" customFormat="1" ht="15.75" hidden="1">
      <c r="A29" s="71" t="e">
        <f>+#REF!</f>
        <v>#REF!</v>
      </c>
      <c r="B29" s="60"/>
      <c r="C29" s="60"/>
      <c r="D29" s="60"/>
      <c r="E29" s="60"/>
      <c r="F29" s="60"/>
      <c r="G29" s="60"/>
      <c r="H29" s="60"/>
      <c r="I29" s="60"/>
      <c r="J29" s="60"/>
      <c r="K29" s="60"/>
      <c r="L29" s="60"/>
      <c r="M29" s="60"/>
      <c r="N29" s="60"/>
      <c r="O29" s="60"/>
      <c r="P29" s="60"/>
      <c r="Q29" s="60"/>
      <c r="R29" s="532"/>
      <c r="S29" s="532"/>
    </row>
    <row r="30" spans="1:19" s="63" customFormat="1" ht="12.75" hidden="1">
      <c r="A30" s="72" t="s">
        <v>160</v>
      </c>
      <c r="B30" s="60"/>
      <c r="C30" s="60"/>
      <c r="D30" s="60"/>
      <c r="E30" s="60"/>
      <c r="F30" s="60"/>
      <c r="G30" s="60"/>
      <c r="H30" s="60"/>
      <c r="I30" s="60"/>
      <c r="J30" s="60"/>
      <c r="K30" s="60"/>
      <c r="L30" s="60"/>
      <c r="M30" s="60"/>
      <c r="N30" s="60"/>
      <c r="O30" s="60"/>
      <c r="P30" s="60"/>
      <c r="Q30" s="60"/>
      <c r="R30" s="532"/>
      <c r="S30" s="532"/>
    </row>
    <row r="31" spans="1:19" s="63" customFormat="1" ht="12.75" hidden="1">
      <c r="A31" s="61"/>
      <c r="B31" s="61"/>
      <c r="C31" s="61"/>
      <c r="D31" s="61"/>
      <c r="E31" s="61"/>
      <c r="F31" s="61"/>
      <c r="G31" s="61"/>
      <c r="H31" s="61"/>
      <c r="I31" s="61"/>
      <c r="J31" s="61"/>
      <c r="K31" s="61"/>
      <c r="L31" s="61"/>
      <c r="M31" s="61"/>
      <c r="N31" s="61"/>
      <c r="O31" s="61"/>
      <c r="P31" s="61"/>
      <c r="Q31" s="61"/>
      <c r="R31" s="533"/>
      <c r="S31" s="533"/>
    </row>
    <row r="32" spans="18:19" ht="12.75" hidden="1">
      <c r="R32" s="533"/>
      <c r="S32" s="533"/>
    </row>
    <row r="33" spans="1:19" ht="12.75" hidden="1">
      <c r="A33" s="476" t="s">
        <v>170</v>
      </c>
      <c r="B33" s="98"/>
      <c r="C33" s="342" t="e">
        <f>+#REF!</f>
        <v>#REF!</v>
      </c>
      <c r="D33" s="343"/>
      <c r="E33" s="344"/>
      <c r="F33" s="342" t="e">
        <f>+#REF!</f>
        <v>#REF!</v>
      </c>
      <c r="G33" s="343"/>
      <c r="H33" s="344"/>
      <c r="I33" s="345" t="e">
        <f>+#REF!</f>
        <v>#REF!</v>
      </c>
      <c r="J33" s="343"/>
      <c r="K33" s="345" t="e">
        <f>+#REF!</f>
        <v>#REF!</v>
      </c>
      <c r="L33" s="499"/>
      <c r="M33" s="499"/>
      <c r="N33" s="343"/>
      <c r="O33" s="345" t="e">
        <f>+#REF!</f>
        <v>#REF!</v>
      </c>
      <c r="P33" s="343"/>
      <c r="Q33" s="346"/>
      <c r="R33" s="526"/>
      <c r="S33" s="527"/>
    </row>
    <row r="34" spans="2:19" ht="12.75" hidden="1">
      <c r="B34" s="98"/>
      <c r="C34" s="347" t="e">
        <f>+#REF!</f>
        <v>#REF!</v>
      </c>
      <c r="D34" s="348"/>
      <c r="E34" s="344"/>
      <c r="F34" s="347" t="e">
        <f>+#REF!</f>
        <v>#REF!</v>
      </c>
      <c r="G34" s="349"/>
      <c r="H34" s="344"/>
      <c r="I34" s="347" t="e">
        <f>+#REF!</f>
        <v>#REF!</v>
      </c>
      <c r="J34" s="349"/>
      <c r="K34" s="347" t="s">
        <v>163</v>
      </c>
      <c r="L34" s="489"/>
      <c r="M34" s="489"/>
      <c r="N34" s="349"/>
      <c r="O34" s="347" t="e">
        <f>+#REF!</f>
        <v>#REF!</v>
      </c>
      <c r="P34" s="349"/>
      <c r="Q34" s="346"/>
      <c r="R34" s="527"/>
      <c r="S34" s="527"/>
    </row>
    <row r="35" spans="1:19" ht="12.75" hidden="1">
      <c r="A35" s="730" t="s">
        <v>228</v>
      </c>
      <c r="B35" s="98"/>
      <c r="C35" s="350"/>
      <c r="D35" s="351" t="s">
        <v>182</v>
      </c>
      <c r="E35" s="344"/>
      <c r="F35" s="350"/>
      <c r="G35" s="351" t="s">
        <v>182</v>
      </c>
      <c r="H35" s="344"/>
      <c r="I35" s="350"/>
      <c r="J35" s="351" t="s">
        <v>182</v>
      </c>
      <c r="K35" s="350"/>
      <c r="L35" s="490"/>
      <c r="M35" s="490"/>
      <c r="N35" s="351" t="s">
        <v>182</v>
      </c>
      <c r="O35" s="350"/>
      <c r="P35" s="351" t="s">
        <v>182</v>
      </c>
      <c r="Q35" s="346"/>
      <c r="R35" s="490"/>
      <c r="S35" s="490"/>
    </row>
    <row r="36" spans="1:19" ht="12.75" hidden="1">
      <c r="A36" s="731"/>
      <c r="B36" s="98"/>
      <c r="C36" s="352" t="s">
        <v>6</v>
      </c>
      <c r="D36" s="353" t="s">
        <v>229</v>
      </c>
      <c r="E36" s="344"/>
      <c r="F36" s="352" t="s">
        <v>6</v>
      </c>
      <c r="G36" s="353" t="s">
        <v>229</v>
      </c>
      <c r="H36" s="344"/>
      <c r="I36" s="352" t="s">
        <v>6</v>
      </c>
      <c r="J36" s="353" t="s">
        <v>229</v>
      </c>
      <c r="K36" s="352" t="s">
        <v>6</v>
      </c>
      <c r="L36" s="491"/>
      <c r="M36" s="491"/>
      <c r="N36" s="353" t="s">
        <v>229</v>
      </c>
      <c r="O36" s="352" t="s">
        <v>6</v>
      </c>
      <c r="P36" s="353" t="s">
        <v>229</v>
      </c>
      <c r="Q36" s="346"/>
      <c r="R36" s="528"/>
      <c r="S36" s="528"/>
    </row>
    <row r="37" spans="1:19" ht="12.75" hidden="1">
      <c r="A37" s="99"/>
      <c r="B37" s="98"/>
      <c r="C37" s="100"/>
      <c r="D37" s="101"/>
      <c r="E37" s="98"/>
      <c r="F37" s="100"/>
      <c r="G37" s="101"/>
      <c r="H37" s="98"/>
      <c r="I37" s="100"/>
      <c r="J37" s="101"/>
      <c r="K37" s="100"/>
      <c r="L37" s="492"/>
      <c r="M37" s="492"/>
      <c r="N37" s="101"/>
      <c r="O37" s="100"/>
      <c r="P37" s="101"/>
      <c r="R37" s="492"/>
      <c r="S37" s="492"/>
    </row>
    <row r="38" spans="1:19" ht="12.75" hidden="1">
      <c r="A38" s="102" t="s">
        <v>230</v>
      </c>
      <c r="B38" s="98"/>
      <c r="C38" s="103"/>
      <c r="D38" s="104"/>
      <c r="E38" s="98"/>
      <c r="F38" s="103"/>
      <c r="G38" s="104"/>
      <c r="H38" s="98"/>
      <c r="I38" s="103"/>
      <c r="J38" s="104"/>
      <c r="K38" s="103"/>
      <c r="L38" s="493"/>
      <c r="M38" s="493"/>
      <c r="N38" s="104"/>
      <c r="O38" s="103"/>
      <c r="P38" s="104"/>
      <c r="R38" s="493"/>
      <c r="S38" s="529"/>
    </row>
    <row r="39" spans="1:19" ht="12.75" hidden="1">
      <c r="A39" s="306" t="s">
        <v>223</v>
      </c>
      <c r="B39" s="99"/>
      <c r="C39" s="307"/>
      <c r="D39" s="308"/>
      <c r="E39" s="310"/>
      <c r="F39" s="307"/>
      <c r="G39" s="308"/>
      <c r="H39" s="310"/>
      <c r="I39" s="307"/>
      <c r="J39" s="308"/>
      <c r="K39" s="307"/>
      <c r="L39" s="494"/>
      <c r="M39" s="494"/>
      <c r="N39" s="308"/>
      <c r="O39" s="307">
        <f>K39+I39</f>
        <v>0</v>
      </c>
      <c r="P39" s="308">
        <f>N39+J39</f>
        <v>0</v>
      </c>
      <c r="R39" s="497"/>
      <c r="S39" s="497"/>
    </row>
    <row r="40" spans="1:19" ht="10.5" customHeight="1" hidden="1">
      <c r="A40" s="105" t="s">
        <v>222</v>
      </c>
      <c r="B40" s="98"/>
      <c r="C40" s="109"/>
      <c r="D40" s="110"/>
      <c r="E40" s="108"/>
      <c r="F40" s="109"/>
      <c r="G40" s="110"/>
      <c r="H40" s="108"/>
      <c r="I40" s="109"/>
      <c r="J40" s="110"/>
      <c r="K40" s="109"/>
      <c r="L40" s="495"/>
      <c r="M40" s="495"/>
      <c r="N40" s="110"/>
      <c r="O40" s="109"/>
      <c r="P40" s="110"/>
      <c r="R40" s="495"/>
      <c r="S40" s="495"/>
    </row>
    <row r="41" spans="1:19" ht="12.75" hidden="1">
      <c r="A41" s="113" t="s">
        <v>231</v>
      </c>
      <c r="B41" s="102"/>
      <c r="C41" s="114">
        <f>SUM(C39:C40)</f>
        <v>0</v>
      </c>
      <c r="D41" s="115">
        <f>SUM(D39:D40)</f>
        <v>0</v>
      </c>
      <c r="E41" s="309"/>
      <c r="F41" s="114">
        <f>SUM(F39:F40)</f>
        <v>0</v>
      </c>
      <c r="G41" s="115">
        <f>SUM(G39:G40)</f>
        <v>0</v>
      </c>
      <c r="H41" s="309"/>
      <c r="I41" s="114">
        <f aca="true" t="shared" si="2" ref="I41:P41">SUM(I39:I40)</f>
        <v>0</v>
      </c>
      <c r="J41" s="115">
        <f t="shared" si="2"/>
        <v>0</v>
      </c>
      <c r="K41" s="114">
        <f t="shared" si="2"/>
        <v>0</v>
      </c>
      <c r="L41" s="496"/>
      <c r="M41" s="496"/>
      <c r="N41" s="115">
        <f t="shared" si="2"/>
        <v>0</v>
      </c>
      <c r="O41" s="114">
        <f t="shared" si="2"/>
        <v>0</v>
      </c>
      <c r="P41" s="115">
        <f t="shared" si="2"/>
        <v>0</v>
      </c>
      <c r="Q41" s="62"/>
      <c r="R41" s="530"/>
      <c r="S41" s="530"/>
    </row>
    <row r="42" spans="1:19" ht="12.75" hidden="1">
      <c r="A42" s="99"/>
      <c r="B42" s="98"/>
      <c r="C42" s="100"/>
      <c r="D42" s="101"/>
      <c r="E42" s="98"/>
      <c r="F42" s="100"/>
      <c r="G42" s="101"/>
      <c r="H42" s="98"/>
      <c r="I42" s="100"/>
      <c r="J42" s="101"/>
      <c r="K42" s="100"/>
      <c r="L42" s="492"/>
      <c r="M42" s="492"/>
      <c r="N42" s="101"/>
      <c r="O42" s="100"/>
      <c r="P42" s="101"/>
      <c r="R42" s="492"/>
      <c r="S42" s="492"/>
    </row>
    <row r="43" spans="1:19" ht="25.5" hidden="1">
      <c r="A43" s="112" t="s">
        <v>249</v>
      </c>
      <c r="B43" s="98"/>
      <c r="C43" s="100"/>
      <c r="D43" s="101"/>
      <c r="E43" s="98"/>
      <c r="F43" s="100"/>
      <c r="G43" s="101"/>
      <c r="H43" s="98"/>
      <c r="I43" s="100"/>
      <c r="J43" s="101"/>
      <c r="K43" s="100"/>
      <c r="L43" s="492"/>
      <c r="M43" s="492"/>
      <c r="N43" s="101"/>
      <c r="O43" s="100"/>
      <c r="P43" s="101"/>
      <c r="R43" s="492"/>
      <c r="S43" s="492"/>
    </row>
    <row r="44" spans="1:19" ht="12.75" hidden="1">
      <c r="A44" s="306">
        <v>2.1</v>
      </c>
      <c r="B44" s="99"/>
      <c r="C44" s="307"/>
      <c r="D44" s="308"/>
      <c r="E44" s="310"/>
      <c r="F44" s="307"/>
      <c r="G44" s="308"/>
      <c r="H44" s="310"/>
      <c r="I44" s="307"/>
      <c r="J44" s="308"/>
      <c r="K44" s="307"/>
      <c r="L44" s="494"/>
      <c r="M44" s="494"/>
      <c r="N44" s="308"/>
      <c r="O44" s="307">
        <f>K44+I44</f>
        <v>0</v>
      </c>
      <c r="P44" s="308">
        <f>N44+J44</f>
        <v>0</v>
      </c>
      <c r="R44" s="497"/>
      <c r="S44" s="497"/>
    </row>
    <row r="45" spans="1:19" ht="12.75" hidden="1">
      <c r="A45" s="105" t="s">
        <v>250</v>
      </c>
      <c r="B45" s="98"/>
      <c r="C45" s="106"/>
      <c r="D45" s="107"/>
      <c r="E45" s="108"/>
      <c r="F45" s="106"/>
      <c r="G45" s="107"/>
      <c r="H45" s="108"/>
      <c r="I45" s="106"/>
      <c r="J45" s="107"/>
      <c r="K45" s="106"/>
      <c r="L45" s="497"/>
      <c r="M45" s="497"/>
      <c r="N45" s="107"/>
      <c r="O45" s="106"/>
      <c r="P45" s="107"/>
      <c r="R45" s="497"/>
      <c r="S45" s="497"/>
    </row>
    <row r="46" spans="1:19" ht="12.75" hidden="1">
      <c r="A46" s="105" t="s">
        <v>251</v>
      </c>
      <c r="B46" s="98"/>
      <c r="C46" s="106"/>
      <c r="D46" s="107"/>
      <c r="E46" s="108"/>
      <c r="F46" s="106"/>
      <c r="G46" s="107"/>
      <c r="H46" s="108"/>
      <c r="I46" s="106"/>
      <c r="J46" s="107"/>
      <c r="K46" s="106"/>
      <c r="L46" s="497"/>
      <c r="M46" s="497"/>
      <c r="N46" s="107"/>
      <c r="O46" s="106"/>
      <c r="P46" s="107"/>
      <c r="R46" s="497"/>
      <c r="S46" s="497"/>
    </row>
    <row r="47" spans="1:19" ht="12.75" hidden="1">
      <c r="A47" s="105" t="s">
        <v>252</v>
      </c>
      <c r="B47" s="98"/>
      <c r="C47" s="106"/>
      <c r="D47" s="107"/>
      <c r="E47" s="108"/>
      <c r="F47" s="106"/>
      <c r="G47" s="107"/>
      <c r="H47" s="108"/>
      <c r="I47" s="106"/>
      <c r="J47" s="107"/>
      <c r="K47" s="106"/>
      <c r="L47" s="497"/>
      <c r="M47" s="497"/>
      <c r="N47" s="107"/>
      <c r="O47" s="106"/>
      <c r="P47" s="107"/>
      <c r="R47" s="497"/>
      <c r="S47" s="497"/>
    </row>
    <row r="48" spans="1:19" ht="12.75" hidden="1">
      <c r="A48" s="105" t="s">
        <v>253</v>
      </c>
      <c r="B48" s="98"/>
      <c r="C48" s="106"/>
      <c r="D48" s="107"/>
      <c r="E48" s="108"/>
      <c r="F48" s="106"/>
      <c r="G48" s="107"/>
      <c r="H48" s="108"/>
      <c r="I48" s="106"/>
      <c r="J48" s="107"/>
      <c r="K48" s="106"/>
      <c r="L48" s="497"/>
      <c r="M48" s="497"/>
      <c r="N48" s="107"/>
      <c r="O48" s="106"/>
      <c r="P48" s="107"/>
      <c r="R48" s="497"/>
      <c r="S48" s="497"/>
    </row>
    <row r="49" spans="1:19" ht="12.75" hidden="1">
      <c r="A49" s="105" t="s">
        <v>254</v>
      </c>
      <c r="B49" s="98"/>
      <c r="C49" s="109"/>
      <c r="D49" s="110"/>
      <c r="E49" s="108"/>
      <c r="F49" s="109"/>
      <c r="G49" s="110"/>
      <c r="H49" s="108"/>
      <c r="I49" s="109"/>
      <c r="J49" s="110"/>
      <c r="K49" s="109"/>
      <c r="L49" s="495"/>
      <c r="M49" s="495"/>
      <c r="N49" s="110"/>
      <c r="O49" s="109"/>
      <c r="P49" s="110"/>
      <c r="R49" s="495"/>
      <c r="S49" s="495"/>
    </row>
    <row r="50" spans="1:19" ht="12.75" hidden="1">
      <c r="A50" s="113" t="s">
        <v>255</v>
      </c>
      <c r="B50" s="102"/>
      <c r="C50" s="114">
        <f>SUM(C44:C49)</f>
        <v>0</v>
      </c>
      <c r="D50" s="115">
        <f>SUM(D44:D49)</f>
        <v>0</v>
      </c>
      <c r="E50" s="309"/>
      <c r="F50" s="114">
        <f>SUM(F44:F49)</f>
        <v>0</v>
      </c>
      <c r="G50" s="115">
        <f>SUM(G44:G49)</f>
        <v>0</v>
      </c>
      <c r="H50" s="309"/>
      <c r="I50" s="114">
        <f aca="true" t="shared" si="3" ref="I50:P50">SUM(I44:I49)</f>
        <v>0</v>
      </c>
      <c r="J50" s="115">
        <f t="shared" si="3"/>
        <v>0</v>
      </c>
      <c r="K50" s="114">
        <f t="shared" si="3"/>
        <v>0</v>
      </c>
      <c r="L50" s="496"/>
      <c r="M50" s="496"/>
      <c r="N50" s="115">
        <f t="shared" si="3"/>
        <v>0</v>
      </c>
      <c r="O50" s="114">
        <f t="shared" si="3"/>
        <v>0</v>
      </c>
      <c r="P50" s="115">
        <f t="shared" si="3"/>
        <v>0</v>
      </c>
      <c r="R50" s="530"/>
      <c r="S50" s="530"/>
    </row>
    <row r="51" spans="1:19" ht="12.75" hidden="1">
      <c r="A51" s="99"/>
      <c r="B51" s="98"/>
      <c r="C51" s="100"/>
      <c r="D51" s="101"/>
      <c r="E51" s="98"/>
      <c r="F51" s="100"/>
      <c r="G51" s="101"/>
      <c r="H51" s="98"/>
      <c r="I51" s="100"/>
      <c r="J51" s="101"/>
      <c r="K51" s="100"/>
      <c r="L51" s="492"/>
      <c r="M51" s="492"/>
      <c r="N51" s="101"/>
      <c r="O51" s="100"/>
      <c r="P51" s="101"/>
      <c r="R51" s="492"/>
      <c r="S51" s="492"/>
    </row>
    <row r="52" spans="1:19" ht="25.5" hidden="1">
      <c r="A52" s="112" t="s">
        <v>256</v>
      </c>
      <c r="B52" s="98"/>
      <c r="C52" s="100"/>
      <c r="D52" s="101"/>
      <c r="E52" s="98"/>
      <c r="F52" s="100"/>
      <c r="G52" s="101"/>
      <c r="H52" s="98"/>
      <c r="I52" s="100"/>
      <c r="J52" s="101"/>
      <c r="K52" s="100"/>
      <c r="L52" s="492"/>
      <c r="M52" s="492"/>
      <c r="N52" s="101"/>
      <c r="O52" s="100"/>
      <c r="P52" s="101"/>
      <c r="R52" s="492"/>
      <c r="S52" s="492"/>
    </row>
    <row r="53" spans="1:19" ht="12.75" hidden="1">
      <c r="A53" s="306" t="s">
        <v>224</v>
      </c>
      <c r="B53" s="99"/>
      <c r="C53" s="307"/>
      <c r="D53" s="308"/>
      <c r="E53" s="310"/>
      <c r="F53" s="307"/>
      <c r="G53" s="308"/>
      <c r="H53" s="310"/>
      <c r="I53" s="307"/>
      <c r="J53" s="308"/>
      <c r="K53" s="307"/>
      <c r="L53" s="494"/>
      <c r="M53" s="494"/>
      <c r="N53" s="308"/>
      <c r="O53" s="307">
        <f>K53+I53</f>
        <v>0</v>
      </c>
      <c r="P53" s="308">
        <f>N53+J53</f>
        <v>0</v>
      </c>
      <c r="R53" s="497"/>
      <c r="S53" s="497"/>
    </row>
    <row r="54" spans="1:19" ht="12.75" hidden="1">
      <c r="A54" s="105" t="s">
        <v>257</v>
      </c>
      <c r="B54" s="98"/>
      <c r="C54" s="106"/>
      <c r="D54" s="107"/>
      <c r="E54" s="108"/>
      <c r="F54" s="106"/>
      <c r="G54" s="107"/>
      <c r="H54" s="108"/>
      <c r="I54" s="106"/>
      <c r="J54" s="107"/>
      <c r="K54" s="106"/>
      <c r="L54" s="497"/>
      <c r="M54" s="497"/>
      <c r="N54" s="107"/>
      <c r="O54" s="106"/>
      <c r="P54" s="107"/>
      <c r="R54" s="497"/>
      <c r="S54" s="497"/>
    </row>
    <row r="55" spans="1:19" ht="12.75" hidden="1">
      <c r="A55" s="105" t="s">
        <v>258</v>
      </c>
      <c r="B55" s="98"/>
      <c r="C55" s="109"/>
      <c r="D55" s="110"/>
      <c r="E55" s="108"/>
      <c r="F55" s="109"/>
      <c r="G55" s="110"/>
      <c r="H55" s="108"/>
      <c r="I55" s="109"/>
      <c r="J55" s="110"/>
      <c r="K55" s="109"/>
      <c r="L55" s="495"/>
      <c r="M55" s="495"/>
      <c r="N55" s="110"/>
      <c r="O55" s="109"/>
      <c r="P55" s="110"/>
      <c r="R55" s="495"/>
      <c r="S55" s="495"/>
    </row>
    <row r="56" spans="1:19" ht="12.75" hidden="1">
      <c r="A56" s="113" t="s">
        <v>259</v>
      </c>
      <c r="B56" s="102"/>
      <c r="C56" s="114">
        <f>SUM(C53:C55)</f>
        <v>0</v>
      </c>
      <c r="D56" s="115">
        <f>SUM(D53:D55)</f>
        <v>0</v>
      </c>
      <c r="E56" s="309"/>
      <c r="F56" s="114">
        <f>SUM(F53:F55)</f>
        <v>0</v>
      </c>
      <c r="G56" s="115">
        <f>SUM(G53:G55)</f>
        <v>0</v>
      </c>
      <c r="H56" s="309"/>
      <c r="I56" s="114">
        <f aca="true" t="shared" si="4" ref="I56:P56">SUM(I53:I55)</f>
        <v>0</v>
      </c>
      <c r="J56" s="115">
        <f t="shared" si="4"/>
        <v>0</v>
      </c>
      <c r="K56" s="114">
        <f t="shared" si="4"/>
        <v>0</v>
      </c>
      <c r="L56" s="496"/>
      <c r="M56" s="496"/>
      <c r="N56" s="115">
        <f t="shared" si="4"/>
        <v>0</v>
      </c>
      <c r="O56" s="114">
        <f t="shared" si="4"/>
        <v>0</v>
      </c>
      <c r="P56" s="115">
        <f t="shared" si="4"/>
        <v>0</v>
      </c>
      <c r="R56" s="530"/>
      <c r="S56" s="530"/>
    </row>
    <row r="57" spans="1:19" ht="12.75" hidden="1">
      <c r="A57" s="99"/>
      <c r="B57" s="98"/>
      <c r="C57" s="100"/>
      <c r="D57" s="101"/>
      <c r="E57" s="98"/>
      <c r="F57" s="100"/>
      <c r="G57" s="101"/>
      <c r="H57" s="98"/>
      <c r="I57" s="100"/>
      <c r="J57" s="101"/>
      <c r="K57" s="100"/>
      <c r="L57" s="492"/>
      <c r="M57" s="492"/>
      <c r="N57" s="101"/>
      <c r="O57" s="100"/>
      <c r="P57" s="101"/>
      <c r="R57" s="492"/>
      <c r="S57" s="492"/>
    </row>
    <row r="58" spans="1:19" ht="25.5" hidden="1">
      <c r="A58" s="112" t="s">
        <v>260</v>
      </c>
      <c r="B58" s="98"/>
      <c r="C58" s="100"/>
      <c r="D58" s="101"/>
      <c r="E58" s="98"/>
      <c r="F58" s="100"/>
      <c r="G58" s="101"/>
      <c r="H58" s="98"/>
      <c r="I58" s="100"/>
      <c r="J58" s="101"/>
      <c r="K58" s="100"/>
      <c r="L58" s="492"/>
      <c r="M58" s="492"/>
      <c r="N58" s="101"/>
      <c r="O58" s="100"/>
      <c r="P58" s="101"/>
      <c r="R58" s="492"/>
      <c r="S58" s="492"/>
    </row>
    <row r="59" spans="1:19" ht="12.75" hidden="1">
      <c r="A59" s="306" t="s">
        <v>225</v>
      </c>
      <c r="B59" s="99"/>
      <c r="C59" s="307">
        <v>0</v>
      </c>
      <c r="D59" s="308">
        <v>0</v>
      </c>
      <c r="E59" s="310"/>
      <c r="F59" s="307">
        <v>0</v>
      </c>
      <c r="G59" s="308">
        <v>0</v>
      </c>
      <c r="H59" s="310"/>
      <c r="I59" s="307">
        <v>0</v>
      </c>
      <c r="J59" s="308">
        <v>0</v>
      </c>
      <c r="K59" s="307">
        <v>0</v>
      </c>
      <c r="L59" s="494"/>
      <c r="M59" s="494"/>
      <c r="N59" s="308">
        <v>0</v>
      </c>
      <c r="O59" s="307">
        <f>K59+I59</f>
        <v>0</v>
      </c>
      <c r="P59" s="308">
        <f>N59+J59</f>
        <v>0</v>
      </c>
      <c r="R59" s="497"/>
      <c r="S59" s="497"/>
    </row>
    <row r="60" spans="1:19" ht="12.75" hidden="1">
      <c r="A60" s="105" t="s">
        <v>261</v>
      </c>
      <c r="B60" s="98"/>
      <c r="C60" s="106">
        <v>0</v>
      </c>
      <c r="D60" s="107">
        <v>0</v>
      </c>
      <c r="E60" s="108"/>
      <c r="F60" s="106">
        <v>0</v>
      </c>
      <c r="G60" s="107">
        <v>0</v>
      </c>
      <c r="H60" s="108"/>
      <c r="I60" s="106">
        <v>0</v>
      </c>
      <c r="J60" s="107">
        <v>0</v>
      </c>
      <c r="K60" s="106">
        <v>0</v>
      </c>
      <c r="L60" s="497"/>
      <c r="M60" s="497"/>
      <c r="N60" s="107">
        <v>0</v>
      </c>
      <c r="O60" s="106">
        <v>0</v>
      </c>
      <c r="P60" s="107">
        <v>0</v>
      </c>
      <c r="R60" s="497"/>
      <c r="S60" s="497"/>
    </row>
    <row r="61" spans="1:19" ht="12.75" hidden="1">
      <c r="A61" s="105" t="s">
        <v>262</v>
      </c>
      <c r="B61" s="98"/>
      <c r="C61" s="106">
        <v>0</v>
      </c>
      <c r="D61" s="107">
        <v>0</v>
      </c>
      <c r="E61" s="108"/>
      <c r="F61" s="106">
        <v>0</v>
      </c>
      <c r="G61" s="107">
        <v>0</v>
      </c>
      <c r="H61" s="108"/>
      <c r="I61" s="106">
        <v>0</v>
      </c>
      <c r="J61" s="107">
        <v>0</v>
      </c>
      <c r="K61" s="106">
        <v>0</v>
      </c>
      <c r="L61" s="497"/>
      <c r="M61" s="497"/>
      <c r="N61" s="107">
        <v>0</v>
      </c>
      <c r="O61" s="106">
        <v>0</v>
      </c>
      <c r="P61" s="107">
        <v>0</v>
      </c>
      <c r="R61" s="497"/>
      <c r="S61" s="497"/>
    </row>
    <row r="62" spans="1:19" ht="12.75" hidden="1">
      <c r="A62" s="105" t="s">
        <v>263</v>
      </c>
      <c r="B62" s="98"/>
      <c r="C62" s="106">
        <v>0</v>
      </c>
      <c r="D62" s="107">
        <v>0</v>
      </c>
      <c r="E62" s="108"/>
      <c r="F62" s="106">
        <v>0</v>
      </c>
      <c r="G62" s="107">
        <v>0</v>
      </c>
      <c r="H62" s="108"/>
      <c r="I62" s="106">
        <v>0</v>
      </c>
      <c r="J62" s="107">
        <v>0</v>
      </c>
      <c r="K62" s="106">
        <v>0</v>
      </c>
      <c r="L62" s="497"/>
      <c r="M62" s="497"/>
      <c r="N62" s="107">
        <v>0</v>
      </c>
      <c r="O62" s="106">
        <v>0</v>
      </c>
      <c r="P62" s="107">
        <v>0</v>
      </c>
      <c r="R62" s="497"/>
      <c r="S62" s="497"/>
    </row>
    <row r="63" spans="1:19" ht="12.75" hidden="1">
      <c r="A63" s="105" t="s">
        <v>264</v>
      </c>
      <c r="B63" s="98"/>
      <c r="C63" s="106">
        <v>0</v>
      </c>
      <c r="D63" s="107">
        <v>0</v>
      </c>
      <c r="E63" s="108"/>
      <c r="F63" s="106">
        <v>0</v>
      </c>
      <c r="G63" s="107">
        <v>0</v>
      </c>
      <c r="H63" s="108"/>
      <c r="I63" s="106">
        <v>0</v>
      </c>
      <c r="J63" s="107">
        <v>0</v>
      </c>
      <c r="K63" s="106">
        <v>0</v>
      </c>
      <c r="L63" s="497"/>
      <c r="M63" s="497"/>
      <c r="N63" s="107">
        <v>0</v>
      </c>
      <c r="O63" s="106">
        <v>0</v>
      </c>
      <c r="P63" s="107">
        <v>0</v>
      </c>
      <c r="R63" s="497"/>
      <c r="S63" s="497"/>
    </row>
    <row r="64" spans="1:19" ht="12.75" hidden="1">
      <c r="A64" s="105" t="s">
        <v>265</v>
      </c>
      <c r="B64" s="98"/>
      <c r="C64" s="109">
        <v>0</v>
      </c>
      <c r="D64" s="110">
        <v>0</v>
      </c>
      <c r="E64" s="108"/>
      <c r="F64" s="109">
        <v>0</v>
      </c>
      <c r="G64" s="110">
        <v>0</v>
      </c>
      <c r="H64" s="108"/>
      <c r="I64" s="109">
        <v>0</v>
      </c>
      <c r="J64" s="110">
        <v>0</v>
      </c>
      <c r="K64" s="109">
        <v>0</v>
      </c>
      <c r="L64" s="495"/>
      <c r="M64" s="495"/>
      <c r="N64" s="110">
        <v>0</v>
      </c>
      <c r="O64" s="109">
        <v>0</v>
      </c>
      <c r="P64" s="110">
        <v>0</v>
      </c>
      <c r="R64" s="495"/>
      <c r="S64" s="495"/>
    </row>
    <row r="65" spans="1:19" ht="12.75" hidden="1">
      <c r="A65" s="113" t="s">
        <v>266</v>
      </c>
      <c r="B65" s="102"/>
      <c r="C65" s="114">
        <f>SUM(C59:C64)</f>
        <v>0</v>
      </c>
      <c r="D65" s="115">
        <f>SUM(D59:D64)</f>
        <v>0</v>
      </c>
      <c r="E65" s="111"/>
      <c r="F65" s="114">
        <f>SUM(F59:F64)</f>
        <v>0</v>
      </c>
      <c r="G65" s="115">
        <f>SUM(G59:G64)</f>
        <v>0</v>
      </c>
      <c r="H65" s="309"/>
      <c r="I65" s="114">
        <f aca="true" t="shared" si="5" ref="I65:P65">SUM(I59:I64)</f>
        <v>0</v>
      </c>
      <c r="J65" s="115">
        <f t="shared" si="5"/>
        <v>0</v>
      </c>
      <c r="K65" s="114">
        <f t="shared" si="5"/>
        <v>0</v>
      </c>
      <c r="L65" s="496"/>
      <c r="M65" s="496"/>
      <c r="N65" s="115">
        <f t="shared" si="5"/>
        <v>0</v>
      </c>
      <c r="O65" s="114">
        <f t="shared" si="5"/>
        <v>0</v>
      </c>
      <c r="P65" s="115">
        <f t="shared" si="5"/>
        <v>0</v>
      </c>
      <c r="R65" s="530"/>
      <c r="S65" s="530"/>
    </row>
    <row r="66" spans="1:19" ht="12.75" hidden="1">
      <c r="A66" s="98"/>
      <c r="B66" s="98"/>
      <c r="C66" s="98"/>
      <c r="D66" s="98"/>
      <c r="E66" s="98"/>
      <c r="F66" s="98"/>
      <c r="G66" s="98"/>
      <c r="H66" s="98"/>
      <c r="I66" s="98"/>
      <c r="J66" s="98"/>
      <c r="K66" s="98"/>
      <c r="L66" s="98"/>
      <c r="M66" s="98"/>
      <c r="N66" s="98"/>
      <c r="O66" s="98"/>
      <c r="P66" s="98"/>
      <c r="R66" s="492"/>
      <c r="S66" s="492"/>
    </row>
    <row r="67" spans="1:19" ht="13.5" hidden="1" thickBot="1">
      <c r="A67" s="312" t="s">
        <v>267</v>
      </c>
      <c r="B67" s="313"/>
      <c r="C67" s="311">
        <f>C41+C50+C56+C65</f>
        <v>0</v>
      </c>
      <c r="D67" s="116">
        <f>D41+D50+D56+D65</f>
        <v>0</v>
      </c>
      <c r="E67" s="313"/>
      <c r="F67" s="311">
        <f>F41+F50+F56+F65</f>
        <v>0</v>
      </c>
      <c r="G67" s="116">
        <f>G41+G50+G56+G65</f>
        <v>0</v>
      </c>
      <c r="H67" s="313"/>
      <c r="I67" s="311">
        <f aca="true" t="shared" si="6" ref="I67:P67">I41+I50+I56+I65</f>
        <v>0</v>
      </c>
      <c r="J67" s="116">
        <f t="shared" si="6"/>
        <v>0</v>
      </c>
      <c r="K67" s="311">
        <f t="shared" si="6"/>
        <v>0</v>
      </c>
      <c r="L67" s="498"/>
      <c r="M67" s="498"/>
      <c r="N67" s="116">
        <f t="shared" si="6"/>
        <v>0</v>
      </c>
      <c r="O67" s="311">
        <f t="shared" si="6"/>
        <v>0</v>
      </c>
      <c r="P67" s="116">
        <f t="shared" si="6"/>
        <v>0</v>
      </c>
      <c r="Q67" s="63"/>
      <c r="R67" s="118"/>
      <c r="S67" s="119"/>
    </row>
    <row r="68" spans="1:34" s="52" customFormat="1" ht="9.75" customHeight="1">
      <c r="A68" s="737" t="s">
        <v>313</v>
      </c>
      <c r="B68" s="738"/>
      <c r="C68" s="738"/>
      <c r="D68" s="738"/>
      <c r="E68" s="738"/>
      <c r="F68" s="738"/>
      <c r="G68" s="738"/>
      <c r="H68" s="738"/>
      <c r="I68" s="738"/>
      <c r="J68" s="738"/>
      <c r="K68" s="738"/>
      <c r="L68" s="738"/>
      <c r="M68" s="738"/>
      <c r="N68" s="738"/>
      <c r="O68" s="738"/>
      <c r="P68" s="738"/>
      <c r="Q68" s="605"/>
      <c r="R68" s="605"/>
      <c r="S68" s="605"/>
      <c r="T68" s="605"/>
      <c r="U68" s="605"/>
      <c r="V68" s="605"/>
      <c r="W68" s="605"/>
      <c r="X68" s="605"/>
      <c r="Y68" s="605"/>
      <c r="Z68" s="605"/>
      <c r="AA68" s="605"/>
      <c r="AB68" s="605"/>
      <c r="AC68" s="605"/>
      <c r="AD68" s="605"/>
      <c r="AE68" s="605"/>
      <c r="AF68" s="605"/>
      <c r="AG68" s="605"/>
      <c r="AH68" s="605"/>
    </row>
    <row r="69" spans="1:36" s="52" customFormat="1" ht="21" customHeight="1">
      <c r="A69" s="738"/>
      <c r="B69" s="738"/>
      <c r="C69" s="738"/>
      <c r="D69" s="738"/>
      <c r="E69" s="738"/>
      <c r="F69" s="738"/>
      <c r="G69" s="738"/>
      <c r="H69" s="738"/>
      <c r="I69" s="738"/>
      <c r="J69" s="738"/>
      <c r="K69" s="738"/>
      <c r="L69" s="738"/>
      <c r="M69" s="738"/>
      <c r="N69" s="738"/>
      <c r="O69" s="738"/>
      <c r="P69" s="738"/>
      <c r="Q69" s="605"/>
      <c r="R69" s="605"/>
      <c r="S69" s="605"/>
      <c r="T69" s="605"/>
      <c r="U69" s="605"/>
      <c r="V69" s="605"/>
      <c r="W69" s="605"/>
      <c r="X69" s="605"/>
      <c r="Y69" s="605"/>
      <c r="Z69" s="605"/>
      <c r="AA69" s="605"/>
      <c r="AB69" s="605"/>
      <c r="AC69" s="605"/>
      <c r="AD69" s="605"/>
      <c r="AE69" s="605"/>
      <c r="AF69" s="605"/>
      <c r="AG69" s="605"/>
      <c r="AH69" s="605"/>
      <c r="AI69" s="53"/>
      <c r="AJ69" s="53"/>
    </row>
    <row r="70" spans="1:36" s="52" customFormat="1" ht="13.5" customHeight="1">
      <c r="A70" s="726"/>
      <c r="B70" s="726"/>
      <c r="C70" s="726"/>
      <c r="D70" s="726"/>
      <c r="E70" s="726"/>
      <c r="F70" s="726"/>
      <c r="G70" s="726"/>
      <c r="H70" s="726"/>
      <c r="I70" s="726"/>
      <c r="J70" s="726"/>
      <c r="K70" s="726"/>
      <c r="L70" s="726"/>
      <c r="M70" s="726"/>
      <c r="N70" s="726"/>
      <c r="O70" s="726"/>
      <c r="P70" s="726"/>
      <c r="Q70" s="605"/>
      <c r="R70" s="605"/>
      <c r="S70" s="605"/>
      <c r="T70" s="605"/>
      <c r="U70" s="605"/>
      <c r="V70" s="605"/>
      <c r="W70" s="605"/>
      <c r="X70" s="605"/>
      <c r="Y70" s="605"/>
      <c r="Z70" s="605"/>
      <c r="AA70" s="605"/>
      <c r="AB70" s="605"/>
      <c r="AC70" s="605"/>
      <c r="AD70" s="605"/>
      <c r="AE70" s="605"/>
      <c r="AF70" s="605"/>
      <c r="AG70" s="605"/>
      <c r="AH70" s="605"/>
      <c r="AI70" s="53"/>
      <c r="AJ70" s="53"/>
    </row>
    <row r="71" spans="1:36" s="52" customFormat="1" ht="6.75" customHeight="1">
      <c r="A71" s="660"/>
      <c r="B71" s="660"/>
      <c r="C71" s="660"/>
      <c r="D71" s="660"/>
      <c r="E71" s="660"/>
      <c r="F71" s="660"/>
      <c r="G71" s="660"/>
      <c r="H71" s="660"/>
      <c r="I71" s="660"/>
      <c r="J71" s="660"/>
      <c r="K71" s="660"/>
      <c r="L71" s="660"/>
      <c r="M71" s="660"/>
      <c r="N71" s="660"/>
      <c r="O71" s="660"/>
      <c r="P71" s="660"/>
      <c r="Q71" s="597"/>
      <c r="R71" s="597"/>
      <c r="S71" s="597"/>
      <c r="T71" s="53"/>
      <c r="U71" s="53"/>
      <c r="V71" s="53"/>
      <c r="W71" s="53"/>
      <c r="X71" s="53"/>
      <c r="Y71" s="53"/>
      <c r="Z71" s="53"/>
      <c r="AA71" s="53"/>
      <c r="AB71" s="53"/>
      <c r="AC71" s="53"/>
      <c r="AD71" s="53"/>
      <c r="AE71" s="53"/>
      <c r="AF71" s="53"/>
      <c r="AG71" s="53"/>
      <c r="AH71" s="53"/>
      <c r="AI71" s="53"/>
      <c r="AJ71" s="53"/>
    </row>
    <row r="72" spans="1:256" s="52" customFormat="1" ht="27" customHeight="1">
      <c r="A72" s="732" t="s">
        <v>318</v>
      </c>
      <c r="B72" s="733"/>
      <c r="C72" s="733"/>
      <c r="D72" s="733"/>
      <c r="E72" s="733"/>
      <c r="F72" s="733"/>
      <c r="G72" s="733"/>
      <c r="H72" s="733"/>
      <c r="I72" s="733"/>
      <c r="J72" s="733"/>
      <c r="K72" s="733"/>
      <c r="L72" s="733"/>
      <c r="M72" s="733"/>
      <c r="N72" s="733"/>
      <c r="O72" s="733"/>
      <c r="P72" s="734"/>
      <c r="Q72" s="534"/>
      <c r="R72" s="534"/>
      <c r="S72" s="534"/>
      <c r="T72" s="534"/>
      <c r="U72" s="534"/>
      <c r="V72" s="534"/>
      <c r="W72" s="534"/>
      <c r="X72" s="534"/>
      <c r="Y72" s="534"/>
      <c r="Z72" s="534"/>
      <c r="AA72" s="534"/>
      <c r="AB72" s="534"/>
      <c r="AC72" s="534"/>
      <c r="AD72" s="534"/>
      <c r="AE72" s="534"/>
      <c r="AF72" s="534"/>
      <c r="AG72" s="534"/>
      <c r="AH72" s="534"/>
      <c r="AI72" s="534"/>
      <c r="AJ72" s="534"/>
      <c r="AK72" s="534"/>
      <c r="AL72" s="534"/>
      <c r="AM72" s="534"/>
      <c r="AN72" s="534"/>
      <c r="AO72" s="534"/>
      <c r="AP72" s="534"/>
      <c r="AQ72" s="534"/>
      <c r="AR72" s="534"/>
      <c r="AS72" s="534"/>
      <c r="AT72" s="534"/>
      <c r="AU72" s="534"/>
      <c r="AV72" s="534"/>
      <c r="AW72" s="534"/>
      <c r="AX72" s="534"/>
      <c r="AY72" s="534"/>
      <c r="AZ72" s="534"/>
      <c r="BA72" s="534"/>
      <c r="BB72" s="534"/>
      <c r="BC72" s="534"/>
      <c r="BD72" s="534"/>
      <c r="BE72" s="534"/>
      <c r="BF72" s="534"/>
      <c r="BG72" s="534"/>
      <c r="BH72" s="534"/>
      <c r="BI72" s="534"/>
      <c r="BJ72" s="534"/>
      <c r="BK72" s="534"/>
      <c r="BL72" s="534"/>
      <c r="BM72" s="534"/>
      <c r="BN72" s="534"/>
      <c r="BO72" s="534"/>
      <c r="BP72" s="534"/>
      <c r="BQ72" s="534"/>
      <c r="BR72" s="534"/>
      <c r="BS72" s="534"/>
      <c r="BT72" s="534"/>
      <c r="BU72" s="534"/>
      <c r="BV72" s="534"/>
      <c r="BW72" s="534"/>
      <c r="BX72" s="534"/>
      <c r="BY72" s="534"/>
      <c r="BZ72" s="534"/>
      <c r="CA72" s="534"/>
      <c r="CB72" s="534"/>
      <c r="CC72" s="534"/>
      <c r="CD72" s="534"/>
      <c r="CE72" s="534"/>
      <c r="CF72" s="534"/>
      <c r="CG72" s="534"/>
      <c r="CH72" s="534"/>
      <c r="CI72" s="534"/>
      <c r="CJ72" s="534"/>
      <c r="CK72" s="534"/>
      <c r="CL72" s="534"/>
      <c r="CM72" s="534"/>
      <c r="CN72" s="534"/>
      <c r="CO72" s="534"/>
      <c r="CP72" s="534"/>
      <c r="CQ72" s="534"/>
      <c r="CR72" s="534"/>
      <c r="CS72" s="534"/>
      <c r="CT72" s="534"/>
      <c r="CU72" s="534"/>
      <c r="CV72" s="534"/>
      <c r="CW72" s="534"/>
      <c r="CX72" s="534"/>
      <c r="CY72" s="534"/>
      <c r="CZ72" s="534"/>
      <c r="DA72" s="534"/>
      <c r="DB72" s="534"/>
      <c r="DC72" s="534"/>
      <c r="DD72" s="534"/>
      <c r="DE72" s="534"/>
      <c r="DF72" s="534"/>
      <c r="DG72" s="534"/>
      <c r="DH72" s="534"/>
      <c r="DI72" s="534"/>
      <c r="DJ72" s="534"/>
      <c r="DK72" s="534"/>
      <c r="DL72" s="534"/>
      <c r="DM72" s="534"/>
      <c r="DN72" s="534"/>
      <c r="DO72" s="534"/>
      <c r="DP72" s="534"/>
      <c r="DQ72" s="534"/>
      <c r="DR72" s="534"/>
      <c r="DS72" s="534"/>
      <c r="DT72" s="534"/>
      <c r="DU72" s="534"/>
      <c r="DV72" s="534"/>
      <c r="DW72" s="534"/>
      <c r="DX72" s="534"/>
      <c r="DY72" s="534"/>
      <c r="DZ72" s="534"/>
      <c r="EA72" s="534"/>
      <c r="EB72" s="534"/>
      <c r="EC72" s="534"/>
      <c r="ED72" s="534"/>
      <c r="EE72" s="534"/>
      <c r="EF72" s="534"/>
      <c r="EG72" s="534"/>
      <c r="EH72" s="534"/>
      <c r="EI72" s="534"/>
      <c r="EJ72" s="534"/>
      <c r="EK72" s="534"/>
      <c r="EL72" s="534"/>
      <c r="EM72" s="534"/>
      <c r="EN72" s="534"/>
      <c r="EO72" s="534"/>
      <c r="EP72" s="534"/>
      <c r="EQ72" s="534"/>
      <c r="ER72" s="534"/>
      <c r="ES72" s="534"/>
      <c r="ET72" s="534"/>
      <c r="EU72" s="534"/>
      <c r="EV72" s="534"/>
      <c r="EW72" s="534"/>
      <c r="EX72" s="534"/>
      <c r="EY72" s="534"/>
      <c r="EZ72" s="534"/>
      <c r="FA72" s="534"/>
      <c r="FB72" s="534"/>
      <c r="FC72" s="534"/>
      <c r="FD72" s="534"/>
      <c r="FE72" s="534"/>
      <c r="FF72" s="534"/>
      <c r="FG72" s="534"/>
      <c r="FH72" s="534"/>
      <c r="FI72" s="534"/>
      <c r="FJ72" s="534"/>
      <c r="FK72" s="534"/>
      <c r="FL72" s="534"/>
      <c r="FM72" s="534"/>
      <c r="FN72" s="534"/>
      <c r="FO72" s="534"/>
      <c r="FP72" s="534"/>
      <c r="FQ72" s="534"/>
      <c r="FR72" s="534"/>
      <c r="FS72" s="534"/>
      <c r="FT72" s="534"/>
      <c r="FU72" s="534"/>
      <c r="FV72" s="534"/>
      <c r="FW72" s="534"/>
      <c r="FX72" s="534"/>
      <c r="FY72" s="534"/>
      <c r="FZ72" s="534"/>
      <c r="GA72" s="534"/>
      <c r="GB72" s="534"/>
      <c r="GC72" s="534"/>
      <c r="GD72" s="534"/>
      <c r="GE72" s="534"/>
      <c r="GF72" s="534"/>
      <c r="GG72" s="534"/>
      <c r="GH72" s="534"/>
      <c r="GI72" s="534"/>
      <c r="GJ72" s="534"/>
      <c r="GK72" s="534"/>
      <c r="GL72" s="534"/>
      <c r="GM72" s="534"/>
      <c r="GN72" s="534"/>
      <c r="GO72" s="534"/>
      <c r="GP72" s="534"/>
      <c r="GQ72" s="534"/>
      <c r="GR72" s="534"/>
      <c r="GS72" s="534"/>
      <c r="GT72" s="534"/>
      <c r="GU72" s="534"/>
      <c r="GV72" s="534"/>
      <c r="GW72" s="534"/>
      <c r="GX72" s="534"/>
      <c r="GY72" s="534"/>
      <c r="GZ72" s="534"/>
      <c r="HA72" s="534"/>
      <c r="HB72" s="534"/>
      <c r="HC72" s="534"/>
      <c r="HD72" s="534"/>
      <c r="HE72" s="534"/>
      <c r="HF72" s="534"/>
      <c r="HG72" s="534"/>
      <c r="HH72" s="534"/>
      <c r="HI72" s="534"/>
      <c r="HJ72" s="534"/>
      <c r="HK72" s="534"/>
      <c r="HL72" s="534"/>
      <c r="HM72" s="534"/>
      <c r="HN72" s="534"/>
      <c r="HO72" s="534"/>
      <c r="HP72" s="534"/>
      <c r="HQ72" s="534"/>
      <c r="HR72" s="534"/>
      <c r="HS72" s="534"/>
      <c r="HT72" s="534"/>
      <c r="HU72" s="534"/>
      <c r="HV72" s="534"/>
      <c r="HW72" s="534"/>
      <c r="HX72" s="534"/>
      <c r="HY72" s="534"/>
      <c r="HZ72" s="534"/>
      <c r="IA72" s="534"/>
      <c r="IB72" s="534"/>
      <c r="IC72" s="534"/>
      <c r="ID72" s="534"/>
      <c r="IE72" s="534"/>
      <c r="IF72" s="534"/>
      <c r="IG72" s="534"/>
      <c r="IH72" s="534"/>
      <c r="II72" s="534"/>
      <c r="IJ72" s="534"/>
      <c r="IK72" s="534"/>
      <c r="IL72" s="534"/>
      <c r="IM72" s="534"/>
      <c r="IN72" s="534"/>
      <c r="IO72" s="534"/>
      <c r="IP72" s="534"/>
      <c r="IQ72" s="534"/>
      <c r="IR72" s="534"/>
      <c r="IS72" s="534"/>
      <c r="IT72" s="534"/>
      <c r="IU72" s="534"/>
      <c r="IV72" s="534"/>
    </row>
    <row r="73" spans="1:19" ht="15">
      <c r="A73" s="706"/>
      <c r="B73" s="707"/>
      <c r="C73" s="707"/>
      <c r="D73" s="707"/>
      <c r="E73" s="707"/>
      <c r="F73" s="707"/>
      <c r="G73" s="707"/>
      <c r="H73" s="707"/>
      <c r="I73" s="707"/>
      <c r="J73" s="727"/>
      <c r="K73" s="727"/>
      <c r="L73" s="727"/>
      <c r="M73" s="727"/>
      <c r="N73" s="727"/>
      <c r="O73" s="727"/>
      <c r="P73" s="727"/>
      <c r="Q73" s="727"/>
      <c r="R73" s="727"/>
      <c r="S73" s="727"/>
    </row>
  </sheetData>
  <mergeCells count="6">
    <mergeCell ref="K9:L9"/>
    <mergeCell ref="A68:P70"/>
    <mergeCell ref="A73:S73"/>
    <mergeCell ref="A10:A11"/>
    <mergeCell ref="A35:A36"/>
    <mergeCell ref="A72:P72"/>
  </mergeCells>
  <printOptions horizontalCentered="1"/>
  <pageMargins left="0.75" right="0.75" top="1" bottom="1" header="0.5" footer="0.5"/>
  <pageSetup fitToHeight="1" fitToWidth="1" horizontalDpi="600" verticalDpi="600" orientation="landscape" scale="61" r:id="rId1"/>
  <headerFooter alignWithMargins="0">
    <oddFooter>&amp;C&amp;"Times New Roman,Regular"Exhibit D - Resources by DOJ Strategic Goals &amp; Strategic Objectives</oddFooter>
  </headerFooter>
  <rowBreaks count="1" manualBreakCount="1">
    <brk id="27" max="15" man="1"/>
  </rowBreaks>
</worksheet>
</file>

<file path=xl/worksheets/sheet5.xml><?xml version="1.0" encoding="utf-8"?>
<worksheet xmlns="http://schemas.openxmlformats.org/spreadsheetml/2006/main" xmlns:r="http://schemas.openxmlformats.org/officeDocument/2006/relationships">
  <dimension ref="A1:AA65"/>
  <sheetViews>
    <sheetView view="pageBreakPreview" zoomScale="95" zoomScaleSheetLayoutView="95" workbookViewId="0" topLeftCell="A13">
      <selection activeCell="D13" sqref="D13"/>
    </sheetView>
  </sheetViews>
  <sheetFormatPr defaultColWidth="8.88671875" defaultRowHeight="15"/>
  <cols>
    <col min="1" max="1" width="9.4453125" style="0" customWidth="1"/>
    <col min="5" max="5" width="9.5546875" style="0" customWidth="1"/>
    <col min="6" max="6" width="0.78125" style="0" customWidth="1"/>
    <col min="7" max="7" width="10.3359375" style="0" customWidth="1"/>
    <col min="8" max="8" width="0.44140625" style="0" customWidth="1"/>
    <col min="9" max="9" width="9.5546875" style="0" customWidth="1"/>
    <col min="10" max="10" width="0.671875" style="0" customWidth="1"/>
    <col min="11" max="11" width="10.4453125" style="0" customWidth="1"/>
    <col min="13" max="13" width="9.3359375" style="0" customWidth="1"/>
  </cols>
  <sheetData>
    <row r="1" ht="15.75">
      <c r="A1" s="69" t="s">
        <v>281</v>
      </c>
    </row>
    <row r="2" ht="15.75">
      <c r="A2" s="563"/>
    </row>
    <row r="3" spans="1:27" ht="15" customHeight="1">
      <c r="A3" s="754" t="s">
        <v>311</v>
      </c>
      <c r="B3" s="755"/>
      <c r="C3" s="755"/>
      <c r="D3" s="755"/>
      <c r="E3" s="755"/>
      <c r="F3" s="755"/>
      <c r="G3" s="755"/>
      <c r="H3" s="755"/>
      <c r="I3" s="755"/>
      <c r="J3" s="755"/>
      <c r="K3" s="755"/>
      <c r="L3" s="755"/>
      <c r="M3" s="755"/>
      <c r="N3" s="400"/>
      <c r="O3" s="400"/>
      <c r="P3" s="400"/>
      <c r="Q3" s="400"/>
      <c r="R3" s="400"/>
      <c r="S3" s="400"/>
      <c r="T3" s="400"/>
      <c r="U3" s="400"/>
      <c r="V3" s="400"/>
      <c r="W3" s="400"/>
      <c r="X3" s="400"/>
      <c r="Y3" s="400"/>
      <c r="Z3" s="400"/>
      <c r="AA3" s="401"/>
    </row>
    <row r="4" spans="1:27" ht="15.75">
      <c r="A4" s="756" t="e">
        <f>+#REF!</f>
        <v>#REF!</v>
      </c>
      <c r="B4" s="755"/>
      <c r="C4" s="755"/>
      <c r="D4" s="755"/>
      <c r="E4" s="755"/>
      <c r="F4" s="755"/>
      <c r="G4" s="755"/>
      <c r="H4" s="755"/>
      <c r="I4" s="755"/>
      <c r="J4" s="755"/>
      <c r="K4" s="755"/>
      <c r="L4" s="755"/>
      <c r="M4" s="757"/>
      <c r="N4" s="414"/>
      <c r="O4" s="414"/>
      <c r="P4" s="400"/>
      <c r="Q4" s="400"/>
      <c r="R4" s="400"/>
      <c r="S4" s="400"/>
      <c r="T4" s="400"/>
      <c r="U4" s="400"/>
      <c r="V4" s="400"/>
      <c r="W4" s="400"/>
      <c r="X4" s="400"/>
      <c r="Y4" s="400"/>
      <c r="Z4" s="400"/>
      <c r="AA4" s="401"/>
    </row>
    <row r="5" spans="1:27" ht="15">
      <c r="A5" s="404"/>
      <c r="B5" s="405"/>
      <c r="C5" s="405"/>
      <c r="D5" s="405"/>
      <c r="E5" s="405"/>
      <c r="F5" s="405"/>
      <c r="G5" s="405"/>
      <c r="H5" s="405"/>
      <c r="I5" s="405"/>
      <c r="J5" s="405"/>
      <c r="K5" s="405"/>
      <c r="L5" s="405"/>
      <c r="M5" s="405"/>
      <c r="N5" s="405"/>
      <c r="O5" s="405"/>
      <c r="P5" s="402"/>
      <c r="Q5" s="402"/>
      <c r="R5" s="402"/>
      <c r="S5" s="402"/>
      <c r="T5" s="402"/>
      <c r="U5" s="402"/>
      <c r="V5" s="402"/>
      <c r="W5" s="402"/>
      <c r="X5" s="402"/>
      <c r="Y5" s="402"/>
      <c r="Z5" s="402"/>
      <c r="AA5" s="403"/>
    </row>
    <row r="6" spans="1:15" ht="15">
      <c r="A6" s="153"/>
      <c r="B6" s="153"/>
      <c r="C6" s="153"/>
      <c r="D6" s="153"/>
      <c r="E6" s="153"/>
      <c r="F6" s="153"/>
      <c r="G6" s="153"/>
      <c r="H6" s="153"/>
      <c r="I6" s="153"/>
      <c r="J6" s="153"/>
      <c r="K6" s="153"/>
      <c r="L6" s="153"/>
      <c r="M6" s="153"/>
      <c r="N6" s="153"/>
      <c r="O6" s="153"/>
    </row>
    <row r="7" spans="1:15" ht="15">
      <c r="A7" s="758" t="s">
        <v>185</v>
      </c>
      <c r="B7" s="759"/>
      <c r="C7" s="759"/>
      <c r="D7" s="759"/>
      <c r="E7" s="759"/>
      <c r="F7" s="759"/>
      <c r="G7" s="759"/>
      <c r="H7" s="759"/>
      <c r="I7" s="759"/>
      <c r="J7" s="759"/>
      <c r="K7" s="759"/>
      <c r="L7" s="759"/>
      <c r="M7" s="759"/>
      <c r="N7" s="406"/>
      <c r="O7" s="407"/>
    </row>
    <row r="8" spans="1:15" ht="15">
      <c r="A8" s="153"/>
      <c r="B8" s="153"/>
      <c r="C8" s="153"/>
      <c r="D8" s="153"/>
      <c r="E8" s="153"/>
      <c r="F8" s="153"/>
      <c r="G8" s="153"/>
      <c r="H8" s="153"/>
      <c r="I8" s="153"/>
      <c r="J8" s="153"/>
      <c r="K8" s="153"/>
      <c r="L8" s="153"/>
      <c r="M8" s="153"/>
      <c r="N8" s="153"/>
      <c r="O8" s="153"/>
    </row>
    <row r="9" spans="1:15" ht="36.75" customHeight="1">
      <c r="A9" s="739" t="s">
        <v>71</v>
      </c>
      <c r="B9" s="750"/>
      <c r="C9" s="750"/>
      <c r="D9" s="750"/>
      <c r="E9" s="750"/>
      <c r="F9" s="750"/>
      <c r="G9" s="750"/>
      <c r="H9" s="750"/>
      <c r="I9" s="750"/>
      <c r="J9" s="750"/>
      <c r="K9" s="750"/>
      <c r="L9" s="750"/>
      <c r="M9" s="750"/>
      <c r="N9" s="408"/>
      <c r="O9" s="409"/>
    </row>
    <row r="10" spans="1:15" ht="15">
      <c r="A10" s="153"/>
      <c r="B10" s="153"/>
      <c r="C10" s="153"/>
      <c r="D10" s="153"/>
      <c r="E10" s="153"/>
      <c r="F10" s="153"/>
      <c r="G10" s="153"/>
      <c r="H10" s="153"/>
      <c r="I10" s="153"/>
      <c r="J10" s="153"/>
      <c r="K10" s="153"/>
      <c r="L10" s="153"/>
      <c r="M10" s="153"/>
      <c r="N10" s="153"/>
      <c r="O10" s="153"/>
    </row>
    <row r="11" spans="1:15" ht="35.25" customHeight="1">
      <c r="A11" s="739" t="s">
        <v>317</v>
      </c>
      <c r="B11" s="750"/>
      <c r="C11" s="750"/>
      <c r="D11" s="750"/>
      <c r="E11" s="750"/>
      <c r="F11" s="750"/>
      <c r="G11" s="750"/>
      <c r="H11" s="750"/>
      <c r="I11" s="750"/>
      <c r="J11" s="750"/>
      <c r="K11" s="750"/>
      <c r="L11" s="750"/>
      <c r="M11" s="750"/>
      <c r="N11" s="410"/>
      <c r="O11" s="411"/>
    </row>
    <row r="12" spans="1:15" ht="12.75" customHeight="1">
      <c r="A12" s="415"/>
      <c r="B12" s="410"/>
      <c r="C12" s="410"/>
      <c r="D12" s="410"/>
      <c r="E12" s="410"/>
      <c r="F12" s="410"/>
      <c r="G12" s="410"/>
      <c r="H12" s="410"/>
      <c r="I12" s="410"/>
      <c r="J12" s="410"/>
      <c r="K12" s="410"/>
      <c r="L12" s="410"/>
      <c r="M12" s="410"/>
      <c r="N12" s="410"/>
      <c r="O12" s="411"/>
    </row>
    <row r="13" spans="1:15" ht="37.5" customHeight="1">
      <c r="A13" s="739" t="s">
        <v>199</v>
      </c>
      <c r="B13" s="750"/>
      <c r="C13" s="750"/>
      <c r="D13" s="750"/>
      <c r="E13" s="750"/>
      <c r="F13" s="750"/>
      <c r="G13" s="750"/>
      <c r="H13" s="750"/>
      <c r="I13" s="750"/>
      <c r="J13" s="750"/>
      <c r="K13" s="750"/>
      <c r="L13" s="750"/>
      <c r="M13" s="750"/>
      <c r="N13" s="408"/>
      <c r="O13" s="409"/>
    </row>
    <row r="14" spans="1:9" ht="15">
      <c r="A14" s="153"/>
      <c r="B14" s="153"/>
      <c r="C14" s="153"/>
      <c r="D14" s="153"/>
      <c r="E14" s="153"/>
      <c r="F14" s="153"/>
      <c r="G14" s="153"/>
      <c r="H14" s="153"/>
      <c r="I14" s="153"/>
    </row>
    <row r="15" spans="2:9" ht="15" customHeight="1">
      <c r="B15" s="153"/>
      <c r="C15" s="153"/>
      <c r="D15" s="153"/>
      <c r="E15" s="752" t="s">
        <v>202</v>
      </c>
      <c r="F15" s="153"/>
      <c r="G15" s="752" t="s">
        <v>241</v>
      </c>
      <c r="H15" s="153"/>
      <c r="I15" s="153"/>
    </row>
    <row r="16" spans="2:9" ht="19.5" customHeight="1">
      <c r="B16" s="153"/>
      <c r="C16" s="153"/>
      <c r="D16" s="153"/>
      <c r="E16" s="753"/>
      <c r="F16" s="153"/>
      <c r="G16" s="753"/>
      <c r="H16" s="153"/>
      <c r="I16" s="153"/>
    </row>
    <row r="17" spans="1:9" ht="15">
      <c r="A17" s="153" t="s">
        <v>198</v>
      </c>
      <c r="B17" s="153"/>
      <c r="C17" s="153"/>
      <c r="D17" s="153"/>
      <c r="E17" s="412">
        <v>218</v>
      </c>
      <c r="F17" s="153"/>
      <c r="G17" s="412">
        <v>124</v>
      </c>
      <c r="H17" s="153"/>
      <c r="I17" s="153"/>
    </row>
    <row r="18" spans="1:9" ht="15">
      <c r="A18" s="153" t="s">
        <v>125</v>
      </c>
      <c r="B18" s="153"/>
      <c r="C18" s="153"/>
      <c r="D18" s="153"/>
      <c r="E18" s="413">
        <v>-109</v>
      </c>
      <c r="F18" s="153"/>
      <c r="G18" s="413">
        <v>0</v>
      </c>
      <c r="H18" s="153"/>
      <c r="I18" s="153"/>
    </row>
    <row r="19" spans="1:9" ht="15">
      <c r="A19" s="153" t="s">
        <v>142</v>
      </c>
      <c r="B19" s="153"/>
      <c r="C19" s="153"/>
      <c r="D19" s="153"/>
      <c r="E19" s="412">
        <v>109</v>
      </c>
      <c r="F19" s="153"/>
      <c r="G19" s="412">
        <f>G17-G18</f>
        <v>124</v>
      </c>
      <c r="H19" s="153"/>
      <c r="I19" s="153"/>
    </row>
    <row r="20" spans="1:9" ht="15">
      <c r="A20" s="153" t="s">
        <v>143</v>
      </c>
      <c r="B20" s="153"/>
      <c r="C20" s="153"/>
      <c r="D20" s="153"/>
      <c r="E20" s="153">
        <v>33</v>
      </c>
      <c r="F20" s="153"/>
      <c r="G20" s="153">
        <v>36</v>
      </c>
      <c r="H20" s="153"/>
      <c r="I20" s="153"/>
    </row>
    <row r="21" spans="1:9" ht="15">
      <c r="A21" s="153" t="s">
        <v>105</v>
      </c>
      <c r="B21" s="153"/>
      <c r="C21" s="153"/>
      <c r="D21" s="153"/>
      <c r="E21" s="153">
        <v>8</v>
      </c>
      <c r="F21" s="153"/>
      <c r="G21" s="153">
        <v>8</v>
      </c>
      <c r="H21" s="153"/>
      <c r="I21" s="153"/>
    </row>
    <row r="22" spans="1:9" ht="15">
      <c r="A22" s="153" t="s">
        <v>144</v>
      </c>
      <c r="B22" s="153"/>
      <c r="C22" s="153"/>
      <c r="D22" s="153"/>
      <c r="E22" s="153">
        <v>1</v>
      </c>
      <c r="F22" s="153"/>
      <c r="G22" s="153">
        <v>1</v>
      </c>
      <c r="H22" s="153"/>
      <c r="I22" s="153"/>
    </row>
    <row r="23" spans="1:9" ht="15">
      <c r="A23" s="153" t="s">
        <v>145</v>
      </c>
      <c r="B23" s="153"/>
      <c r="C23" s="153"/>
      <c r="D23" s="153"/>
      <c r="E23" s="153">
        <v>5</v>
      </c>
      <c r="F23" s="153"/>
      <c r="G23" s="153">
        <v>4</v>
      </c>
      <c r="H23" s="153"/>
      <c r="I23" s="153"/>
    </row>
    <row r="24" spans="1:9" ht="15">
      <c r="A24" s="153" t="s">
        <v>146</v>
      </c>
      <c r="B24" s="153"/>
      <c r="C24" s="153"/>
      <c r="D24" s="153"/>
      <c r="E24" s="153">
        <v>0</v>
      </c>
      <c r="F24" s="153"/>
      <c r="G24" s="153">
        <v>0</v>
      </c>
      <c r="H24" s="153"/>
      <c r="I24" s="153"/>
    </row>
    <row r="25" spans="1:9" ht="15">
      <c r="A25" s="153" t="s">
        <v>147</v>
      </c>
      <c r="B25" s="153"/>
      <c r="C25" s="153"/>
      <c r="D25" s="153"/>
      <c r="E25" s="153"/>
      <c r="F25" s="153"/>
      <c r="G25" s="153"/>
      <c r="H25" s="153"/>
      <c r="I25" s="153"/>
    </row>
    <row r="26" spans="1:9" ht="15">
      <c r="A26" s="153" t="s">
        <v>148</v>
      </c>
      <c r="B26" s="153"/>
      <c r="C26" s="153"/>
      <c r="D26" s="153"/>
      <c r="E26" s="153">
        <v>12</v>
      </c>
      <c r="F26" s="153"/>
      <c r="G26" s="153">
        <v>-6</v>
      </c>
      <c r="H26" s="153"/>
      <c r="I26" s="153"/>
    </row>
    <row r="27" spans="1:9" ht="15">
      <c r="A27" s="153" t="s">
        <v>149</v>
      </c>
      <c r="B27" s="153"/>
      <c r="C27" s="153"/>
      <c r="D27" s="153"/>
      <c r="E27" s="153">
        <v>1</v>
      </c>
      <c r="F27" s="153"/>
      <c r="G27" s="153">
        <v>1</v>
      </c>
      <c r="H27" s="153"/>
      <c r="I27" s="153"/>
    </row>
    <row r="28" spans="1:9" ht="15">
      <c r="A28" s="153" t="s">
        <v>150</v>
      </c>
      <c r="B28" s="153"/>
      <c r="C28" s="153"/>
      <c r="D28" s="153"/>
      <c r="E28" s="153">
        <v>0</v>
      </c>
      <c r="F28" s="153"/>
      <c r="G28" s="153">
        <v>0</v>
      </c>
      <c r="H28" s="153"/>
      <c r="I28" s="153"/>
    </row>
    <row r="29" spans="1:9" ht="15">
      <c r="A29" s="153" t="s">
        <v>151</v>
      </c>
      <c r="B29" s="153"/>
      <c r="C29" s="153"/>
      <c r="D29" s="153"/>
      <c r="E29" s="153">
        <v>0</v>
      </c>
      <c r="F29" s="153"/>
      <c r="G29" s="153">
        <v>0</v>
      </c>
      <c r="H29" s="153"/>
      <c r="I29" s="153"/>
    </row>
    <row r="30" spans="1:9" ht="15">
      <c r="A30" s="153" t="s">
        <v>152</v>
      </c>
      <c r="B30" s="153"/>
      <c r="C30" s="153"/>
      <c r="D30" s="153"/>
      <c r="E30" s="579">
        <v>2</v>
      </c>
      <c r="F30" s="153"/>
      <c r="G30" s="579">
        <v>2</v>
      </c>
      <c r="H30" s="153"/>
      <c r="I30" s="153"/>
    </row>
    <row r="31" spans="1:9" ht="15">
      <c r="A31" s="153" t="s">
        <v>53</v>
      </c>
      <c r="B31" s="153"/>
      <c r="C31" s="153"/>
      <c r="D31" s="577"/>
      <c r="E31" s="580">
        <v>31</v>
      </c>
      <c r="F31" s="578"/>
      <c r="G31" s="580">
        <v>-25</v>
      </c>
      <c r="H31" s="153"/>
      <c r="I31" s="153"/>
    </row>
    <row r="32" spans="1:9" ht="15">
      <c r="A32" s="153" t="s">
        <v>273</v>
      </c>
      <c r="B32" s="153"/>
      <c r="C32" s="153"/>
      <c r="D32" s="153"/>
      <c r="E32" s="576">
        <v>17</v>
      </c>
      <c r="F32" s="153"/>
      <c r="G32" s="576">
        <v>-17</v>
      </c>
      <c r="H32" s="153"/>
      <c r="I32" s="153"/>
    </row>
    <row r="33" spans="1:9" ht="15">
      <c r="A33" s="153" t="s">
        <v>272</v>
      </c>
      <c r="B33" s="153"/>
      <c r="C33" s="153"/>
      <c r="D33" s="577"/>
      <c r="E33" s="581">
        <v>0</v>
      </c>
      <c r="F33" s="578"/>
      <c r="G33" s="581">
        <v>0</v>
      </c>
      <c r="H33" s="153"/>
      <c r="I33" s="153"/>
    </row>
    <row r="34" spans="1:9" ht="15">
      <c r="A34" s="153" t="s">
        <v>155</v>
      </c>
      <c r="B34" s="153"/>
      <c r="C34" s="153"/>
      <c r="D34" s="153"/>
      <c r="E34" s="412">
        <v>218</v>
      </c>
      <c r="F34" s="153"/>
      <c r="G34" s="412">
        <v>144</v>
      </c>
      <c r="H34" s="153"/>
      <c r="I34" s="153"/>
    </row>
    <row r="35" spans="1:13" ht="15">
      <c r="A35" s="153"/>
      <c r="B35" s="153"/>
      <c r="C35" s="153"/>
      <c r="D35" s="153"/>
      <c r="E35" s="153"/>
      <c r="F35" s="153"/>
      <c r="G35" s="153"/>
      <c r="H35" s="153"/>
      <c r="I35" s="153"/>
      <c r="J35" s="153"/>
      <c r="K35" s="153"/>
      <c r="L35" s="153"/>
      <c r="M35" s="153"/>
    </row>
    <row r="36" spans="1:15" ht="23.25" customHeight="1">
      <c r="A36" s="739" t="s">
        <v>285</v>
      </c>
      <c r="B36" s="740"/>
      <c r="C36" s="740"/>
      <c r="D36" s="740"/>
      <c r="E36" s="740"/>
      <c r="F36" s="740"/>
      <c r="G36" s="740"/>
      <c r="H36" s="740"/>
      <c r="I36" s="740"/>
      <c r="J36" s="740"/>
      <c r="K36" s="740"/>
      <c r="L36" s="740"/>
      <c r="M36" s="741"/>
      <c r="N36" s="153"/>
      <c r="O36" s="153"/>
    </row>
    <row r="37" spans="1:13" ht="15">
      <c r="A37" s="153"/>
      <c r="B37" s="153"/>
      <c r="C37" s="153"/>
      <c r="D37" s="153"/>
      <c r="E37" s="153"/>
      <c r="F37" s="153"/>
      <c r="G37" s="153"/>
      <c r="H37" s="153"/>
      <c r="I37" s="153"/>
      <c r="J37" s="153"/>
      <c r="K37" s="153"/>
      <c r="L37" s="153"/>
      <c r="M37" s="153"/>
    </row>
    <row r="38" spans="1:15" ht="34.5" customHeight="1">
      <c r="A38" s="739" t="s">
        <v>72</v>
      </c>
      <c r="B38" s="740"/>
      <c r="C38" s="740"/>
      <c r="D38" s="740"/>
      <c r="E38" s="740"/>
      <c r="F38" s="740"/>
      <c r="G38" s="740"/>
      <c r="H38" s="740"/>
      <c r="I38" s="740"/>
      <c r="J38" s="740"/>
      <c r="K38" s="740"/>
      <c r="L38" s="740"/>
      <c r="M38" s="741"/>
      <c r="N38" s="153"/>
      <c r="O38" s="153"/>
    </row>
    <row r="39" spans="1:15" ht="15" customHeight="1">
      <c r="A39" s="415"/>
      <c r="B39" s="408"/>
      <c r="C39" s="408"/>
      <c r="D39" s="408"/>
      <c r="E39" s="408"/>
      <c r="F39" s="408"/>
      <c r="G39" s="408"/>
      <c r="H39" s="408"/>
      <c r="I39" s="408"/>
      <c r="J39" s="408"/>
      <c r="K39" s="408"/>
      <c r="L39" s="408"/>
      <c r="M39" s="409"/>
      <c r="N39" s="153"/>
      <c r="O39" s="153"/>
    </row>
    <row r="40" spans="1:15" ht="25.5" customHeight="1">
      <c r="A40" s="739" t="s">
        <v>287</v>
      </c>
      <c r="B40" s="740"/>
      <c r="C40" s="740"/>
      <c r="D40" s="740"/>
      <c r="E40" s="740"/>
      <c r="F40" s="740"/>
      <c r="G40" s="740"/>
      <c r="H40" s="740"/>
      <c r="I40" s="740"/>
      <c r="J40" s="740"/>
      <c r="K40" s="740"/>
      <c r="L40" s="740"/>
      <c r="M40" s="741"/>
      <c r="N40" s="153"/>
      <c r="O40" s="153"/>
    </row>
    <row r="41" spans="1:15" ht="15" customHeight="1">
      <c r="A41" s="415"/>
      <c r="B41" s="408"/>
      <c r="C41" s="408"/>
      <c r="D41" s="408"/>
      <c r="E41" s="408"/>
      <c r="F41" s="408"/>
      <c r="G41" s="408"/>
      <c r="H41" s="408"/>
      <c r="I41" s="408"/>
      <c r="J41" s="408"/>
      <c r="K41" s="408"/>
      <c r="L41" s="408"/>
      <c r="M41" s="409"/>
      <c r="N41" s="153"/>
      <c r="O41" s="153"/>
    </row>
    <row r="42" spans="1:15" ht="24" customHeight="1">
      <c r="A42" s="739" t="s">
        <v>298</v>
      </c>
      <c r="B42" s="740"/>
      <c r="C42" s="740"/>
      <c r="D42" s="740"/>
      <c r="E42" s="740"/>
      <c r="F42" s="740"/>
      <c r="G42" s="740"/>
      <c r="H42" s="740"/>
      <c r="I42" s="740"/>
      <c r="J42" s="740"/>
      <c r="K42" s="740"/>
      <c r="L42" s="740"/>
      <c r="M42" s="741"/>
      <c r="N42" s="153"/>
      <c r="O42" s="153"/>
    </row>
    <row r="43" spans="1:15" ht="15" customHeight="1">
      <c r="A43" s="415"/>
      <c r="B43" s="408"/>
      <c r="C43" s="408"/>
      <c r="D43" s="408"/>
      <c r="E43" s="408"/>
      <c r="F43" s="408"/>
      <c r="G43" s="408"/>
      <c r="H43" s="408"/>
      <c r="I43" s="408"/>
      <c r="J43" s="408"/>
      <c r="K43" s="408"/>
      <c r="L43" s="408"/>
      <c r="M43" s="409"/>
      <c r="N43" s="153"/>
      <c r="O43" s="153"/>
    </row>
    <row r="44" spans="1:15" ht="24" customHeight="1">
      <c r="A44" s="739" t="s">
        <v>73</v>
      </c>
      <c r="B44" s="740"/>
      <c r="C44" s="740"/>
      <c r="D44" s="740"/>
      <c r="E44" s="740"/>
      <c r="F44" s="740"/>
      <c r="G44" s="740"/>
      <c r="H44" s="740"/>
      <c r="I44" s="740"/>
      <c r="J44" s="740"/>
      <c r="K44" s="740"/>
      <c r="L44" s="740"/>
      <c r="M44" s="741"/>
      <c r="N44" s="153"/>
      <c r="O44" s="153"/>
    </row>
    <row r="45" spans="1:15" ht="15" customHeight="1">
      <c r="A45" s="415"/>
      <c r="B45" s="410"/>
      <c r="C45" s="410"/>
      <c r="D45" s="410"/>
      <c r="E45" s="410"/>
      <c r="F45" s="410"/>
      <c r="G45" s="410"/>
      <c r="H45" s="410"/>
      <c r="I45" s="410"/>
      <c r="J45" s="410"/>
      <c r="K45" s="410"/>
      <c r="L45" s="410"/>
      <c r="M45" s="411"/>
      <c r="N45" s="153"/>
      <c r="O45" s="153"/>
    </row>
    <row r="46" spans="1:15" ht="36.75" customHeight="1">
      <c r="A46" s="739" t="s">
        <v>299</v>
      </c>
      <c r="B46" s="740"/>
      <c r="C46" s="740"/>
      <c r="D46" s="740"/>
      <c r="E46" s="740"/>
      <c r="F46" s="740"/>
      <c r="G46" s="740"/>
      <c r="H46" s="740"/>
      <c r="I46" s="740"/>
      <c r="J46" s="740"/>
      <c r="K46" s="740"/>
      <c r="L46" s="740"/>
      <c r="M46" s="741"/>
      <c r="N46" s="153"/>
      <c r="O46" s="153"/>
    </row>
    <row r="47" spans="1:15" ht="15" customHeight="1">
      <c r="A47" s="415"/>
      <c r="B47" s="410"/>
      <c r="C47" s="410"/>
      <c r="D47" s="410"/>
      <c r="E47" s="410"/>
      <c r="F47" s="410"/>
      <c r="G47" s="410"/>
      <c r="H47" s="410"/>
      <c r="I47" s="410"/>
      <c r="J47" s="410"/>
      <c r="K47" s="410"/>
      <c r="L47" s="410"/>
      <c r="M47" s="411"/>
      <c r="N47" s="153"/>
      <c r="O47" s="153"/>
    </row>
    <row r="48" spans="1:15" ht="26.25" customHeight="1">
      <c r="A48" s="739" t="s">
        <v>74</v>
      </c>
      <c r="B48" s="750"/>
      <c r="C48" s="750"/>
      <c r="D48" s="750"/>
      <c r="E48" s="750"/>
      <c r="F48" s="750"/>
      <c r="G48" s="750"/>
      <c r="H48" s="750"/>
      <c r="I48" s="750"/>
      <c r="J48" s="750"/>
      <c r="K48" s="750"/>
      <c r="L48" s="750"/>
      <c r="M48" s="751"/>
      <c r="N48" s="153"/>
      <c r="O48" s="153"/>
    </row>
    <row r="49" spans="1:15" ht="15" customHeight="1">
      <c r="A49" s="415"/>
      <c r="B49" s="410"/>
      <c r="C49" s="410"/>
      <c r="D49" s="410"/>
      <c r="E49" s="410"/>
      <c r="F49" s="410"/>
      <c r="G49" s="410"/>
      <c r="H49" s="410"/>
      <c r="I49" s="410"/>
      <c r="J49" s="410"/>
      <c r="K49" s="410"/>
      <c r="L49" s="410"/>
      <c r="M49" s="411"/>
      <c r="N49" s="153"/>
      <c r="O49" s="153"/>
    </row>
    <row r="50" spans="1:15" ht="24.75" customHeight="1">
      <c r="A50" s="739" t="s">
        <v>275</v>
      </c>
      <c r="B50" s="740"/>
      <c r="C50" s="740"/>
      <c r="D50" s="740"/>
      <c r="E50" s="740"/>
      <c r="F50" s="740"/>
      <c r="G50" s="740"/>
      <c r="H50" s="740"/>
      <c r="I50" s="740"/>
      <c r="J50" s="740"/>
      <c r="K50" s="740"/>
      <c r="L50" s="740"/>
      <c r="M50" s="741"/>
      <c r="N50" s="153"/>
      <c r="O50" s="153"/>
    </row>
    <row r="51" spans="1:15" ht="15" customHeight="1">
      <c r="A51" s="415"/>
      <c r="B51" s="408"/>
      <c r="C51" s="408"/>
      <c r="D51" s="408"/>
      <c r="E51" s="408"/>
      <c r="F51" s="408"/>
      <c r="G51" s="408"/>
      <c r="H51" s="408"/>
      <c r="I51" s="408"/>
      <c r="J51" s="408"/>
      <c r="K51" s="408"/>
      <c r="L51" s="408"/>
      <c r="M51" s="409"/>
      <c r="N51" s="153"/>
      <c r="O51" s="153"/>
    </row>
    <row r="52" spans="1:15" ht="63.75" customHeight="1">
      <c r="A52" s="739" t="s">
        <v>75</v>
      </c>
      <c r="B52" s="740"/>
      <c r="C52" s="740"/>
      <c r="D52" s="740"/>
      <c r="E52" s="740"/>
      <c r="F52" s="740"/>
      <c r="G52" s="740"/>
      <c r="H52" s="740"/>
      <c r="I52" s="740"/>
      <c r="J52" s="740"/>
      <c r="K52" s="740"/>
      <c r="L52" s="740"/>
      <c r="M52" s="741"/>
      <c r="N52" s="153"/>
      <c r="O52" s="153"/>
    </row>
    <row r="53" spans="1:15" ht="15" customHeight="1">
      <c r="A53" s="415"/>
      <c r="B53" s="408"/>
      <c r="C53" s="408"/>
      <c r="D53" s="408"/>
      <c r="E53" s="408"/>
      <c r="F53" s="408"/>
      <c r="G53" s="408"/>
      <c r="H53" s="408"/>
      <c r="I53" s="408"/>
      <c r="J53" s="408"/>
      <c r="K53" s="408"/>
      <c r="L53" s="408"/>
      <c r="M53" s="409"/>
      <c r="N53" s="153"/>
      <c r="O53" s="153"/>
    </row>
    <row r="54" spans="1:15" ht="35.25" customHeight="1">
      <c r="A54" s="739" t="s">
        <v>76</v>
      </c>
      <c r="B54" s="740"/>
      <c r="C54" s="740"/>
      <c r="D54" s="740"/>
      <c r="E54" s="740"/>
      <c r="F54" s="740"/>
      <c r="G54" s="740"/>
      <c r="H54" s="740"/>
      <c r="I54" s="740"/>
      <c r="J54" s="740"/>
      <c r="K54" s="740"/>
      <c r="L54" s="740"/>
      <c r="M54" s="741"/>
      <c r="N54" s="153"/>
      <c r="O54" s="153"/>
    </row>
    <row r="55" spans="1:15" ht="15" customHeight="1">
      <c r="A55" s="415"/>
      <c r="B55" s="408"/>
      <c r="C55" s="408"/>
      <c r="D55" s="408"/>
      <c r="E55" s="408"/>
      <c r="F55" s="408"/>
      <c r="G55" s="408"/>
      <c r="H55" s="408"/>
      <c r="I55" s="408"/>
      <c r="J55" s="408"/>
      <c r="K55" s="408"/>
      <c r="L55" s="408"/>
      <c r="M55" s="409"/>
      <c r="N55" s="153"/>
      <c r="O55" s="153"/>
    </row>
    <row r="56" spans="1:15" ht="35.25" customHeight="1">
      <c r="A56" s="739" t="s">
        <v>77</v>
      </c>
      <c r="B56" s="740"/>
      <c r="C56" s="740"/>
      <c r="D56" s="740"/>
      <c r="E56" s="740"/>
      <c r="F56" s="740"/>
      <c r="G56" s="740"/>
      <c r="H56" s="740"/>
      <c r="I56" s="740"/>
      <c r="J56" s="740"/>
      <c r="K56" s="740"/>
      <c r="L56" s="740"/>
      <c r="M56" s="741"/>
      <c r="N56" s="153"/>
      <c r="O56" s="153"/>
    </row>
    <row r="57" spans="1:15" ht="15" customHeight="1">
      <c r="A57" s="415"/>
      <c r="B57" s="408"/>
      <c r="C57" s="408"/>
      <c r="D57" s="408"/>
      <c r="E57" s="408"/>
      <c r="F57" s="408"/>
      <c r="G57" s="408"/>
      <c r="H57" s="408"/>
      <c r="I57" s="408"/>
      <c r="J57" s="408"/>
      <c r="K57" s="408"/>
      <c r="L57" s="408"/>
      <c r="M57" s="409"/>
      <c r="N57" s="153"/>
      <c r="O57" s="153"/>
    </row>
    <row r="58" spans="1:15" ht="15" customHeight="1">
      <c r="A58" s="747" t="s">
        <v>312</v>
      </c>
      <c r="B58" s="748"/>
      <c r="C58" s="748"/>
      <c r="D58" s="748"/>
      <c r="E58" s="748"/>
      <c r="F58" s="748"/>
      <c r="G58" s="748"/>
      <c r="H58" s="748"/>
      <c r="I58" s="748"/>
      <c r="J58" s="748"/>
      <c r="K58" s="748"/>
      <c r="L58" s="748"/>
      <c r="M58" s="749"/>
      <c r="N58" s="153"/>
      <c r="O58" s="153"/>
    </row>
    <row r="59" spans="1:15" ht="15.75" customHeight="1">
      <c r="A59" s="415"/>
      <c r="B59" s="410"/>
      <c r="C59" s="410"/>
      <c r="D59" s="410"/>
      <c r="E59" s="410"/>
      <c r="F59" s="410"/>
      <c r="G59" s="410"/>
      <c r="H59" s="410"/>
      <c r="I59" s="410"/>
      <c r="J59" s="410"/>
      <c r="K59" s="410"/>
      <c r="L59" s="410"/>
      <c r="M59" s="411"/>
      <c r="N59" s="153"/>
      <c r="O59" s="153"/>
    </row>
    <row r="60" spans="1:15" ht="15.75" customHeight="1">
      <c r="A60" s="415"/>
      <c r="B60" s="410"/>
      <c r="C60" s="410"/>
      <c r="D60" s="410"/>
      <c r="E60" s="410"/>
      <c r="F60" s="410"/>
      <c r="G60" s="410"/>
      <c r="H60" s="410"/>
      <c r="I60" s="410"/>
      <c r="J60" s="410"/>
      <c r="K60" s="410"/>
      <c r="L60" s="410"/>
      <c r="M60" s="411"/>
      <c r="N60" s="153"/>
      <c r="O60" s="153"/>
    </row>
    <row r="61" spans="1:15" ht="15.75" customHeight="1">
      <c r="A61" s="415"/>
      <c r="B61" s="410"/>
      <c r="C61" s="410"/>
      <c r="D61" s="410"/>
      <c r="E61" s="410"/>
      <c r="F61" s="410"/>
      <c r="G61" s="410"/>
      <c r="H61" s="410"/>
      <c r="I61" s="410"/>
      <c r="J61" s="410"/>
      <c r="K61" s="410"/>
      <c r="L61" s="410"/>
      <c r="M61" s="411"/>
      <c r="N61" s="153"/>
      <c r="O61" s="153"/>
    </row>
    <row r="62" spans="1:15" ht="15.75" customHeight="1">
      <c r="A62" s="415"/>
      <c r="B62" s="410"/>
      <c r="C62" s="410"/>
      <c r="D62" s="410"/>
      <c r="E62" s="410"/>
      <c r="F62" s="410"/>
      <c r="G62" s="410"/>
      <c r="H62" s="410"/>
      <c r="I62" s="410"/>
      <c r="J62" s="410"/>
      <c r="K62" s="410"/>
      <c r="L62" s="410"/>
      <c r="M62" s="411"/>
      <c r="N62" s="153"/>
      <c r="O62" s="153"/>
    </row>
    <row r="64" spans="1:13" ht="15">
      <c r="A64" s="744" t="s">
        <v>179</v>
      </c>
      <c r="B64" s="745"/>
      <c r="C64" s="745"/>
      <c r="D64" s="745"/>
      <c r="E64" s="745"/>
      <c r="F64" s="745"/>
      <c r="G64" s="745"/>
      <c r="H64" s="745"/>
      <c r="I64" s="745"/>
      <c r="J64" s="745"/>
      <c r="K64" s="745"/>
      <c r="L64" s="745"/>
      <c r="M64" s="746"/>
    </row>
    <row r="65" spans="1:15" ht="46.5" customHeight="1">
      <c r="A65" s="717" t="s">
        <v>286</v>
      </c>
      <c r="B65" s="742"/>
      <c r="C65" s="742"/>
      <c r="D65" s="742"/>
      <c r="E65" s="742"/>
      <c r="F65" s="742"/>
      <c r="G65" s="742"/>
      <c r="H65" s="742"/>
      <c r="I65" s="742"/>
      <c r="J65" s="742"/>
      <c r="K65" s="742"/>
      <c r="L65" s="742"/>
      <c r="M65" s="743"/>
      <c r="N65" s="153"/>
      <c r="O65" s="153"/>
    </row>
  </sheetData>
  <mergeCells count="22">
    <mergeCell ref="A3:M3"/>
    <mergeCell ref="A4:M4"/>
    <mergeCell ref="A7:M7"/>
    <mergeCell ref="A9:M9"/>
    <mergeCell ref="A11:M11"/>
    <mergeCell ref="A13:M13"/>
    <mergeCell ref="A44:M44"/>
    <mergeCell ref="A48:M48"/>
    <mergeCell ref="A36:M36"/>
    <mergeCell ref="A42:M42"/>
    <mergeCell ref="A46:M46"/>
    <mergeCell ref="E15:E16"/>
    <mergeCell ref="G15:G16"/>
    <mergeCell ref="A54:M54"/>
    <mergeCell ref="A38:M38"/>
    <mergeCell ref="A65:M65"/>
    <mergeCell ref="A64:M64"/>
    <mergeCell ref="A56:M56"/>
    <mergeCell ref="A52:M52"/>
    <mergeCell ref="A40:M40"/>
    <mergeCell ref="A50:M50"/>
    <mergeCell ref="A58:M58"/>
  </mergeCells>
  <printOptions/>
  <pageMargins left="0.75" right="0.75" top="1" bottom="1" header="0.5" footer="0.5"/>
  <pageSetup horizontalDpi="600" verticalDpi="600" orientation="landscape" r:id="rId1"/>
  <headerFooter alignWithMargins="0">
    <oddFooter>&amp;C&amp;"Times New Roman,Regular"&amp;11Exhibit E - Justification for Base Adjustments</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AM34"/>
  <sheetViews>
    <sheetView showGridLines="0" showOutlineSymbols="0" zoomScale="80" zoomScaleNormal="80" workbookViewId="0" topLeftCell="A22">
      <selection activeCell="D13" sqref="D13"/>
    </sheetView>
  </sheetViews>
  <sheetFormatPr defaultColWidth="8.88671875" defaultRowHeight="15"/>
  <cols>
    <col min="1" max="1" width="3.77734375" style="19" customWidth="1"/>
    <col min="2" max="2" width="23.88671875" style="19" customWidth="1"/>
    <col min="3" max="3" width="5.6640625" style="19" customWidth="1"/>
    <col min="4" max="4" width="6.77734375" style="19" customWidth="1"/>
    <col min="5" max="5" width="10.4453125" style="19" bestFit="1" customWidth="1"/>
    <col min="6" max="6" width="1.1171875" style="19" customWidth="1"/>
    <col min="7" max="7" width="5.77734375" style="19" customWidth="1"/>
    <col min="8" max="8" width="5.6640625" style="19" customWidth="1"/>
    <col min="9" max="9" width="7.77734375" style="19" customWidth="1"/>
    <col min="10" max="10" width="0.78125" style="26" customWidth="1"/>
    <col min="11" max="12" width="5.6640625" style="19" customWidth="1"/>
    <col min="13" max="13" width="7.77734375" style="19" customWidth="1"/>
    <col min="14" max="14" width="0.78125" style="19" customWidth="1"/>
    <col min="15" max="15" width="5.5546875" style="19" customWidth="1"/>
    <col min="16" max="16" width="5.6640625" style="19" customWidth="1"/>
    <col min="17" max="17" width="7.77734375" style="19" customWidth="1"/>
    <col min="18" max="18" width="0.78125" style="19" customWidth="1"/>
    <col min="19" max="20" width="5.6640625" style="19" customWidth="1"/>
    <col min="21" max="21" width="8.77734375" style="19" customWidth="1"/>
    <col min="22" max="22" width="0.88671875" style="19" customWidth="1"/>
    <col min="23" max="23" width="5.6640625" style="19" customWidth="1"/>
    <col min="24" max="24" width="6.77734375" style="19" customWidth="1"/>
    <col min="25" max="25" width="8.77734375" style="19" bestFit="1" customWidth="1"/>
    <col min="26" max="16384" width="9.6640625" style="19" customWidth="1"/>
  </cols>
  <sheetData>
    <row r="1" spans="1:25" ht="20.25">
      <c r="A1" s="51" t="s">
        <v>280</v>
      </c>
      <c r="B1" s="1"/>
      <c r="C1" s="1"/>
      <c r="D1" s="1"/>
      <c r="E1" s="1"/>
      <c r="F1" s="1"/>
      <c r="G1" s="1"/>
      <c r="H1" s="1"/>
      <c r="I1" s="1"/>
      <c r="J1" s="2"/>
      <c r="K1" s="1"/>
      <c r="L1" s="1"/>
      <c r="M1" s="1"/>
      <c r="N1" s="1"/>
      <c r="O1" s="1"/>
      <c r="P1" s="1"/>
      <c r="Q1" s="1"/>
      <c r="R1" s="1"/>
      <c r="S1" s="1"/>
      <c r="T1" s="1"/>
      <c r="U1" s="1"/>
      <c r="V1" s="1"/>
      <c r="W1" s="1"/>
      <c r="X1" s="1"/>
      <c r="Y1" s="1"/>
    </row>
    <row r="2" spans="1:25" ht="15.75">
      <c r="A2" s="1"/>
      <c r="B2" s="1"/>
      <c r="C2" s="1"/>
      <c r="D2" s="1"/>
      <c r="E2" s="1"/>
      <c r="F2" s="1"/>
      <c r="G2" s="1"/>
      <c r="H2" s="1"/>
      <c r="I2" s="1"/>
      <c r="J2" s="2"/>
      <c r="K2" s="1"/>
      <c r="L2" s="1"/>
      <c r="M2" s="1"/>
      <c r="N2" s="1"/>
      <c r="O2" s="1"/>
      <c r="P2" s="1"/>
      <c r="Q2" s="1"/>
      <c r="R2" s="1"/>
      <c r="S2" s="1"/>
      <c r="T2" s="1"/>
      <c r="U2" s="1"/>
      <c r="V2" s="1"/>
      <c r="W2" s="1"/>
      <c r="X2" s="1"/>
      <c r="Y2" s="1"/>
    </row>
    <row r="3" spans="1:25" ht="18.75">
      <c r="A3" s="20" t="s">
        <v>135</v>
      </c>
      <c r="B3" s="21"/>
      <c r="C3" s="21"/>
      <c r="D3" s="21"/>
      <c r="E3" s="21"/>
      <c r="F3" s="21"/>
      <c r="G3" s="21"/>
      <c r="H3" s="21"/>
      <c r="I3" s="21"/>
      <c r="J3" s="22"/>
      <c r="K3" s="21"/>
      <c r="L3" s="21"/>
      <c r="M3" s="21"/>
      <c r="N3" s="21"/>
      <c r="O3" s="21"/>
      <c r="P3" s="21"/>
      <c r="Q3" s="21"/>
      <c r="R3" s="21"/>
      <c r="S3" s="21"/>
      <c r="T3" s="21"/>
      <c r="U3" s="21"/>
      <c r="V3" s="21"/>
      <c r="W3" s="21"/>
      <c r="X3" s="21"/>
      <c r="Y3" s="21"/>
    </row>
    <row r="4" spans="1:25" ht="16.5">
      <c r="A4" s="23" t="s">
        <v>232</v>
      </c>
      <c r="B4" s="21"/>
      <c r="C4" s="21"/>
      <c r="D4" s="21"/>
      <c r="E4" s="21"/>
      <c r="F4" s="21"/>
      <c r="G4" s="21"/>
      <c r="H4" s="21"/>
      <c r="I4" s="21"/>
      <c r="J4" s="22"/>
      <c r="K4" s="21"/>
      <c r="L4" s="21"/>
      <c r="M4" s="21"/>
      <c r="N4" s="21"/>
      <c r="O4" s="21"/>
      <c r="P4" s="21"/>
      <c r="Q4" s="21"/>
      <c r="R4" s="21"/>
      <c r="S4" s="21"/>
      <c r="T4" s="21"/>
      <c r="U4" s="21"/>
      <c r="V4" s="21"/>
      <c r="W4" s="21"/>
      <c r="X4" s="21"/>
      <c r="Y4" s="21"/>
    </row>
    <row r="5" spans="1:25" ht="16.5">
      <c r="A5" s="23" t="e">
        <f>+#REF!</f>
        <v>#REF!</v>
      </c>
      <c r="B5" s="21"/>
      <c r="C5" s="21"/>
      <c r="D5" s="21"/>
      <c r="E5" s="21"/>
      <c r="F5" s="21"/>
      <c r="G5" s="21"/>
      <c r="H5" s="21"/>
      <c r="I5" s="21"/>
      <c r="J5" s="22"/>
      <c r="K5" s="21"/>
      <c r="L5" s="21"/>
      <c r="M5" s="21"/>
      <c r="N5" s="21"/>
      <c r="O5" s="21"/>
      <c r="P5" s="21"/>
      <c r="Q5" s="21"/>
      <c r="R5" s="21"/>
      <c r="S5" s="21"/>
      <c r="T5" s="21"/>
      <c r="U5" s="21"/>
      <c r="V5" s="21"/>
      <c r="W5" s="21"/>
      <c r="X5" s="21"/>
      <c r="Y5" s="21"/>
    </row>
    <row r="6" spans="1:25" ht="15.75">
      <c r="A6" s="120" t="s">
        <v>160</v>
      </c>
      <c r="B6" s="21"/>
      <c r="C6" s="21"/>
      <c r="D6" s="21"/>
      <c r="E6" s="21"/>
      <c r="F6" s="21"/>
      <c r="G6" s="21"/>
      <c r="H6" s="21"/>
      <c r="I6" s="21"/>
      <c r="J6" s="22"/>
      <c r="K6" s="21"/>
      <c r="L6" s="21"/>
      <c r="M6" s="21"/>
      <c r="N6" s="21"/>
      <c r="O6" s="21"/>
      <c r="P6" s="21"/>
      <c r="Q6" s="21"/>
      <c r="R6" s="21"/>
      <c r="S6" s="21"/>
      <c r="T6" s="21"/>
      <c r="U6" s="21"/>
      <c r="V6" s="21"/>
      <c r="W6" s="21"/>
      <c r="X6" s="21"/>
      <c r="Y6" s="21"/>
    </row>
    <row r="7" spans="1:25" ht="15.75">
      <c r="A7" s="1"/>
      <c r="B7" s="1"/>
      <c r="C7" s="1"/>
      <c r="D7" s="1"/>
      <c r="E7" s="1"/>
      <c r="F7" s="1"/>
      <c r="G7" s="21"/>
      <c r="H7" s="21"/>
      <c r="I7" s="21"/>
      <c r="J7" s="22"/>
      <c r="K7" s="21"/>
      <c r="L7" s="21"/>
      <c r="M7" s="21"/>
      <c r="N7" s="21"/>
      <c r="O7" s="21"/>
      <c r="P7" s="21"/>
      <c r="Q7" s="21"/>
      <c r="R7" s="1"/>
      <c r="S7" s="1"/>
      <c r="T7" s="1"/>
      <c r="U7" s="1"/>
      <c r="V7" s="1"/>
      <c r="W7" s="1"/>
      <c r="X7" s="1"/>
      <c r="Y7" s="1"/>
    </row>
    <row r="8" spans="1:25" ht="15.75">
      <c r="A8" s="1"/>
      <c r="B8" s="1"/>
      <c r="C8" s="21"/>
      <c r="D8" s="21"/>
      <c r="E8" s="21"/>
      <c r="F8" s="21"/>
      <c r="G8" s="21"/>
      <c r="H8" s="21"/>
      <c r="I8" s="21"/>
      <c r="J8" s="22"/>
      <c r="K8" s="21"/>
      <c r="L8" s="21"/>
      <c r="M8" s="21"/>
      <c r="N8" s="21"/>
      <c r="O8" s="21"/>
      <c r="P8" s="21"/>
      <c r="Q8" s="21"/>
      <c r="R8" s="21" t="s">
        <v>181</v>
      </c>
      <c r="S8" s="1"/>
      <c r="T8" s="1"/>
      <c r="U8" s="1"/>
      <c r="V8" s="1"/>
      <c r="W8" s="24"/>
      <c r="X8" s="21"/>
      <c r="Y8" s="21"/>
    </row>
    <row r="9" spans="1:25" ht="15.75">
      <c r="A9" s="173"/>
      <c r="B9" s="174"/>
      <c r="C9" s="193" t="s">
        <v>140</v>
      </c>
      <c r="D9" s="175"/>
      <c r="E9" s="175"/>
      <c r="F9" s="175" t="s">
        <v>181</v>
      </c>
      <c r="G9" s="193" t="s">
        <v>181</v>
      </c>
      <c r="H9" s="175"/>
      <c r="I9" s="175"/>
      <c r="J9" s="194"/>
      <c r="K9" s="195"/>
      <c r="L9" s="175"/>
      <c r="M9" s="175"/>
      <c r="N9" s="175" t="s">
        <v>181</v>
      </c>
      <c r="O9" s="193" t="s">
        <v>184</v>
      </c>
      <c r="P9" s="175"/>
      <c r="Q9" s="175"/>
      <c r="R9" s="175" t="s">
        <v>181</v>
      </c>
      <c r="S9" s="193" t="s">
        <v>126</v>
      </c>
      <c r="T9" s="175"/>
      <c r="U9" s="175"/>
      <c r="V9" s="324"/>
      <c r="W9" s="193"/>
      <c r="X9" s="175"/>
      <c r="Y9" s="176"/>
    </row>
    <row r="10" spans="1:25" ht="15.75">
      <c r="A10" s="170"/>
      <c r="B10" s="2"/>
      <c r="C10" s="320" t="s">
        <v>242</v>
      </c>
      <c r="D10" s="321"/>
      <c r="E10" s="321"/>
      <c r="F10" s="321" t="s">
        <v>181</v>
      </c>
      <c r="G10" s="320" t="s">
        <v>175</v>
      </c>
      <c r="H10" s="321"/>
      <c r="I10" s="321"/>
      <c r="J10" s="321" t="s">
        <v>181</v>
      </c>
      <c r="K10" s="320" t="s">
        <v>176</v>
      </c>
      <c r="L10" s="321"/>
      <c r="M10" s="321"/>
      <c r="N10" s="321" t="s">
        <v>181</v>
      </c>
      <c r="O10" s="320" t="s">
        <v>13</v>
      </c>
      <c r="P10" s="321"/>
      <c r="Q10" s="321"/>
      <c r="R10" s="321" t="s">
        <v>181</v>
      </c>
      <c r="S10" s="320" t="s">
        <v>183</v>
      </c>
      <c r="T10" s="321"/>
      <c r="U10" s="321"/>
      <c r="V10" s="322" t="s">
        <v>181</v>
      </c>
      <c r="W10" s="320" t="s">
        <v>141</v>
      </c>
      <c r="X10" s="321"/>
      <c r="Y10" s="323"/>
    </row>
    <row r="11" spans="1:25" ht="3" customHeight="1">
      <c r="A11" s="170"/>
      <c r="B11" s="1"/>
      <c r="C11" s="170"/>
      <c r="D11" s="1"/>
      <c r="E11" s="1"/>
      <c r="F11" s="1"/>
      <c r="G11" s="170"/>
      <c r="H11" s="1"/>
      <c r="I11" s="1"/>
      <c r="J11" s="2"/>
      <c r="K11" s="170"/>
      <c r="L11" s="1"/>
      <c r="M11" s="1"/>
      <c r="N11" s="1"/>
      <c r="O11" s="170"/>
      <c r="P11" s="1"/>
      <c r="Q11" s="1"/>
      <c r="R11" s="1"/>
      <c r="S11" s="170"/>
      <c r="T11" s="1"/>
      <c r="U11" s="1"/>
      <c r="V11" s="1"/>
      <c r="W11" s="170"/>
      <c r="X11" s="1"/>
      <c r="Y11" s="163"/>
    </row>
    <row r="12" spans="1:25" ht="16.5" thickBot="1">
      <c r="A12" s="179" t="s">
        <v>2</v>
      </c>
      <c r="B12" s="318"/>
      <c r="C12" s="266" t="s">
        <v>180</v>
      </c>
      <c r="D12" s="178" t="s">
        <v>6</v>
      </c>
      <c r="E12" s="178" t="s">
        <v>182</v>
      </c>
      <c r="F12" s="319"/>
      <c r="G12" s="266" t="s">
        <v>180</v>
      </c>
      <c r="H12" s="178" t="s">
        <v>6</v>
      </c>
      <c r="I12" s="178" t="s">
        <v>182</v>
      </c>
      <c r="J12" s="178"/>
      <c r="K12" s="266" t="s">
        <v>180</v>
      </c>
      <c r="L12" s="178" t="s">
        <v>6</v>
      </c>
      <c r="M12" s="178" t="s">
        <v>182</v>
      </c>
      <c r="N12" s="178"/>
      <c r="O12" s="266" t="s">
        <v>180</v>
      </c>
      <c r="P12" s="178" t="s">
        <v>6</v>
      </c>
      <c r="Q12" s="178" t="s">
        <v>182</v>
      </c>
      <c r="R12" s="178"/>
      <c r="S12" s="266" t="s">
        <v>180</v>
      </c>
      <c r="T12" s="178" t="s">
        <v>6</v>
      </c>
      <c r="U12" s="178" t="s">
        <v>182</v>
      </c>
      <c r="V12" s="178"/>
      <c r="W12" s="266" t="s">
        <v>180</v>
      </c>
      <c r="X12" s="178" t="s">
        <v>6</v>
      </c>
      <c r="Y12" s="267" t="s">
        <v>182</v>
      </c>
    </row>
    <row r="13" spans="1:25" ht="11.25" customHeight="1">
      <c r="A13" s="170"/>
      <c r="B13" s="1"/>
      <c r="C13" s="170"/>
      <c r="D13" s="1"/>
      <c r="E13" s="1"/>
      <c r="F13" s="1"/>
      <c r="G13" s="170"/>
      <c r="H13" s="1"/>
      <c r="I13" s="1"/>
      <c r="J13" s="2"/>
      <c r="K13" s="170"/>
      <c r="L13" s="1"/>
      <c r="M13" s="1"/>
      <c r="N13" s="1"/>
      <c r="O13" s="170"/>
      <c r="P13" s="1"/>
      <c r="Q13" s="1"/>
      <c r="R13" s="1"/>
      <c r="S13" s="170"/>
      <c r="T13" s="1"/>
      <c r="U13" s="1"/>
      <c r="V13" s="1"/>
      <c r="W13" s="170"/>
      <c r="X13" s="1"/>
      <c r="Y13" s="163"/>
    </row>
    <row r="14" spans="1:25" ht="15.75">
      <c r="A14" s="186" t="s">
        <v>233</v>
      </c>
      <c r="B14" s="187"/>
      <c r="C14" s="186">
        <v>818</v>
      </c>
      <c r="D14" s="187">
        <v>823</v>
      </c>
      <c r="E14" s="187">
        <v>144957</v>
      </c>
      <c r="F14" s="187"/>
      <c r="G14" s="186">
        <v>0</v>
      </c>
      <c r="H14" s="187">
        <v>-6</v>
      </c>
      <c r="I14" s="187">
        <v>-1851</v>
      </c>
      <c r="J14" s="187"/>
      <c r="K14" s="186">
        <v>0</v>
      </c>
      <c r="L14" s="187">
        <v>0</v>
      </c>
      <c r="M14" s="187">
        <v>1375</v>
      </c>
      <c r="N14" s="187"/>
      <c r="O14" s="186">
        <v>0</v>
      </c>
      <c r="P14" s="187">
        <v>0</v>
      </c>
      <c r="Q14" s="187">
        <v>0</v>
      </c>
      <c r="R14" s="187">
        <v>0</v>
      </c>
      <c r="S14" s="186">
        <v>0</v>
      </c>
      <c r="T14" s="187">
        <v>0</v>
      </c>
      <c r="U14" s="187">
        <v>128</v>
      </c>
      <c r="V14" s="187"/>
      <c r="W14" s="186">
        <f>C14+G14+K14+O14+S14</f>
        <v>818</v>
      </c>
      <c r="X14" s="187">
        <f>D14+H14+L14+P14+T14</f>
        <v>817</v>
      </c>
      <c r="Y14" s="188">
        <f>E14+I14+M14+Q14+U14</f>
        <v>144609</v>
      </c>
    </row>
    <row r="15" spans="1:25" ht="9" customHeight="1" hidden="1">
      <c r="A15" s="170"/>
      <c r="B15" s="1" t="s">
        <v>181</v>
      </c>
      <c r="C15" s="170"/>
      <c r="D15" s="2"/>
      <c r="E15" s="2"/>
      <c r="F15" s="1"/>
      <c r="G15" s="170"/>
      <c r="H15" s="2"/>
      <c r="I15" s="2"/>
      <c r="J15" s="2"/>
      <c r="K15" s="170"/>
      <c r="L15" s="2"/>
      <c r="M15" s="2"/>
      <c r="N15" s="2"/>
      <c r="O15" s="170"/>
      <c r="P15" s="2"/>
      <c r="Q15" s="2"/>
      <c r="R15" s="1"/>
      <c r="S15" s="170"/>
      <c r="T15" s="2"/>
      <c r="U15" s="2"/>
      <c r="V15" s="1"/>
      <c r="W15" s="170"/>
      <c r="X15" s="2"/>
      <c r="Y15" s="163"/>
    </row>
    <row r="16" spans="1:25" ht="15.75">
      <c r="A16" s="189" t="s">
        <v>196</v>
      </c>
      <c r="B16" s="167" t="s">
        <v>193</v>
      </c>
      <c r="C16" s="196">
        <f>SUM(C14:C14)</f>
        <v>818</v>
      </c>
      <c r="D16" s="167">
        <f>SUM(D14:D14)</f>
        <v>823</v>
      </c>
      <c r="E16" s="168">
        <f>SUM(E14:E14)</f>
        <v>144957</v>
      </c>
      <c r="F16" s="167"/>
      <c r="G16" s="196">
        <f>SUM(G14:G14)</f>
        <v>0</v>
      </c>
      <c r="H16" s="167">
        <f>SUM(H14:H14)</f>
        <v>-6</v>
      </c>
      <c r="I16" s="168">
        <f>SUM(I14:I14)</f>
        <v>-1851</v>
      </c>
      <c r="J16" s="167"/>
      <c r="K16" s="196">
        <f>SUM(K14:K14)</f>
        <v>0</v>
      </c>
      <c r="L16" s="167">
        <f>SUM(L14:L14)</f>
        <v>0</v>
      </c>
      <c r="M16" s="167">
        <f>SUM(M14:M14)</f>
        <v>1375</v>
      </c>
      <c r="N16" s="167"/>
      <c r="O16" s="196">
        <f>SUM(O14:O14)</f>
        <v>0</v>
      </c>
      <c r="P16" s="167">
        <f>SUM(P14:P14)</f>
        <v>0</v>
      </c>
      <c r="Q16" s="168">
        <f>SUM(Q14:Q14)</f>
        <v>0</v>
      </c>
      <c r="R16" s="167"/>
      <c r="S16" s="196">
        <f>SUM(S14:S14)</f>
        <v>0</v>
      </c>
      <c r="T16" s="167">
        <f>SUM(T14:T14)</f>
        <v>0</v>
      </c>
      <c r="U16" s="168">
        <f>SUM(U14:U14)</f>
        <v>128</v>
      </c>
      <c r="V16" s="167"/>
      <c r="W16" s="196">
        <f>SUM(W14:W14)</f>
        <v>818</v>
      </c>
      <c r="X16" s="167">
        <f>SUM(X14:X14)</f>
        <v>817</v>
      </c>
      <c r="Y16" s="169">
        <f>SUM(Y14:Y14)</f>
        <v>144609</v>
      </c>
    </row>
    <row r="17" spans="1:25" ht="9" customHeight="1">
      <c r="A17" s="190"/>
      <c r="B17" s="1"/>
      <c r="C17" s="170"/>
      <c r="D17" s="1"/>
      <c r="E17" s="1"/>
      <c r="F17" s="1"/>
      <c r="G17" s="170"/>
      <c r="H17" s="1"/>
      <c r="I17" s="1"/>
      <c r="J17" s="2"/>
      <c r="K17" s="170"/>
      <c r="L17" s="1"/>
      <c r="M17" s="1"/>
      <c r="N17" s="1"/>
      <c r="O17" s="170"/>
      <c r="P17" s="1"/>
      <c r="Q17" s="1"/>
      <c r="R17" s="1"/>
      <c r="S17" s="170"/>
      <c r="T17" s="1"/>
      <c r="U17" s="1"/>
      <c r="V17" s="1"/>
      <c r="W17" s="170"/>
      <c r="X17" s="1"/>
      <c r="Y17" s="180"/>
    </row>
    <row r="18" spans="1:39" ht="15.75">
      <c r="A18" s="192" t="s">
        <v>165</v>
      </c>
      <c r="B18" s="237"/>
      <c r="C18" s="192"/>
      <c r="D18" s="44">
        <v>102</v>
      </c>
      <c r="E18" s="44"/>
      <c r="F18" s="44"/>
      <c r="G18" s="192"/>
      <c r="H18" s="44"/>
      <c r="I18" s="44"/>
      <c r="J18" s="44"/>
      <c r="K18" s="192"/>
      <c r="L18" s="44"/>
      <c r="M18" s="44"/>
      <c r="N18" s="44"/>
      <c r="O18" s="192"/>
      <c r="P18" s="44"/>
      <c r="Q18" s="44"/>
      <c r="R18" s="44"/>
      <c r="S18" s="192"/>
      <c r="T18" s="44"/>
      <c r="U18" s="44"/>
      <c r="V18" s="44"/>
      <c r="W18" s="192"/>
      <c r="X18" s="44">
        <f>D18+H18+L18+P18+T18</f>
        <v>102</v>
      </c>
      <c r="Y18" s="164"/>
      <c r="Z18" s="26"/>
      <c r="AA18" s="26"/>
      <c r="AB18" s="26"/>
      <c r="AC18" s="26"/>
      <c r="AD18" s="26"/>
      <c r="AE18" s="26"/>
      <c r="AF18" s="26"/>
      <c r="AG18" s="26"/>
      <c r="AH18" s="26"/>
      <c r="AI18" s="26"/>
      <c r="AJ18" s="26"/>
      <c r="AK18" s="26"/>
      <c r="AL18" s="26"/>
      <c r="AM18" s="26"/>
    </row>
    <row r="19" spans="1:25" ht="15.75">
      <c r="A19" s="305"/>
      <c r="B19" s="184" t="s">
        <v>164</v>
      </c>
      <c r="C19" s="183"/>
      <c r="D19" s="184">
        <f>SUM(D16:D18)</f>
        <v>925</v>
      </c>
      <c r="E19" s="184"/>
      <c r="F19" s="184"/>
      <c r="G19" s="183"/>
      <c r="H19" s="184">
        <f>+H16+H18</f>
        <v>-6</v>
      </c>
      <c r="I19" s="184"/>
      <c r="J19" s="184"/>
      <c r="K19" s="183"/>
      <c r="L19" s="184">
        <f>+L16+L18</f>
        <v>0</v>
      </c>
      <c r="M19" s="184"/>
      <c r="N19" s="184"/>
      <c r="O19" s="183"/>
      <c r="P19" s="184">
        <f>+P16+P18</f>
        <v>0</v>
      </c>
      <c r="Q19" s="184"/>
      <c r="R19" s="184"/>
      <c r="S19" s="183"/>
      <c r="T19" s="184">
        <f>+T16+T18</f>
        <v>0</v>
      </c>
      <c r="U19" s="184"/>
      <c r="V19" s="184"/>
      <c r="W19" s="183"/>
      <c r="X19" s="184">
        <f>SUM(X16:X18)</f>
        <v>919</v>
      </c>
      <c r="Y19" s="185"/>
    </row>
    <row r="20" spans="1:25" ht="15.75">
      <c r="A20" s="197" t="s">
        <v>166</v>
      </c>
      <c r="B20" s="187"/>
      <c r="C20" s="186"/>
      <c r="D20" s="187"/>
      <c r="E20" s="187"/>
      <c r="F20" s="187"/>
      <c r="G20" s="186"/>
      <c r="H20" s="187"/>
      <c r="I20" s="187"/>
      <c r="J20" s="187"/>
      <c r="K20" s="186"/>
      <c r="L20" s="187"/>
      <c r="M20" s="187"/>
      <c r="N20" s="187"/>
      <c r="O20" s="186"/>
      <c r="P20" s="187"/>
      <c r="Q20" s="187"/>
      <c r="R20" s="187"/>
      <c r="S20" s="186"/>
      <c r="T20" s="187"/>
      <c r="U20" s="187"/>
      <c r="V20" s="187"/>
      <c r="W20" s="186"/>
      <c r="X20" s="187"/>
      <c r="Y20" s="188"/>
    </row>
    <row r="21" spans="1:25" ht="15.75">
      <c r="A21" s="197"/>
      <c r="B21" s="187" t="s">
        <v>21</v>
      </c>
      <c r="C21" s="186"/>
      <c r="D21" s="187"/>
      <c r="E21" s="187"/>
      <c r="F21" s="187"/>
      <c r="G21" s="186"/>
      <c r="H21" s="187"/>
      <c r="I21" s="187"/>
      <c r="J21" s="187"/>
      <c r="K21" s="186"/>
      <c r="L21" s="187"/>
      <c r="M21" s="187"/>
      <c r="N21" s="187"/>
      <c r="O21" s="186"/>
      <c r="P21" s="187"/>
      <c r="Q21" s="187"/>
      <c r="R21" s="187"/>
      <c r="S21" s="186"/>
      <c r="T21" s="187"/>
      <c r="U21" s="187"/>
      <c r="V21" s="187"/>
      <c r="W21" s="186"/>
      <c r="X21" s="187">
        <f>D21+H21+L21+P21+T21</f>
        <v>0</v>
      </c>
      <c r="Y21" s="188"/>
    </row>
    <row r="22" spans="1:25" ht="15.75">
      <c r="A22" s="191"/>
      <c r="B22" s="44" t="s">
        <v>104</v>
      </c>
      <c r="C22" s="192"/>
      <c r="D22" s="44">
        <v>2</v>
      </c>
      <c r="E22" s="44"/>
      <c r="F22" s="44"/>
      <c r="G22" s="192"/>
      <c r="H22" s="44"/>
      <c r="I22" s="44"/>
      <c r="J22" s="44"/>
      <c r="K22" s="192"/>
      <c r="L22" s="44"/>
      <c r="M22" s="44"/>
      <c r="N22" s="44"/>
      <c r="O22" s="192"/>
      <c r="P22" s="44"/>
      <c r="Q22" s="44"/>
      <c r="R22" s="44"/>
      <c r="S22" s="192"/>
      <c r="T22" s="44"/>
      <c r="U22" s="44"/>
      <c r="V22" s="44"/>
      <c r="W22" s="192"/>
      <c r="X22" s="44">
        <f>D22+H22+L22+P22+T22</f>
        <v>2</v>
      </c>
      <c r="Y22" s="164"/>
    </row>
    <row r="23" spans="1:25" ht="15.75">
      <c r="A23" s="191" t="s">
        <v>167</v>
      </c>
      <c r="B23" s="44"/>
      <c r="C23" s="192"/>
      <c r="D23" s="44">
        <f>D22+D21+D19</f>
        <v>927</v>
      </c>
      <c r="E23" s="44"/>
      <c r="F23" s="44"/>
      <c r="G23" s="192"/>
      <c r="H23" s="44">
        <f>H22+H21+H19</f>
        <v>-6</v>
      </c>
      <c r="I23" s="44"/>
      <c r="J23" s="44"/>
      <c r="K23" s="192"/>
      <c r="L23" s="44">
        <f>L22+L21+L19</f>
        <v>0</v>
      </c>
      <c r="M23" s="44"/>
      <c r="N23" s="44"/>
      <c r="O23" s="192"/>
      <c r="P23" s="44">
        <f>P22+P21+P19</f>
        <v>0</v>
      </c>
      <c r="Q23" s="44"/>
      <c r="R23" s="44"/>
      <c r="S23" s="192"/>
      <c r="T23" s="44">
        <f>T22+T21+T19</f>
        <v>0</v>
      </c>
      <c r="U23" s="44"/>
      <c r="V23" s="44"/>
      <c r="W23" s="192"/>
      <c r="X23" s="44">
        <f>X22+X21+X19</f>
        <v>921</v>
      </c>
      <c r="Y23" s="164"/>
    </row>
    <row r="24" spans="2:25" ht="15.75">
      <c r="B24" s="1"/>
      <c r="C24" s="1"/>
      <c r="D24" s="1"/>
      <c r="E24" s="1"/>
      <c r="F24" s="1"/>
      <c r="G24" s="1"/>
      <c r="H24" s="1"/>
      <c r="I24" s="1"/>
      <c r="J24" s="2"/>
      <c r="K24" s="1"/>
      <c r="L24" s="1"/>
      <c r="M24" s="1"/>
      <c r="N24" s="1"/>
      <c r="O24" s="1"/>
      <c r="P24" s="1"/>
      <c r="Q24" s="1"/>
      <c r="R24" s="1"/>
      <c r="S24" s="1"/>
      <c r="T24" s="1"/>
      <c r="U24" s="1"/>
      <c r="V24" s="1"/>
      <c r="W24" s="1"/>
      <c r="X24" s="1"/>
      <c r="Y24" s="1"/>
    </row>
    <row r="25" spans="1:25" ht="15.75">
      <c r="A25" s="1"/>
      <c r="B25" s="1"/>
      <c r="C25" s="1"/>
      <c r="D25" s="1"/>
      <c r="E25" s="1"/>
      <c r="F25" s="1"/>
      <c r="G25" s="1"/>
      <c r="H25" s="1"/>
      <c r="I25" s="1"/>
      <c r="J25" s="2"/>
      <c r="K25" s="1"/>
      <c r="L25" s="1"/>
      <c r="M25" s="1"/>
      <c r="N25" s="1"/>
      <c r="O25" s="1"/>
      <c r="P25" s="1"/>
      <c r="Q25" s="1"/>
      <c r="R25" s="1"/>
      <c r="S25" s="1"/>
      <c r="T25" s="1"/>
      <c r="U25" s="1"/>
      <c r="V25" s="1"/>
      <c r="W25" s="1"/>
      <c r="X25" s="1"/>
      <c r="Y25" s="1"/>
    </row>
    <row r="26" spans="1:25" ht="15.75">
      <c r="A26" s="1" t="s">
        <v>243</v>
      </c>
      <c r="C26" s="1"/>
      <c r="D26" s="1"/>
      <c r="E26" s="1"/>
      <c r="F26" s="1"/>
      <c r="G26" s="1"/>
      <c r="H26" s="1"/>
      <c r="I26" s="1"/>
      <c r="J26" s="2"/>
      <c r="K26" s="1"/>
      <c r="L26" s="1"/>
      <c r="M26" s="1"/>
      <c r="N26" s="1"/>
      <c r="O26" s="1"/>
      <c r="P26" s="1"/>
      <c r="Q26" s="1"/>
      <c r="R26" s="1"/>
      <c r="S26" s="1"/>
      <c r="T26" s="1"/>
      <c r="U26" s="1"/>
      <c r="V26" s="1"/>
      <c r="W26" s="1"/>
      <c r="X26" s="1"/>
      <c r="Y26" s="1"/>
    </row>
    <row r="27" spans="1:25" ht="15.75">
      <c r="A27" s="1"/>
      <c r="C27" s="1"/>
      <c r="D27" s="1"/>
      <c r="E27" s="1"/>
      <c r="F27" s="1"/>
      <c r="G27" s="1"/>
      <c r="H27" s="1"/>
      <c r="I27" s="1"/>
      <c r="J27" s="2"/>
      <c r="K27" s="1"/>
      <c r="L27" s="1"/>
      <c r="M27" s="1"/>
      <c r="N27" s="1"/>
      <c r="O27" s="1"/>
      <c r="P27" s="1"/>
      <c r="Q27" s="1"/>
      <c r="R27" s="1"/>
      <c r="S27" s="1"/>
      <c r="T27" s="1"/>
      <c r="U27" s="1"/>
      <c r="V27" s="1"/>
      <c r="W27" s="1"/>
      <c r="X27" s="1"/>
      <c r="Y27" s="1"/>
    </row>
    <row r="28" spans="1:25" ht="15.75">
      <c r="A28" s="1" t="s">
        <v>78</v>
      </c>
      <c r="C28" s="1"/>
      <c r="D28" s="1"/>
      <c r="E28" s="1"/>
      <c r="F28" s="1"/>
      <c r="G28" s="1"/>
      <c r="H28" s="1"/>
      <c r="I28" s="1"/>
      <c r="J28" s="2"/>
      <c r="K28" s="1"/>
      <c r="L28" s="1"/>
      <c r="M28" s="1"/>
      <c r="N28" s="1"/>
      <c r="O28" s="1"/>
      <c r="P28" s="1"/>
      <c r="Q28" s="1"/>
      <c r="R28" s="1"/>
      <c r="S28" s="1"/>
      <c r="T28" s="1"/>
      <c r="U28" s="1"/>
      <c r="V28" s="1"/>
      <c r="W28" s="1"/>
      <c r="X28" s="1"/>
      <c r="Y28" s="1"/>
    </row>
    <row r="29" spans="1:25" ht="14.25" customHeight="1">
      <c r="A29" s="154"/>
      <c r="B29" s="132"/>
      <c r="C29" s="132"/>
      <c r="D29" s="132"/>
      <c r="E29" s="132"/>
      <c r="F29" s="132"/>
      <c r="G29" s="132"/>
      <c r="H29" s="132"/>
      <c r="I29" s="132"/>
      <c r="J29" s="132"/>
      <c r="K29" s="132"/>
      <c r="L29" s="132"/>
      <c r="M29" s="132"/>
      <c r="N29" s="132"/>
      <c r="O29" s="132"/>
      <c r="P29" s="132"/>
      <c r="Q29" s="132"/>
      <c r="R29" s="132"/>
      <c r="S29" s="132"/>
      <c r="T29" s="132"/>
      <c r="U29" s="132"/>
      <c r="V29" s="1"/>
      <c r="W29" s="1"/>
      <c r="X29" s="1"/>
      <c r="Y29" s="1"/>
    </row>
    <row r="30" spans="1:25" ht="15.75">
      <c r="A30" s="1" t="s">
        <v>295</v>
      </c>
      <c r="B30" s="1"/>
      <c r="C30" s="1"/>
      <c r="D30" s="1"/>
      <c r="E30" s="1"/>
      <c r="F30" s="1"/>
      <c r="G30" s="1"/>
      <c r="H30" s="1"/>
      <c r="I30" s="1"/>
      <c r="J30" s="2"/>
      <c r="K30" s="1"/>
      <c r="L30" s="1"/>
      <c r="M30" s="1"/>
      <c r="N30" s="1"/>
      <c r="O30" s="1"/>
      <c r="P30" s="1"/>
      <c r="Q30" s="1"/>
      <c r="R30" s="1"/>
      <c r="S30" s="1"/>
      <c r="T30" s="1"/>
      <c r="U30" s="1"/>
      <c r="V30" s="1"/>
      <c r="W30" s="1"/>
      <c r="X30" s="1"/>
      <c r="Y30" s="1"/>
    </row>
    <row r="31" spans="1:25" ht="15.75">
      <c r="A31" s="1"/>
      <c r="B31" s="1"/>
      <c r="C31" s="1"/>
      <c r="D31" s="1"/>
      <c r="E31" s="1"/>
      <c r="F31" s="1"/>
      <c r="G31" s="1"/>
      <c r="H31" s="1"/>
      <c r="I31" s="1"/>
      <c r="J31" s="2"/>
      <c r="K31" s="1"/>
      <c r="L31" s="1"/>
      <c r="M31" s="1"/>
      <c r="N31" s="1"/>
      <c r="O31" s="1"/>
      <c r="P31" s="1"/>
      <c r="Q31" s="1"/>
      <c r="R31" s="1"/>
      <c r="S31" s="1"/>
      <c r="T31" s="1"/>
      <c r="U31" s="1"/>
      <c r="V31" s="1"/>
      <c r="W31" s="1"/>
      <c r="X31" s="1"/>
      <c r="Y31" s="1"/>
    </row>
    <row r="32" spans="1:25" ht="15.75">
      <c r="A32" s="1"/>
      <c r="B32" s="1"/>
      <c r="C32" s="1"/>
      <c r="D32" s="1"/>
      <c r="E32" s="1"/>
      <c r="F32" s="1"/>
      <c r="G32" s="1"/>
      <c r="H32" s="1"/>
      <c r="I32" s="1"/>
      <c r="J32" s="2"/>
      <c r="K32" s="1"/>
      <c r="L32" s="1"/>
      <c r="M32" s="1"/>
      <c r="N32" s="1"/>
      <c r="O32" s="1"/>
      <c r="P32" s="1"/>
      <c r="Q32" s="1"/>
      <c r="R32" s="1"/>
      <c r="S32" s="1"/>
      <c r="T32" s="1"/>
      <c r="U32" s="1"/>
      <c r="V32" s="1"/>
      <c r="W32" s="1"/>
      <c r="X32" s="1"/>
      <c r="Y32" s="1"/>
    </row>
    <row r="33" spans="1:25" ht="15.75">
      <c r="A33" s="1"/>
      <c r="B33" s="1"/>
      <c r="C33" s="1"/>
      <c r="D33" s="1"/>
      <c r="E33" s="1"/>
      <c r="F33" s="1"/>
      <c r="G33" s="1"/>
      <c r="H33" s="1"/>
      <c r="I33" s="1"/>
      <c r="J33" s="2"/>
      <c r="K33" s="1"/>
      <c r="L33" s="1"/>
      <c r="M33" s="1"/>
      <c r="N33" s="1"/>
      <c r="O33" s="1"/>
      <c r="P33" s="1"/>
      <c r="Q33" s="1"/>
      <c r="R33" s="1"/>
      <c r="S33" s="1"/>
      <c r="T33" s="1"/>
      <c r="U33" s="1"/>
      <c r="V33" s="1"/>
      <c r="W33" s="1"/>
      <c r="X33" s="1"/>
      <c r="Y33" s="1"/>
    </row>
    <row r="34" spans="1:25" ht="15.75">
      <c r="A34" s="155"/>
      <c r="B34" s="155"/>
      <c r="C34" s="155"/>
      <c r="D34" s="155"/>
      <c r="E34" s="155"/>
      <c r="F34" s="155"/>
      <c r="G34" s="155"/>
      <c r="H34" s="155"/>
      <c r="I34" s="155"/>
      <c r="J34" s="156"/>
      <c r="K34" s="155"/>
      <c r="L34" s="155"/>
      <c r="M34" s="155"/>
      <c r="N34" s="1"/>
      <c r="O34" s="1"/>
      <c r="P34" s="1"/>
      <c r="Q34" s="1"/>
      <c r="R34" s="1"/>
      <c r="S34" s="1"/>
      <c r="T34" s="1"/>
      <c r="U34" s="1"/>
      <c r="V34" s="1"/>
      <c r="W34" s="1"/>
      <c r="X34" s="1"/>
      <c r="Y34" s="1"/>
    </row>
  </sheetData>
  <printOptions horizontalCentered="1"/>
  <pageMargins left="0.5" right="0.5" top="0.5" bottom="0.55" header="0" footer="0"/>
  <pageSetup firstPageNumber="2" useFirstPageNumber="1" fitToHeight="1" fitToWidth="1" horizontalDpi="300" verticalDpi="300" orientation="landscape" scale="69" r:id="rId1"/>
  <headerFooter alignWithMargins="0">
    <oddFooter>&amp;C&amp;"Times New Roman,Regular"Exhibit F - Crosswalk of 2005 Availability</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AI32"/>
  <sheetViews>
    <sheetView zoomScale="80" zoomScaleNormal="80" workbookViewId="0" topLeftCell="A32">
      <selection activeCell="D13" sqref="D13"/>
    </sheetView>
  </sheetViews>
  <sheetFormatPr defaultColWidth="8.88671875" defaultRowHeight="15"/>
  <cols>
    <col min="1" max="1" width="3.77734375" style="52" customWidth="1"/>
    <col min="2" max="2" width="23.88671875" style="52" customWidth="1"/>
    <col min="3" max="3" width="5.6640625" style="52" customWidth="1"/>
    <col min="4" max="4" width="6.77734375" style="52" customWidth="1"/>
    <col min="5" max="5" width="8.3359375" style="52" bestFit="1" customWidth="1"/>
    <col min="6" max="6" width="1.1171875" style="52" customWidth="1"/>
    <col min="7" max="7" width="5.77734375" style="52" customWidth="1"/>
    <col min="8" max="8" width="5.6640625" style="52" customWidth="1"/>
    <col min="9" max="9" width="7.77734375" style="52" customWidth="1"/>
    <col min="10" max="10" width="0.78125" style="615" customWidth="1"/>
    <col min="11" max="11" width="5.5546875" style="52" customWidth="1"/>
    <col min="12" max="12" width="5.6640625" style="52" customWidth="1"/>
    <col min="13" max="13" width="7.77734375" style="52" customWidth="1"/>
    <col min="14" max="14" width="0.78125" style="52" customWidth="1"/>
    <col min="15" max="16" width="5.6640625" style="52" customWidth="1"/>
    <col min="17" max="17" width="8.77734375" style="52" customWidth="1"/>
    <col min="18" max="18" width="0.88671875" style="52" customWidth="1"/>
    <col min="19" max="19" width="5.6640625" style="52" customWidth="1"/>
    <col min="20" max="20" width="6.77734375" style="52" customWidth="1"/>
    <col min="21" max="21" width="8.3359375" style="52" bestFit="1" customWidth="1"/>
    <col min="22" max="16384" width="9.6640625" style="52" customWidth="1"/>
  </cols>
  <sheetData>
    <row r="1" spans="1:21" ht="20.25">
      <c r="A1" s="51" t="s">
        <v>136</v>
      </c>
      <c r="B1" s="1"/>
      <c r="C1" s="1"/>
      <c r="D1" s="1"/>
      <c r="E1" s="1"/>
      <c r="F1" s="1"/>
      <c r="G1" s="1"/>
      <c r="H1" s="1"/>
      <c r="I1" s="1"/>
      <c r="J1" s="2"/>
      <c r="K1" s="1"/>
      <c r="L1" s="1"/>
      <c r="M1" s="1"/>
      <c r="N1" s="1"/>
      <c r="O1" s="1"/>
      <c r="P1" s="1"/>
      <c r="Q1" s="1"/>
      <c r="R1" s="1"/>
      <c r="S1" s="1"/>
      <c r="T1" s="1"/>
      <c r="U1" s="1"/>
    </row>
    <row r="2" spans="1:21" ht="15.75">
      <c r="A2" s="1"/>
      <c r="B2" s="1"/>
      <c r="C2" s="1"/>
      <c r="D2" s="1"/>
      <c r="E2" s="1"/>
      <c r="F2" s="1"/>
      <c r="G2" s="1"/>
      <c r="H2" s="1"/>
      <c r="I2" s="1"/>
      <c r="J2" s="2"/>
      <c r="K2" s="1"/>
      <c r="L2" s="1"/>
      <c r="M2" s="1"/>
      <c r="N2" s="1"/>
      <c r="O2" s="1"/>
      <c r="P2" s="1"/>
      <c r="Q2" s="1"/>
      <c r="R2" s="1"/>
      <c r="S2" s="1"/>
      <c r="T2" s="1"/>
      <c r="U2" s="1"/>
    </row>
    <row r="3" spans="1:21" ht="18.75">
      <c r="A3" s="20" t="s">
        <v>79</v>
      </c>
      <c r="B3" s="21"/>
      <c r="C3" s="21"/>
      <c r="D3" s="21"/>
      <c r="E3" s="21"/>
      <c r="F3" s="21"/>
      <c r="G3" s="21"/>
      <c r="H3" s="21"/>
      <c r="I3" s="21"/>
      <c r="J3" s="22"/>
      <c r="K3" s="21"/>
      <c r="L3" s="21"/>
      <c r="M3" s="21"/>
      <c r="N3" s="21"/>
      <c r="O3" s="21"/>
      <c r="P3" s="21"/>
      <c r="Q3" s="21"/>
      <c r="R3" s="21"/>
      <c r="S3" s="21"/>
      <c r="T3" s="21"/>
      <c r="U3" s="21"/>
    </row>
    <row r="4" spans="1:21" ht="16.5">
      <c r="A4" s="23" t="s">
        <v>232</v>
      </c>
      <c r="B4" s="21"/>
      <c r="C4" s="21"/>
      <c r="D4" s="21"/>
      <c r="E4" s="21"/>
      <c r="F4" s="21"/>
      <c r="G4" s="21"/>
      <c r="H4" s="21"/>
      <c r="I4" s="21"/>
      <c r="J4" s="22"/>
      <c r="K4" s="21"/>
      <c r="L4" s="21"/>
      <c r="M4" s="21"/>
      <c r="N4" s="21"/>
      <c r="O4" s="21"/>
      <c r="P4" s="21"/>
      <c r="Q4" s="21"/>
      <c r="R4" s="21"/>
      <c r="S4" s="21"/>
      <c r="T4" s="21"/>
      <c r="U4" s="21"/>
    </row>
    <row r="5" spans="1:21" ht="16.5">
      <c r="A5" s="23" t="s">
        <v>161</v>
      </c>
      <c r="B5" s="21"/>
      <c r="C5" s="21"/>
      <c r="D5" s="21"/>
      <c r="E5" s="21"/>
      <c r="F5" s="21"/>
      <c r="G5" s="21"/>
      <c r="H5" s="21"/>
      <c r="I5" s="21"/>
      <c r="J5" s="22"/>
      <c r="K5" s="21"/>
      <c r="L5" s="21"/>
      <c r="M5" s="21"/>
      <c r="N5" s="21"/>
      <c r="O5" s="21"/>
      <c r="P5" s="21"/>
      <c r="Q5" s="21"/>
      <c r="R5" s="21"/>
      <c r="S5" s="21"/>
      <c r="T5" s="21"/>
      <c r="U5" s="21"/>
    </row>
    <row r="6" spans="1:21" ht="15.75">
      <c r="A6" s="120" t="s">
        <v>160</v>
      </c>
      <c r="B6" s="21"/>
      <c r="C6" s="21"/>
      <c r="D6" s="21"/>
      <c r="E6" s="21"/>
      <c r="F6" s="21"/>
      <c r="G6" s="21"/>
      <c r="H6" s="21"/>
      <c r="I6" s="21"/>
      <c r="J6" s="22"/>
      <c r="K6" s="21"/>
      <c r="L6" s="21"/>
      <c r="M6" s="21"/>
      <c r="N6" s="21"/>
      <c r="O6" s="21"/>
      <c r="P6" s="21"/>
      <c r="Q6" s="21"/>
      <c r="R6" s="21"/>
      <c r="S6" s="21"/>
      <c r="T6" s="21"/>
      <c r="U6" s="21"/>
    </row>
    <row r="7" spans="1:21" ht="15.75">
      <c r="A7" s="1"/>
      <c r="B7" s="1"/>
      <c r="C7" s="1"/>
      <c r="D7" s="1"/>
      <c r="E7" s="1"/>
      <c r="F7" s="1"/>
      <c r="G7" s="21"/>
      <c r="H7" s="21"/>
      <c r="I7" s="21"/>
      <c r="J7" s="22"/>
      <c r="K7" s="21"/>
      <c r="L7" s="21"/>
      <c r="M7" s="21"/>
      <c r="N7" s="1"/>
      <c r="O7" s="1"/>
      <c r="P7" s="1"/>
      <c r="Q7" s="1"/>
      <c r="R7" s="1"/>
      <c r="S7" s="1"/>
      <c r="T7" s="1"/>
      <c r="U7" s="1"/>
    </row>
    <row r="8" spans="1:21" ht="15.75">
      <c r="A8" s="1"/>
      <c r="B8" s="1"/>
      <c r="C8" s="21"/>
      <c r="D8" s="21"/>
      <c r="E8" s="21"/>
      <c r="F8" s="21"/>
      <c r="G8" s="21"/>
      <c r="H8" s="21"/>
      <c r="I8" s="21"/>
      <c r="J8" s="22"/>
      <c r="K8" s="21"/>
      <c r="L8" s="21"/>
      <c r="M8" s="21"/>
      <c r="N8" s="21" t="s">
        <v>181</v>
      </c>
      <c r="O8" s="1"/>
      <c r="P8" s="1"/>
      <c r="Q8" s="1"/>
      <c r="R8" s="1"/>
      <c r="S8" s="24"/>
      <c r="T8" s="21"/>
      <c r="U8" s="21"/>
    </row>
    <row r="9" spans="1:21" ht="31.5">
      <c r="A9" s="173"/>
      <c r="B9" s="174"/>
      <c r="C9" s="609">
        <v>2007</v>
      </c>
      <c r="D9" s="610"/>
      <c r="E9" s="610"/>
      <c r="F9" s="175" t="s">
        <v>181</v>
      </c>
      <c r="G9" s="193" t="s">
        <v>181</v>
      </c>
      <c r="H9" s="175"/>
      <c r="I9" s="175"/>
      <c r="J9" s="194"/>
      <c r="K9" s="193" t="s">
        <v>184</v>
      </c>
      <c r="L9" s="175"/>
      <c r="M9" s="175"/>
      <c r="N9" s="175" t="s">
        <v>181</v>
      </c>
      <c r="O9" s="611" t="s">
        <v>80</v>
      </c>
      <c r="P9" s="175"/>
      <c r="Q9" s="175"/>
      <c r="R9" s="324"/>
      <c r="S9" s="193"/>
      <c r="T9" s="175"/>
      <c r="U9" s="176"/>
    </row>
    <row r="10" spans="1:21" ht="15.75">
      <c r="A10" s="170"/>
      <c r="B10" s="2"/>
      <c r="C10" s="320" t="s">
        <v>81</v>
      </c>
      <c r="D10" s="321"/>
      <c r="E10" s="321"/>
      <c r="F10" s="321" t="s">
        <v>181</v>
      </c>
      <c r="G10" s="320" t="s">
        <v>175</v>
      </c>
      <c r="H10" s="321"/>
      <c r="I10" s="321"/>
      <c r="J10" s="321" t="s">
        <v>181</v>
      </c>
      <c r="K10" s="320" t="s">
        <v>13</v>
      </c>
      <c r="L10" s="321"/>
      <c r="M10" s="321"/>
      <c r="N10" s="321" t="s">
        <v>181</v>
      </c>
      <c r="O10" s="320" t="s">
        <v>82</v>
      </c>
      <c r="P10" s="321"/>
      <c r="Q10" s="321"/>
      <c r="R10" s="322" t="s">
        <v>181</v>
      </c>
      <c r="S10" s="320" t="s">
        <v>83</v>
      </c>
      <c r="T10" s="321"/>
      <c r="U10" s="323"/>
    </row>
    <row r="11" spans="1:21" ht="3" customHeight="1">
      <c r="A11" s="170"/>
      <c r="B11" s="1"/>
      <c r="C11" s="170"/>
      <c r="D11" s="1"/>
      <c r="E11" s="1"/>
      <c r="F11" s="1"/>
      <c r="G11" s="170"/>
      <c r="H11" s="1"/>
      <c r="I11" s="1"/>
      <c r="J11" s="2"/>
      <c r="K11" s="170"/>
      <c r="L11" s="1"/>
      <c r="M11" s="1"/>
      <c r="N11" s="1"/>
      <c r="O11" s="170"/>
      <c r="P11" s="1"/>
      <c r="Q11" s="1"/>
      <c r="R11" s="1"/>
      <c r="S11" s="170"/>
      <c r="T11" s="1"/>
      <c r="U11" s="163"/>
    </row>
    <row r="12" spans="1:21" ht="16.5" thickBot="1">
      <c r="A12" s="179" t="s">
        <v>2</v>
      </c>
      <c r="B12" s="318"/>
      <c r="C12" s="266" t="s">
        <v>180</v>
      </c>
      <c r="D12" s="178" t="s">
        <v>6</v>
      </c>
      <c r="E12" s="178" t="s">
        <v>182</v>
      </c>
      <c r="F12" s="319"/>
      <c r="G12" s="266" t="s">
        <v>180</v>
      </c>
      <c r="H12" s="178" t="s">
        <v>6</v>
      </c>
      <c r="I12" s="178" t="s">
        <v>182</v>
      </c>
      <c r="J12" s="178"/>
      <c r="K12" s="266" t="s">
        <v>180</v>
      </c>
      <c r="L12" s="178" t="s">
        <v>6</v>
      </c>
      <c r="M12" s="178" t="s">
        <v>182</v>
      </c>
      <c r="N12" s="178"/>
      <c r="O12" s="266" t="s">
        <v>180</v>
      </c>
      <c r="P12" s="178" t="s">
        <v>6</v>
      </c>
      <c r="Q12" s="178" t="s">
        <v>182</v>
      </c>
      <c r="R12" s="178"/>
      <c r="S12" s="266" t="s">
        <v>180</v>
      </c>
      <c r="T12" s="178" t="s">
        <v>6</v>
      </c>
      <c r="U12" s="267" t="s">
        <v>182</v>
      </c>
    </row>
    <row r="13" spans="1:21" ht="11.25" customHeight="1">
      <c r="A13" s="170"/>
      <c r="B13" s="1"/>
      <c r="C13" s="170"/>
      <c r="D13" s="1"/>
      <c r="E13" s="1"/>
      <c r="F13" s="1"/>
      <c r="G13" s="170"/>
      <c r="H13" s="1"/>
      <c r="I13" s="1"/>
      <c r="J13" s="2"/>
      <c r="K13" s="170"/>
      <c r="L13" s="1"/>
      <c r="M13" s="1"/>
      <c r="N13" s="1"/>
      <c r="O13" s="170"/>
      <c r="P13" s="1"/>
      <c r="Q13" s="1"/>
      <c r="R13" s="1"/>
      <c r="S13" s="170"/>
      <c r="T13" s="1"/>
      <c r="U13" s="163"/>
    </row>
    <row r="14" spans="1:21" ht="15.75">
      <c r="A14" s="186" t="s">
        <v>197</v>
      </c>
      <c r="B14" s="187"/>
      <c r="C14" s="186">
        <v>746</v>
      </c>
      <c r="D14" s="187">
        <v>751</v>
      </c>
      <c r="E14" s="187">
        <v>131396</v>
      </c>
      <c r="F14" s="187"/>
      <c r="G14" s="186">
        <v>0</v>
      </c>
      <c r="H14" s="187">
        <v>0</v>
      </c>
      <c r="I14" s="187">
        <v>0</v>
      </c>
      <c r="J14" s="187"/>
      <c r="K14" s="186">
        <v>0</v>
      </c>
      <c r="L14" s="187">
        <v>0</v>
      </c>
      <c r="M14" s="187">
        <v>0</v>
      </c>
      <c r="N14" s="187">
        <v>0</v>
      </c>
      <c r="O14" s="186">
        <v>0</v>
      </c>
      <c r="P14" s="187">
        <v>0</v>
      </c>
      <c r="Q14" s="187">
        <v>1101</v>
      </c>
      <c r="R14" s="187"/>
      <c r="S14" s="186">
        <f aca="true" t="shared" si="0" ref="S14:U16">C14+G14+K14+O14</f>
        <v>746</v>
      </c>
      <c r="T14" s="187">
        <f t="shared" si="0"/>
        <v>751</v>
      </c>
      <c r="U14" s="188">
        <f>E14+I14+M14+Q14</f>
        <v>132497</v>
      </c>
    </row>
    <row r="15" spans="1:21" ht="9" customHeight="1" hidden="1">
      <c r="A15" s="170"/>
      <c r="B15" s="1" t="s">
        <v>181</v>
      </c>
      <c r="C15" s="170"/>
      <c r="D15" s="2"/>
      <c r="E15" s="2"/>
      <c r="F15" s="1"/>
      <c r="G15" s="170"/>
      <c r="H15" s="2"/>
      <c r="I15" s="2"/>
      <c r="J15" s="2"/>
      <c r="K15" s="170"/>
      <c r="L15" s="2"/>
      <c r="M15" s="2"/>
      <c r="N15" s="1"/>
      <c r="O15" s="170"/>
      <c r="P15" s="2"/>
      <c r="Q15" s="2"/>
      <c r="R15" s="1"/>
      <c r="S15" s="186">
        <f t="shared" si="0"/>
        <v>0</v>
      </c>
      <c r="T15" s="187">
        <f t="shared" si="0"/>
        <v>0</v>
      </c>
      <c r="U15" s="188">
        <f t="shared" si="0"/>
        <v>0</v>
      </c>
    </row>
    <row r="16" spans="1:21" ht="15.75">
      <c r="A16" s="192" t="s">
        <v>84</v>
      </c>
      <c r="B16" s="44"/>
      <c r="C16" s="612">
        <v>0</v>
      </c>
      <c r="D16" s="613">
        <v>0</v>
      </c>
      <c r="E16" s="613">
        <v>0</v>
      </c>
      <c r="F16" s="613"/>
      <c r="G16" s="612">
        <v>0</v>
      </c>
      <c r="H16" s="613">
        <v>0</v>
      </c>
      <c r="I16" s="613">
        <v>0</v>
      </c>
      <c r="J16" s="613"/>
      <c r="K16" s="612">
        <v>0</v>
      </c>
      <c r="L16" s="613">
        <v>0</v>
      </c>
      <c r="M16" s="613">
        <v>0</v>
      </c>
      <c r="N16" s="613"/>
      <c r="O16" s="612">
        <v>0</v>
      </c>
      <c r="P16" s="613">
        <v>0</v>
      </c>
      <c r="Q16" s="613">
        <v>0</v>
      </c>
      <c r="R16" s="613"/>
      <c r="S16" s="186">
        <f t="shared" si="0"/>
        <v>0</v>
      </c>
      <c r="T16" s="187">
        <f t="shared" si="0"/>
        <v>0</v>
      </c>
      <c r="U16" s="188">
        <f t="shared" si="0"/>
        <v>0</v>
      </c>
    </row>
    <row r="17" spans="1:21" ht="15.75">
      <c r="A17" s="189" t="s">
        <v>196</v>
      </c>
      <c r="B17" s="167" t="s">
        <v>193</v>
      </c>
      <c r="C17" s="196">
        <f>SUM(C14:C14)</f>
        <v>746</v>
      </c>
      <c r="D17" s="167">
        <f>SUM(D14:D14)</f>
        <v>751</v>
      </c>
      <c r="E17" s="167">
        <f>SUM(E14:E14)</f>
        <v>131396</v>
      </c>
      <c r="F17" s="167"/>
      <c r="G17" s="196">
        <f>SUM(G14:G14)</f>
        <v>0</v>
      </c>
      <c r="H17" s="167">
        <f>SUM(H14:H14)</f>
        <v>0</v>
      </c>
      <c r="I17" s="168">
        <f>SUM(I14:I14)</f>
        <v>0</v>
      </c>
      <c r="J17" s="167"/>
      <c r="K17" s="196">
        <f>SUM(K14:K14)</f>
        <v>0</v>
      </c>
      <c r="L17" s="167">
        <f>SUM(L14:L14)</f>
        <v>0</v>
      </c>
      <c r="M17" s="168">
        <f>SUM(M14:M14)</f>
        <v>0</v>
      </c>
      <c r="N17" s="167"/>
      <c r="O17" s="196">
        <f>SUM(O14:O14)</f>
        <v>0</v>
      </c>
      <c r="P17" s="167">
        <f>SUM(P14:P14)</f>
        <v>0</v>
      </c>
      <c r="Q17" s="168">
        <f>SUM(Q14:Q14)</f>
        <v>1101</v>
      </c>
      <c r="R17" s="167"/>
      <c r="S17" s="196">
        <f>SUM(S14:S16)</f>
        <v>746</v>
      </c>
      <c r="T17" s="167">
        <f>SUM(T14:T16)</f>
        <v>751</v>
      </c>
      <c r="U17" s="182">
        <f>SUM(U14:U16)</f>
        <v>132497</v>
      </c>
    </row>
    <row r="18" spans="1:21" ht="9" customHeight="1">
      <c r="A18" s="190"/>
      <c r="B18" s="1"/>
      <c r="C18" s="170"/>
      <c r="D18" s="1"/>
      <c r="E18" s="1"/>
      <c r="F18" s="1"/>
      <c r="G18" s="170"/>
      <c r="H18" s="1"/>
      <c r="I18" s="1"/>
      <c r="J18" s="2"/>
      <c r="K18" s="170"/>
      <c r="L18" s="1"/>
      <c r="M18" s="1"/>
      <c r="N18" s="1"/>
      <c r="O18" s="170"/>
      <c r="P18" s="1"/>
      <c r="Q18" s="1"/>
      <c r="R18" s="1"/>
      <c r="S18" s="170"/>
      <c r="T18" s="1"/>
      <c r="U18" s="180"/>
    </row>
    <row r="19" spans="1:35" ht="15.75">
      <c r="A19" s="192" t="s">
        <v>165</v>
      </c>
      <c r="B19" s="614"/>
      <c r="C19" s="192"/>
      <c r="D19" s="44">
        <v>102</v>
      </c>
      <c r="E19" s="44"/>
      <c r="F19" s="44"/>
      <c r="G19" s="192"/>
      <c r="H19" s="44"/>
      <c r="I19" s="44"/>
      <c r="J19" s="44"/>
      <c r="K19" s="192"/>
      <c r="L19" s="44"/>
      <c r="M19" s="44"/>
      <c r="N19" s="44"/>
      <c r="O19" s="192"/>
      <c r="P19" s="44"/>
      <c r="Q19" s="44"/>
      <c r="R19" s="44"/>
      <c r="S19" s="192"/>
      <c r="T19" s="44">
        <f>D19+H19++L19+P19</f>
        <v>102</v>
      </c>
      <c r="U19" s="164"/>
      <c r="V19" s="615"/>
      <c r="W19" s="615"/>
      <c r="X19" s="615"/>
      <c r="Y19" s="615"/>
      <c r="Z19" s="615"/>
      <c r="AA19" s="615"/>
      <c r="AB19" s="615"/>
      <c r="AC19" s="615"/>
      <c r="AD19" s="615"/>
      <c r="AE19" s="615"/>
      <c r="AF19" s="615"/>
      <c r="AG19" s="615"/>
      <c r="AH19" s="615"/>
      <c r="AI19" s="615"/>
    </row>
    <row r="20" spans="1:21" ht="15.75">
      <c r="A20" s="616"/>
      <c r="B20" s="184" t="s">
        <v>164</v>
      </c>
      <c r="C20" s="183"/>
      <c r="D20" s="184">
        <f>SUM(D17:D19)</f>
        <v>853</v>
      </c>
      <c r="E20" s="184"/>
      <c r="F20" s="184"/>
      <c r="G20" s="183"/>
      <c r="H20" s="184">
        <f>+H17+H19</f>
        <v>0</v>
      </c>
      <c r="I20" s="184"/>
      <c r="J20" s="184"/>
      <c r="K20" s="183"/>
      <c r="L20" s="184">
        <f>+L17+L19</f>
        <v>0</v>
      </c>
      <c r="M20" s="184"/>
      <c r="N20" s="184"/>
      <c r="O20" s="183"/>
      <c r="P20" s="184">
        <f>+P17+P19</f>
        <v>0</v>
      </c>
      <c r="Q20" s="184"/>
      <c r="R20" s="184"/>
      <c r="S20" s="183"/>
      <c r="T20" s="184">
        <f>SUM(T17:T19)</f>
        <v>853</v>
      </c>
      <c r="U20" s="185"/>
    </row>
    <row r="21" spans="1:21" ht="15.75">
      <c r="A21" s="617" t="s">
        <v>166</v>
      </c>
      <c r="B21" s="187"/>
      <c r="C21" s="186"/>
      <c r="D21" s="187"/>
      <c r="E21" s="187"/>
      <c r="F21" s="187"/>
      <c r="G21" s="186"/>
      <c r="H21" s="187"/>
      <c r="I21" s="187"/>
      <c r="J21" s="187"/>
      <c r="K21" s="186"/>
      <c r="L21" s="187"/>
      <c r="M21" s="187"/>
      <c r="N21" s="187"/>
      <c r="O21" s="186"/>
      <c r="P21" s="187"/>
      <c r="Q21" s="187"/>
      <c r="R21" s="187"/>
      <c r="S21" s="186"/>
      <c r="T21" s="187"/>
      <c r="U21" s="188"/>
    </row>
    <row r="22" spans="1:21" ht="15.75">
      <c r="A22" s="617"/>
      <c r="B22" s="187" t="s">
        <v>21</v>
      </c>
      <c r="C22" s="186"/>
      <c r="D22" s="187"/>
      <c r="E22" s="187"/>
      <c r="F22" s="187"/>
      <c r="G22" s="186"/>
      <c r="H22" s="187"/>
      <c r="I22" s="187"/>
      <c r="J22" s="187"/>
      <c r="K22" s="186"/>
      <c r="L22" s="187"/>
      <c r="M22" s="187"/>
      <c r="N22" s="187"/>
      <c r="O22" s="186"/>
      <c r="P22" s="187"/>
      <c r="Q22" s="187"/>
      <c r="R22" s="187"/>
      <c r="S22" s="186"/>
      <c r="T22" s="187">
        <f>D22+H22+L22+P22</f>
        <v>0</v>
      </c>
      <c r="U22" s="188"/>
    </row>
    <row r="23" spans="1:21" ht="15.75">
      <c r="A23" s="172"/>
      <c r="B23" s="44" t="s">
        <v>104</v>
      </c>
      <c r="C23" s="192"/>
      <c r="D23" s="44">
        <v>2</v>
      </c>
      <c r="E23" s="44"/>
      <c r="F23" s="44"/>
      <c r="G23" s="192"/>
      <c r="H23" s="44"/>
      <c r="I23" s="44"/>
      <c r="J23" s="44"/>
      <c r="K23" s="192"/>
      <c r="L23" s="44"/>
      <c r="M23" s="44"/>
      <c r="N23" s="44"/>
      <c r="O23" s="192"/>
      <c r="P23" s="44"/>
      <c r="Q23" s="44"/>
      <c r="R23" s="44"/>
      <c r="S23" s="192"/>
      <c r="T23" s="44">
        <f>D23+H23++L23+P23</f>
        <v>2</v>
      </c>
      <c r="U23" s="164"/>
    </row>
    <row r="24" spans="1:21" ht="15.75">
      <c r="A24" s="172" t="s">
        <v>167</v>
      </c>
      <c r="B24" s="44"/>
      <c r="C24" s="192"/>
      <c r="D24" s="44">
        <f>D23+D22+D20</f>
        <v>855</v>
      </c>
      <c r="E24" s="44"/>
      <c r="F24" s="44"/>
      <c r="G24" s="192"/>
      <c r="H24" s="44">
        <f>H23+H22+H20</f>
        <v>0</v>
      </c>
      <c r="I24" s="44"/>
      <c r="J24" s="44"/>
      <c r="K24" s="192"/>
      <c r="L24" s="44">
        <f>L23+L22+L20</f>
        <v>0</v>
      </c>
      <c r="M24" s="44"/>
      <c r="N24" s="44"/>
      <c r="O24" s="192"/>
      <c r="P24" s="44">
        <f>P23+P22+P20</f>
        <v>0</v>
      </c>
      <c r="Q24" s="44"/>
      <c r="R24" s="44"/>
      <c r="S24" s="192"/>
      <c r="T24" s="44">
        <f>T23+T22+T20</f>
        <v>855</v>
      </c>
      <c r="U24" s="164"/>
    </row>
    <row r="25" spans="2:21" ht="15.75">
      <c r="B25" s="1"/>
      <c r="C25" s="1"/>
      <c r="D25" s="1"/>
      <c r="E25" s="1"/>
      <c r="F25" s="1"/>
      <c r="G25" s="1"/>
      <c r="H25" s="1"/>
      <c r="I25" s="1"/>
      <c r="J25" s="2"/>
      <c r="K25" s="1"/>
      <c r="L25" s="1"/>
      <c r="M25" s="1"/>
      <c r="N25" s="1"/>
      <c r="O25" s="1"/>
      <c r="P25" s="1"/>
      <c r="Q25" s="1"/>
      <c r="R25" s="1"/>
      <c r="S25" s="1"/>
      <c r="T25" s="1"/>
      <c r="U25" s="1"/>
    </row>
    <row r="26" spans="1:21" ht="15.75">
      <c r="A26" s="760" t="s">
        <v>296</v>
      </c>
      <c r="B26" s="726"/>
      <c r="C26" s="726"/>
      <c r="D26" s="726"/>
      <c r="E26" s="726"/>
      <c r="F26" s="726"/>
      <c r="G26" s="726"/>
      <c r="H26" s="726"/>
      <c r="I26" s="726"/>
      <c r="J26" s="726"/>
      <c r="K26" s="726"/>
      <c r="L26" s="726"/>
      <c r="M26" s="726"/>
      <c r="N26" s="726"/>
      <c r="O26" s="726"/>
      <c r="P26" s="726"/>
      <c r="Q26" s="726"/>
      <c r="R26" s="726"/>
      <c r="S26" s="726"/>
      <c r="T26" s="726"/>
      <c r="U26" s="726"/>
    </row>
    <row r="27" spans="1:21" ht="14.25" customHeight="1">
      <c r="A27" s="726"/>
      <c r="B27" s="726"/>
      <c r="C27" s="726"/>
      <c r="D27" s="726"/>
      <c r="E27" s="726"/>
      <c r="F27" s="726"/>
      <c r="G27" s="726"/>
      <c r="H27" s="726"/>
      <c r="I27" s="726"/>
      <c r="J27" s="726"/>
      <c r="K27" s="726"/>
      <c r="L27" s="726"/>
      <c r="M27" s="726"/>
      <c r="N27" s="726"/>
      <c r="O27" s="726"/>
      <c r="P27" s="726"/>
      <c r="Q27" s="726"/>
      <c r="R27" s="726"/>
      <c r="S27" s="726"/>
      <c r="T27" s="726"/>
      <c r="U27" s="726"/>
    </row>
    <row r="28" spans="1:21" ht="0.75" customHeight="1">
      <c r="A28" s="760"/>
      <c r="B28" s="761"/>
      <c r="C28" s="761"/>
      <c r="D28" s="761"/>
      <c r="E28" s="761"/>
      <c r="F28" s="761"/>
      <c r="G28" s="761"/>
      <c r="H28" s="761"/>
      <c r="I28" s="761"/>
      <c r="J28" s="761"/>
      <c r="K28" s="761"/>
      <c r="L28" s="761"/>
      <c r="M28" s="761"/>
      <c r="N28" s="761"/>
      <c r="O28" s="761"/>
      <c r="P28" s="761"/>
      <c r="Q28" s="761"/>
      <c r="R28" s="761"/>
      <c r="S28" s="761"/>
      <c r="T28" s="761"/>
      <c r="U28" s="761"/>
    </row>
    <row r="29" spans="1:21" ht="32.25" customHeight="1">
      <c r="A29" s="761"/>
      <c r="B29" s="761"/>
      <c r="C29" s="761"/>
      <c r="D29" s="761"/>
      <c r="E29" s="761"/>
      <c r="F29" s="761"/>
      <c r="G29" s="761"/>
      <c r="H29" s="761"/>
      <c r="I29" s="761"/>
      <c r="J29" s="761"/>
      <c r="K29" s="761"/>
      <c r="L29" s="761"/>
      <c r="M29" s="761"/>
      <c r="N29" s="761"/>
      <c r="O29" s="761"/>
      <c r="P29" s="761"/>
      <c r="Q29" s="761"/>
      <c r="R29" s="761"/>
      <c r="S29" s="761"/>
      <c r="T29" s="761"/>
      <c r="U29" s="761"/>
    </row>
    <row r="30" spans="1:21" ht="15.75">
      <c r="A30" s="1"/>
      <c r="B30" s="1"/>
      <c r="C30" s="1"/>
      <c r="D30" s="1"/>
      <c r="E30" s="1"/>
      <c r="F30" s="1"/>
      <c r="G30" s="1"/>
      <c r="H30" s="1"/>
      <c r="I30" s="1"/>
      <c r="J30" s="2"/>
      <c r="K30" s="1"/>
      <c r="L30" s="1"/>
      <c r="M30" s="1"/>
      <c r="N30" s="1"/>
      <c r="O30" s="1"/>
      <c r="P30" s="1"/>
      <c r="Q30" s="1"/>
      <c r="R30" s="1"/>
      <c r="S30" s="1"/>
      <c r="T30" s="1"/>
      <c r="U30" s="1"/>
    </row>
    <row r="31" spans="1:21" ht="15.75">
      <c r="A31" s="1"/>
      <c r="B31" s="1"/>
      <c r="C31" s="1"/>
      <c r="D31" s="1"/>
      <c r="E31" s="1"/>
      <c r="F31" s="1"/>
      <c r="G31" s="1"/>
      <c r="H31" s="1"/>
      <c r="I31" s="1"/>
      <c r="J31" s="2"/>
      <c r="K31" s="1"/>
      <c r="L31" s="1"/>
      <c r="M31" s="1"/>
      <c r="N31" s="1"/>
      <c r="O31" s="1"/>
      <c r="P31" s="1"/>
      <c r="Q31" s="1"/>
      <c r="R31" s="1"/>
      <c r="S31" s="1"/>
      <c r="T31" s="1"/>
      <c r="U31" s="1"/>
    </row>
    <row r="32" spans="1:21" ht="15.75">
      <c r="A32" s="155"/>
      <c r="B32" s="155"/>
      <c r="C32" s="155"/>
      <c r="D32" s="155"/>
      <c r="E32" s="155"/>
      <c r="F32" s="155"/>
      <c r="G32" s="155"/>
      <c r="H32" s="155"/>
      <c r="I32" s="155"/>
      <c r="J32" s="156"/>
      <c r="K32" s="1"/>
      <c r="L32" s="1"/>
      <c r="M32" s="1"/>
      <c r="N32" s="1"/>
      <c r="O32" s="1"/>
      <c r="P32" s="1"/>
      <c r="Q32" s="1"/>
      <c r="R32" s="1"/>
      <c r="S32" s="1"/>
      <c r="T32" s="1"/>
      <c r="U32" s="1"/>
    </row>
  </sheetData>
  <mergeCells count="2">
    <mergeCell ref="A26:U27"/>
    <mergeCell ref="A28:U29"/>
  </mergeCells>
  <printOptions/>
  <pageMargins left="0.75" right="0.75" top="1" bottom="1" header="0.5" footer="0.5"/>
  <pageSetup fitToHeight="1" fitToWidth="1" horizontalDpi="600" verticalDpi="600" orientation="landscape" scale="72" r:id="rId1"/>
  <headerFooter alignWithMargins="0">
    <oddFooter>&amp;C&amp;"Times New Roman,Regular"Exhibit G:  Crosswalk of 2007 Availability</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J24"/>
  <sheetViews>
    <sheetView showGridLines="0" showOutlineSymbols="0" zoomScale="75" zoomScaleNormal="75" workbookViewId="0" topLeftCell="A12">
      <selection activeCell="D13" sqref="D13"/>
    </sheetView>
  </sheetViews>
  <sheetFormatPr defaultColWidth="8.88671875" defaultRowHeight="15"/>
  <cols>
    <col min="1" max="1" width="4.4453125" style="52" customWidth="1"/>
    <col min="2" max="2" width="29.21484375" style="52" customWidth="1"/>
    <col min="3" max="3" width="24.21484375" style="52" customWidth="1"/>
    <col min="4" max="5" width="5.6640625" style="52" customWidth="1"/>
    <col min="6" max="6" width="8.4453125" style="52" bestFit="1" customWidth="1"/>
    <col min="7" max="7" width="1.4375" style="52" customWidth="1"/>
    <col min="8" max="9" width="5.6640625" style="52" customWidth="1"/>
    <col min="10" max="10" width="8.4453125" style="52" bestFit="1" customWidth="1"/>
    <col min="11" max="11" width="1.4375" style="52" customWidth="1"/>
    <col min="12" max="13" width="5.6640625" style="52" customWidth="1"/>
    <col min="14" max="14" width="8.4453125" style="52" bestFit="1" customWidth="1"/>
    <col min="15" max="15" width="1.5625" style="52" customWidth="1"/>
    <col min="16" max="17" width="5.6640625" style="52" customWidth="1"/>
    <col min="18" max="18" width="8.88671875" style="52" bestFit="1" customWidth="1"/>
    <col min="19" max="19" width="9.6640625" style="52" customWidth="1"/>
    <col min="20" max="20" width="27.5546875" style="52" customWidth="1"/>
    <col min="21" max="24" width="7.6640625" style="52" customWidth="1"/>
    <col min="25" max="25" width="3.6640625" style="52" customWidth="1"/>
    <col min="26" max="28" width="7.6640625" style="52" customWidth="1"/>
    <col min="29" max="29" width="3.6640625" style="52" customWidth="1"/>
    <col min="30" max="32" width="7.6640625" style="52" customWidth="1"/>
    <col min="33" max="33" width="3.6640625" style="52" customWidth="1"/>
    <col min="34" max="36" width="7.6640625" style="52" customWidth="1"/>
    <col min="37" max="16384" width="9.6640625" style="52" customWidth="1"/>
  </cols>
  <sheetData>
    <row r="1" spans="1:25" ht="20.25">
      <c r="A1" s="51" t="s">
        <v>279</v>
      </c>
      <c r="B1" s="1"/>
      <c r="C1" s="1"/>
      <c r="D1" s="1"/>
      <c r="E1" s="1"/>
      <c r="F1" s="1"/>
      <c r="G1" s="1"/>
      <c r="H1" s="1"/>
      <c r="I1" s="1"/>
      <c r="J1" s="1"/>
      <c r="K1" s="1"/>
      <c r="L1" s="1"/>
      <c r="M1" s="1"/>
      <c r="N1" s="1"/>
      <c r="O1" s="1"/>
      <c r="P1" s="1"/>
      <c r="Q1" s="1"/>
      <c r="R1" s="1"/>
      <c r="S1" s="1"/>
      <c r="T1" s="1"/>
      <c r="U1" s="1"/>
      <c r="V1" s="1"/>
      <c r="W1" s="1"/>
      <c r="X1" s="1"/>
      <c r="Y1" s="1"/>
    </row>
    <row r="2" spans="1:25" ht="13.5" customHeight="1">
      <c r="A2" s="51"/>
      <c r="B2" s="1"/>
      <c r="C2" s="1"/>
      <c r="D2" s="1"/>
      <c r="E2" s="1"/>
      <c r="F2" s="1"/>
      <c r="G2" s="1"/>
      <c r="H2" s="1"/>
      <c r="I2" s="1"/>
      <c r="J2" s="1"/>
      <c r="K2" s="1"/>
      <c r="L2" s="1"/>
      <c r="M2" s="1"/>
      <c r="N2" s="1"/>
      <c r="O2" s="1"/>
      <c r="P2" s="1"/>
      <c r="Q2" s="1"/>
      <c r="R2" s="1"/>
      <c r="S2" s="1"/>
      <c r="T2" s="1"/>
      <c r="U2" s="1"/>
      <c r="V2" s="1"/>
      <c r="W2" s="1"/>
      <c r="X2" s="1"/>
      <c r="Y2" s="1"/>
    </row>
    <row r="3" spans="1:25" ht="18.75">
      <c r="A3" s="20" t="s">
        <v>69</v>
      </c>
      <c r="B3" s="21"/>
      <c r="C3" s="21"/>
      <c r="D3" s="21"/>
      <c r="E3" s="21"/>
      <c r="F3" s="21"/>
      <c r="G3" s="21"/>
      <c r="H3" s="21"/>
      <c r="I3" s="21"/>
      <c r="J3" s="21"/>
      <c r="K3" s="21"/>
      <c r="L3" s="21"/>
      <c r="M3" s="21"/>
      <c r="N3" s="21"/>
      <c r="O3" s="21"/>
      <c r="P3" s="21"/>
      <c r="Q3" s="21"/>
      <c r="R3" s="21"/>
      <c r="S3" s="1"/>
      <c r="T3" s="1"/>
      <c r="U3" s="1"/>
      <c r="V3" s="1"/>
      <c r="W3" s="1"/>
      <c r="X3" s="1"/>
      <c r="Y3" s="1"/>
    </row>
    <row r="4" spans="1:25" ht="16.5">
      <c r="A4" s="23" t="e">
        <f>+#REF!</f>
        <v>#REF!</v>
      </c>
      <c r="B4" s="21"/>
      <c r="C4" s="21"/>
      <c r="D4" s="21"/>
      <c r="E4" s="21"/>
      <c r="F4" s="21"/>
      <c r="G4" s="21"/>
      <c r="H4" s="21"/>
      <c r="I4" s="21"/>
      <c r="J4" s="21"/>
      <c r="K4" s="21"/>
      <c r="L4" s="21"/>
      <c r="M4" s="21"/>
      <c r="N4" s="21"/>
      <c r="O4" s="21"/>
      <c r="P4" s="21"/>
      <c r="Q4" s="21"/>
      <c r="R4" s="21"/>
      <c r="S4" s="1"/>
      <c r="T4" s="1"/>
      <c r="U4" s="1"/>
      <c r="V4" s="1"/>
      <c r="W4" s="1"/>
      <c r="X4" s="1"/>
      <c r="Y4" s="1"/>
    </row>
    <row r="5" spans="1:25" ht="16.5">
      <c r="A5" s="23" t="e">
        <f>+#REF!</f>
        <v>#REF!</v>
      </c>
      <c r="B5" s="21"/>
      <c r="C5" s="21"/>
      <c r="D5" s="21"/>
      <c r="E5" s="21"/>
      <c r="F5" s="21"/>
      <c r="G5" s="21"/>
      <c r="H5" s="21"/>
      <c r="I5" s="21"/>
      <c r="J5" s="21"/>
      <c r="K5" s="21"/>
      <c r="L5" s="21"/>
      <c r="M5" s="21"/>
      <c r="N5" s="21"/>
      <c r="O5" s="21"/>
      <c r="P5" s="21"/>
      <c r="Q5" s="21"/>
      <c r="R5" s="21"/>
      <c r="S5" s="1"/>
      <c r="T5" s="1"/>
      <c r="U5" s="1"/>
      <c r="V5" s="1"/>
      <c r="W5" s="1"/>
      <c r="X5" s="1"/>
      <c r="Y5" s="1"/>
    </row>
    <row r="6" spans="1:25" ht="15.75">
      <c r="A6" s="121" t="s">
        <v>160</v>
      </c>
      <c r="B6" s="21"/>
      <c r="C6" s="21"/>
      <c r="D6" s="21"/>
      <c r="E6" s="21"/>
      <c r="F6" s="21"/>
      <c r="G6" s="21"/>
      <c r="H6" s="21"/>
      <c r="I6" s="21"/>
      <c r="J6" s="21"/>
      <c r="K6" s="21"/>
      <c r="L6" s="21"/>
      <c r="M6" s="21"/>
      <c r="N6" s="21"/>
      <c r="O6" s="21"/>
      <c r="P6" s="21"/>
      <c r="Q6" s="21"/>
      <c r="R6" s="21"/>
      <c r="S6" s="1"/>
      <c r="T6" s="1"/>
      <c r="U6" s="1"/>
      <c r="V6" s="1"/>
      <c r="W6" s="1"/>
      <c r="X6" s="1"/>
      <c r="Y6" s="1"/>
    </row>
    <row r="7" spans="1:25" ht="15.75">
      <c r="A7" s="1"/>
      <c r="B7" s="1"/>
      <c r="C7" s="1"/>
      <c r="D7" s="1"/>
      <c r="E7" s="1"/>
      <c r="F7" s="1"/>
      <c r="G7" s="1"/>
      <c r="H7" s="21"/>
      <c r="I7" s="21"/>
      <c r="J7" s="21"/>
      <c r="K7" s="1"/>
      <c r="L7" s="1"/>
      <c r="M7" s="1"/>
      <c r="N7" s="1"/>
      <c r="O7" s="1"/>
      <c r="P7" s="1"/>
      <c r="Q7" s="1"/>
      <c r="R7" s="1"/>
      <c r="S7" s="1"/>
      <c r="T7" s="1"/>
      <c r="U7" s="1"/>
      <c r="V7" s="1"/>
      <c r="W7" s="1"/>
      <c r="X7" s="1"/>
      <c r="Y7" s="1"/>
    </row>
    <row r="8" spans="1:25" ht="15.75">
      <c r="A8" s="173"/>
      <c r="B8" s="174"/>
      <c r="C8" s="180"/>
      <c r="D8" s="268" t="s">
        <v>284</v>
      </c>
      <c r="E8" s="269"/>
      <c r="F8" s="269"/>
      <c r="G8" s="269"/>
      <c r="H8" s="268" t="s">
        <v>153</v>
      </c>
      <c r="I8" s="269"/>
      <c r="J8" s="269"/>
      <c r="K8" s="269"/>
      <c r="L8" s="268" t="s">
        <v>154</v>
      </c>
      <c r="M8" s="269"/>
      <c r="N8" s="269"/>
      <c r="O8" s="269"/>
      <c r="P8" s="268" t="s">
        <v>1</v>
      </c>
      <c r="Q8" s="269"/>
      <c r="R8" s="270"/>
      <c r="S8" s="1"/>
      <c r="T8" s="1"/>
      <c r="U8" s="1"/>
      <c r="V8" s="1"/>
      <c r="W8" s="1"/>
      <c r="X8" s="1"/>
      <c r="Y8" s="1"/>
    </row>
    <row r="9" spans="1:25" ht="16.5" thickBot="1">
      <c r="A9" s="179" t="s">
        <v>177</v>
      </c>
      <c r="B9" s="177"/>
      <c r="C9" s="181"/>
      <c r="D9" s="178" t="s">
        <v>180</v>
      </c>
      <c r="E9" s="178" t="s">
        <v>6</v>
      </c>
      <c r="F9" s="178" t="s">
        <v>182</v>
      </c>
      <c r="G9" s="178"/>
      <c r="H9" s="266" t="s">
        <v>180</v>
      </c>
      <c r="I9" s="178" t="s">
        <v>6</v>
      </c>
      <c r="J9" s="178" t="s">
        <v>182</v>
      </c>
      <c r="K9" s="178"/>
      <c r="L9" s="266" t="s">
        <v>180</v>
      </c>
      <c r="M9" s="178" t="s">
        <v>6</v>
      </c>
      <c r="N9" s="178" t="s">
        <v>182</v>
      </c>
      <c r="O9" s="178"/>
      <c r="P9" s="266" t="s">
        <v>180</v>
      </c>
      <c r="Q9" s="178" t="s">
        <v>6</v>
      </c>
      <c r="R9" s="267" t="s">
        <v>182</v>
      </c>
      <c r="S9" s="1"/>
      <c r="T9" s="1"/>
      <c r="U9" s="1"/>
      <c r="V9" s="1"/>
      <c r="W9" s="1"/>
      <c r="X9" s="1"/>
      <c r="Y9" s="1"/>
    </row>
    <row r="10" spans="1:25" ht="6" customHeight="1">
      <c r="A10" s="171"/>
      <c r="B10" s="1"/>
      <c r="C10" s="163"/>
      <c r="D10" s="1"/>
      <c r="E10" s="1"/>
      <c r="F10" s="1"/>
      <c r="G10" s="1"/>
      <c r="H10" s="170"/>
      <c r="I10" s="1"/>
      <c r="J10" s="1"/>
      <c r="K10" s="1"/>
      <c r="L10" s="170"/>
      <c r="M10" s="1"/>
      <c r="N10" s="1"/>
      <c r="O10" s="1"/>
      <c r="P10" s="170"/>
      <c r="Q10" s="1"/>
      <c r="R10" s="163"/>
      <c r="S10" s="1"/>
      <c r="T10" s="1"/>
      <c r="U10" s="1"/>
      <c r="V10" s="1"/>
      <c r="W10" s="1"/>
      <c r="X10" s="1"/>
      <c r="Y10" s="1"/>
    </row>
    <row r="11" spans="1:25" ht="15.75">
      <c r="A11" s="186" t="s">
        <v>203</v>
      </c>
      <c r="B11" s="187"/>
      <c r="C11" s="188"/>
      <c r="D11" s="187">
        <v>68</v>
      </c>
      <c r="E11" s="187">
        <v>68</v>
      </c>
      <c r="F11" s="187">
        <v>181000</v>
      </c>
      <c r="G11" s="187"/>
      <c r="H11" s="186">
        <v>68</v>
      </c>
      <c r="I11" s="187">
        <v>68</v>
      </c>
      <c r="J11" s="187">
        <v>186430</v>
      </c>
      <c r="K11" s="187"/>
      <c r="L11" s="186">
        <v>68</v>
      </c>
      <c r="M11" s="187">
        <v>68</v>
      </c>
      <c r="N11" s="187">
        <v>192022.9</v>
      </c>
      <c r="O11" s="187"/>
      <c r="P11" s="186">
        <f aca="true" t="shared" si="0" ref="P11:R14">L11-H11</f>
        <v>0</v>
      </c>
      <c r="Q11" s="187">
        <f t="shared" si="0"/>
        <v>0</v>
      </c>
      <c r="R11" s="188">
        <f t="shared" si="0"/>
        <v>5592.899999999994</v>
      </c>
      <c r="S11" s="1"/>
      <c r="T11" s="1"/>
      <c r="U11" s="1"/>
      <c r="V11" s="1"/>
      <c r="W11" s="1"/>
      <c r="X11" s="1"/>
      <c r="Y11" s="1"/>
    </row>
    <row r="12" spans="1:25" ht="15.75">
      <c r="A12" s="186" t="s">
        <v>200</v>
      </c>
      <c r="B12" s="187"/>
      <c r="C12" s="188"/>
      <c r="D12" s="187">
        <v>34</v>
      </c>
      <c r="E12" s="187">
        <v>34</v>
      </c>
      <c r="F12" s="187">
        <v>9084</v>
      </c>
      <c r="G12" s="187"/>
      <c r="H12" s="186">
        <v>34</v>
      </c>
      <c r="I12" s="187">
        <v>34</v>
      </c>
      <c r="J12" s="187">
        <v>10959</v>
      </c>
      <c r="K12" s="187"/>
      <c r="L12" s="186">
        <v>40</v>
      </c>
      <c r="M12" s="187">
        <v>40</v>
      </c>
      <c r="N12" s="187">
        <v>19950</v>
      </c>
      <c r="O12" s="187"/>
      <c r="P12" s="186">
        <f t="shared" si="0"/>
        <v>6</v>
      </c>
      <c r="Q12" s="187">
        <f>M12-I12</f>
        <v>6</v>
      </c>
      <c r="R12" s="188">
        <f t="shared" si="0"/>
        <v>8991</v>
      </c>
      <c r="S12" s="1"/>
      <c r="T12" s="1"/>
      <c r="U12" s="1"/>
      <c r="V12" s="1"/>
      <c r="W12" s="1"/>
      <c r="X12" s="1"/>
      <c r="Y12" s="1"/>
    </row>
    <row r="13" spans="1:25" ht="15.75">
      <c r="A13" s="186" t="s">
        <v>131</v>
      </c>
      <c r="B13" s="187"/>
      <c r="C13" s="188"/>
      <c r="D13" s="187">
        <v>0</v>
      </c>
      <c r="E13" s="187">
        <v>0</v>
      </c>
      <c r="F13" s="187">
        <v>395</v>
      </c>
      <c r="G13" s="187"/>
      <c r="H13" s="186">
        <v>0</v>
      </c>
      <c r="I13" s="187">
        <v>0</v>
      </c>
      <c r="J13" s="187">
        <v>0</v>
      </c>
      <c r="K13" s="187"/>
      <c r="L13" s="186">
        <v>0</v>
      </c>
      <c r="M13" s="187">
        <v>0</v>
      </c>
      <c r="N13" s="187">
        <v>0</v>
      </c>
      <c r="O13" s="187"/>
      <c r="P13" s="186">
        <v>0</v>
      </c>
      <c r="Q13" s="187">
        <v>0</v>
      </c>
      <c r="R13" s="188">
        <v>0</v>
      </c>
      <c r="S13" s="1"/>
      <c r="T13" s="1"/>
      <c r="U13" s="1"/>
      <c r="V13" s="1"/>
      <c r="W13" s="1"/>
      <c r="X13" s="1"/>
      <c r="Y13" s="1"/>
    </row>
    <row r="14" spans="1:25" ht="15.75">
      <c r="A14" s="186" t="s">
        <v>204</v>
      </c>
      <c r="B14" s="187"/>
      <c r="C14" s="188"/>
      <c r="D14" s="187">
        <v>0</v>
      </c>
      <c r="E14" s="187">
        <v>0</v>
      </c>
      <c r="F14" s="187">
        <v>3817</v>
      </c>
      <c r="G14" s="187"/>
      <c r="H14" s="186">
        <v>0</v>
      </c>
      <c r="I14" s="187">
        <v>0</v>
      </c>
      <c r="J14" s="187">
        <v>3931.51</v>
      </c>
      <c r="K14" s="187"/>
      <c r="L14" s="186">
        <v>0</v>
      </c>
      <c r="M14" s="187">
        <v>0</v>
      </c>
      <c r="N14" s="187">
        <v>4049.4553000000005</v>
      </c>
      <c r="O14" s="187"/>
      <c r="P14" s="186">
        <f t="shared" si="0"/>
        <v>0</v>
      </c>
      <c r="Q14" s="187">
        <f t="shared" si="0"/>
        <v>0</v>
      </c>
      <c r="R14" s="188">
        <f t="shared" si="0"/>
        <v>117.94530000000032</v>
      </c>
      <c r="S14" s="1"/>
      <c r="T14" s="1"/>
      <c r="U14" s="1"/>
      <c r="V14" s="1"/>
      <c r="W14" s="1"/>
      <c r="X14" s="1"/>
      <c r="Y14" s="1"/>
    </row>
    <row r="15" spans="1:25" ht="15.75" hidden="1">
      <c r="A15" s="170"/>
      <c r="B15" s="1"/>
      <c r="C15" s="163"/>
      <c r="D15" s="25"/>
      <c r="E15" s="25"/>
      <c r="F15" s="25"/>
      <c r="G15" s="1"/>
      <c r="H15" s="171"/>
      <c r="I15" s="25"/>
      <c r="J15" s="25"/>
      <c r="K15" s="1"/>
      <c r="L15" s="171"/>
      <c r="M15" s="25"/>
      <c r="N15" s="25"/>
      <c r="O15" s="1"/>
      <c r="P15" s="171"/>
      <c r="Q15" s="25"/>
      <c r="R15" s="165"/>
      <c r="S15" s="1"/>
      <c r="T15" s="1"/>
      <c r="U15" s="1"/>
      <c r="V15" s="1"/>
      <c r="W15" s="1"/>
      <c r="X15" s="1"/>
      <c r="Y15" s="1"/>
    </row>
    <row r="16" spans="1:25" ht="15.75">
      <c r="A16" s="172"/>
      <c r="B16" s="166" t="s">
        <v>178</v>
      </c>
      <c r="C16" s="182"/>
      <c r="D16" s="167">
        <f>SUM(D11:D15)</f>
        <v>102</v>
      </c>
      <c r="E16" s="167">
        <f>SUM(E11:E15)</f>
        <v>102</v>
      </c>
      <c r="F16" s="168">
        <f>SUM(F11:F15)</f>
        <v>194296</v>
      </c>
      <c r="G16" s="167"/>
      <c r="H16" s="196">
        <f>SUM(H11:H15)</f>
        <v>102</v>
      </c>
      <c r="I16" s="167">
        <f>SUM(I11:I15)</f>
        <v>102</v>
      </c>
      <c r="J16" s="168">
        <f>SUM(J11:J15)</f>
        <v>201320.51</v>
      </c>
      <c r="K16" s="167"/>
      <c r="L16" s="196">
        <f>SUM(L11:L15)</f>
        <v>108</v>
      </c>
      <c r="M16" s="167">
        <f>SUM(M11:M15)</f>
        <v>108</v>
      </c>
      <c r="N16" s="168">
        <f>SUM(N11:N15)</f>
        <v>216022.3553</v>
      </c>
      <c r="O16" s="167"/>
      <c r="P16" s="196">
        <f>SUM(P11:P15)</f>
        <v>6</v>
      </c>
      <c r="Q16" s="167">
        <f>SUM(Q11:Q15)</f>
        <v>6</v>
      </c>
      <c r="R16" s="169">
        <f>SUM(R11:R15)</f>
        <v>14701.845299999994</v>
      </c>
      <c r="S16" s="1"/>
      <c r="T16" s="1"/>
      <c r="U16" s="1"/>
      <c r="V16" s="1"/>
      <c r="W16" s="1"/>
      <c r="X16" s="1"/>
      <c r="Y16" s="1"/>
    </row>
    <row r="17" spans="1:25" ht="15.75" hidden="1">
      <c r="A17" s="1"/>
      <c r="B17" s="1"/>
      <c r="C17" s="1"/>
      <c r="D17" s="1"/>
      <c r="E17" s="1"/>
      <c r="F17" s="1"/>
      <c r="G17" s="1"/>
      <c r="H17" s="1"/>
      <c r="I17" s="1"/>
      <c r="J17" s="1"/>
      <c r="K17" s="1"/>
      <c r="L17" s="1"/>
      <c r="M17" s="1"/>
      <c r="N17" s="1"/>
      <c r="O17" s="1"/>
      <c r="P17" s="1"/>
      <c r="Q17" s="1"/>
      <c r="R17" s="1"/>
      <c r="S17" s="1"/>
      <c r="T17" s="1"/>
      <c r="U17" s="1"/>
      <c r="V17" s="1"/>
      <c r="W17" s="1"/>
      <c r="X17" s="1"/>
      <c r="Y17" s="1"/>
    </row>
    <row r="18" spans="1:25" ht="15.75" hidden="1">
      <c r="A18" s="1" t="s">
        <v>70</v>
      </c>
      <c r="B18" s="1"/>
      <c r="C18" s="1"/>
      <c r="D18" s="1">
        <v>0</v>
      </c>
      <c r="E18" s="1">
        <v>0</v>
      </c>
      <c r="F18" s="1">
        <v>0</v>
      </c>
      <c r="G18" s="1"/>
      <c r="H18" s="1">
        <v>0</v>
      </c>
      <c r="I18" s="1"/>
      <c r="J18" s="1">
        <v>0</v>
      </c>
      <c r="K18" s="1"/>
      <c r="L18" s="1">
        <v>0</v>
      </c>
      <c r="M18" s="1">
        <v>0</v>
      </c>
      <c r="N18" s="1">
        <v>0</v>
      </c>
      <c r="O18" s="1"/>
      <c r="P18" s="1">
        <v>0</v>
      </c>
      <c r="Q18" s="1">
        <v>0</v>
      </c>
      <c r="R18" s="1">
        <v>0</v>
      </c>
      <c r="S18" s="1"/>
      <c r="T18" s="1"/>
      <c r="U18" s="1"/>
      <c r="V18" s="1"/>
      <c r="W18" s="1"/>
      <c r="X18" s="1"/>
      <c r="Y18" s="1"/>
    </row>
    <row r="19" spans="1:25" ht="15.75">
      <c r="A19" s="596"/>
      <c r="B19" s="597"/>
      <c r="C19" s="597"/>
      <c r="D19" s="597"/>
      <c r="E19" s="597"/>
      <c r="F19" s="597"/>
      <c r="G19" s="597"/>
      <c r="H19" s="597"/>
      <c r="I19" s="597"/>
      <c r="J19" s="597"/>
      <c r="K19" s="597"/>
      <c r="L19" s="597"/>
      <c r="M19" s="597"/>
      <c r="N19" s="597"/>
      <c r="O19" s="597"/>
      <c r="P19" s="597"/>
      <c r="Q19" s="597"/>
      <c r="R19" s="597"/>
      <c r="S19" s="597"/>
      <c r="T19" s="1"/>
      <c r="U19" s="1"/>
      <c r="V19" s="1"/>
      <c r="W19" s="1"/>
      <c r="X19" s="1"/>
      <c r="Y19" s="1"/>
    </row>
    <row r="20" spans="1:25" ht="15" customHeight="1">
      <c r="A20" s="738" t="s">
        <v>293</v>
      </c>
      <c r="B20" s="738"/>
      <c r="C20" s="738"/>
      <c r="D20" s="738"/>
      <c r="E20" s="738"/>
      <c r="F20" s="738"/>
      <c r="G20" s="738"/>
      <c r="H20" s="738"/>
      <c r="I20" s="738"/>
      <c r="J20" s="738"/>
      <c r="K20" s="738"/>
      <c r="L20" s="738"/>
      <c r="M20" s="738"/>
      <c r="N20" s="738"/>
      <c r="O20" s="738"/>
      <c r="P20" s="738"/>
      <c r="Q20" s="597"/>
      <c r="R20" s="597"/>
      <c r="S20" s="597"/>
      <c r="T20" s="1"/>
      <c r="U20" s="1"/>
      <c r="V20" s="1"/>
      <c r="W20" s="1"/>
      <c r="X20" s="1"/>
      <c r="Y20" s="1"/>
    </row>
    <row r="21" spans="1:36" ht="17.25" customHeight="1">
      <c r="A21" s="738"/>
      <c r="B21" s="738"/>
      <c r="C21" s="738"/>
      <c r="D21" s="738"/>
      <c r="E21" s="738"/>
      <c r="F21" s="738"/>
      <c r="G21" s="738"/>
      <c r="H21" s="738"/>
      <c r="I21" s="738"/>
      <c r="J21" s="738"/>
      <c r="K21" s="738"/>
      <c r="L21" s="738"/>
      <c r="M21" s="738"/>
      <c r="N21" s="738"/>
      <c r="O21" s="738"/>
      <c r="P21" s="738"/>
      <c r="Q21" s="597"/>
      <c r="R21" s="597"/>
      <c r="S21" s="597"/>
      <c r="T21" s="53"/>
      <c r="U21" s="53"/>
      <c r="V21" s="53"/>
      <c r="W21" s="53"/>
      <c r="X21" s="53"/>
      <c r="Y21" s="53"/>
      <c r="Z21" s="53"/>
      <c r="AA21" s="53"/>
      <c r="AB21" s="53"/>
      <c r="AC21" s="53"/>
      <c r="AD21" s="53"/>
      <c r="AE21" s="53"/>
      <c r="AF21" s="53"/>
      <c r="AG21" s="53"/>
      <c r="AH21" s="53"/>
      <c r="AI21" s="53"/>
      <c r="AJ21" s="53"/>
    </row>
    <row r="22" spans="1:36" ht="15.75" customHeight="1">
      <c r="A22" s="762" t="s">
        <v>297</v>
      </c>
      <c r="B22" s="726"/>
      <c r="C22" s="726"/>
      <c r="D22" s="726"/>
      <c r="E22" s="726"/>
      <c r="F22" s="726"/>
      <c r="G22" s="726"/>
      <c r="H22" s="726"/>
      <c r="I22" s="726"/>
      <c r="J22" s="726"/>
      <c r="K22" s="726"/>
      <c r="L22" s="726"/>
      <c r="M22" s="726"/>
      <c r="N22" s="726"/>
      <c r="O22" s="597"/>
      <c r="P22" s="597"/>
      <c r="Q22" s="597"/>
      <c r="R22" s="597"/>
      <c r="S22" s="597"/>
      <c r="T22" s="53"/>
      <c r="U22" s="53"/>
      <c r="V22" s="53"/>
      <c r="W22" s="53"/>
      <c r="X22" s="53"/>
      <c r="Y22" s="53"/>
      <c r="Z22" s="53"/>
      <c r="AA22" s="53"/>
      <c r="AB22" s="53"/>
      <c r="AC22" s="53"/>
      <c r="AD22" s="53"/>
      <c r="AE22" s="53"/>
      <c r="AF22" s="53"/>
      <c r="AG22" s="53"/>
      <c r="AH22" s="53"/>
      <c r="AI22" s="53"/>
      <c r="AJ22" s="53"/>
    </row>
    <row r="23" spans="1:36" ht="25.5" customHeight="1">
      <c r="A23" s="763"/>
      <c r="B23" s="763"/>
      <c r="C23" s="763"/>
      <c r="D23" s="763"/>
      <c r="E23" s="763"/>
      <c r="F23" s="763"/>
      <c r="G23" s="763"/>
      <c r="H23" s="763"/>
      <c r="I23" s="763"/>
      <c r="J23" s="763"/>
      <c r="K23" s="763"/>
      <c r="L23" s="763"/>
      <c r="M23" s="763"/>
      <c r="N23" s="763"/>
      <c r="O23" s="594"/>
      <c r="P23" s="594"/>
      <c r="Q23" s="594"/>
      <c r="R23" s="594"/>
      <c r="S23" s="1"/>
      <c r="T23" s="53"/>
      <c r="U23" s="53"/>
      <c r="V23" s="53"/>
      <c r="W23" s="53"/>
      <c r="X23" s="53"/>
      <c r="Y23" s="53"/>
      <c r="Z23" s="53"/>
      <c r="AA23" s="53"/>
      <c r="AB23" s="53"/>
      <c r="AC23" s="53"/>
      <c r="AD23" s="53"/>
      <c r="AE23" s="53"/>
      <c r="AF23" s="53"/>
      <c r="AG23" s="53"/>
      <c r="AH23" s="53"/>
      <c r="AI23" s="53"/>
      <c r="AJ23" s="53"/>
    </row>
    <row r="24" spans="1:36" ht="15.75">
      <c r="A24" s="595" t="s">
        <v>181</v>
      </c>
      <c r="B24" s="594"/>
      <c r="C24" s="594"/>
      <c r="D24" s="594"/>
      <c r="E24" s="594"/>
      <c r="F24" s="594"/>
      <c r="G24" s="594"/>
      <c r="H24" s="594"/>
      <c r="I24" s="594"/>
      <c r="J24" s="594"/>
      <c r="K24" s="594"/>
      <c r="L24" s="594"/>
      <c r="M24" s="594"/>
      <c r="N24" s="594"/>
      <c r="O24" s="594"/>
      <c r="P24" s="594"/>
      <c r="Q24" s="594"/>
      <c r="R24" s="594"/>
      <c r="S24" s="1"/>
      <c r="T24" s="53"/>
      <c r="U24" s="53"/>
      <c r="V24" s="53"/>
      <c r="W24" s="53"/>
      <c r="X24" s="53"/>
      <c r="Y24" s="53"/>
      <c r="Z24" s="53"/>
      <c r="AA24" s="53"/>
      <c r="AB24" s="53"/>
      <c r="AC24" s="53"/>
      <c r="AD24" s="53"/>
      <c r="AE24" s="53"/>
      <c r="AF24" s="53"/>
      <c r="AG24" s="53"/>
      <c r="AH24" s="53"/>
      <c r="AI24" s="53"/>
      <c r="AJ24" s="53"/>
    </row>
  </sheetData>
  <mergeCells count="2">
    <mergeCell ref="A20:P21"/>
    <mergeCell ref="A22:N23"/>
  </mergeCells>
  <printOptions horizontalCentered="1"/>
  <pageMargins left="1" right="1" top="0.5" bottom="0.55" header="0" footer="0"/>
  <pageSetup fitToHeight="1" fitToWidth="1" horizontalDpi="300" verticalDpi="300" orientation="landscape" scale="63" r:id="rId1"/>
  <headerFooter alignWithMargins="0">
    <oddFooter>&amp;C&amp;"Times New Roman,Regular"Exhibit H - Summary of Reimbursable Resources</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P36"/>
  <sheetViews>
    <sheetView zoomScale="75" zoomScaleNormal="75" workbookViewId="0" topLeftCell="A1">
      <pane xSplit="2" ySplit="11" topLeftCell="C28" activePane="bottomRight" state="frozen"/>
      <selection pane="topLeft" activeCell="D13" sqref="D13"/>
      <selection pane="topRight" activeCell="D13" sqref="D13"/>
      <selection pane="bottomLeft" activeCell="D13" sqref="D13"/>
      <selection pane="bottomRight" activeCell="D13" sqref="D13"/>
    </sheetView>
  </sheetViews>
  <sheetFormatPr defaultColWidth="8.88671875" defaultRowHeight="15"/>
  <cols>
    <col min="1" max="1" width="25.99609375" style="28" customWidth="1"/>
    <col min="2" max="2" width="5.99609375" style="28" customWidth="1"/>
    <col min="3" max="3" width="9.88671875" style="28" customWidth="1"/>
    <col min="4" max="4" width="12.5546875" style="28" customWidth="1"/>
    <col min="5" max="5" width="10.88671875" style="28" customWidth="1"/>
    <col min="6" max="6" width="11.77734375" style="28" customWidth="1"/>
    <col min="7" max="8" width="10.77734375" style="28" customWidth="1"/>
    <col min="9" max="9" width="11.3359375" style="28" customWidth="1"/>
    <col min="10" max="10" width="11.99609375" style="28" customWidth="1"/>
    <col min="11" max="11" width="9.77734375" style="28" hidden="1" customWidth="1"/>
    <col min="12" max="14" width="9.77734375" style="28" customWidth="1"/>
    <col min="15" max="15" width="12.21484375" style="28" customWidth="1"/>
    <col min="16" max="16384" width="8.88671875" style="28" customWidth="1"/>
  </cols>
  <sheetData>
    <row r="1" ht="20.25">
      <c r="A1" s="51" t="s">
        <v>278</v>
      </c>
    </row>
    <row r="2" ht="20.25">
      <c r="A2" s="51"/>
    </row>
    <row r="3" ht="12" customHeight="1">
      <c r="A3" s="51"/>
    </row>
    <row r="4" spans="1:15" ht="18.75">
      <c r="A4" s="20" t="s">
        <v>8</v>
      </c>
      <c r="B4" s="27"/>
      <c r="C4" s="27"/>
      <c r="D4" s="27"/>
      <c r="E4" s="27"/>
      <c r="F4" s="27"/>
      <c r="G4" s="27"/>
      <c r="H4" s="27"/>
      <c r="I4" s="27"/>
      <c r="J4" s="27"/>
      <c r="K4" s="27"/>
      <c r="L4" s="27"/>
      <c r="M4" s="27"/>
      <c r="N4" s="27"/>
      <c r="O4" s="27"/>
    </row>
    <row r="5" spans="1:15" ht="16.5">
      <c r="A5" s="23" t="s">
        <v>232</v>
      </c>
      <c r="B5" s="27"/>
      <c r="C5" s="27"/>
      <c r="D5" s="27"/>
      <c r="E5" s="27"/>
      <c r="F5" s="27"/>
      <c r="G5" s="27"/>
      <c r="H5" s="27"/>
      <c r="I5" s="27"/>
      <c r="J5" s="27"/>
      <c r="K5" s="27"/>
      <c r="L5" s="27"/>
      <c r="M5" s="27"/>
      <c r="N5" s="27"/>
      <c r="O5" s="27"/>
    </row>
    <row r="6" spans="1:15" ht="16.5">
      <c r="A6" s="23" t="str">
        <f>+'[4](B) Sum of Req '!A5</f>
        <v>Salaries and Expenses</v>
      </c>
      <c r="B6" s="27"/>
      <c r="C6" s="27"/>
      <c r="D6" s="27"/>
      <c r="E6" s="27"/>
      <c r="F6" s="27"/>
      <c r="G6" s="27"/>
      <c r="H6" s="27"/>
      <c r="I6" s="27"/>
      <c r="J6" s="27"/>
      <c r="K6" s="27"/>
      <c r="L6" s="27"/>
      <c r="M6" s="27"/>
      <c r="N6" s="27"/>
      <c r="O6" s="27"/>
    </row>
    <row r="8" spans="1:15" ht="15">
      <c r="A8" s="29"/>
      <c r="B8" s="29"/>
      <c r="C8" s="29"/>
      <c r="D8" s="29"/>
      <c r="E8" s="29"/>
      <c r="F8" s="29"/>
      <c r="G8" s="29"/>
      <c r="H8" s="29"/>
      <c r="I8" s="29"/>
      <c r="J8" s="29"/>
      <c r="K8" s="29"/>
      <c r="L8" s="29"/>
      <c r="M8" s="29"/>
      <c r="N8" s="29"/>
      <c r="O8" s="29"/>
    </row>
    <row r="9" spans="1:16" ht="29.25" customHeight="1">
      <c r="A9" s="618"/>
      <c r="B9" s="619"/>
      <c r="C9" s="620" t="s">
        <v>86</v>
      </c>
      <c r="D9" s="621"/>
      <c r="E9" s="620" t="s">
        <v>87</v>
      </c>
      <c r="F9" s="621"/>
      <c r="G9" s="622"/>
      <c r="H9" s="623"/>
      <c r="I9" s="624"/>
      <c r="J9" s="764" t="s">
        <v>88</v>
      </c>
      <c r="K9" s="764"/>
      <c r="L9" s="764"/>
      <c r="M9" s="764"/>
      <c r="N9" s="764"/>
      <c r="O9" s="765"/>
      <c r="P9" s="30"/>
    </row>
    <row r="10" spans="1:16" ht="15">
      <c r="A10" s="122"/>
      <c r="B10" s="625"/>
      <c r="C10" s="124" t="s">
        <v>7</v>
      </c>
      <c r="D10" s="123" t="s">
        <v>7</v>
      </c>
      <c r="E10" s="124" t="s">
        <v>7</v>
      </c>
      <c r="F10" s="123" t="s">
        <v>7</v>
      </c>
      <c r="G10" s="130" t="s">
        <v>89</v>
      </c>
      <c r="H10" s="130" t="s">
        <v>89</v>
      </c>
      <c r="I10" s="130"/>
      <c r="J10" s="126" t="s">
        <v>12</v>
      </c>
      <c r="K10" s="126" t="s">
        <v>12</v>
      </c>
      <c r="L10" s="126" t="s">
        <v>12</v>
      </c>
      <c r="M10" s="126" t="s">
        <v>121</v>
      </c>
      <c r="N10" s="433" t="s">
        <v>7</v>
      </c>
      <c r="O10" s="125" t="s">
        <v>7</v>
      </c>
      <c r="P10" s="30"/>
    </row>
    <row r="11" spans="1:16" ht="15">
      <c r="A11" s="127" t="s">
        <v>9</v>
      </c>
      <c r="B11" s="625"/>
      <c r="C11" s="129" t="s">
        <v>10</v>
      </c>
      <c r="D11" s="128" t="s">
        <v>11</v>
      </c>
      <c r="E11" s="129" t="s">
        <v>10</v>
      </c>
      <c r="F11" s="128" t="s">
        <v>11</v>
      </c>
      <c r="G11" s="626" t="s">
        <v>185</v>
      </c>
      <c r="H11" s="626" t="s">
        <v>90</v>
      </c>
      <c r="I11" s="627" t="s">
        <v>91</v>
      </c>
      <c r="J11" s="131" t="s">
        <v>185</v>
      </c>
      <c r="K11" s="131" t="s">
        <v>192</v>
      </c>
      <c r="L11" s="131" t="s">
        <v>156</v>
      </c>
      <c r="M11" s="131" t="s">
        <v>122</v>
      </c>
      <c r="N11" s="434" t="s">
        <v>10</v>
      </c>
      <c r="O11" s="130" t="s">
        <v>11</v>
      </c>
      <c r="P11" s="30"/>
    </row>
    <row r="12" spans="1:16" ht="15">
      <c r="A12" s="628"/>
      <c r="B12" s="629"/>
      <c r="C12" s="630"/>
      <c r="D12" s="631"/>
      <c r="E12" s="632"/>
      <c r="F12" s="632"/>
      <c r="G12" s="633"/>
      <c r="H12" s="633"/>
      <c r="I12" s="633"/>
      <c r="J12" s="633"/>
      <c r="K12" s="633"/>
      <c r="L12" s="633"/>
      <c r="M12" s="633"/>
      <c r="N12" s="633"/>
      <c r="O12" s="634"/>
      <c r="P12" s="30"/>
    </row>
    <row r="13" spans="1:16" ht="15">
      <c r="A13" s="635" t="s">
        <v>92</v>
      </c>
      <c r="B13" s="636"/>
      <c r="C13" s="637">
        <v>0</v>
      </c>
      <c r="D13" s="544">
        <v>0</v>
      </c>
      <c r="E13" s="544">
        <v>0</v>
      </c>
      <c r="F13" s="544">
        <v>0</v>
      </c>
      <c r="G13" s="544">
        <v>0</v>
      </c>
      <c r="H13" s="544">
        <v>0</v>
      </c>
      <c r="I13" s="544">
        <v>0</v>
      </c>
      <c r="J13" s="544">
        <v>0</v>
      </c>
      <c r="K13" s="544"/>
      <c r="L13" s="544">
        <v>0</v>
      </c>
      <c r="M13" s="544">
        <f>J13+L13</f>
        <v>0</v>
      </c>
      <c r="N13" s="544">
        <f>E13+G13+M13</f>
        <v>0</v>
      </c>
      <c r="O13" s="638">
        <v>0</v>
      </c>
      <c r="P13" s="30"/>
    </row>
    <row r="14" spans="1:16" ht="15">
      <c r="A14" s="566" t="s">
        <v>186</v>
      </c>
      <c r="B14" s="639"/>
      <c r="C14" s="568">
        <v>10</v>
      </c>
      <c r="D14" s="545">
        <v>0</v>
      </c>
      <c r="E14" s="545">
        <v>10</v>
      </c>
      <c r="F14" s="545">
        <v>0</v>
      </c>
      <c r="G14" s="545">
        <v>0</v>
      </c>
      <c r="H14" s="545">
        <v>0</v>
      </c>
      <c r="I14" s="545">
        <v>0</v>
      </c>
      <c r="J14" s="545">
        <v>0</v>
      </c>
      <c r="K14" s="545"/>
      <c r="L14" s="545">
        <v>0</v>
      </c>
      <c r="M14" s="545">
        <f aca="true" t="shared" si="0" ref="M14:M29">J14+L14</f>
        <v>0</v>
      </c>
      <c r="N14" s="545">
        <f aca="true" t="shared" si="1" ref="N14:N29">E14+G14+M14</f>
        <v>10</v>
      </c>
      <c r="O14" s="546">
        <v>0</v>
      </c>
      <c r="P14" s="30"/>
    </row>
    <row r="15" spans="1:16" ht="15">
      <c r="A15" s="566" t="s">
        <v>187</v>
      </c>
      <c r="B15" s="639"/>
      <c r="C15" s="568">
        <v>192</v>
      </c>
      <c r="D15" s="545">
        <v>53</v>
      </c>
      <c r="E15" s="545">
        <v>182</v>
      </c>
      <c r="F15" s="545">
        <v>53</v>
      </c>
      <c r="G15" s="545">
        <v>0</v>
      </c>
      <c r="H15" s="545">
        <v>0</v>
      </c>
      <c r="I15" s="545">
        <v>0</v>
      </c>
      <c r="J15" s="545">
        <v>0</v>
      </c>
      <c r="K15" s="545"/>
      <c r="L15" s="545"/>
      <c r="M15" s="545">
        <f t="shared" si="0"/>
        <v>0</v>
      </c>
      <c r="N15" s="545">
        <f t="shared" si="1"/>
        <v>182</v>
      </c>
      <c r="O15" s="546">
        <v>54</v>
      </c>
      <c r="P15" s="30"/>
    </row>
    <row r="16" spans="1:16" ht="15">
      <c r="A16" s="566" t="s">
        <v>188</v>
      </c>
      <c r="B16" s="639"/>
      <c r="C16" s="568">
        <v>8</v>
      </c>
      <c r="D16" s="545">
        <v>10</v>
      </c>
      <c r="E16" s="545">
        <v>7</v>
      </c>
      <c r="F16" s="545">
        <v>10</v>
      </c>
      <c r="G16" s="545">
        <v>0</v>
      </c>
      <c r="H16" s="545">
        <v>0</v>
      </c>
      <c r="I16" s="545">
        <v>0</v>
      </c>
      <c r="J16" s="545">
        <v>0</v>
      </c>
      <c r="K16" s="545"/>
      <c r="L16" s="545">
        <v>0</v>
      </c>
      <c r="M16" s="545">
        <f t="shared" si="0"/>
        <v>0</v>
      </c>
      <c r="N16" s="545">
        <f t="shared" si="1"/>
        <v>7</v>
      </c>
      <c r="O16" s="546">
        <v>10</v>
      </c>
      <c r="P16" s="30"/>
    </row>
    <row r="17" spans="1:16" ht="15">
      <c r="A17" s="566" t="s">
        <v>106</v>
      </c>
      <c r="B17" s="639"/>
      <c r="C17" s="568">
        <v>490</v>
      </c>
      <c r="D17" s="545">
        <v>31</v>
      </c>
      <c r="E17" s="545">
        <v>440</v>
      </c>
      <c r="F17" s="545">
        <v>31</v>
      </c>
      <c r="G17" s="545">
        <v>0</v>
      </c>
      <c r="H17" s="545">
        <v>0</v>
      </c>
      <c r="I17" s="545">
        <v>0</v>
      </c>
      <c r="J17" s="545">
        <v>8</v>
      </c>
      <c r="K17" s="545"/>
      <c r="L17" s="545">
        <v>0</v>
      </c>
      <c r="M17" s="545">
        <f t="shared" si="0"/>
        <v>8</v>
      </c>
      <c r="N17" s="545">
        <f t="shared" si="1"/>
        <v>448</v>
      </c>
      <c r="O17" s="546">
        <v>36</v>
      </c>
      <c r="P17" s="30"/>
    </row>
    <row r="18" spans="1:16" ht="15">
      <c r="A18" s="567" t="s">
        <v>93</v>
      </c>
      <c r="B18" s="639"/>
      <c r="C18" s="568">
        <v>67</v>
      </c>
      <c r="D18" s="545">
        <v>4</v>
      </c>
      <c r="E18" s="545">
        <v>57</v>
      </c>
      <c r="F18" s="545">
        <v>4</v>
      </c>
      <c r="G18" s="545">
        <v>0</v>
      </c>
      <c r="H18" s="545">
        <v>0</v>
      </c>
      <c r="I18" s="545">
        <v>0</v>
      </c>
      <c r="J18" s="545">
        <v>1</v>
      </c>
      <c r="K18" s="545"/>
      <c r="L18" s="545">
        <v>0</v>
      </c>
      <c r="M18" s="545">
        <f t="shared" si="0"/>
        <v>1</v>
      </c>
      <c r="N18" s="545">
        <f t="shared" si="1"/>
        <v>58</v>
      </c>
      <c r="O18" s="546">
        <v>4</v>
      </c>
      <c r="P18" s="30"/>
    </row>
    <row r="19" spans="1:16" ht="15">
      <c r="A19" s="566" t="s">
        <v>117</v>
      </c>
      <c r="B19" s="639"/>
      <c r="C19" s="568">
        <v>2</v>
      </c>
      <c r="D19" s="545">
        <v>1</v>
      </c>
      <c r="E19" s="545">
        <v>2</v>
      </c>
      <c r="F19" s="545">
        <v>1</v>
      </c>
      <c r="G19" s="545">
        <v>0</v>
      </c>
      <c r="H19" s="545">
        <v>0</v>
      </c>
      <c r="I19" s="545">
        <v>0</v>
      </c>
      <c r="J19" s="545">
        <v>0</v>
      </c>
      <c r="K19" s="545"/>
      <c r="L19" s="545">
        <v>0</v>
      </c>
      <c r="M19" s="545">
        <f t="shared" si="0"/>
        <v>0</v>
      </c>
      <c r="N19" s="545">
        <f t="shared" si="1"/>
        <v>2</v>
      </c>
      <c r="O19" s="546">
        <v>1</v>
      </c>
      <c r="P19" s="30"/>
    </row>
    <row r="20" spans="1:16" ht="15">
      <c r="A20" s="566" t="s">
        <v>99</v>
      </c>
      <c r="B20" s="639"/>
      <c r="C20" s="568">
        <v>0</v>
      </c>
      <c r="D20" s="545">
        <v>1</v>
      </c>
      <c r="E20" s="545">
        <v>0</v>
      </c>
      <c r="F20" s="545">
        <v>1</v>
      </c>
      <c r="G20" s="545">
        <v>0</v>
      </c>
      <c r="H20" s="545">
        <v>0</v>
      </c>
      <c r="I20" s="545">
        <v>0</v>
      </c>
      <c r="J20" s="545">
        <v>0</v>
      </c>
      <c r="K20" s="545"/>
      <c r="L20" s="545">
        <v>0</v>
      </c>
      <c r="M20" s="545">
        <f t="shared" si="0"/>
        <v>0</v>
      </c>
      <c r="N20" s="545">
        <f t="shared" si="1"/>
        <v>0</v>
      </c>
      <c r="O20" s="546">
        <v>1</v>
      </c>
      <c r="P20" s="30"/>
    </row>
    <row r="21" spans="1:16" ht="15">
      <c r="A21" s="566" t="s">
        <v>118</v>
      </c>
      <c r="B21" s="639"/>
      <c r="C21" s="568">
        <v>3</v>
      </c>
      <c r="D21" s="545">
        <v>0</v>
      </c>
      <c r="E21" s="545">
        <v>3</v>
      </c>
      <c r="F21" s="545">
        <v>0</v>
      </c>
      <c r="G21" s="545">
        <v>0</v>
      </c>
      <c r="H21" s="545">
        <v>0</v>
      </c>
      <c r="I21" s="545">
        <v>0</v>
      </c>
      <c r="J21" s="545">
        <v>0</v>
      </c>
      <c r="K21" s="545"/>
      <c r="L21" s="545">
        <v>0</v>
      </c>
      <c r="M21" s="545">
        <f t="shared" si="0"/>
        <v>0</v>
      </c>
      <c r="N21" s="545">
        <f t="shared" si="1"/>
        <v>3</v>
      </c>
      <c r="O21" s="546">
        <v>0</v>
      </c>
      <c r="P21" s="30"/>
    </row>
    <row r="22" spans="1:16" ht="15">
      <c r="A22" s="566" t="s">
        <v>119</v>
      </c>
      <c r="B22" s="639"/>
      <c r="C22" s="568">
        <v>0</v>
      </c>
      <c r="D22" s="545">
        <v>0</v>
      </c>
      <c r="E22" s="545">
        <v>0</v>
      </c>
      <c r="F22" s="545">
        <v>0</v>
      </c>
      <c r="G22" s="545">
        <v>0</v>
      </c>
      <c r="H22" s="545">
        <v>0</v>
      </c>
      <c r="I22" s="545">
        <v>0</v>
      </c>
      <c r="J22" s="545">
        <v>0</v>
      </c>
      <c r="K22" s="545"/>
      <c r="L22" s="545">
        <v>0</v>
      </c>
      <c r="M22" s="545">
        <f t="shared" si="0"/>
        <v>0</v>
      </c>
      <c r="N22" s="545">
        <f t="shared" si="1"/>
        <v>0</v>
      </c>
      <c r="O22" s="546">
        <v>0</v>
      </c>
      <c r="P22" s="30"/>
    </row>
    <row r="23" spans="1:16" ht="15">
      <c r="A23" s="640" t="s">
        <v>94</v>
      </c>
      <c r="B23" s="639"/>
      <c r="C23" s="568">
        <v>0</v>
      </c>
      <c r="D23" s="545">
        <v>0</v>
      </c>
      <c r="E23" s="545">
        <v>0</v>
      </c>
      <c r="F23" s="545">
        <v>0</v>
      </c>
      <c r="G23" s="545">
        <v>0</v>
      </c>
      <c r="H23" s="545">
        <v>0</v>
      </c>
      <c r="I23" s="545">
        <v>0</v>
      </c>
      <c r="J23" s="545">
        <v>0</v>
      </c>
      <c r="K23" s="545"/>
      <c r="L23" s="545">
        <v>0</v>
      </c>
      <c r="M23" s="545">
        <f t="shared" si="0"/>
        <v>0</v>
      </c>
      <c r="N23" s="545">
        <f t="shared" si="1"/>
        <v>0</v>
      </c>
      <c r="O23" s="546">
        <v>0</v>
      </c>
      <c r="P23" s="30"/>
    </row>
    <row r="24" spans="1:16" ht="15">
      <c r="A24" s="566" t="s">
        <v>95</v>
      </c>
      <c r="B24" s="639"/>
      <c r="C24" s="568">
        <v>1</v>
      </c>
      <c r="D24" s="545">
        <v>0</v>
      </c>
      <c r="E24" s="545">
        <v>1</v>
      </c>
      <c r="F24" s="545">
        <v>0</v>
      </c>
      <c r="G24" s="545">
        <v>0</v>
      </c>
      <c r="H24" s="545">
        <v>0</v>
      </c>
      <c r="I24" s="545">
        <v>0</v>
      </c>
      <c r="J24" s="545">
        <v>0</v>
      </c>
      <c r="K24" s="545"/>
      <c r="L24" s="545">
        <v>0</v>
      </c>
      <c r="M24" s="545">
        <f t="shared" si="0"/>
        <v>0</v>
      </c>
      <c r="N24" s="545">
        <f t="shared" si="1"/>
        <v>1</v>
      </c>
      <c r="O24" s="546">
        <v>0</v>
      </c>
      <c r="P24" s="30"/>
    </row>
    <row r="25" spans="1:16" ht="15">
      <c r="A25" s="566" t="s">
        <v>120</v>
      </c>
      <c r="B25" s="639"/>
      <c r="C25" s="568">
        <v>0</v>
      </c>
      <c r="D25" s="545">
        <v>0</v>
      </c>
      <c r="E25" s="545">
        <v>0</v>
      </c>
      <c r="F25" s="545">
        <v>0</v>
      </c>
      <c r="G25" s="545">
        <v>0</v>
      </c>
      <c r="H25" s="545">
        <v>0</v>
      </c>
      <c r="I25" s="545">
        <v>0</v>
      </c>
      <c r="J25" s="545">
        <v>0</v>
      </c>
      <c r="K25" s="545"/>
      <c r="L25" s="545">
        <v>0</v>
      </c>
      <c r="M25" s="545">
        <f t="shared" si="0"/>
        <v>0</v>
      </c>
      <c r="N25" s="545">
        <f t="shared" si="1"/>
        <v>0</v>
      </c>
      <c r="O25" s="546">
        <v>0</v>
      </c>
      <c r="P25" s="30"/>
    </row>
    <row r="26" spans="1:16" ht="15">
      <c r="A26" s="566" t="s">
        <v>235</v>
      </c>
      <c r="B26" s="639"/>
      <c r="C26" s="568">
        <v>0</v>
      </c>
      <c r="D26" s="545">
        <v>1</v>
      </c>
      <c r="E26" s="545">
        <v>0</v>
      </c>
      <c r="F26" s="545">
        <v>1</v>
      </c>
      <c r="G26" s="545">
        <v>0</v>
      </c>
      <c r="H26" s="545">
        <v>0</v>
      </c>
      <c r="I26" s="545">
        <v>0</v>
      </c>
      <c r="J26" s="545">
        <v>0</v>
      </c>
      <c r="K26" s="545"/>
      <c r="L26" s="545">
        <v>0</v>
      </c>
      <c r="M26" s="545">
        <f t="shared" si="0"/>
        <v>0</v>
      </c>
      <c r="N26" s="545">
        <f t="shared" si="1"/>
        <v>0</v>
      </c>
      <c r="O26" s="546">
        <v>1</v>
      </c>
      <c r="P26" s="30"/>
    </row>
    <row r="27" spans="1:16" ht="15">
      <c r="A27" s="566" t="s">
        <v>96</v>
      </c>
      <c r="B27" s="639"/>
      <c r="C27" s="568">
        <v>17</v>
      </c>
      <c r="D27" s="545">
        <v>1</v>
      </c>
      <c r="E27" s="545">
        <v>17</v>
      </c>
      <c r="F27" s="545">
        <v>1</v>
      </c>
      <c r="G27" s="545">
        <v>0</v>
      </c>
      <c r="H27" s="545">
        <v>0</v>
      </c>
      <c r="I27" s="545">
        <v>0</v>
      </c>
      <c r="J27" s="545">
        <v>3</v>
      </c>
      <c r="K27" s="545"/>
      <c r="L27" s="545">
        <v>0</v>
      </c>
      <c r="M27" s="545">
        <f t="shared" si="0"/>
        <v>3</v>
      </c>
      <c r="N27" s="545">
        <f>E27+G27+M27</f>
        <v>20</v>
      </c>
      <c r="O27" s="546">
        <v>1</v>
      </c>
      <c r="P27" s="30"/>
    </row>
    <row r="28" spans="1:16" ht="15">
      <c r="A28" s="566" t="s">
        <v>97</v>
      </c>
      <c r="B28" s="639"/>
      <c r="C28" s="568">
        <v>16</v>
      </c>
      <c r="D28" s="545">
        <v>0</v>
      </c>
      <c r="E28" s="545">
        <v>16</v>
      </c>
      <c r="F28" s="545">
        <v>0</v>
      </c>
      <c r="G28" s="545">
        <v>0</v>
      </c>
      <c r="H28" s="545">
        <v>0</v>
      </c>
      <c r="I28" s="545">
        <v>0</v>
      </c>
      <c r="J28" s="545">
        <v>0</v>
      </c>
      <c r="K28" s="545"/>
      <c r="L28" s="545">
        <v>0</v>
      </c>
      <c r="M28" s="545">
        <f t="shared" si="0"/>
        <v>0</v>
      </c>
      <c r="N28" s="545">
        <f t="shared" si="1"/>
        <v>16</v>
      </c>
      <c r="O28" s="546">
        <v>0</v>
      </c>
      <c r="P28" s="30"/>
    </row>
    <row r="29" spans="1:16" ht="15">
      <c r="A29" s="669" t="s">
        <v>234</v>
      </c>
      <c r="B29" s="670"/>
      <c r="C29" s="573">
        <v>12</v>
      </c>
      <c r="D29" s="547">
        <v>0</v>
      </c>
      <c r="E29" s="547">
        <v>11</v>
      </c>
      <c r="F29" s="547"/>
      <c r="G29" s="547">
        <v>0</v>
      </c>
      <c r="H29" s="547">
        <v>0</v>
      </c>
      <c r="I29" s="547">
        <v>0</v>
      </c>
      <c r="J29" s="547">
        <v>0</v>
      </c>
      <c r="K29" s="547"/>
      <c r="L29" s="547">
        <v>0</v>
      </c>
      <c r="M29" s="547">
        <f t="shared" si="0"/>
        <v>0</v>
      </c>
      <c r="N29" s="547">
        <f t="shared" si="1"/>
        <v>11</v>
      </c>
      <c r="O29" s="548">
        <v>0</v>
      </c>
      <c r="P29" s="30"/>
    </row>
    <row r="30" spans="1:16" ht="15">
      <c r="A30" s="641" t="s">
        <v>3</v>
      </c>
      <c r="B30" s="642"/>
      <c r="C30" s="666">
        <f>SUM(C13:C29)</f>
        <v>818</v>
      </c>
      <c r="D30" s="666">
        <f aca="true" t="shared" si="2" ref="D30:J30">SUM(D13:D29)</f>
        <v>102</v>
      </c>
      <c r="E30" s="667">
        <f t="shared" si="2"/>
        <v>746</v>
      </c>
      <c r="F30" s="666">
        <f t="shared" si="2"/>
        <v>102</v>
      </c>
      <c r="G30" s="667">
        <f t="shared" si="2"/>
        <v>0</v>
      </c>
      <c r="H30" s="667">
        <f t="shared" si="2"/>
        <v>0</v>
      </c>
      <c r="I30" s="667">
        <f t="shared" si="2"/>
        <v>0</v>
      </c>
      <c r="J30" s="666">
        <f t="shared" si="2"/>
        <v>12</v>
      </c>
      <c r="K30" s="666">
        <f>SUM(K27:K29)</f>
        <v>0</v>
      </c>
      <c r="L30" s="666">
        <f>SUM(L13:L29)</f>
        <v>0</v>
      </c>
      <c r="M30" s="666">
        <f>SUM(M13:M29)</f>
        <v>12</v>
      </c>
      <c r="N30" s="668">
        <f>SUM(N13:N29)</f>
        <v>758</v>
      </c>
      <c r="O30" s="667">
        <f>SUM(O13:O29)</f>
        <v>108</v>
      </c>
      <c r="P30" s="30"/>
    </row>
    <row r="31" spans="1:16" ht="15">
      <c r="A31" s="641"/>
      <c r="B31" s="643"/>
      <c r="C31" s="664"/>
      <c r="D31" s="664"/>
      <c r="E31" s="664"/>
      <c r="F31" s="664"/>
      <c r="G31" s="664"/>
      <c r="H31" s="664"/>
      <c r="I31" s="664"/>
      <c r="J31" s="664"/>
      <c r="K31" s="664"/>
      <c r="L31" s="664"/>
      <c r="M31" s="664"/>
      <c r="N31" s="664"/>
      <c r="O31" s="665"/>
      <c r="P31" s="30"/>
    </row>
    <row r="32" spans="1:16" ht="15.75">
      <c r="A32" s="641" t="s">
        <v>98</v>
      </c>
      <c r="B32" s="644"/>
      <c r="C32" s="604"/>
      <c r="D32" s="604"/>
      <c r="E32" s="645"/>
      <c r="F32" s="604"/>
      <c r="G32" s="645"/>
      <c r="H32" s="645"/>
      <c r="I32" s="645"/>
      <c r="J32" s="604"/>
      <c r="K32" s="604"/>
      <c r="L32" s="604"/>
      <c r="M32" s="604"/>
      <c r="N32" s="646"/>
      <c r="O32" s="645"/>
      <c r="P32" s="30"/>
    </row>
    <row r="33" spans="1:16" ht="15.75">
      <c r="A33" s="647" t="s">
        <v>169</v>
      </c>
      <c r="B33" s="648"/>
      <c r="C33" s="161">
        <v>805</v>
      </c>
      <c r="D33" s="161">
        <v>47</v>
      </c>
      <c r="E33" s="162">
        <v>733</v>
      </c>
      <c r="F33" s="161">
        <v>47</v>
      </c>
      <c r="G33" s="162">
        <v>0</v>
      </c>
      <c r="H33" s="162">
        <v>0</v>
      </c>
      <c r="I33" s="162">
        <v>0</v>
      </c>
      <c r="J33" s="161">
        <v>12</v>
      </c>
      <c r="K33" s="161"/>
      <c r="L33" s="161">
        <v>0</v>
      </c>
      <c r="M33" s="160">
        <f>J33+L33</f>
        <v>12</v>
      </c>
      <c r="N33" s="158">
        <f>E33+G33+M33</f>
        <v>745</v>
      </c>
      <c r="O33" s="159">
        <v>53</v>
      </c>
      <c r="P33" s="30"/>
    </row>
    <row r="34" spans="1:16" ht="15.75">
      <c r="A34" s="647" t="s">
        <v>189</v>
      </c>
      <c r="B34" s="648"/>
      <c r="C34" s="161"/>
      <c r="D34" s="161"/>
      <c r="E34" s="162"/>
      <c r="F34" s="161"/>
      <c r="G34" s="162"/>
      <c r="H34" s="162"/>
      <c r="I34" s="162"/>
      <c r="J34" s="161"/>
      <c r="K34" s="161"/>
      <c r="L34" s="161"/>
      <c r="M34" s="160">
        <f>J34+L34</f>
        <v>0</v>
      </c>
      <c r="N34" s="158">
        <f>E34+G34+M34</f>
        <v>0</v>
      </c>
      <c r="O34" s="159"/>
      <c r="P34" s="30"/>
    </row>
    <row r="35" spans="1:16" ht="15.75">
      <c r="A35" s="647" t="s">
        <v>190</v>
      </c>
      <c r="B35" s="648"/>
      <c r="C35" s="161">
        <v>13</v>
      </c>
      <c r="D35" s="161">
        <v>55</v>
      </c>
      <c r="E35" s="162">
        <v>13</v>
      </c>
      <c r="F35" s="161">
        <v>55</v>
      </c>
      <c r="G35" s="162">
        <v>0</v>
      </c>
      <c r="H35" s="162">
        <v>0</v>
      </c>
      <c r="I35" s="162">
        <v>0</v>
      </c>
      <c r="J35" s="161">
        <v>0</v>
      </c>
      <c r="K35" s="161"/>
      <c r="L35" s="161">
        <v>0</v>
      </c>
      <c r="M35" s="160">
        <f>J35+L35</f>
        <v>0</v>
      </c>
      <c r="N35" s="158">
        <f>E35+G35+M35</f>
        <v>13</v>
      </c>
      <c r="O35" s="159">
        <v>55</v>
      </c>
      <c r="P35" s="30"/>
    </row>
    <row r="36" spans="1:16" s="32" customFormat="1" ht="15">
      <c r="A36" s="649" t="s">
        <v>3</v>
      </c>
      <c r="B36" s="650"/>
      <c r="C36" s="265">
        <f aca="true" t="shared" si="3" ref="C36:O36">SUM(C33:C35)</f>
        <v>818</v>
      </c>
      <c r="D36" s="265">
        <f t="shared" si="3"/>
        <v>102</v>
      </c>
      <c r="E36" s="265">
        <f t="shared" si="3"/>
        <v>746</v>
      </c>
      <c r="F36" s="265">
        <f t="shared" si="3"/>
        <v>102</v>
      </c>
      <c r="G36" s="265">
        <f t="shared" si="3"/>
        <v>0</v>
      </c>
      <c r="H36" s="265">
        <f t="shared" si="3"/>
        <v>0</v>
      </c>
      <c r="I36" s="265">
        <f t="shared" si="3"/>
        <v>0</v>
      </c>
      <c r="J36" s="265">
        <f t="shared" si="3"/>
        <v>12</v>
      </c>
      <c r="K36" s="265">
        <f t="shared" si="3"/>
        <v>0</v>
      </c>
      <c r="L36" s="265">
        <v>0</v>
      </c>
      <c r="M36" s="265">
        <f t="shared" si="3"/>
        <v>12</v>
      </c>
      <c r="N36" s="435">
        <f t="shared" si="3"/>
        <v>758</v>
      </c>
      <c r="O36" s="432">
        <f t="shared" si="3"/>
        <v>108</v>
      </c>
      <c r="P36" s="31"/>
    </row>
    <row r="37" s="33" customFormat="1" ht="15"/>
    <row r="38" s="33" customFormat="1" ht="15"/>
  </sheetData>
  <mergeCells count="1">
    <mergeCell ref="J9:O9"/>
  </mergeCells>
  <printOptions horizontalCentered="1"/>
  <pageMargins left="0.75" right="0.75" top="1" bottom="1" header="0.5" footer="0.5"/>
  <pageSetup fitToHeight="1" fitToWidth="1" horizontalDpi="600" verticalDpi="600" orientation="landscape" scale="62" r:id="rId1"/>
  <headerFooter alignWithMargins="0">
    <oddFooter>&amp;C&amp;"Times New Roman,Regular"Exhibit I - Detail of Permanent Positions by Category</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sdale</dc:creator>
  <cp:keywords/>
  <dc:description/>
  <cp:lastModifiedBy>Chris Hook</cp:lastModifiedBy>
  <cp:lastPrinted>2007-02-02T21:57:55Z</cp:lastPrinted>
  <dcterms:created xsi:type="dcterms:W3CDTF">2003-08-28T20:51:00Z</dcterms:created>
  <dcterms:modified xsi:type="dcterms:W3CDTF">2007-02-02T21:59:31Z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