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'!$A$1:$U$68</definedName>
    <definedName name="_xlnm.Print_Area" localSheetId="1">'Component Summary Worksheets'!$A$1:$AE$86</definedName>
  </definedNames>
  <calcPr fullCalcOnLoad="1"/>
</workbook>
</file>

<file path=xl/sharedStrings.xml><?xml version="1.0" encoding="utf-8"?>
<sst xmlns="http://schemas.openxmlformats.org/spreadsheetml/2006/main" count="204" uniqueCount="94">
  <si>
    <t>Total..............................................................................</t>
  </si>
  <si>
    <t>Reimbursable FTE</t>
  </si>
  <si>
    <t>Grand Total</t>
  </si>
  <si>
    <t>2006 Request</t>
  </si>
  <si>
    <t>Program Improvements/Offsets</t>
  </si>
  <si>
    <t xml:space="preserve">JUSTICE INFORMATION SHARING TECHNOLOGY </t>
  </si>
  <si>
    <t>Program Improvements by Strategic Goal</t>
  </si>
  <si>
    <t>Strategic Goal One: Prevent Terrorism and Promote the Nation’s Security..............................................................................................................................................................................................................</t>
  </si>
  <si>
    <t/>
  </si>
  <si>
    <t xml:space="preserve"> </t>
  </si>
  <si>
    <t>Amount</t>
  </si>
  <si>
    <t>Comparison by activity and program</t>
  </si>
  <si>
    <t>FTE</t>
  </si>
  <si>
    <t>Perm</t>
  </si>
  <si>
    <t>Perm.</t>
  </si>
  <si>
    <t>Pos.</t>
  </si>
  <si>
    <t>SALARIES AND EXPENSES</t>
  </si>
  <si>
    <t>(Dollars in Thousands)</t>
  </si>
  <si>
    <t>Increases:</t>
  </si>
  <si>
    <t xml:space="preserve">  GSA Rent ....................................................................................................................................</t>
  </si>
  <si>
    <t>Decreases:</t>
  </si>
  <si>
    <t xml:space="preserve">  GSA Rent Decreases.............................................................................................................................................…</t>
  </si>
  <si>
    <t>Program Improvements by Strategic Goal:</t>
  </si>
  <si>
    <t>Strategic Goal One:  Prevent Terrorism and Promote the Nation’s Security</t>
  </si>
  <si>
    <t xml:space="preserve">    Program Improvements................................................................................................................</t>
  </si>
  <si>
    <t>*************MACRO AREA ********************************</t>
  </si>
  <si>
    <t>********** ALT-Z  (ADDS DOTS TO LABEL)**************</t>
  </si>
  <si>
    <t>{edit}......................................~{d 2}</t>
  </si>
  <si>
    <t>********** ALT-D  (DELETES 1 COLUMN)**************</t>
  </si>
  <si>
    <t>/WDC~{R 2}</t>
  </si>
  <si>
    <t>2006 Current Services</t>
  </si>
  <si>
    <t>2004 Obligations .............................................................................................................................................</t>
  </si>
  <si>
    <t>2005 Appropriation (without Rescission) ...........................................................</t>
  </si>
  <si>
    <t xml:space="preserve">     2005 Rescission -- Reduction applied to DOJ (0.54%).............................................................................…</t>
  </si>
  <si>
    <t>2005 Appropriation (with Rescission) ...........................................................</t>
  </si>
  <si>
    <t xml:space="preserve">     Change 2006 from 2005...................................................................................................................................................</t>
  </si>
  <si>
    <t xml:space="preserve">  WCF Telecommunications and E-mail rate increase for 2006 ....................................................................................................................................</t>
  </si>
  <si>
    <t xml:space="preserve">  Change 2006 from 2005 .................................................................................................................</t>
  </si>
  <si>
    <t>JUSTICE INFORMATION SHARING TECHNOLOGY (JIST)</t>
  </si>
  <si>
    <t>JABS</t>
  </si>
  <si>
    <t xml:space="preserve">   JIST TOTAL</t>
  </si>
  <si>
    <t xml:space="preserve">  General Pricing Level Adjustments ........…....................................................................................................</t>
  </si>
  <si>
    <t>1.  Law Enforcement Information Sharing Program (LEISP)</t>
  </si>
  <si>
    <t>1.  Fingerprint Technology</t>
  </si>
  <si>
    <t>Program Improvements by Strategic Goal (continued)</t>
  </si>
  <si>
    <t>Program Decreases by Strategic Goal</t>
  </si>
  <si>
    <t>1.  Justice Consolidated Office Network (JCON)</t>
  </si>
  <si>
    <t xml:space="preserve">2.  Case Management </t>
  </si>
  <si>
    <t>2005 Appropriation                              (w/ Rescission)</t>
  </si>
  <si>
    <r>
      <t xml:space="preserve">Justice Information Sharing Technology (JIST)   </t>
    </r>
    <r>
      <rPr>
        <sz val="12"/>
        <rFont val="Arial"/>
        <family val="2"/>
      </rPr>
      <t>1/</t>
    </r>
  </si>
  <si>
    <t>2.  Database Applications</t>
  </si>
  <si>
    <t>3.  Secure Communications</t>
  </si>
  <si>
    <t xml:space="preserve">  2006 Pay Raise (2.3 Percent).........….........................................................................................................…</t>
  </si>
  <si>
    <t>Subtotal Transfers</t>
  </si>
  <si>
    <t>Subtotal Decreases</t>
  </si>
  <si>
    <t>Enabling/Administrative - Supports Goals 1-4</t>
  </si>
  <si>
    <t>Enabling/Administrative - Supports Goals 1-4..............................................................................................................................................................................................................</t>
  </si>
  <si>
    <t>2006 Total Request................................................................................................................................................................</t>
  </si>
  <si>
    <t xml:space="preserve">      Net Adjustments to Base ........................................................................................................................................................</t>
  </si>
  <si>
    <t>2006 Current Services ……………………………………………………………………………..</t>
  </si>
  <si>
    <t xml:space="preserve">2006 Total Request................................................................................................................................................................ </t>
  </si>
  <si>
    <t>IDENT/IAFIS</t>
  </si>
  <si>
    <t>LAOA</t>
  </si>
  <si>
    <t>Info Sharing Projects</t>
  </si>
  <si>
    <t>Sources:</t>
  </si>
  <si>
    <t xml:space="preserve">     GA S&amp;E Transfer</t>
  </si>
  <si>
    <t xml:space="preserve">  Annualization of 2005 Pay Raise  (3.5 Percent).....…...............................................................…</t>
  </si>
  <si>
    <r>
      <t xml:space="preserve">The CIO requests 1 position, 1 workyear, and $24,560,000 </t>
    </r>
    <r>
      <rPr>
        <sz val="14"/>
        <rFont val="Arial"/>
        <family val="2"/>
      </rPr>
      <t>for LEISP, which is a Department-wide strategy to facilitate the sharing of law enforcement knowledge about terrorism, criminal activity and threats to public safety.  LEISP will implement the information technology tools needed to promote timely, appropriate and secure sharing of information across the law enforcement community; and coordinate federal information sharing initiatives with those ongoing at state, tribal and law enforcement agencies.  FY 2006 current services resources for this initiative are $5,000,000.</t>
    </r>
  </si>
  <si>
    <r>
      <t>The CIO requests 4 positions, 2 workyears and $9,000,000</t>
    </r>
    <r>
      <rPr>
        <sz val="14"/>
        <rFont val="Arial"/>
        <family val="0"/>
      </rPr>
      <t xml:space="preserve"> for a consolidated Case Management System which will provide the initial implementation of a common case management solution for the legal activities of the Department.  This solution will serve as a model for the development of a common framework for the processes and systems that support case management functionality across agencies.  The implementation of a common solution for the DOJ legal activities, and the adoption of this model as a framework for other case management systems, will provide for:  (1) resource conservation through more efficient system operations; (2) faster, more informed case-related decision making; (3) more effective and efficient law enforcement and litigation; and (4) better informed resource allocation through the establishment of standard reporting criteria.  There are no current services resources for this initiative.  </t>
    </r>
  </si>
  <si>
    <t xml:space="preserve">Subtotal Increases </t>
  </si>
  <si>
    <t>Transfers:</t>
  </si>
  <si>
    <t>Adjustments to Base</t>
  </si>
  <si>
    <t xml:space="preserve">     Joint Automated Booking System (JABS)</t>
  </si>
  <si>
    <t xml:space="preserve">     Legal Activities Office Automation (LAOA)</t>
  </si>
  <si>
    <t xml:space="preserve">     Integrated Automated Fingerprint Identification System (IDENT/IAFIS)</t>
  </si>
  <si>
    <t xml:space="preserve">   Amount</t>
  </si>
  <si>
    <t xml:space="preserve">    Program Offsets………………………………………………………...……………….</t>
  </si>
  <si>
    <t>Net Program Improvements/Offsets…………………………………………………………..………</t>
  </si>
  <si>
    <t xml:space="preserve">     2005 Rescission -- Government-wide reduction (0.80%)............................................................................…</t>
  </si>
  <si>
    <t>[7]</t>
  </si>
  <si>
    <t>[19,915]</t>
  </si>
  <si>
    <t>[2]</t>
  </si>
  <si>
    <t>[4,987]</t>
  </si>
  <si>
    <r>
      <t>The CIO requests 1 position, 1 workyear, and $29,470,000</t>
    </r>
    <r>
      <rPr>
        <sz val="14"/>
        <rFont val="Arial"/>
        <family val="0"/>
      </rPr>
      <t xml:space="preserve"> for Information Sharing Database Applications, which will provide the core functionality and architecture to allow law enforcement agents and investigators to easily search through a national index of structured criminal incident records from a myriad of other federal, state, local and tribal law enforcement agencies.  In addition to developing an overarching strategy for this information sharing database, the Department will expand two database applications to provide the capability to collect, store, relate, analyze and share data that will enable law enforcement to thwart criminal and terrorist activities.  The first application is an enhancement to the National Crime Reporting (NCR) program called the National Data Exchange (N-DEx).  The second application is a Regional Data Exchange system called the RDex.  There are no FY 2006 current services resources for this initiative.  </t>
    </r>
  </si>
  <si>
    <r>
      <t>The CIO requests 3 positions, 2 workyears, and $14,962,000</t>
    </r>
    <r>
      <rPr>
        <sz val="14"/>
        <rFont val="Arial"/>
        <family val="0"/>
      </rPr>
      <t xml:space="preserve"> for secure communications including the institution of a Public Key Infrastructure (PKI) and an enterprise-wide, seamless IT infrastructure for electronically sharing, processing, and storing information classified at the Secret (S), Top Secret (TS), and Sensitive Compartmented Information (SCI) levels.  PKI will provide for the authentication, encryption and nonrepudiation of electronic communications.  A classified infrastructure will create a reliable and secure office automation system which allows attorneys, intelligence analysts, law enforcement officials, and managers the ability to exchange classified electronic data within and between components on a real time basis.  FY 2006 current services resources are 3 positions, 3 workyears and $5,900,000.  </t>
    </r>
  </si>
  <si>
    <r>
      <t xml:space="preserve">The CIO requests 2 positions, 1 workyear and $31,705,000 </t>
    </r>
    <r>
      <rPr>
        <sz val="14"/>
        <rFont val="Arial"/>
        <family val="2"/>
      </rPr>
      <t xml:space="preserve">for the JCON Program, which will provide a much-needed modern office automation system to multiple components, and allow for a move closer to a common architecture throughout the JCON community.  An increase in funding is needed to complete deployments at U.S. Marshals Service, U.S. Attorneys, U.S. Parole Commission and Interpol, and begin deployment to the Bureau of Prisons.  Funds will be used to purchase the hardware, software, and services for the upgraded workstations, servers, and network infrastructure needed to effectively implement a modern office automation system.  </t>
    </r>
    <r>
      <rPr>
        <sz val="14"/>
        <rFont val="Arial"/>
        <family val="0"/>
      </rPr>
      <t>FY 2006 current services resources for this initiative are 5 positions, 5 workyears and $40,311,000.</t>
    </r>
  </si>
  <si>
    <r>
      <t xml:space="preserve">The CIO requests a program reduction of 2 positions, 2 workyears and $4,698,000 </t>
    </r>
    <r>
      <rPr>
        <sz val="14"/>
        <rFont val="Arial"/>
        <family val="2"/>
      </rPr>
      <t xml:space="preserve">to the project that integrates IDENT (the two-print fingerprint identification system employed by DHS) with IAFIS (the ten-print system employed by the FBI).  Research by the National Institute of Standards and Technology (NIST) has demonstrated that ten "flat" fingerprints can be taken almost as quickly as two flat fingerprints and that ten flat fingerprints offer search accuracy rates approaching the traditional law enforcement standard of two "rolled" fingerprints.  Rather than continue to invest in the integration of IDENT and IAFIS, additional FBI resources are requested to improve the availability of IAFIS and to ensure that it possesses the capacity to process all potential transactions.  The proposed reduction leaves a balance of $300,000 which will be consolidated into the new JIST account to provide for an oversight capability to coordinate on-going interagency requirements.  </t>
    </r>
  </si>
  <si>
    <t>Identification Systems Integration</t>
  </si>
  <si>
    <t>which shows FY's 2004-2005 under the existing individual account structure.</t>
  </si>
  <si>
    <t>The new JIST includes funding for the JABS and IDENT/IAFIS initiatives that was previously included under the Indentification Systems Integration, as well as transfers of information technology funding from the GA S&amp;E and LAOA accounts.  The JIST account includes an increase in 2006 to develop the Department's Law Enforcement Information Sharing Program (LEISP), to provide for secure data communications, to design a framework for a common case management solution, and to upgrade and extend the JCON office automation system.</t>
  </si>
  <si>
    <t xml:space="preserve">1/  The Justice Information Sharing Technology (JIST) (formerly the Identification Systems Integration account) will fund corporate investments in information technology.  A centralized fund, under the control of the DOJ CIO, will ensure that investments in information sharing technology are well-planned and aligned with the Department's overall information technology (IT) strategy and enterprise architecture.  JIST will also ensure that all DOJ components are able to operate in an interoperable environment, particularly with respect to preventing terrorist attacks on the United States.  </t>
  </si>
  <si>
    <t>*</t>
  </si>
  <si>
    <t>Includes JABS and IDENT/IAFIS figures only</t>
  </si>
  <si>
    <t xml:space="preserve">Note:  For presentation purposes, the above chart consolidates the resources proposed for JIST across FY's 2004-2006.  The above data for FY 2004 and FY 2005 will not necessarily tie to the President's budget appendix,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</si>
</sst>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s>
  <fonts count="17">
    <font>
      <sz val="10"/>
      <name val="Arial"/>
      <family val="0"/>
    </font>
    <font>
      <b/>
      <sz val="18"/>
      <name val="Arial"/>
      <family val="0"/>
    </font>
    <font>
      <b/>
      <sz val="12"/>
      <name val="Arial"/>
      <family val="0"/>
    </font>
    <font>
      <i/>
      <sz val="10"/>
      <name val="Arial"/>
      <family val="0"/>
    </font>
    <font>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u val="doubleAccounting"/>
      <sz val="10"/>
      <name val="Arial"/>
      <family val="0"/>
    </font>
    <font>
      <u val="single"/>
      <sz val="12"/>
      <name val="Arial"/>
      <family val="2"/>
    </font>
    <font>
      <u val="single"/>
      <sz val="10"/>
      <name val="Arial"/>
      <family val="2"/>
    </font>
    <font>
      <u val="single"/>
      <sz val="10"/>
      <color indexed="12"/>
      <name val="Arial"/>
      <family val="0"/>
    </font>
    <font>
      <u val="single"/>
      <sz val="10"/>
      <color indexed="36"/>
      <name val="Arial"/>
      <family val="0"/>
    </font>
    <font>
      <sz val="10"/>
      <color indexed="10"/>
      <name val="Arial"/>
      <family val="2"/>
    </font>
    <font>
      <sz val="10"/>
      <color indexed="8"/>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right/>
      <top/>
      <bottom style="thin"/>
    </border>
    <border>
      <left/>
      <right>
        <color indexed="63"/>
      </right>
      <top>
        <color indexed="63"/>
      </top>
      <bottom style="thin"/>
    </border>
    <border>
      <left>
        <color indexed="63"/>
      </left>
      <right/>
      <top>
        <color indexed="63"/>
      </top>
      <bottom style="thin"/>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201">
    <xf numFmtId="3" fontId="0" fillId="0" borderId="0" xfId="0" applyAlignment="1">
      <alignment/>
    </xf>
    <xf numFmtId="3" fontId="5" fillId="0" borderId="0" xfId="0" applyAlignment="1">
      <alignment/>
    </xf>
    <xf numFmtId="3" fontId="4" fillId="0" borderId="0" xfId="0" applyAlignment="1">
      <alignment/>
    </xf>
    <xf numFmtId="3" fontId="6" fillId="0" borderId="0" xfId="0" applyAlignment="1">
      <alignment/>
    </xf>
    <xf numFmtId="3" fontId="5" fillId="0" borderId="0" xfId="0" applyAlignment="1">
      <alignment vertical="top" wrapText="1"/>
    </xf>
    <xf numFmtId="3" fontId="9" fillId="0" borderId="0" xfId="0" applyAlignment="1">
      <alignment horizontal="centerContinuous"/>
    </xf>
    <xf numFmtId="3" fontId="4" fillId="0" borderId="0" xfId="0" applyAlignment="1">
      <alignment horizontal="centerContinuous"/>
    </xf>
    <xf numFmtId="3" fontId="5" fillId="0" borderId="0" xfId="0" applyAlignment="1">
      <alignment horizontal="centerContinuous"/>
    </xf>
    <xf numFmtId="5" fontId="5" fillId="0" borderId="0" xfId="0" applyAlignment="1">
      <alignment/>
    </xf>
    <xf numFmtId="3" fontId="0" fillId="0" borderId="0" xfId="0" applyAlignment="1">
      <alignment wrapText="1"/>
    </xf>
    <xf numFmtId="3" fontId="5" fillId="0" borderId="0" xfId="0" applyAlignment="1">
      <alignment horizontal="center"/>
    </xf>
    <xf numFmtId="3" fontId="5" fillId="0" borderId="0" xfId="0" applyFont="1" applyAlignment="1">
      <alignment/>
    </xf>
    <xf numFmtId="3" fontId="4" fillId="0" borderId="0" xfId="0" applyFont="1" applyAlignment="1">
      <alignment horizontal="centerContinuous"/>
    </xf>
    <xf numFmtId="3" fontId="8" fillId="0" borderId="0" xfId="0" applyFont="1" applyAlignment="1">
      <alignment horizontal="centerContinuous"/>
    </xf>
    <xf numFmtId="3" fontId="5" fillId="0" borderId="0" xfId="0" applyBorder="1" applyAlignment="1">
      <alignment/>
    </xf>
    <xf numFmtId="3" fontId="5" fillId="0" borderId="0" xfId="0" applyBorder="1" applyAlignment="1">
      <alignment/>
    </xf>
    <xf numFmtId="3" fontId="5" fillId="0" borderId="0" xfId="0" applyBorder="1" applyAlignment="1">
      <alignment/>
    </xf>
    <xf numFmtId="3" fontId="7" fillId="0" borderId="0" xfId="0" applyFont="1" applyAlignment="1">
      <alignment horizontal="center"/>
    </xf>
    <xf numFmtId="164" fontId="5" fillId="0" borderId="0" xfId="0" applyNumberFormat="1" applyAlignment="1">
      <alignment/>
    </xf>
    <xf numFmtId="3" fontId="7" fillId="0" borderId="0" xfId="0" applyFont="1" applyBorder="1" applyAlignment="1">
      <alignment horizontal="center"/>
    </xf>
    <xf numFmtId="3" fontId="0" fillId="0" borderId="0" xfId="0" applyNumberFormat="1" applyBorder="1" applyAlignment="1">
      <alignment/>
    </xf>
    <xf numFmtId="0" fontId="0" fillId="0" borderId="1" xfId="0" applyBorder="1" applyAlignment="1">
      <alignment/>
    </xf>
    <xf numFmtId="3"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1" xfId="0" applyNumberFormat="1" applyFill="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0" fillId="0" borderId="6" xfId="0"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9" xfId="0" applyBorder="1" applyAlignment="1">
      <alignment horizontal="center"/>
    </xf>
    <xf numFmtId="3" fontId="0" fillId="0" borderId="9" xfId="0" applyNumberFormat="1" applyBorder="1" applyAlignment="1">
      <alignment horizontal="center"/>
    </xf>
    <xf numFmtId="3" fontId="0" fillId="0" borderId="5" xfId="0" applyNumberFormat="1" applyBorder="1" applyAlignment="1">
      <alignment horizontal="center"/>
    </xf>
    <xf numFmtId="0" fontId="0" fillId="0" borderId="5" xfId="0" applyBorder="1" applyAlignment="1">
      <alignment horizontal="center"/>
    </xf>
    <xf numFmtId="0" fontId="0" fillId="0" borderId="10" xfId="0" applyBorder="1" applyAlignment="1">
      <alignment/>
    </xf>
    <xf numFmtId="3" fontId="0" fillId="0" borderId="7" xfId="0" applyNumberFormat="1" applyBorder="1" applyAlignment="1">
      <alignment/>
    </xf>
    <xf numFmtId="3" fontId="0" fillId="0" borderId="8" xfId="0" applyNumberFormat="1" applyBorder="1" applyAlignment="1">
      <alignment/>
    </xf>
    <xf numFmtId="3" fontId="0" fillId="0" borderId="6" xfId="0" applyBorder="1" applyAlignment="1">
      <alignment/>
    </xf>
    <xf numFmtId="0" fontId="0" fillId="0" borderId="6" xfId="0" applyBorder="1" applyAlignment="1">
      <alignment/>
    </xf>
    <xf numFmtId="3" fontId="0" fillId="0" borderId="6" xfId="0" applyNumberFormat="1" applyBorder="1" applyAlignment="1">
      <alignment/>
    </xf>
    <xf numFmtId="3" fontId="10" fillId="0" borderId="7" xfId="0" applyNumberFormat="1" applyBorder="1" applyAlignment="1">
      <alignment/>
    </xf>
    <xf numFmtId="3" fontId="10" fillId="0" borderId="8" xfId="0" applyNumberFormat="1" applyBorder="1" applyAlignment="1">
      <alignment/>
    </xf>
    <xf numFmtId="0" fontId="10" fillId="0" borderId="6" xfId="0" applyBorder="1" applyAlignment="1">
      <alignment/>
    </xf>
    <xf numFmtId="3" fontId="0" fillId="0" borderId="0" xfId="0" applyBorder="1" applyAlignment="1">
      <alignment wrapText="1"/>
    </xf>
    <xf numFmtId="3" fontId="11" fillId="0" borderId="0" xfId="0" applyFont="1" applyAlignment="1">
      <alignment/>
    </xf>
    <xf numFmtId="0" fontId="0" fillId="0" borderId="11" xfId="0" applyBorder="1" applyAlignment="1">
      <alignment horizontal="center" wrapText="1"/>
    </xf>
    <xf numFmtId="0" fontId="0" fillId="0" borderId="0" xfId="0" applyBorder="1" applyAlignment="1">
      <alignment/>
    </xf>
    <xf numFmtId="0" fontId="0" fillId="0" borderId="8" xfId="0" applyBorder="1" applyAlignment="1">
      <alignment horizontal="centerContinuous" wrapText="1"/>
    </xf>
    <xf numFmtId="0" fontId="0" fillId="0" borderId="10" xfId="0" applyBorder="1" applyAlignment="1">
      <alignment horizontal="center" wrapText="1"/>
    </xf>
    <xf numFmtId="0" fontId="0" fillId="0" borderId="6" xfId="0" applyBorder="1" applyAlignment="1">
      <alignment horizontal="centerContinuous" wrapText="1"/>
    </xf>
    <xf numFmtId="0" fontId="0" fillId="0" borderId="1" xfId="0" applyFill="1" applyBorder="1" applyAlignment="1">
      <alignment/>
    </xf>
    <xf numFmtId="3" fontId="10" fillId="0" borderId="6" xfId="0" applyBorder="1" applyAlignment="1">
      <alignment/>
    </xf>
    <xf numFmtId="3" fontId="10" fillId="0" borderId="0" xfId="0" applyNumberFormat="1" applyBorder="1" applyAlignment="1">
      <alignment/>
    </xf>
    <xf numFmtId="3" fontId="0" fillId="0" borderId="11" xfId="0" applyNumberFormat="1" applyBorder="1" applyAlignment="1">
      <alignment/>
    </xf>
    <xf numFmtId="3" fontId="12" fillId="0" borderId="0" xfId="0" applyFont="1" applyAlignment="1">
      <alignment/>
    </xf>
    <xf numFmtId="0" fontId="0" fillId="0" borderId="0" xfId="0" applyNumberFormat="1" applyAlignment="1">
      <alignment/>
    </xf>
    <xf numFmtId="3" fontId="0" fillId="0" borderId="12" xfId="0" applyNumberFormat="1" applyBorder="1" applyAlignment="1">
      <alignment/>
    </xf>
    <xf numFmtId="0" fontId="0" fillId="0" borderId="2" xfId="0" applyBorder="1" applyAlignment="1">
      <alignment/>
    </xf>
    <xf numFmtId="0" fontId="0" fillId="0" borderId="0" xfId="0" applyAlignment="1">
      <alignment horizontal="centerContinuous"/>
    </xf>
    <xf numFmtId="3" fontId="0" fillId="0" borderId="0" xfId="0" applyNumberFormat="1" applyAlignment="1">
      <alignment horizontal="centerContinuous"/>
    </xf>
    <xf numFmtId="3" fontId="8" fillId="0" borderId="0" xfId="0" applyFont="1" applyBorder="1" applyAlignment="1">
      <alignment vertical="top" wrapText="1"/>
    </xf>
    <xf numFmtId="3" fontId="4" fillId="0" borderId="0" xfId="0" applyAlignment="1">
      <alignment horizontal="centerContinuous" vertical="center"/>
    </xf>
    <xf numFmtId="3" fontId="0" fillId="0" borderId="0" xfId="0" applyBorder="1" applyAlignment="1">
      <alignment/>
    </xf>
    <xf numFmtId="3" fontId="0" fillId="0" borderId="0" xfId="0" applyBorder="1" applyAlignment="1">
      <alignment/>
    </xf>
    <xf numFmtId="3" fontId="4" fillId="0" borderId="0" xfId="0" applyAlignment="1">
      <alignment horizontal="center"/>
    </xf>
    <xf numFmtId="3" fontId="4" fillId="0" borderId="0" xfId="0" applyBorder="1" applyAlignment="1">
      <alignment/>
    </xf>
    <xf numFmtId="3" fontId="4" fillId="0" borderId="13" xfId="0" applyBorder="1" applyAlignment="1">
      <alignment horizontal="centerContinuous"/>
    </xf>
    <xf numFmtId="3" fontId="4" fillId="0" borderId="0" xfId="0" applyFont="1" applyAlignment="1">
      <alignment/>
    </xf>
    <xf numFmtId="3" fontId="11" fillId="0" borderId="0" xfId="0" applyFont="1" applyAlignment="1">
      <alignment horizontal="center"/>
    </xf>
    <xf numFmtId="3" fontId="4" fillId="0" borderId="0" xfId="0" applyBorder="1" applyAlignment="1">
      <alignment horizontal="left"/>
    </xf>
    <xf numFmtId="3" fontId="11" fillId="0" borderId="0" xfId="0" applyFont="1" applyAlignment="1">
      <alignment horizontal="left"/>
    </xf>
    <xf numFmtId="3" fontId="4" fillId="0" borderId="0" xfId="0" applyFont="1" applyBorder="1" applyAlignment="1">
      <alignment horizontal="left"/>
    </xf>
    <xf numFmtId="3" fontId="8"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0" fillId="0" borderId="0" xfId="0" applyBorder="1" applyAlignment="1">
      <alignment wrapText="1"/>
    </xf>
    <xf numFmtId="3" fontId="0" fillId="0" borderId="0" xfId="0" applyBorder="1" applyAlignment="1">
      <alignment vertical="top" wrapText="1" shrinkToFit="1"/>
    </xf>
    <xf numFmtId="3" fontId="0" fillId="0" borderId="0" xfId="0" applyBorder="1" applyAlignment="1">
      <alignment vertical="top" wrapText="1" shrinkToFit="1"/>
    </xf>
    <xf numFmtId="3" fontId="0" fillId="0" borderId="0" xfId="0" applyBorder="1" applyAlignment="1">
      <alignment vertical="top" wrapText="1" shrinkToFit="1"/>
    </xf>
    <xf numFmtId="3" fontId="0" fillId="0" borderId="0" xfId="0" applyBorder="1" applyAlignment="1">
      <alignment/>
    </xf>
    <xf numFmtId="3" fontId="0" fillId="0" borderId="0" xfId="0" applyBorder="1" applyAlignment="1">
      <alignment/>
    </xf>
    <xf numFmtId="3" fontId="0" fillId="0" borderId="0" xfId="0" applyFont="1" applyBorder="1" applyAlignment="1">
      <alignment horizontal="left" vertical="top"/>
    </xf>
    <xf numFmtId="3" fontId="4" fillId="0" borderId="0" xfId="0" applyFont="1" applyBorder="1" applyAlignment="1">
      <alignment wrapText="1"/>
    </xf>
    <xf numFmtId="3" fontId="5" fillId="0" borderId="0" xfId="0" applyAlignment="1">
      <alignment/>
    </xf>
    <xf numFmtId="3" fontId="8" fillId="0" borderId="0" xfId="0" applyFont="1" applyBorder="1" applyAlignment="1">
      <alignment vertical="top" wrapText="1"/>
    </xf>
    <xf numFmtId="3" fontId="5" fillId="0" borderId="0" xfId="0" applyBorder="1" applyAlignment="1">
      <alignment vertical="top" wrapText="1"/>
    </xf>
    <xf numFmtId="3" fontId="5" fillId="0" borderId="0" xfId="0" applyBorder="1" applyAlignment="1">
      <alignment vertical="top" wrapText="1"/>
    </xf>
    <xf numFmtId="3" fontId="5" fillId="0" borderId="0" xfId="0" applyFont="1" applyBorder="1" applyAlignment="1">
      <alignment wrapText="1"/>
    </xf>
    <xf numFmtId="3" fontId="15" fillId="0" borderId="0" xfId="0" applyFont="1" applyAlignment="1">
      <alignment/>
    </xf>
    <xf numFmtId="5" fontId="0" fillId="0" borderId="1" xfId="0" applyFont="1" applyBorder="1" applyAlignment="1">
      <alignment/>
    </xf>
    <xf numFmtId="3" fontId="0" fillId="0" borderId="0" xfId="0" applyNumberFormat="1" applyFont="1" applyBorder="1" applyAlignment="1">
      <alignment/>
    </xf>
    <xf numFmtId="3" fontId="16" fillId="0" borderId="2" xfId="0" applyNumberFormat="1" applyFont="1" applyBorder="1" applyAlignment="1">
      <alignment/>
    </xf>
    <xf numFmtId="3" fontId="0" fillId="0" borderId="0" xfId="0" applyFont="1" applyAlignment="1">
      <alignment/>
    </xf>
    <xf numFmtId="3" fontId="4" fillId="0" borderId="0" xfId="0" applyFont="1" applyAlignment="1">
      <alignment horizontal="center"/>
    </xf>
    <xf numFmtId="1" fontId="0" fillId="0" borderId="1" xfId="0" applyNumberFormat="1" applyBorder="1" applyAlignment="1">
      <alignment/>
    </xf>
    <xf numFmtId="1" fontId="0" fillId="0" borderId="6" xfId="0" applyNumberFormat="1" applyBorder="1" applyAlignment="1">
      <alignment/>
    </xf>
    <xf numFmtId="3" fontId="5" fillId="0" borderId="0" xfId="0" applyFont="1" applyAlignment="1">
      <alignment horizontal="centerContinuous"/>
    </xf>
    <xf numFmtId="0" fontId="0" fillId="0" borderId="8" xfId="0" applyBorder="1" applyAlignment="1">
      <alignment/>
    </xf>
    <xf numFmtId="164" fontId="4" fillId="0" borderId="0" xfId="0" applyNumberFormat="1" applyAlignment="1">
      <alignment horizontal="center"/>
    </xf>
    <xf numFmtId="3" fontId="5" fillId="0" borderId="0" xfId="0" applyAlignment="1">
      <alignment horizontal="right"/>
    </xf>
    <xf numFmtId="3" fontId="7" fillId="0" borderId="0" xfId="0" applyAlignment="1">
      <alignment horizontal="right"/>
    </xf>
    <xf numFmtId="3" fontId="12" fillId="0" borderId="2" xfId="0" applyNumberFormat="1" applyFont="1" applyBorder="1" applyAlignment="1">
      <alignment/>
    </xf>
    <xf numFmtId="3" fontId="12" fillId="0" borderId="0" xfId="0" applyNumberFormat="1" applyFont="1" applyBorder="1" applyAlignment="1">
      <alignment/>
    </xf>
    <xf numFmtId="3" fontId="12" fillId="0" borderId="1" xfId="0" applyNumberFormat="1" applyFont="1" applyBorder="1" applyAlignment="1">
      <alignment/>
    </xf>
    <xf numFmtId="0" fontId="12" fillId="0" borderId="1" xfId="0" applyFont="1" applyBorder="1" applyAlignment="1">
      <alignment/>
    </xf>
    <xf numFmtId="3" fontId="0" fillId="0" borderId="2" xfId="0" applyNumberFormat="1" applyBorder="1" applyAlignment="1">
      <alignment horizontal="right"/>
    </xf>
    <xf numFmtId="3" fontId="0" fillId="0" borderId="0" xfId="0" applyNumberFormat="1" applyBorder="1" applyAlignment="1">
      <alignment horizontal="right"/>
    </xf>
    <xf numFmtId="3" fontId="0" fillId="0" borderId="1" xfId="0" applyNumberFormat="1" applyBorder="1" applyAlignment="1">
      <alignment horizontal="right"/>
    </xf>
    <xf numFmtId="5" fontId="5" fillId="0" borderId="0" xfId="0" applyAlignment="1">
      <alignment horizontal="right"/>
    </xf>
    <xf numFmtId="3" fontId="5" fillId="0" borderId="0" xfId="0" applyNumberFormat="1" applyFont="1" applyBorder="1" applyAlignment="1">
      <alignment wrapText="1"/>
    </xf>
    <xf numFmtId="3" fontId="5" fillId="0" borderId="0" xfId="0" applyNumberFormat="1" applyAlignment="1">
      <alignment/>
    </xf>
    <xf numFmtId="164" fontId="0" fillId="0" borderId="1" xfId="0" applyNumberFormat="1" applyBorder="1" applyAlignment="1">
      <alignment/>
    </xf>
    <xf numFmtId="3" fontId="0" fillId="0" borderId="3" xfId="0" applyNumberFormat="1" applyBorder="1" applyAlignment="1">
      <alignment horizontal="centerContinuous" vertical="center" wrapText="1"/>
    </xf>
    <xf numFmtId="3" fontId="0" fillId="0" borderId="4" xfId="0" applyNumberFormat="1" applyBorder="1" applyAlignment="1">
      <alignment horizontal="centerContinuous" vertical="center" wrapText="1"/>
    </xf>
    <xf numFmtId="0" fontId="0" fillId="0" borderId="4" xfId="0" applyBorder="1" applyAlignment="1">
      <alignment horizontal="centerContinuous" vertical="center" wrapText="1"/>
    </xf>
    <xf numFmtId="0" fontId="0" fillId="0" borderId="5" xfId="0" applyBorder="1" applyAlignment="1">
      <alignment horizontal="centerContinuous" vertical="center" wrapText="1"/>
    </xf>
    <xf numFmtId="3" fontId="12" fillId="0" borderId="0" xfId="0" applyNumberFormat="1" applyFont="1" applyBorder="1" applyAlignment="1">
      <alignment horizontal="right"/>
    </xf>
    <xf numFmtId="3" fontId="12" fillId="0" borderId="1" xfId="0" applyNumberFormat="1" applyFont="1" applyBorder="1" applyAlignment="1">
      <alignment horizontal="right"/>
    </xf>
    <xf numFmtId="3" fontId="8" fillId="0" borderId="0" xfId="0" applyFont="1" applyAlignment="1">
      <alignment horizontal="centerContinuous" vertical="center"/>
    </xf>
    <xf numFmtId="3" fontId="8" fillId="0" borderId="0" xfId="0" applyFont="1" applyAlignment="1">
      <alignment horizontal="centerContinuous"/>
    </xf>
    <xf numFmtId="3" fontId="4" fillId="0" borderId="0" xfId="0" applyFont="1" applyAlignment="1">
      <alignment horizontal="centerContinuous"/>
    </xf>
    <xf numFmtId="3" fontId="9" fillId="0" borderId="0" xfId="0" applyFont="1" applyAlignment="1">
      <alignment horizontal="centerContinuous" vertical="center"/>
    </xf>
    <xf numFmtId="3" fontId="5" fillId="0" borderId="0" xfId="0" applyFont="1" applyAlignment="1">
      <alignment horizontal="centerContinuous" vertical="center"/>
    </xf>
    <xf numFmtId="164" fontId="0" fillId="0" borderId="1" xfId="0" applyNumberFormat="1" applyFont="1" applyBorder="1" applyAlignment="1">
      <alignment/>
    </xf>
    <xf numFmtId="0" fontId="0" fillId="0" borderId="10"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3" fontId="0" fillId="0" borderId="0" xfId="0" applyBorder="1" applyAlignment="1">
      <alignment wrapText="1"/>
    </xf>
    <xf numFmtId="0" fontId="0" fillId="0" borderId="12"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xf>
    <xf numFmtId="0" fontId="9" fillId="0" borderId="0" xfId="0" applyFont="1" applyAlignment="1">
      <alignment horizontal="center"/>
    </xf>
    <xf numFmtId="3" fontId="0" fillId="0" borderId="0" xfId="0" applyBorder="1" applyAlignment="1">
      <alignment horizontal="center"/>
    </xf>
    <xf numFmtId="3" fontId="0" fillId="0" borderId="0" xfId="0" applyBorder="1" applyAlignment="1">
      <alignment horizontal="center"/>
    </xf>
    <xf numFmtId="0" fontId="5" fillId="0" borderId="0" xfId="0" applyFont="1" applyAlignment="1">
      <alignment horizontal="center"/>
    </xf>
    <xf numFmtId="3" fontId="0" fillId="0" borderId="0" xfId="0" applyAlignment="1">
      <alignment horizontal="center"/>
    </xf>
    <xf numFmtId="3" fontId="0" fillId="0" borderId="0" xfId="0" applyBorder="1" applyAlignment="1">
      <alignment vertical="top" wrapText="1"/>
    </xf>
    <xf numFmtId="3" fontId="0" fillId="0" borderId="12" xfId="0" applyNumberFormat="1" applyBorder="1" applyAlignment="1">
      <alignment horizontal="center"/>
    </xf>
    <xf numFmtId="3" fontId="0" fillId="0" borderId="11" xfId="0" applyNumberFormat="1" applyBorder="1" applyAlignment="1">
      <alignment horizontal="center"/>
    </xf>
    <xf numFmtId="3" fontId="0" fillId="0" borderId="10"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6" xfId="0" applyNumberFormat="1" applyBorder="1" applyAlignment="1">
      <alignment horizontal="center"/>
    </xf>
    <xf numFmtId="3" fontId="8" fillId="0" borderId="0" xfId="0" applyFont="1" applyBorder="1" applyAlignment="1">
      <alignment vertical="top" wrapText="1"/>
    </xf>
    <xf numFmtId="3" fontId="5" fillId="0" borderId="0" xfId="0" applyBorder="1" applyAlignment="1">
      <alignment vertical="top" wrapText="1"/>
    </xf>
    <xf numFmtId="3" fontId="0" fillId="0" borderId="0" xfId="0" applyBorder="1" applyAlignment="1">
      <alignment wrapText="1"/>
    </xf>
    <xf numFmtId="3" fontId="0" fillId="0" borderId="0" xfId="0" applyBorder="1" applyAlignment="1">
      <alignment wrapText="1"/>
    </xf>
    <xf numFmtId="3" fontId="5" fillId="0" borderId="0" xfId="0" applyFont="1" applyBorder="1" applyAlignment="1">
      <alignment horizontal="left" vertical="top" wrapText="1"/>
    </xf>
    <xf numFmtId="3" fontId="0" fillId="0" borderId="0" xfId="0" applyBorder="1" applyAlignment="1">
      <alignment horizontal="left" vertical="top"/>
    </xf>
    <xf numFmtId="3" fontId="5" fillId="0" borderId="0" xfId="0" applyFont="1" applyBorder="1" applyAlignment="1">
      <alignment/>
    </xf>
    <xf numFmtId="3" fontId="5" fillId="0" borderId="0" xfId="0" applyBorder="1" applyAlignment="1">
      <alignment/>
    </xf>
    <xf numFmtId="3" fontId="0" fillId="0" borderId="0" xfId="0" applyBorder="1" applyAlignment="1">
      <alignment/>
    </xf>
    <xf numFmtId="3" fontId="0" fillId="0" borderId="0" xfId="0" applyBorder="1" applyAlignment="1">
      <alignment/>
    </xf>
    <xf numFmtId="3" fontId="8" fillId="0" borderId="0" xfId="0" applyFont="1" applyBorder="1" applyAlignment="1">
      <alignment vertical="top" wrapText="1"/>
    </xf>
    <xf numFmtId="3" fontId="5" fillId="0" borderId="0" xfId="0" applyBorder="1" applyAlignment="1">
      <alignment vertical="top" wrapText="1"/>
    </xf>
    <xf numFmtId="3" fontId="5" fillId="0" borderId="0" xfId="0"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vertical="top" wrapText="1"/>
    </xf>
    <xf numFmtId="3" fontId="5" fillId="0" borderId="0" xfId="0" applyFont="1" applyBorder="1" applyAlignment="1">
      <alignment vertical="top" wrapText="1"/>
    </xf>
    <xf numFmtId="3" fontId="4" fillId="0" borderId="0" xfId="0" applyFont="1" applyBorder="1" applyAlignment="1">
      <alignment horizontal="center" wrapText="1"/>
    </xf>
    <xf numFmtId="3" fontId="0" fillId="0" borderId="0" xfId="0" applyBorder="1" applyAlignment="1">
      <alignment/>
    </xf>
    <xf numFmtId="3" fontId="0" fillId="0" borderId="0" xfId="0" applyBorder="1" applyAlignment="1">
      <alignment/>
    </xf>
    <xf numFmtId="3" fontId="0" fillId="0" borderId="14" xfId="0" applyBorder="1" applyAlignment="1">
      <alignment/>
    </xf>
    <xf numFmtId="3" fontId="0" fillId="0" borderId="8" xfId="0" applyBorder="1" applyAlignment="1">
      <alignment/>
    </xf>
    <xf numFmtId="3" fontId="0" fillId="0" borderId="15" xfId="0" applyBorder="1" applyAlignment="1">
      <alignment/>
    </xf>
    <xf numFmtId="3" fontId="5" fillId="0" borderId="0" xfId="0" applyFont="1" applyBorder="1" applyAlignment="1">
      <alignment vertical="top" wrapText="1"/>
    </xf>
    <xf numFmtId="3" fontId="5" fillId="0" borderId="0" xfId="0" applyFont="1" applyBorder="1" applyAlignment="1">
      <alignment wrapText="1"/>
    </xf>
    <xf numFmtId="3" fontId="5" fillId="0" borderId="0" xfId="0" applyFont="1" applyBorder="1" applyAlignment="1">
      <alignment wrapText="1"/>
    </xf>
    <xf numFmtId="3" fontId="4" fillId="0" borderId="16" xfId="0" applyFont="1" applyBorder="1" applyAlignment="1">
      <alignment horizontal="center" vertical="center"/>
    </xf>
    <xf numFmtId="3" fontId="0" fillId="0" borderId="17" xfId="0" applyBorder="1" applyAlignment="1">
      <alignment horizontal="center" vertical="center"/>
    </xf>
    <xf numFmtId="3" fontId="0" fillId="0" borderId="18" xfId="0" applyBorder="1" applyAlignment="1">
      <alignment horizontal="center" vertical="center"/>
    </xf>
    <xf numFmtId="3" fontId="5" fillId="0" borderId="0" xfId="0" applyFont="1" applyBorder="1" applyAlignment="1">
      <alignment vertical="top" wrapText="1"/>
    </xf>
    <xf numFmtId="3" fontId="5" fillId="0" borderId="0" xfId="0" applyFont="1" applyBorder="1" applyAlignment="1">
      <alignment vertical="top" wrapText="1"/>
    </xf>
    <xf numFmtId="3" fontId="8" fillId="0" borderId="0" xfId="0" applyFont="1" applyBorder="1" applyAlignment="1">
      <alignment vertical="top" wrapText="1" shrinkToFit="1"/>
    </xf>
    <xf numFmtId="3" fontId="0" fillId="0" borderId="0" xfId="0" applyBorder="1" applyAlignment="1">
      <alignment vertical="top" wrapText="1" shrinkToFit="1"/>
    </xf>
    <xf numFmtId="3" fontId="0" fillId="0" borderId="0" xfId="0" applyBorder="1" applyAlignment="1">
      <alignment vertical="top" wrapText="1" shrinkToFit="1"/>
    </xf>
    <xf numFmtId="3" fontId="0" fillId="0" borderId="0" xfId="0" applyBorder="1" applyAlignment="1">
      <alignment vertical="top" wrapText="1" shrinkToFit="1"/>
    </xf>
    <xf numFmtId="3" fontId="0" fillId="0" borderId="0" xfId="0" applyBorder="1" applyAlignment="1">
      <alignment vertical="top" wrapText="1" shrinkToFit="1"/>
    </xf>
    <xf numFmtId="3" fontId="0" fillId="0" borderId="0" xfId="0" applyBorder="1" applyAlignment="1">
      <alignment vertical="top" wrapText="1" shrinkToFit="1"/>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Font="1" applyBorder="1" applyAlignment="1">
      <alignment vertical="top" wrapText="1" shrinkToFit="1"/>
    </xf>
    <xf numFmtId="3" fontId="0" fillId="0" borderId="0" xfId="0" applyBorder="1" applyAlignment="1">
      <alignment vertical="top" wrapText="1" shrinkToFit="1"/>
    </xf>
    <xf numFmtId="3" fontId="0" fillId="0" borderId="0" xfId="0" applyBorder="1" applyAlignment="1">
      <alignment vertical="top" wrapText="1"/>
    </xf>
    <xf numFmtId="3" fontId="0" fillId="0" borderId="0" xfId="0" applyBorder="1" applyAlignment="1">
      <alignment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V142"/>
  <sheetViews>
    <sheetView tabSelected="1" view="pageBreakPreview" zoomScale="60" workbookViewId="0" topLeftCell="A1">
      <pane xSplit="6" ySplit="9" topLeftCell="G10" activePane="bottomRight" state="frozen"/>
      <selection pane="topLeft" activeCell="A1" sqref="A1"/>
      <selection pane="topRight" activeCell="G1" sqref="G1"/>
      <selection pane="bottomLeft" activeCell="A9" sqref="A9"/>
      <selection pane="bottomRight" activeCell="H22" sqref="H22"/>
    </sheetView>
  </sheetViews>
  <sheetFormatPr defaultColWidth="9.140625" defaultRowHeight="12.75"/>
  <cols>
    <col min="1" max="1" width="9.28125" style="33" customWidth="1"/>
    <col min="2" max="2" width="6.7109375" style="33" customWidth="1"/>
    <col min="3" max="3" width="7.7109375" style="33" customWidth="1"/>
    <col min="4" max="4" width="15.00390625" style="33" customWidth="1"/>
    <col min="5" max="5" width="20.7109375" style="33" customWidth="1"/>
    <col min="6" max="6" width="1.421875" style="33" customWidth="1"/>
    <col min="7" max="7" width="9.28125" style="34" customWidth="1"/>
    <col min="8" max="8" width="7.7109375" style="34" customWidth="1"/>
    <col min="9" max="9" width="9.28125" style="33" customWidth="1"/>
    <col min="10" max="10" width="10.57421875" style="33" customWidth="1"/>
    <col min="11" max="11" width="8.7109375" style="33" customWidth="1"/>
    <col min="12" max="12" width="8.57421875" style="33" customWidth="1"/>
    <col min="13" max="14" width="7.7109375" style="34" customWidth="1"/>
    <col min="15" max="15" width="9.00390625" style="33" customWidth="1"/>
    <col min="16" max="16" width="7.7109375" style="33" customWidth="1"/>
    <col min="17" max="17" width="6.00390625" style="33" customWidth="1"/>
    <col min="18" max="18" width="8.8515625" style="33" customWidth="1"/>
    <col min="19" max="19" width="9.28125" style="34" customWidth="1"/>
    <col min="20" max="20" width="7.57421875" style="34" customWidth="1"/>
    <col min="21" max="21" width="9.421875" style="33" bestFit="1" customWidth="1"/>
    <col min="22" max="22" width="1.7109375" style="33" customWidth="1"/>
    <col min="23" max="25" width="2.7109375" style="33" customWidth="1"/>
    <col min="26" max="26" width="2.7109375" style="33" hidden="1" customWidth="1"/>
    <col min="27" max="28" width="2.7109375" style="33" customWidth="1"/>
    <col min="29" max="29" width="9.7109375" style="33" customWidth="1"/>
    <col min="30" max="30" width="2.7109375" style="33" customWidth="1"/>
    <col min="31" max="31" width="9.7109375" style="33" hidden="1" customWidth="1"/>
    <col min="32" max="32" width="9.140625" style="33" customWidth="1"/>
    <col min="33" max="35" width="2.7109375" style="33" customWidth="1"/>
    <col min="36" max="36" width="8.421875" style="33" hidden="1" customWidth="1"/>
    <col min="37" max="37" width="12.7109375" style="33" customWidth="1"/>
    <col min="38" max="40" width="2.7109375" style="33" customWidth="1"/>
    <col min="41" max="41" width="8.421875" style="33" hidden="1" customWidth="1"/>
    <col min="42" max="42" width="12.7109375" style="33" customWidth="1"/>
    <col min="43" max="45" width="2.7109375" style="33" customWidth="1"/>
    <col min="46" max="46" width="2.7109375" style="33" hidden="1" customWidth="1"/>
    <col min="47" max="50" width="2.7109375" style="33" customWidth="1"/>
    <col min="51" max="51" width="8.421875" style="33" hidden="1" customWidth="1"/>
    <col min="52" max="52" width="12.7109375" style="33" customWidth="1"/>
    <col min="53" max="55" width="2.7109375" style="33" customWidth="1"/>
    <col min="56" max="56" width="8.421875" style="33" hidden="1" customWidth="1"/>
    <col min="57" max="57" width="12.7109375" style="33" customWidth="1"/>
    <col min="58" max="60" width="2.7109375" style="33" customWidth="1"/>
    <col min="61" max="61" width="9.140625" style="33" customWidth="1"/>
    <col min="62" max="62" width="15.7109375" style="33" customWidth="1"/>
    <col min="63" max="65" width="2.7109375" style="33" customWidth="1"/>
    <col min="66" max="66" width="9.140625" style="33" customWidth="1"/>
    <col min="67" max="67" width="15.7109375" style="33" customWidth="1"/>
    <col min="68" max="68" width="2.7109375" style="33" customWidth="1"/>
    <col min="69" max="69" width="9.7109375" style="33" customWidth="1"/>
    <col min="70" max="70" width="2.7109375" style="33" customWidth="1"/>
    <col min="71" max="71" width="9.140625" style="33" customWidth="1"/>
    <col min="72" max="72" width="12.7109375" style="33" customWidth="1"/>
    <col min="73" max="78" width="2.7109375" style="33" customWidth="1"/>
    <col min="79" max="79" width="9.140625" style="33" customWidth="1"/>
    <col min="80" max="80" width="9.7109375" style="33" customWidth="1"/>
    <col min="81" max="81" width="2.7109375" style="33" customWidth="1"/>
    <col min="82" max="82" width="9.7109375" style="33" customWidth="1"/>
    <col min="83" max="83" width="2.7109375" style="33" customWidth="1"/>
    <col min="84" max="84" width="9.7109375" style="33" customWidth="1"/>
    <col min="85" max="85" width="2.7109375" style="33" customWidth="1"/>
    <col min="86" max="86" width="12.7109375" style="33" customWidth="1"/>
    <col min="87" max="16384" width="9.140625" style="33" customWidth="1"/>
  </cols>
  <sheetData>
    <row r="2" spans="1:21" ht="18">
      <c r="A2" s="141" t="s">
        <v>38</v>
      </c>
      <c r="B2" s="142"/>
      <c r="C2" s="142"/>
      <c r="D2" s="142"/>
      <c r="E2" s="142"/>
      <c r="F2" s="142"/>
      <c r="G2" s="142"/>
      <c r="H2" s="142"/>
      <c r="I2" s="142"/>
      <c r="J2" s="142"/>
      <c r="K2" s="142"/>
      <c r="L2" s="142"/>
      <c r="M2" s="142"/>
      <c r="N2" s="142"/>
      <c r="O2" s="142"/>
      <c r="P2" s="142"/>
      <c r="Q2" s="142"/>
      <c r="R2" s="142"/>
      <c r="S2" s="142"/>
      <c r="T2" s="142"/>
      <c r="U2" s="143"/>
    </row>
    <row r="3" spans="1:21" ht="18">
      <c r="A3" s="144" t="s">
        <v>17</v>
      </c>
      <c r="B3" s="145"/>
      <c r="C3" s="145"/>
      <c r="D3" s="145"/>
      <c r="E3" s="145"/>
      <c r="F3" s="145"/>
      <c r="G3" s="145"/>
      <c r="H3" s="145"/>
      <c r="I3" s="145"/>
      <c r="J3" s="145"/>
      <c r="K3" s="145"/>
      <c r="L3" s="145"/>
      <c r="M3" s="145"/>
      <c r="N3" s="145"/>
      <c r="O3" s="145"/>
      <c r="P3" s="145"/>
      <c r="Q3" s="145"/>
      <c r="R3" s="145"/>
      <c r="S3" s="145"/>
      <c r="T3" s="145"/>
      <c r="U3" s="145"/>
    </row>
    <row r="4" spans="1:21" ht="12.75">
      <c r="A4" s="64"/>
      <c r="B4" s="64"/>
      <c r="C4" s="64"/>
      <c r="D4" s="64"/>
      <c r="E4" s="64"/>
      <c r="F4" s="64"/>
      <c r="G4" s="65"/>
      <c r="H4" s="65"/>
      <c r="I4" s="64"/>
      <c r="J4" s="64"/>
      <c r="K4" s="64"/>
      <c r="L4" s="64"/>
      <c r="M4" s="65"/>
      <c r="N4" s="65"/>
      <c r="O4" s="64"/>
      <c r="P4" s="64"/>
      <c r="Q4" s="64"/>
      <c r="R4" s="64"/>
      <c r="S4" s="65"/>
      <c r="T4" s="65"/>
      <c r="U4" s="64"/>
    </row>
    <row r="5" spans="7:12" ht="20.25" customHeight="1">
      <c r="G5" s="118" t="s">
        <v>87</v>
      </c>
      <c r="H5" s="119"/>
      <c r="I5" s="120"/>
      <c r="J5" s="120"/>
      <c r="K5" s="120"/>
      <c r="L5" s="121"/>
    </row>
    <row r="6" spans="2:22" ht="12.75" customHeight="1">
      <c r="B6" s="33" t="s">
        <v>9</v>
      </c>
      <c r="G6" s="147" t="s">
        <v>39</v>
      </c>
      <c r="H6" s="148"/>
      <c r="I6" s="149"/>
      <c r="J6" s="147" t="s">
        <v>61</v>
      </c>
      <c r="K6" s="148"/>
      <c r="L6" s="149"/>
      <c r="M6" s="134" t="s">
        <v>62</v>
      </c>
      <c r="N6" s="135"/>
      <c r="O6" s="136"/>
      <c r="P6" s="51"/>
      <c r="Q6" s="51"/>
      <c r="R6" s="54"/>
      <c r="S6" s="140" t="s">
        <v>40</v>
      </c>
      <c r="T6" s="140"/>
      <c r="U6" s="130"/>
      <c r="V6" s="33" t="s">
        <v>9</v>
      </c>
    </row>
    <row r="7" spans="3:22" ht="12.75">
      <c r="C7" s="33" t="s">
        <v>9</v>
      </c>
      <c r="G7" s="150"/>
      <c r="H7" s="151"/>
      <c r="I7" s="152"/>
      <c r="J7" s="150"/>
      <c r="K7" s="151"/>
      <c r="L7" s="152"/>
      <c r="M7" s="137"/>
      <c r="N7" s="138"/>
      <c r="O7" s="139"/>
      <c r="P7" s="53" t="s">
        <v>63</v>
      </c>
      <c r="Q7" s="53"/>
      <c r="R7" s="55"/>
      <c r="S7" s="131"/>
      <c r="T7" s="131"/>
      <c r="U7" s="132"/>
      <c r="V7" s="33" t="s">
        <v>9</v>
      </c>
    </row>
    <row r="8" spans="7:21" ht="12.75">
      <c r="G8" s="31" t="s">
        <v>15</v>
      </c>
      <c r="H8" s="32" t="s">
        <v>12</v>
      </c>
      <c r="I8" s="30" t="s">
        <v>10</v>
      </c>
      <c r="J8" s="31" t="s">
        <v>15</v>
      </c>
      <c r="K8" s="37" t="s">
        <v>12</v>
      </c>
      <c r="L8" s="36" t="s">
        <v>10</v>
      </c>
      <c r="M8" s="37" t="s">
        <v>15</v>
      </c>
      <c r="N8" s="37" t="s">
        <v>12</v>
      </c>
      <c r="O8" s="36" t="s">
        <v>10</v>
      </c>
      <c r="P8" s="37" t="s">
        <v>15</v>
      </c>
      <c r="Q8" s="37" t="s">
        <v>12</v>
      </c>
      <c r="R8" s="36" t="s">
        <v>10</v>
      </c>
      <c r="S8" s="38" t="s">
        <v>15</v>
      </c>
      <c r="T8" s="37" t="s">
        <v>12</v>
      </c>
      <c r="U8" s="39" t="s">
        <v>10</v>
      </c>
    </row>
    <row r="9" spans="7:21" ht="12.75">
      <c r="G9" s="23"/>
      <c r="H9" s="20"/>
      <c r="I9" s="40"/>
      <c r="J9" s="23"/>
      <c r="K9" s="20"/>
      <c r="L9" s="40"/>
      <c r="M9" s="20"/>
      <c r="N9" s="20"/>
      <c r="O9" s="21"/>
      <c r="P9" s="52"/>
      <c r="Q9" s="52"/>
      <c r="R9" s="40"/>
      <c r="S9" s="20"/>
      <c r="T9" s="20"/>
      <c r="U9" s="21"/>
    </row>
    <row r="10" spans="1:21" s="94" customFormat="1" ht="12.75">
      <c r="A10" s="98" t="s">
        <v>31</v>
      </c>
      <c r="B10" s="98"/>
      <c r="C10" s="98"/>
      <c r="D10" s="98"/>
      <c r="E10" s="98"/>
      <c r="F10" s="94" t="s">
        <v>9</v>
      </c>
      <c r="G10" s="97">
        <v>7</v>
      </c>
      <c r="H10" s="96">
        <v>6</v>
      </c>
      <c r="I10" s="129">
        <f>17490.785+60.223+84.687</f>
        <v>17635.695000000003</v>
      </c>
      <c r="J10" s="96">
        <v>2</v>
      </c>
      <c r="K10" s="96">
        <v>0</v>
      </c>
      <c r="L10" s="95">
        <f>1400.476+4230.529</f>
        <v>5631.005000000001</v>
      </c>
      <c r="M10" s="96">
        <v>5</v>
      </c>
      <c r="N10" s="96">
        <v>5</v>
      </c>
      <c r="O10" s="95">
        <f>160.334+3217.838+7587.835</f>
        <v>10966.007</v>
      </c>
      <c r="P10" s="96">
        <v>0</v>
      </c>
      <c r="Q10" s="96">
        <v>0</v>
      </c>
      <c r="R10" s="95">
        <v>0</v>
      </c>
      <c r="S10" s="23">
        <f>+G10+J10+M10+P10</f>
        <v>14</v>
      </c>
      <c r="T10" s="20">
        <f>+H10+K10+N10+Q10</f>
        <v>11</v>
      </c>
      <c r="U10" s="117">
        <f>+I10+L10+O10+R10</f>
        <v>34232.707</v>
      </c>
    </row>
    <row r="11" spans="7:22" ht="12.75">
      <c r="G11" s="23"/>
      <c r="H11" s="20"/>
      <c r="I11" s="21"/>
      <c r="J11" s="23"/>
      <c r="K11" s="20"/>
      <c r="L11" s="21"/>
      <c r="M11" s="20"/>
      <c r="N11" s="20"/>
      <c r="O11" s="21"/>
      <c r="P11" s="52"/>
      <c r="Q11" s="52"/>
      <c r="R11" s="21"/>
      <c r="S11" s="23"/>
      <c r="T11" s="20"/>
      <c r="U11" s="21"/>
      <c r="V11" s="24"/>
    </row>
    <row r="12" spans="1:21" ht="12.75">
      <c r="A12" s="33" t="s">
        <v>32</v>
      </c>
      <c r="F12" s="33" t="s">
        <v>9</v>
      </c>
      <c r="G12" s="23">
        <v>7</v>
      </c>
      <c r="H12" s="20">
        <v>7</v>
      </c>
      <c r="I12" s="25">
        <v>20185</v>
      </c>
      <c r="J12" s="23">
        <v>2</v>
      </c>
      <c r="K12" s="20">
        <v>2</v>
      </c>
      <c r="L12" s="25">
        <v>5054</v>
      </c>
      <c r="M12" s="20">
        <v>5</v>
      </c>
      <c r="N12" s="20">
        <v>5</v>
      </c>
      <c r="O12" s="25">
        <v>40510</v>
      </c>
      <c r="P12" s="20">
        <v>0</v>
      </c>
      <c r="Q12" s="20">
        <v>0</v>
      </c>
      <c r="R12" s="25">
        <v>0</v>
      </c>
      <c r="S12" s="20">
        <f aca="true" t="shared" si="0" ref="S12:U14">+G12+J12+M12+P12</f>
        <v>14</v>
      </c>
      <c r="T12" s="20">
        <f t="shared" si="0"/>
        <v>14</v>
      </c>
      <c r="U12" s="25">
        <f t="shared" si="0"/>
        <v>65749</v>
      </c>
    </row>
    <row r="13" spans="1:21" ht="12.75">
      <c r="A13" s="33" t="s">
        <v>33</v>
      </c>
      <c r="F13" s="33" t="s">
        <v>9</v>
      </c>
      <c r="G13" s="23">
        <v>0</v>
      </c>
      <c r="H13" s="20">
        <v>0</v>
      </c>
      <c r="I13" s="22">
        <v>-109</v>
      </c>
      <c r="J13" s="23">
        <v>0</v>
      </c>
      <c r="K13" s="20">
        <v>0</v>
      </c>
      <c r="L13" s="100">
        <v>-28</v>
      </c>
      <c r="M13" s="20">
        <v>0</v>
      </c>
      <c r="N13" s="20">
        <v>0</v>
      </c>
      <c r="O13" s="21">
        <v>-219</v>
      </c>
      <c r="P13" s="20">
        <v>0</v>
      </c>
      <c r="Q13" s="20">
        <v>0</v>
      </c>
      <c r="R13" s="21">
        <v>0</v>
      </c>
      <c r="S13" s="20">
        <f t="shared" si="0"/>
        <v>0</v>
      </c>
      <c r="T13" s="20">
        <f t="shared" si="0"/>
        <v>0</v>
      </c>
      <c r="U13" s="25">
        <f t="shared" si="0"/>
        <v>-356</v>
      </c>
    </row>
    <row r="14" spans="1:21" ht="12.75">
      <c r="A14" s="33" t="s">
        <v>78</v>
      </c>
      <c r="F14" s="33" t="s">
        <v>9</v>
      </c>
      <c r="G14" s="41">
        <v>0</v>
      </c>
      <c r="H14" s="42">
        <v>0</v>
      </c>
      <c r="I14" s="43">
        <v>-161</v>
      </c>
      <c r="J14" s="41">
        <v>0</v>
      </c>
      <c r="K14" s="20">
        <v>0</v>
      </c>
      <c r="L14" s="101">
        <f>-40+0.5</f>
        <v>-39.5</v>
      </c>
      <c r="M14" s="42">
        <v>0</v>
      </c>
      <c r="N14" s="42">
        <v>0</v>
      </c>
      <c r="O14" s="44">
        <v>-322</v>
      </c>
      <c r="P14" s="42">
        <v>0</v>
      </c>
      <c r="Q14" s="42">
        <v>0</v>
      </c>
      <c r="R14" s="44">
        <v>0</v>
      </c>
      <c r="S14" s="41">
        <f t="shared" si="0"/>
        <v>0</v>
      </c>
      <c r="T14" s="42">
        <f t="shared" si="0"/>
        <v>0</v>
      </c>
      <c r="U14" s="45">
        <f t="shared" si="0"/>
        <v>-522.5</v>
      </c>
    </row>
    <row r="15" spans="1:21" ht="12.75">
      <c r="A15" s="33" t="s">
        <v>34</v>
      </c>
      <c r="F15" s="33" t="s">
        <v>9</v>
      </c>
      <c r="G15" s="23">
        <f aca="true" t="shared" si="1" ref="G15:O15">SUM(G12:G14)</f>
        <v>7</v>
      </c>
      <c r="H15" s="20">
        <f t="shared" si="1"/>
        <v>7</v>
      </c>
      <c r="I15" s="25">
        <f t="shared" si="1"/>
        <v>19915</v>
      </c>
      <c r="J15" s="23">
        <f t="shared" si="1"/>
        <v>2</v>
      </c>
      <c r="K15" s="59">
        <f t="shared" si="1"/>
        <v>2</v>
      </c>
      <c r="L15" s="25">
        <f t="shared" si="1"/>
        <v>4986.5</v>
      </c>
      <c r="M15" s="20">
        <f t="shared" si="1"/>
        <v>5</v>
      </c>
      <c r="N15" s="20">
        <f t="shared" si="1"/>
        <v>5</v>
      </c>
      <c r="O15" s="25">
        <f t="shared" si="1"/>
        <v>39969</v>
      </c>
      <c r="P15" s="20">
        <f>SUM(P12:P14)</f>
        <v>0</v>
      </c>
      <c r="Q15" s="20">
        <f>SUM(Q12:Q14)</f>
        <v>0</v>
      </c>
      <c r="R15" s="25">
        <f>SUM(R12:R14)</f>
        <v>0</v>
      </c>
      <c r="S15" s="20">
        <f>+G15+J15+P15</f>
        <v>9</v>
      </c>
      <c r="T15" s="20">
        <f>+H15+K15+Q15</f>
        <v>9</v>
      </c>
      <c r="U15" s="25">
        <f>+I15+L15+R15</f>
        <v>24901.5</v>
      </c>
    </row>
    <row r="16" spans="7:21" ht="12.75">
      <c r="G16" s="23"/>
      <c r="H16" s="20"/>
      <c r="I16" s="21"/>
      <c r="J16" s="23"/>
      <c r="K16" s="20"/>
      <c r="L16" s="21"/>
      <c r="M16" s="20"/>
      <c r="N16" s="20"/>
      <c r="O16" s="21"/>
      <c r="P16" s="20"/>
      <c r="Q16" s="20"/>
      <c r="R16" s="21"/>
      <c r="S16" s="20"/>
      <c r="T16" s="20"/>
      <c r="U16" s="21"/>
    </row>
    <row r="17" spans="1:21" ht="12.75">
      <c r="A17" s="33" t="s">
        <v>57</v>
      </c>
      <c r="F17" s="33" t="s">
        <v>8</v>
      </c>
      <c r="G17" s="41">
        <f aca="true" t="shared" si="2" ref="G17:T17">+G61</f>
        <v>7</v>
      </c>
      <c r="H17" s="42">
        <f t="shared" si="2"/>
        <v>7</v>
      </c>
      <c r="I17" s="45">
        <f>+I61</f>
        <v>19781</v>
      </c>
      <c r="J17" s="41">
        <f t="shared" si="2"/>
        <v>0</v>
      </c>
      <c r="K17" s="42">
        <f t="shared" si="2"/>
        <v>0</v>
      </c>
      <c r="L17" s="45">
        <f>+L61</f>
        <v>299.5</v>
      </c>
      <c r="M17" s="42">
        <f>+M61</f>
        <v>11</v>
      </c>
      <c r="N17" s="42">
        <f>+N61</f>
        <v>8</v>
      </c>
      <c r="O17" s="45">
        <f>+O61</f>
        <v>81016.5</v>
      </c>
      <c r="P17" s="42">
        <f t="shared" si="2"/>
        <v>41</v>
      </c>
      <c r="Q17" s="42">
        <f t="shared" si="2"/>
        <v>40</v>
      </c>
      <c r="R17" s="45">
        <f>+R61</f>
        <v>120361</v>
      </c>
      <c r="S17" s="41">
        <f t="shared" si="2"/>
        <v>54</v>
      </c>
      <c r="T17" s="42">
        <f t="shared" si="2"/>
        <v>50</v>
      </c>
      <c r="U17" s="45">
        <f>+U61</f>
        <v>181490</v>
      </c>
    </row>
    <row r="18" spans="7:21" ht="12.75">
      <c r="G18" s="23"/>
      <c r="H18" s="20"/>
      <c r="I18" s="21"/>
      <c r="J18" s="23"/>
      <c r="K18" s="20"/>
      <c r="L18" s="21"/>
      <c r="M18" s="20"/>
      <c r="N18" s="20"/>
      <c r="O18" s="21"/>
      <c r="P18" s="20"/>
      <c r="Q18" s="20"/>
      <c r="R18" s="21"/>
      <c r="S18" s="20"/>
      <c r="T18" s="20"/>
      <c r="U18" s="21"/>
    </row>
    <row r="19" spans="1:21" ht="12.75">
      <c r="A19" s="103" t="s">
        <v>35</v>
      </c>
      <c r="B19" s="103"/>
      <c r="C19" s="103"/>
      <c r="D19" s="103"/>
      <c r="E19" s="103"/>
      <c r="F19" s="44" t="s">
        <v>8</v>
      </c>
      <c r="G19" s="41">
        <f aca="true" t="shared" si="3" ref="G19:O19">G17-G15</f>
        <v>0</v>
      </c>
      <c r="H19" s="42">
        <f t="shared" si="3"/>
        <v>0</v>
      </c>
      <c r="I19" s="45">
        <f t="shared" si="3"/>
        <v>-134</v>
      </c>
      <c r="J19" s="41">
        <f>J17-J15</f>
        <v>-2</v>
      </c>
      <c r="K19" s="42">
        <f>K17-K15</f>
        <v>-2</v>
      </c>
      <c r="L19" s="45">
        <f t="shared" si="3"/>
        <v>-4687</v>
      </c>
      <c r="M19" s="42">
        <f t="shared" si="3"/>
        <v>6</v>
      </c>
      <c r="N19" s="42">
        <f t="shared" si="3"/>
        <v>3</v>
      </c>
      <c r="O19" s="45">
        <f t="shared" si="3"/>
        <v>41047.5</v>
      </c>
      <c r="P19" s="42">
        <f aca="true" t="shared" si="4" ref="P19:U19">P17-P15</f>
        <v>41</v>
      </c>
      <c r="Q19" s="42">
        <f t="shared" si="4"/>
        <v>40</v>
      </c>
      <c r="R19" s="45">
        <f t="shared" si="4"/>
        <v>120361</v>
      </c>
      <c r="S19" s="42">
        <f t="shared" si="4"/>
        <v>45</v>
      </c>
      <c r="T19" s="42">
        <f t="shared" si="4"/>
        <v>41</v>
      </c>
      <c r="U19" s="45">
        <f t="shared" si="4"/>
        <v>156588.5</v>
      </c>
    </row>
    <row r="20" spans="7:21" ht="12.75">
      <c r="G20" s="23"/>
      <c r="H20" s="20"/>
      <c r="I20" s="21"/>
      <c r="J20" s="23"/>
      <c r="K20" s="20"/>
      <c r="L20" s="21"/>
      <c r="M20" s="20"/>
      <c r="N20" s="20"/>
      <c r="O20" s="21"/>
      <c r="P20" s="20"/>
      <c r="Q20" s="20"/>
      <c r="R20" s="21"/>
      <c r="S20" s="20"/>
      <c r="T20" s="20"/>
      <c r="U20" s="21"/>
    </row>
    <row r="21" spans="1:21" ht="12.75">
      <c r="A21" s="35" t="s">
        <v>71</v>
      </c>
      <c r="F21" s="24" t="s">
        <v>9</v>
      </c>
      <c r="G21" s="23"/>
      <c r="H21" s="20"/>
      <c r="I21" s="21"/>
      <c r="J21" s="23"/>
      <c r="K21" s="20"/>
      <c r="L21" s="21"/>
      <c r="M21" s="20"/>
      <c r="N21" s="20"/>
      <c r="O21" s="21"/>
      <c r="P21" s="20"/>
      <c r="Q21" s="20"/>
      <c r="R21" s="21"/>
      <c r="S21" s="20"/>
      <c r="T21" s="20"/>
      <c r="U21" s="21"/>
    </row>
    <row r="22" spans="1:21" ht="12.75">
      <c r="A22" s="60" t="s">
        <v>64</v>
      </c>
      <c r="G22" s="23" t="s">
        <v>9</v>
      </c>
      <c r="H22" s="20" t="s">
        <v>9</v>
      </c>
      <c r="I22" s="21" t="s">
        <v>9</v>
      </c>
      <c r="J22" s="23" t="s">
        <v>9</v>
      </c>
      <c r="K22" s="20" t="s">
        <v>9</v>
      </c>
      <c r="L22" s="21" t="s">
        <v>9</v>
      </c>
      <c r="M22" s="20" t="s">
        <v>9</v>
      </c>
      <c r="N22" s="20" t="s">
        <v>9</v>
      </c>
      <c r="O22" s="21" t="s">
        <v>9</v>
      </c>
      <c r="P22" s="20" t="s">
        <v>9</v>
      </c>
      <c r="Q22" s="20" t="s">
        <v>9</v>
      </c>
      <c r="R22" s="21" t="s">
        <v>9</v>
      </c>
      <c r="S22" s="20" t="s">
        <v>9</v>
      </c>
      <c r="T22" s="20" t="s">
        <v>9</v>
      </c>
      <c r="U22" s="21" t="s">
        <v>9</v>
      </c>
    </row>
    <row r="23" spans="1:21" ht="12.75">
      <c r="A23" s="61" t="s">
        <v>72</v>
      </c>
      <c r="F23" s="33" t="s">
        <v>9</v>
      </c>
      <c r="G23" s="111" t="s">
        <v>79</v>
      </c>
      <c r="H23" s="112" t="s">
        <v>79</v>
      </c>
      <c r="I23" s="113" t="s">
        <v>80</v>
      </c>
      <c r="J23" s="23">
        <v>0</v>
      </c>
      <c r="K23" s="20">
        <v>0</v>
      </c>
      <c r="L23" s="25">
        <v>0</v>
      </c>
      <c r="M23" s="20">
        <v>0</v>
      </c>
      <c r="N23" s="20">
        <v>0</v>
      </c>
      <c r="O23" s="21">
        <v>0</v>
      </c>
      <c r="P23" s="20">
        <v>0</v>
      </c>
      <c r="Q23" s="20">
        <v>0</v>
      </c>
      <c r="R23" s="21">
        <v>0</v>
      </c>
      <c r="S23" s="112" t="s">
        <v>79</v>
      </c>
      <c r="T23" s="112" t="s">
        <v>79</v>
      </c>
      <c r="U23" s="113" t="s">
        <v>80</v>
      </c>
    </row>
    <row r="24" spans="1:21" ht="12.75">
      <c r="A24" s="61" t="s">
        <v>74</v>
      </c>
      <c r="F24" s="22"/>
      <c r="G24" s="23">
        <v>0</v>
      </c>
      <c r="H24" s="20">
        <v>0</v>
      </c>
      <c r="I24" s="25">
        <v>0</v>
      </c>
      <c r="J24" s="111" t="s">
        <v>81</v>
      </c>
      <c r="K24" s="112" t="s">
        <v>81</v>
      </c>
      <c r="L24" s="113" t="s">
        <v>82</v>
      </c>
      <c r="M24" s="20">
        <v>0</v>
      </c>
      <c r="N24" s="20">
        <v>0</v>
      </c>
      <c r="O24" s="21">
        <v>0</v>
      </c>
      <c r="P24" s="20">
        <v>0</v>
      </c>
      <c r="Q24" s="20">
        <v>0</v>
      </c>
      <c r="R24" s="21">
        <v>0</v>
      </c>
      <c r="S24" s="112" t="s">
        <v>81</v>
      </c>
      <c r="T24" s="112" t="s">
        <v>81</v>
      </c>
      <c r="U24" s="113" t="s">
        <v>82</v>
      </c>
    </row>
    <row r="25" spans="1:21" ht="12.75">
      <c r="A25" s="61"/>
      <c r="G25" s="23"/>
      <c r="H25" s="20"/>
      <c r="I25" s="21"/>
      <c r="J25" s="23"/>
      <c r="K25" s="20"/>
      <c r="L25" s="21"/>
      <c r="M25" s="112"/>
      <c r="N25" s="112"/>
      <c r="O25" s="113"/>
      <c r="P25" s="20"/>
      <c r="Q25" s="20"/>
      <c r="R25" s="21"/>
      <c r="S25" s="112"/>
      <c r="T25" s="112"/>
      <c r="U25" s="113"/>
    </row>
    <row r="26" spans="1:21" ht="12.75">
      <c r="A26" s="61"/>
      <c r="G26" s="23"/>
      <c r="H26" s="20"/>
      <c r="I26" s="21"/>
      <c r="J26" s="23"/>
      <c r="K26" s="20"/>
      <c r="L26" s="21"/>
      <c r="M26" s="20"/>
      <c r="N26" s="20"/>
      <c r="O26" s="25"/>
      <c r="P26" s="20"/>
      <c r="Q26" s="20"/>
      <c r="R26" s="21"/>
      <c r="S26" s="20"/>
      <c r="T26" s="20"/>
      <c r="U26" s="25"/>
    </row>
    <row r="27" spans="1:21" ht="12.75">
      <c r="A27" s="61" t="s">
        <v>70</v>
      </c>
      <c r="G27" s="23"/>
      <c r="H27" s="20"/>
      <c r="I27" s="21"/>
      <c r="J27" s="23"/>
      <c r="K27" s="20"/>
      <c r="L27" s="21"/>
      <c r="M27" s="20"/>
      <c r="N27" s="20"/>
      <c r="O27" s="25"/>
      <c r="P27" s="20"/>
      <c r="Q27" s="20"/>
      <c r="R27" s="21"/>
      <c r="S27" s="20"/>
      <c r="T27" s="20"/>
      <c r="U27" s="25"/>
    </row>
    <row r="28" spans="1:21" ht="12.75">
      <c r="A28" s="61" t="s">
        <v>65</v>
      </c>
      <c r="G28" s="23">
        <v>0</v>
      </c>
      <c r="H28" s="20">
        <v>0</v>
      </c>
      <c r="I28" s="21">
        <v>0</v>
      </c>
      <c r="J28" s="23">
        <v>0</v>
      </c>
      <c r="K28" s="20">
        <v>0</v>
      </c>
      <c r="L28" s="21">
        <v>0</v>
      </c>
      <c r="M28" s="20">
        <v>0</v>
      </c>
      <c r="N28" s="20">
        <v>0</v>
      </c>
      <c r="O28" s="21">
        <v>0</v>
      </c>
      <c r="P28" s="20">
        <v>31</v>
      </c>
      <c r="Q28" s="20">
        <v>31</v>
      </c>
      <c r="R28" s="25">
        <v>11400</v>
      </c>
      <c r="S28" s="20">
        <f>+G28+J28+M28+P28</f>
        <v>31</v>
      </c>
      <c r="T28" s="20">
        <f>+H28+K28+N28+Q28</f>
        <v>31</v>
      </c>
      <c r="U28" s="25">
        <f>+I28+L28+O28+R28</f>
        <v>11400</v>
      </c>
    </row>
    <row r="29" spans="1:21" ht="12.75">
      <c r="A29" s="61" t="s">
        <v>73</v>
      </c>
      <c r="G29" s="107">
        <v>0</v>
      </c>
      <c r="H29" s="108">
        <v>0</v>
      </c>
      <c r="I29" s="110">
        <v>0</v>
      </c>
      <c r="J29" s="107">
        <v>0</v>
      </c>
      <c r="K29" s="108">
        <v>0</v>
      </c>
      <c r="L29" s="110">
        <v>0</v>
      </c>
      <c r="M29" s="122">
        <v>0</v>
      </c>
      <c r="N29" s="122">
        <v>0</v>
      </c>
      <c r="O29" s="123">
        <v>0</v>
      </c>
      <c r="P29" s="108">
        <v>5</v>
      </c>
      <c r="Q29" s="108">
        <v>5</v>
      </c>
      <c r="R29" s="109">
        <v>39969</v>
      </c>
      <c r="S29" s="122">
        <v>5</v>
      </c>
      <c r="T29" s="122">
        <v>5</v>
      </c>
      <c r="U29" s="123">
        <v>39969</v>
      </c>
    </row>
    <row r="30" spans="1:21" ht="12.75">
      <c r="A30" s="61"/>
      <c r="B30" s="33" t="s">
        <v>53</v>
      </c>
      <c r="G30" s="23">
        <f aca="true" t="shared" si="5" ref="G30:L30">SUM(G23:G29)</f>
        <v>0</v>
      </c>
      <c r="H30" s="20">
        <f t="shared" si="5"/>
        <v>0</v>
      </c>
      <c r="I30" s="20">
        <f t="shared" si="5"/>
        <v>0</v>
      </c>
      <c r="J30" s="23">
        <f t="shared" si="5"/>
        <v>0</v>
      </c>
      <c r="K30" s="20">
        <f t="shared" si="5"/>
        <v>0</v>
      </c>
      <c r="L30" s="25">
        <f t="shared" si="5"/>
        <v>0</v>
      </c>
      <c r="M30" s="20">
        <f aca="true" t="shared" si="6" ref="M30:U30">SUM(M28:M29)</f>
        <v>0</v>
      </c>
      <c r="N30" s="20">
        <f t="shared" si="6"/>
        <v>0</v>
      </c>
      <c r="O30" s="25">
        <f t="shared" si="6"/>
        <v>0</v>
      </c>
      <c r="P30" s="20">
        <f t="shared" si="6"/>
        <v>36</v>
      </c>
      <c r="Q30" s="20">
        <f t="shared" si="6"/>
        <v>36</v>
      </c>
      <c r="R30" s="25">
        <f t="shared" si="6"/>
        <v>51369</v>
      </c>
      <c r="S30" s="20">
        <f t="shared" si="6"/>
        <v>36</v>
      </c>
      <c r="T30" s="20">
        <f t="shared" si="6"/>
        <v>36</v>
      </c>
      <c r="U30" s="25">
        <f t="shared" si="6"/>
        <v>51369</v>
      </c>
    </row>
    <row r="31" spans="1:21" ht="12.75">
      <c r="A31" s="61"/>
      <c r="G31" s="23"/>
      <c r="H31" s="20"/>
      <c r="I31" s="21"/>
      <c r="J31" s="23"/>
      <c r="K31" s="20"/>
      <c r="L31" s="21"/>
      <c r="M31" s="20"/>
      <c r="N31" s="20"/>
      <c r="O31" s="21"/>
      <c r="P31" s="20"/>
      <c r="Q31" s="20"/>
      <c r="R31" s="21"/>
      <c r="S31" s="20"/>
      <c r="T31" s="20"/>
      <c r="U31" s="21"/>
    </row>
    <row r="32" spans="1:21" ht="12.75">
      <c r="A32" s="33" t="s">
        <v>18</v>
      </c>
      <c r="G32" s="23" t="s">
        <v>9</v>
      </c>
      <c r="H32" s="20" t="s">
        <v>9</v>
      </c>
      <c r="I32" s="21" t="s">
        <v>9</v>
      </c>
      <c r="J32" s="23" t="s">
        <v>9</v>
      </c>
      <c r="K32" s="20" t="s">
        <v>9</v>
      </c>
      <c r="L32" s="21" t="s">
        <v>9</v>
      </c>
      <c r="M32" s="20" t="s">
        <v>9</v>
      </c>
      <c r="N32" s="20" t="s">
        <v>9</v>
      </c>
      <c r="O32" s="21" t="s">
        <v>9</v>
      </c>
      <c r="P32" s="20" t="s">
        <v>9</v>
      </c>
      <c r="Q32" s="20" t="s">
        <v>9</v>
      </c>
      <c r="R32" s="21" t="s">
        <v>9</v>
      </c>
      <c r="S32" s="20" t="s">
        <v>9</v>
      </c>
      <c r="T32" s="20" t="s">
        <v>9</v>
      </c>
      <c r="U32" s="21" t="s">
        <v>9</v>
      </c>
    </row>
    <row r="33" spans="1:21" ht="12.75">
      <c r="A33" s="33" t="s">
        <v>52</v>
      </c>
      <c r="F33" s="33" t="s">
        <v>8</v>
      </c>
      <c r="G33" s="23">
        <v>0</v>
      </c>
      <c r="H33" s="20">
        <v>0</v>
      </c>
      <c r="I33" s="25">
        <v>13</v>
      </c>
      <c r="J33" s="23">
        <v>0</v>
      </c>
      <c r="K33" s="20">
        <v>0</v>
      </c>
      <c r="L33" s="21">
        <v>10</v>
      </c>
      <c r="M33" s="20">
        <v>0</v>
      </c>
      <c r="N33" s="20">
        <v>0</v>
      </c>
      <c r="O33" s="25">
        <v>12</v>
      </c>
      <c r="P33" s="20">
        <v>0</v>
      </c>
      <c r="Q33" s="20">
        <v>0</v>
      </c>
      <c r="R33" s="25">
        <v>0</v>
      </c>
      <c r="S33" s="20">
        <f aca="true" t="shared" si="7" ref="S33:U36">+G33+J33+M33+P33</f>
        <v>0</v>
      </c>
      <c r="T33" s="20">
        <f t="shared" si="7"/>
        <v>0</v>
      </c>
      <c r="U33" s="25">
        <f t="shared" si="7"/>
        <v>35</v>
      </c>
    </row>
    <row r="34" spans="1:21" ht="12.75">
      <c r="A34" s="33" t="s">
        <v>66</v>
      </c>
      <c r="F34" s="24" t="s">
        <v>8</v>
      </c>
      <c r="G34" s="23">
        <v>0</v>
      </c>
      <c r="H34" s="20">
        <v>0</v>
      </c>
      <c r="I34" s="25">
        <v>6</v>
      </c>
      <c r="J34" s="23">
        <v>0</v>
      </c>
      <c r="K34" s="20">
        <v>0</v>
      </c>
      <c r="L34" s="21">
        <v>1</v>
      </c>
      <c r="M34" s="20">
        <v>0</v>
      </c>
      <c r="N34" s="20">
        <v>0</v>
      </c>
      <c r="O34" s="25">
        <v>0</v>
      </c>
      <c r="P34" s="20">
        <v>0</v>
      </c>
      <c r="Q34" s="20">
        <v>0</v>
      </c>
      <c r="R34" s="25">
        <v>0</v>
      </c>
      <c r="S34" s="20">
        <f t="shared" si="7"/>
        <v>0</v>
      </c>
      <c r="T34" s="20">
        <f t="shared" si="7"/>
        <v>0</v>
      </c>
      <c r="U34" s="25">
        <f t="shared" si="7"/>
        <v>7</v>
      </c>
    </row>
    <row r="35" spans="1:21" ht="12.75">
      <c r="A35" s="33" t="s">
        <v>19</v>
      </c>
      <c r="F35" s="33" t="s">
        <v>8</v>
      </c>
      <c r="G35" s="23">
        <v>0</v>
      </c>
      <c r="H35" s="20">
        <v>0</v>
      </c>
      <c r="I35" s="25">
        <v>0</v>
      </c>
      <c r="J35" s="23">
        <v>0</v>
      </c>
      <c r="K35" s="20">
        <v>0</v>
      </c>
      <c r="L35" s="21">
        <v>0</v>
      </c>
      <c r="M35" s="20">
        <v>0</v>
      </c>
      <c r="N35" s="20">
        <v>0</v>
      </c>
      <c r="O35" s="25">
        <v>148</v>
      </c>
      <c r="P35" s="20">
        <v>0</v>
      </c>
      <c r="Q35" s="20">
        <v>0</v>
      </c>
      <c r="R35" s="25">
        <v>0</v>
      </c>
      <c r="S35" s="20">
        <f t="shared" si="7"/>
        <v>0</v>
      </c>
      <c r="T35" s="20">
        <f t="shared" si="7"/>
        <v>0</v>
      </c>
      <c r="U35" s="25">
        <f t="shared" si="7"/>
        <v>148</v>
      </c>
    </row>
    <row r="36" spans="1:21" ht="12.75">
      <c r="A36" s="33" t="s">
        <v>36</v>
      </c>
      <c r="F36" s="33" t="s">
        <v>9</v>
      </c>
      <c r="G36" s="107">
        <v>0</v>
      </c>
      <c r="H36" s="108">
        <v>0</v>
      </c>
      <c r="I36" s="109">
        <v>10</v>
      </c>
      <c r="J36" s="107">
        <v>0</v>
      </c>
      <c r="K36" s="108">
        <v>0</v>
      </c>
      <c r="L36" s="110">
        <v>0</v>
      </c>
      <c r="M36" s="108">
        <v>0</v>
      </c>
      <c r="N36" s="108">
        <v>0</v>
      </c>
      <c r="O36" s="109">
        <f>182</f>
        <v>182</v>
      </c>
      <c r="P36" s="108">
        <v>0</v>
      </c>
      <c r="Q36" s="108">
        <v>0</v>
      </c>
      <c r="R36" s="109">
        <v>0</v>
      </c>
      <c r="S36" s="108">
        <f t="shared" si="7"/>
        <v>0</v>
      </c>
      <c r="T36" s="108">
        <f t="shared" si="7"/>
        <v>0</v>
      </c>
      <c r="U36" s="109">
        <f t="shared" si="7"/>
        <v>192</v>
      </c>
    </row>
    <row r="37" spans="1:21" ht="12.75" hidden="1">
      <c r="A37" s="33" t="s">
        <v>41</v>
      </c>
      <c r="F37" s="33" t="s">
        <v>9</v>
      </c>
      <c r="G37" s="23">
        <v>0</v>
      </c>
      <c r="H37" s="20">
        <v>0</v>
      </c>
      <c r="I37" s="25">
        <v>0</v>
      </c>
      <c r="J37" s="23">
        <v>0</v>
      </c>
      <c r="K37" s="20">
        <v>0</v>
      </c>
      <c r="L37" s="21">
        <v>0</v>
      </c>
      <c r="M37" s="20">
        <v>0</v>
      </c>
      <c r="N37" s="20">
        <v>0</v>
      </c>
      <c r="O37" s="25">
        <v>0</v>
      </c>
      <c r="P37" s="20">
        <v>0</v>
      </c>
      <c r="Q37" s="20">
        <v>0</v>
      </c>
      <c r="R37" s="25">
        <v>0</v>
      </c>
      <c r="S37" s="20">
        <f>G37+M37</f>
        <v>0</v>
      </c>
      <c r="T37" s="20">
        <f>H37+N37</f>
        <v>0</v>
      </c>
      <c r="U37" s="25">
        <f>I37+L37+O37</f>
        <v>0</v>
      </c>
    </row>
    <row r="38" spans="2:21" ht="12.75">
      <c r="B38" s="33" t="s">
        <v>69</v>
      </c>
      <c r="G38" s="23">
        <f aca="true" t="shared" si="8" ref="G38:U38">SUM(G33:G37)</f>
        <v>0</v>
      </c>
      <c r="H38" s="20">
        <f t="shared" si="8"/>
        <v>0</v>
      </c>
      <c r="I38" s="25">
        <f t="shared" si="8"/>
        <v>29</v>
      </c>
      <c r="J38" s="20">
        <f t="shared" si="8"/>
        <v>0</v>
      </c>
      <c r="K38" s="20">
        <f t="shared" si="8"/>
        <v>0</v>
      </c>
      <c r="L38" s="25">
        <f t="shared" si="8"/>
        <v>11</v>
      </c>
      <c r="M38" s="20">
        <f t="shared" si="8"/>
        <v>0</v>
      </c>
      <c r="N38" s="20">
        <f t="shared" si="8"/>
        <v>0</v>
      </c>
      <c r="O38" s="25">
        <f t="shared" si="8"/>
        <v>342</v>
      </c>
      <c r="P38" s="20">
        <f t="shared" si="8"/>
        <v>0</v>
      </c>
      <c r="Q38" s="20">
        <f t="shared" si="8"/>
        <v>0</v>
      </c>
      <c r="R38" s="25">
        <f t="shared" si="8"/>
        <v>0</v>
      </c>
      <c r="S38" s="20">
        <f t="shared" si="8"/>
        <v>0</v>
      </c>
      <c r="T38" s="20">
        <f t="shared" si="8"/>
        <v>0</v>
      </c>
      <c r="U38" s="25">
        <f t="shared" si="8"/>
        <v>382</v>
      </c>
    </row>
    <row r="39" spans="7:21" ht="12.75">
      <c r="G39" s="63"/>
      <c r="H39" s="52"/>
      <c r="I39" s="21"/>
      <c r="J39" s="63"/>
      <c r="K39" s="52"/>
      <c r="L39" s="21"/>
      <c r="M39" s="20"/>
      <c r="N39" s="20"/>
      <c r="O39" s="21"/>
      <c r="P39" s="20"/>
      <c r="Q39" s="20"/>
      <c r="R39" s="21"/>
      <c r="S39" s="20"/>
      <c r="T39" s="20"/>
      <c r="U39" s="25"/>
    </row>
    <row r="40" spans="1:21" ht="12.75">
      <c r="A40" s="33" t="s">
        <v>20</v>
      </c>
      <c r="G40" s="23"/>
      <c r="H40" s="20"/>
      <c r="I40" s="21"/>
      <c r="J40" s="23"/>
      <c r="K40" s="20"/>
      <c r="L40" s="21"/>
      <c r="M40" s="20"/>
      <c r="N40" s="20"/>
      <c r="O40" s="21"/>
      <c r="P40" s="20"/>
      <c r="Q40" s="20"/>
      <c r="R40" s="21"/>
      <c r="S40" s="20"/>
      <c r="T40" s="20"/>
      <c r="U40" s="21"/>
    </row>
    <row r="41" spans="1:21" ht="12.75">
      <c r="A41" s="33" t="s">
        <v>21</v>
      </c>
      <c r="F41" s="33" t="s">
        <v>9</v>
      </c>
      <c r="G41" s="23">
        <v>0</v>
      </c>
      <c r="H41" s="52">
        <v>0</v>
      </c>
      <c r="I41" s="21">
        <v>-163</v>
      </c>
      <c r="J41" s="23">
        <v>0</v>
      </c>
      <c r="K41" s="20">
        <v>0</v>
      </c>
      <c r="L41" s="21">
        <v>0</v>
      </c>
      <c r="M41" s="20">
        <v>0</v>
      </c>
      <c r="N41" s="20">
        <v>0</v>
      </c>
      <c r="O41" s="26">
        <v>0</v>
      </c>
      <c r="P41" s="20">
        <v>0</v>
      </c>
      <c r="Q41" s="20">
        <v>0</v>
      </c>
      <c r="R41" s="26">
        <v>0</v>
      </c>
      <c r="S41" s="20">
        <f>+G41+J41+M41+P41</f>
        <v>0</v>
      </c>
      <c r="T41" s="20">
        <f>+H41+K41+N41+Q41</f>
        <v>0</v>
      </c>
      <c r="U41" s="25">
        <f>+I41+L41+O41+R41</f>
        <v>-163</v>
      </c>
    </row>
    <row r="42" spans="2:21" ht="12.75">
      <c r="B42" s="33" t="s">
        <v>54</v>
      </c>
      <c r="G42" s="23"/>
      <c r="H42" s="20"/>
      <c r="I42" s="25"/>
      <c r="J42" s="23"/>
      <c r="K42" s="20"/>
      <c r="L42" s="56"/>
      <c r="M42" s="20"/>
      <c r="N42" s="20"/>
      <c r="O42" s="21"/>
      <c r="P42" s="20"/>
      <c r="Q42" s="20"/>
      <c r="R42" s="21"/>
      <c r="S42" s="20"/>
      <c r="T42" s="20"/>
      <c r="U42" s="25"/>
    </row>
    <row r="43" spans="7:21" ht="12.75">
      <c r="G43" s="23"/>
      <c r="H43" s="20"/>
      <c r="I43" s="25"/>
      <c r="J43" s="23"/>
      <c r="K43" s="20"/>
      <c r="L43" s="56"/>
      <c r="M43" s="20"/>
      <c r="N43" s="20"/>
      <c r="O43" s="21"/>
      <c r="P43" s="20"/>
      <c r="Q43" s="20"/>
      <c r="R43" s="21"/>
      <c r="S43" s="20"/>
      <c r="T43" s="20"/>
      <c r="U43" s="25"/>
    </row>
    <row r="44" spans="1:22" ht="12.75">
      <c r="A44" s="33" t="s">
        <v>58</v>
      </c>
      <c r="F44" s="33" t="s">
        <v>9</v>
      </c>
      <c r="G44" s="23">
        <f>+G30+G38+G41</f>
        <v>0</v>
      </c>
      <c r="H44" s="20">
        <f>+H30+H38+H41</f>
        <v>0</v>
      </c>
      <c r="I44" s="20">
        <f>+I30+I38+I41</f>
        <v>-134</v>
      </c>
      <c r="J44" s="23">
        <f aca="true" t="shared" si="9" ref="J44:R44">+J30+J38+J41</f>
        <v>0</v>
      </c>
      <c r="K44" s="20">
        <f t="shared" si="9"/>
        <v>0</v>
      </c>
      <c r="L44" s="20">
        <f t="shared" si="9"/>
        <v>11</v>
      </c>
      <c r="M44" s="23">
        <f t="shared" si="9"/>
        <v>0</v>
      </c>
      <c r="N44" s="20">
        <f t="shared" si="9"/>
        <v>0</v>
      </c>
      <c r="O44" s="25">
        <f t="shared" si="9"/>
        <v>342</v>
      </c>
      <c r="P44" s="20">
        <f t="shared" si="9"/>
        <v>36</v>
      </c>
      <c r="Q44" s="20">
        <f t="shared" si="9"/>
        <v>36</v>
      </c>
      <c r="R44" s="25">
        <f t="shared" si="9"/>
        <v>51369</v>
      </c>
      <c r="S44" s="20">
        <f>+G44+J44+M44+P44</f>
        <v>36</v>
      </c>
      <c r="T44" s="20">
        <f>+H44+K44+N44+Q44</f>
        <v>36</v>
      </c>
      <c r="U44" s="25">
        <f>+I44+L44+O44+R44</f>
        <v>51588</v>
      </c>
      <c r="V44" s="24"/>
    </row>
    <row r="45" spans="7:21" ht="15">
      <c r="G45" s="46"/>
      <c r="H45" s="42"/>
      <c r="I45" s="48"/>
      <c r="J45" s="46"/>
      <c r="K45" s="58"/>
      <c r="L45" s="57"/>
      <c r="M45" s="47"/>
      <c r="N45" s="47"/>
      <c r="O45" s="48"/>
      <c r="P45" s="47"/>
      <c r="Q45" s="47"/>
      <c r="R45" s="48"/>
      <c r="S45" s="47"/>
      <c r="T45" s="47"/>
      <c r="U45" s="48"/>
    </row>
    <row r="46" spans="1:22" ht="12.75">
      <c r="A46" s="33" t="s">
        <v>59</v>
      </c>
      <c r="F46" s="33" t="s">
        <v>8</v>
      </c>
      <c r="G46" s="27">
        <f aca="true" t="shared" si="10" ref="G46:Q46">SUM(G15+G44)</f>
        <v>7</v>
      </c>
      <c r="H46" s="28">
        <f t="shared" si="10"/>
        <v>7</v>
      </c>
      <c r="I46" s="28">
        <f t="shared" si="10"/>
        <v>19781</v>
      </c>
      <c r="J46" s="27">
        <f t="shared" si="10"/>
        <v>2</v>
      </c>
      <c r="K46" s="28">
        <f t="shared" si="10"/>
        <v>2</v>
      </c>
      <c r="L46" s="28">
        <f t="shared" si="10"/>
        <v>4997.5</v>
      </c>
      <c r="M46" s="27">
        <f t="shared" si="10"/>
        <v>5</v>
      </c>
      <c r="N46" s="28">
        <f t="shared" si="10"/>
        <v>5</v>
      </c>
      <c r="O46" s="28">
        <f t="shared" si="10"/>
        <v>40311</v>
      </c>
      <c r="P46" s="27">
        <f t="shared" si="10"/>
        <v>36</v>
      </c>
      <c r="Q46" s="28">
        <f t="shared" si="10"/>
        <v>36</v>
      </c>
      <c r="R46" s="28">
        <f>SUM(R15+R44)</f>
        <v>51369</v>
      </c>
      <c r="S46" s="27">
        <f>SUM(S15+S44)</f>
        <v>45</v>
      </c>
      <c r="T46" s="28">
        <f>SUM(T15+T44)</f>
        <v>45</v>
      </c>
      <c r="U46" s="29">
        <f>SUM(U15+U44)</f>
        <v>76489.5</v>
      </c>
      <c r="V46" s="24"/>
    </row>
    <row r="47" spans="1:21" ht="12.75">
      <c r="A47" s="35"/>
      <c r="F47" s="33" t="s">
        <v>8</v>
      </c>
      <c r="G47" s="23"/>
      <c r="H47" s="20"/>
      <c r="I47" s="21"/>
      <c r="J47" s="23"/>
      <c r="K47" s="20"/>
      <c r="L47" s="21"/>
      <c r="M47" s="20"/>
      <c r="N47" s="20"/>
      <c r="O47" s="21"/>
      <c r="P47" s="20"/>
      <c r="Q47" s="20"/>
      <c r="R47" s="21"/>
      <c r="S47" s="20"/>
      <c r="T47" s="20"/>
      <c r="U47" s="21"/>
    </row>
    <row r="48" spans="1:21" ht="12.75">
      <c r="A48" s="35" t="s">
        <v>22</v>
      </c>
      <c r="F48" s="33" t="s">
        <v>8</v>
      </c>
      <c r="G48" s="23"/>
      <c r="H48" s="52"/>
      <c r="I48" s="20"/>
      <c r="J48" s="23"/>
      <c r="K48" s="20"/>
      <c r="L48" s="21"/>
      <c r="M48" s="20"/>
      <c r="N48" s="20"/>
      <c r="O48" s="21"/>
      <c r="P48" s="20"/>
      <c r="Q48" s="20"/>
      <c r="R48" s="21"/>
      <c r="S48" s="20"/>
      <c r="T48" s="20"/>
      <c r="U48" s="21"/>
    </row>
    <row r="49" spans="6:21" ht="12.75">
      <c r="F49" s="33" t="s">
        <v>8</v>
      </c>
      <c r="G49" s="23"/>
      <c r="H49" s="52"/>
      <c r="I49" s="20"/>
      <c r="J49" s="23"/>
      <c r="K49" s="20"/>
      <c r="L49" s="21"/>
      <c r="M49" s="20"/>
      <c r="N49" s="20"/>
      <c r="O49" s="21"/>
      <c r="P49" s="20"/>
      <c r="Q49" s="20"/>
      <c r="R49" s="21"/>
      <c r="S49" s="20"/>
      <c r="T49" s="20"/>
      <c r="U49" s="21"/>
    </row>
    <row r="50" spans="1:21" ht="12.75" customHeight="1">
      <c r="A50" s="133" t="s">
        <v>23</v>
      </c>
      <c r="B50" s="133"/>
      <c r="C50" s="133"/>
      <c r="D50" s="133"/>
      <c r="E50" s="133"/>
      <c r="F50" s="33" t="s">
        <v>9</v>
      </c>
      <c r="G50" s="23">
        <v>0</v>
      </c>
      <c r="H50" s="20">
        <v>0</v>
      </c>
      <c r="I50" s="25">
        <v>0</v>
      </c>
      <c r="J50" s="23">
        <v>0</v>
      </c>
      <c r="K50" s="20">
        <v>0</v>
      </c>
      <c r="L50" s="21">
        <v>0</v>
      </c>
      <c r="M50" s="20">
        <v>0</v>
      </c>
      <c r="N50" s="20">
        <v>0</v>
      </c>
      <c r="O50" s="21">
        <v>0</v>
      </c>
      <c r="P50" s="20">
        <v>5</v>
      </c>
      <c r="Q50" s="20">
        <v>4</v>
      </c>
      <c r="R50" s="25">
        <f>24560+9822+29470+5140</f>
        <v>68992</v>
      </c>
      <c r="S50" s="20">
        <f>+G50+J50+M50+P50</f>
        <v>5</v>
      </c>
      <c r="T50" s="20">
        <f>+H50+K50+N50+Q50</f>
        <v>4</v>
      </c>
      <c r="U50" s="25">
        <f>+I50+L50+O50+R50</f>
        <v>68992</v>
      </c>
    </row>
    <row r="51" spans="1:21" ht="12.75">
      <c r="A51" s="133"/>
      <c r="B51" s="133"/>
      <c r="C51" s="133"/>
      <c r="D51" s="133"/>
      <c r="E51" s="133"/>
      <c r="G51" s="23"/>
      <c r="H51" s="20"/>
      <c r="I51" s="25"/>
      <c r="J51" s="23"/>
      <c r="K51" s="20"/>
      <c r="L51" s="21"/>
      <c r="M51" s="20"/>
      <c r="N51" s="20"/>
      <c r="O51" s="21"/>
      <c r="P51" s="20"/>
      <c r="Q51" s="20"/>
      <c r="R51" s="21"/>
      <c r="S51" s="20"/>
      <c r="T51" s="20"/>
      <c r="U51" s="25"/>
    </row>
    <row r="52" spans="1:21" ht="12.75">
      <c r="A52" s="49"/>
      <c r="B52" s="49"/>
      <c r="C52" s="49"/>
      <c r="D52" s="49"/>
      <c r="E52" s="49"/>
      <c r="G52" s="23"/>
      <c r="H52" s="20"/>
      <c r="I52" s="25"/>
      <c r="J52" s="23"/>
      <c r="K52" s="20"/>
      <c r="L52" s="21"/>
      <c r="M52" s="20"/>
      <c r="N52" s="20"/>
      <c r="O52" s="21"/>
      <c r="P52" s="20"/>
      <c r="Q52" s="20"/>
      <c r="R52" s="21"/>
      <c r="S52" s="20"/>
      <c r="T52" s="20"/>
      <c r="U52" s="25"/>
    </row>
    <row r="53" spans="1:22" ht="12.75">
      <c r="A53" s="146" t="s">
        <v>55</v>
      </c>
      <c r="B53" s="146"/>
      <c r="C53" s="146"/>
      <c r="D53" s="146"/>
      <c r="E53" s="146"/>
      <c r="F53" s="24"/>
      <c r="G53" s="23">
        <v>0</v>
      </c>
      <c r="H53" s="20">
        <v>0</v>
      </c>
      <c r="I53" s="21">
        <v>0</v>
      </c>
      <c r="J53" s="23">
        <v>0</v>
      </c>
      <c r="K53" s="20">
        <v>0</v>
      </c>
      <c r="L53" s="21">
        <v>0</v>
      </c>
      <c r="M53" s="20">
        <v>6</v>
      </c>
      <c r="N53" s="20">
        <v>3</v>
      </c>
      <c r="O53" s="25">
        <f>40705+0.5</f>
        <v>40705.5</v>
      </c>
      <c r="P53" s="20">
        <v>0</v>
      </c>
      <c r="Q53" s="20">
        <v>0</v>
      </c>
      <c r="R53" s="21">
        <v>0</v>
      </c>
      <c r="S53" s="20">
        <f>+G53+J53+M53+P53</f>
        <v>6</v>
      </c>
      <c r="T53" s="20">
        <f>+H53+K53+N53+Q53</f>
        <v>3</v>
      </c>
      <c r="U53" s="25">
        <f>+I53+L53+O53+R53</f>
        <v>40705.5</v>
      </c>
      <c r="V53" s="24"/>
    </row>
    <row r="54" spans="1:22" ht="7.5" customHeight="1" hidden="1">
      <c r="A54" s="146"/>
      <c r="B54" s="146"/>
      <c r="C54" s="146"/>
      <c r="D54" s="146"/>
      <c r="E54" s="146"/>
      <c r="F54" s="24"/>
      <c r="G54" s="23"/>
      <c r="H54" s="20"/>
      <c r="I54" s="21"/>
      <c r="J54" s="23"/>
      <c r="K54" s="20"/>
      <c r="L54" s="21"/>
      <c r="M54" s="20"/>
      <c r="N54" s="20"/>
      <c r="O54" s="21"/>
      <c r="P54" s="20"/>
      <c r="Q54" s="20"/>
      <c r="R54" s="21"/>
      <c r="S54" s="20"/>
      <c r="T54" s="20"/>
      <c r="U54" s="25"/>
      <c r="V54" s="24"/>
    </row>
    <row r="55" spans="1:22" ht="12.75">
      <c r="A55" s="49"/>
      <c r="B55" s="49"/>
      <c r="C55" s="49"/>
      <c r="D55" s="49"/>
      <c r="E55" s="49"/>
      <c r="F55" s="24"/>
      <c r="G55" s="23"/>
      <c r="H55" s="20"/>
      <c r="I55" s="21"/>
      <c r="J55" s="23"/>
      <c r="K55" s="20"/>
      <c r="L55" s="21"/>
      <c r="M55" s="20"/>
      <c r="N55" s="20"/>
      <c r="O55" s="21"/>
      <c r="P55" s="20"/>
      <c r="Q55" s="20"/>
      <c r="R55" s="21"/>
      <c r="S55" s="20"/>
      <c r="T55" s="20"/>
      <c r="U55" s="25"/>
      <c r="V55" s="24"/>
    </row>
    <row r="56" spans="1:21" ht="12.75">
      <c r="A56" s="33" t="s">
        <v>24</v>
      </c>
      <c r="F56" s="33" t="s">
        <v>9</v>
      </c>
      <c r="G56" s="23">
        <f aca="true" t="shared" si="11" ref="G56:R56">SUM(G50:G53)</f>
        <v>0</v>
      </c>
      <c r="H56" s="20">
        <f t="shared" si="11"/>
        <v>0</v>
      </c>
      <c r="I56" s="25">
        <f t="shared" si="11"/>
        <v>0</v>
      </c>
      <c r="J56" s="23">
        <f t="shared" si="11"/>
        <v>0</v>
      </c>
      <c r="K56" s="20">
        <f t="shared" si="11"/>
        <v>0</v>
      </c>
      <c r="L56" s="25">
        <f t="shared" si="11"/>
        <v>0</v>
      </c>
      <c r="M56" s="23">
        <f t="shared" si="11"/>
        <v>6</v>
      </c>
      <c r="N56" s="20">
        <f t="shared" si="11"/>
        <v>3</v>
      </c>
      <c r="O56" s="25">
        <f t="shared" si="11"/>
        <v>40705.5</v>
      </c>
      <c r="P56" s="23">
        <f t="shared" si="11"/>
        <v>5</v>
      </c>
      <c r="Q56" s="20">
        <f t="shared" si="11"/>
        <v>4</v>
      </c>
      <c r="R56" s="25">
        <f t="shared" si="11"/>
        <v>68992</v>
      </c>
      <c r="S56" s="20">
        <f aca="true" t="shared" si="12" ref="S56:U57">+G56+J56+M56+P56</f>
        <v>11</v>
      </c>
      <c r="T56" s="20">
        <f t="shared" si="12"/>
        <v>7</v>
      </c>
      <c r="U56" s="25">
        <f t="shared" si="12"/>
        <v>109697.5</v>
      </c>
    </row>
    <row r="57" spans="1:21" ht="12.75">
      <c r="A57" s="33" t="s">
        <v>76</v>
      </c>
      <c r="F57" s="33" t="s">
        <v>9</v>
      </c>
      <c r="G57" s="41">
        <v>0</v>
      </c>
      <c r="H57" s="42">
        <v>0</v>
      </c>
      <c r="I57" s="45">
        <v>0</v>
      </c>
      <c r="J57" s="41">
        <f>+J30</f>
        <v>0</v>
      </c>
      <c r="K57" s="42">
        <f>+K30</f>
        <v>0</v>
      </c>
      <c r="L57" s="45">
        <f>-4698</f>
        <v>-4698</v>
      </c>
      <c r="M57" s="42">
        <v>0</v>
      </c>
      <c r="N57" s="42">
        <v>0</v>
      </c>
      <c r="O57" s="45">
        <v>0</v>
      </c>
      <c r="P57" s="42">
        <v>0</v>
      </c>
      <c r="Q57" s="42">
        <v>0</v>
      </c>
      <c r="R57" s="45">
        <v>0</v>
      </c>
      <c r="S57" s="41">
        <f t="shared" si="12"/>
        <v>0</v>
      </c>
      <c r="T57" s="42">
        <f t="shared" si="12"/>
        <v>0</v>
      </c>
      <c r="U57" s="45">
        <f t="shared" si="12"/>
        <v>-4698</v>
      </c>
    </row>
    <row r="58" spans="7:21" ht="12.75">
      <c r="G58" s="62"/>
      <c r="H58" s="59"/>
      <c r="I58" s="25"/>
      <c r="J58" s="23"/>
      <c r="K58" s="20"/>
      <c r="L58" s="25"/>
      <c r="M58" s="20"/>
      <c r="N58" s="20"/>
      <c r="O58" s="25"/>
      <c r="P58" s="20"/>
      <c r="Q58" s="20"/>
      <c r="R58" s="25"/>
      <c r="S58" s="20"/>
      <c r="T58" s="20"/>
      <c r="U58" s="25"/>
    </row>
    <row r="59" spans="1:21" ht="12.75">
      <c r="A59" s="33" t="s">
        <v>77</v>
      </c>
      <c r="F59" s="33" t="s">
        <v>9</v>
      </c>
      <c r="G59" s="23">
        <f aca="true" t="shared" si="13" ref="G59:L59">SUM(G56:G57)</f>
        <v>0</v>
      </c>
      <c r="H59" s="20">
        <f t="shared" si="13"/>
        <v>0</v>
      </c>
      <c r="I59" s="25">
        <f t="shared" si="13"/>
        <v>0</v>
      </c>
      <c r="J59" s="23">
        <v>-2</v>
      </c>
      <c r="K59" s="20">
        <v>-2</v>
      </c>
      <c r="L59" s="25">
        <f t="shared" si="13"/>
        <v>-4698</v>
      </c>
      <c r="M59" s="20">
        <f aca="true" t="shared" si="14" ref="M59:R59">SUM(M56:M57)</f>
        <v>6</v>
      </c>
      <c r="N59" s="20">
        <f t="shared" si="14"/>
        <v>3</v>
      </c>
      <c r="O59" s="25">
        <f t="shared" si="14"/>
        <v>40705.5</v>
      </c>
      <c r="P59" s="20">
        <f t="shared" si="14"/>
        <v>5</v>
      </c>
      <c r="Q59" s="20">
        <f t="shared" si="14"/>
        <v>4</v>
      </c>
      <c r="R59" s="25">
        <f t="shared" si="14"/>
        <v>68992</v>
      </c>
      <c r="S59" s="23">
        <f>+G59+J59+M59+P59</f>
        <v>9</v>
      </c>
      <c r="T59" s="20">
        <f>+H59+K59+N59+Q59</f>
        <v>5</v>
      </c>
      <c r="U59" s="25">
        <f>+I59+L59+O59+R59</f>
        <v>104999.5</v>
      </c>
    </row>
    <row r="60" spans="6:21" ht="12.75">
      <c r="F60" s="33" t="s">
        <v>9</v>
      </c>
      <c r="G60" s="41"/>
      <c r="H60" s="42"/>
      <c r="I60" s="44"/>
      <c r="J60" s="41"/>
      <c r="K60" s="42"/>
      <c r="L60" s="44"/>
      <c r="M60" s="42"/>
      <c r="N60" s="42"/>
      <c r="O60" s="44"/>
      <c r="P60" s="42"/>
      <c r="Q60" s="42"/>
      <c r="R60" s="44"/>
      <c r="S60" s="42"/>
      <c r="T60" s="42"/>
      <c r="U60" s="44"/>
    </row>
    <row r="61" spans="1:21" ht="12.75">
      <c r="A61" s="33" t="s">
        <v>60</v>
      </c>
      <c r="F61" s="33" t="s">
        <v>9</v>
      </c>
      <c r="G61" s="27">
        <f>+G46+G59</f>
        <v>7</v>
      </c>
      <c r="H61" s="28">
        <f>+H46+H59</f>
        <v>7</v>
      </c>
      <c r="I61" s="29">
        <f>+I46+I59</f>
        <v>19781</v>
      </c>
      <c r="J61" s="27">
        <f aca="true" t="shared" si="15" ref="J61:T61">+J46+J59</f>
        <v>0</v>
      </c>
      <c r="K61" s="28">
        <f t="shared" si="15"/>
        <v>0</v>
      </c>
      <c r="L61" s="29">
        <f t="shared" si="15"/>
        <v>299.5</v>
      </c>
      <c r="M61" s="27">
        <f t="shared" si="15"/>
        <v>11</v>
      </c>
      <c r="N61" s="28">
        <f t="shared" si="15"/>
        <v>8</v>
      </c>
      <c r="O61" s="29">
        <f t="shared" si="15"/>
        <v>81016.5</v>
      </c>
      <c r="P61" s="27">
        <f t="shared" si="15"/>
        <v>41</v>
      </c>
      <c r="Q61" s="28">
        <f t="shared" si="15"/>
        <v>40</v>
      </c>
      <c r="R61" s="29">
        <f t="shared" si="15"/>
        <v>120361</v>
      </c>
      <c r="S61" s="27">
        <f t="shared" si="15"/>
        <v>54</v>
      </c>
      <c r="T61" s="28">
        <f t="shared" si="15"/>
        <v>50</v>
      </c>
      <c r="U61" s="29">
        <f>+U46+U59+1</f>
        <v>181490</v>
      </c>
    </row>
    <row r="62" spans="1:21" ht="12.75">
      <c r="A62" s="33" t="s">
        <v>37</v>
      </c>
      <c r="F62" s="33" t="s">
        <v>9</v>
      </c>
      <c r="G62" s="27">
        <f aca="true" t="shared" si="16" ref="G62:U62">+G61-G15</f>
        <v>0</v>
      </c>
      <c r="H62" s="28">
        <f t="shared" si="16"/>
        <v>0</v>
      </c>
      <c r="I62" s="45">
        <f t="shared" si="16"/>
        <v>-134</v>
      </c>
      <c r="J62" s="27">
        <f t="shared" si="16"/>
        <v>-2</v>
      </c>
      <c r="K62" s="28">
        <f t="shared" si="16"/>
        <v>-2</v>
      </c>
      <c r="L62" s="45">
        <f t="shared" si="16"/>
        <v>-4687</v>
      </c>
      <c r="M62" s="27">
        <f t="shared" si="16"/>
        <v>6</v>
      </c>
      <c r="N62" s="28">
        <f t="shared" si="16"/>
        <v>3</v>
      </c>
      <c r="O62" s="45">
        <f t="shared" si="16"/>
        <v>41047.5</v>
      </c>
      <c r="P62" s="27">
        <f t="shared" si="16"/>
        <v>41</v>
      </c>
      <c r="Q62" s="28">
        <f t="shared" si="16"/>
        <v>40</v>
      </c>
      <c r="R62" s="45">
        <f t="shared" si="16"/>
        <v>120361</v>
      </c>
      <c r="S62" s="27">
        <f t="shared" si="16"/>
        <v>45</v>
      </c>
      <c r="T62" s="28">
        <f t="shared" si="16"/>
        <v>41</v>
      </c>
      <c r="U62" s="45">
        <f t="shared" si="16"/>
        <v>156588.5</v>
      </c>
    </row>
    <row r="63" spans="8:21" ht="12.75">
      <c r="H63" s="20"/>
      <c r="I63" s="35"/>
      <c r="J63" s="35"/>
      <c r="K63" s="35"/>
      <c r="O63" s="35"/>
      <c r="P63" s="35"/>
      <c r="Q63" s="35"/>
      <c r="R63" s="35"/>
      <c r="U63" s="35"/>
    </row>
    <row r="64" spans="8:21" ht="12.75">
      <c r="H64" s="20"/>
      <c r="I64" s="35"/>
      <c r="J64" s="35"/>
      <c r="K64" s="35"/>
      <c r="O64" s="35"/>
      <c r="P64" s="35"/>
      <c r="Q64" s="35"/>
      <c r="R64" s="35"/>
      <c r="U64" s="35"/>
    </row>
    <row r="65" spans="1:8" ht="12.75">
      <c r="A65" s="33" t="s">
        <v>93</v>
      </c>
      <c r="H65" s="20"/>
    </row>
    <row r="66" spans="1:8" ht="12.75">
      <c r="A66" s="33" t="s">
        <v>88</v>
      </c>
      <c r="H66" s="20"/>
    </row>
    <row r="67" ht="12.75">
      <c r="H67" s="20"/>
    </row>
    <row r="68" ht="12.75">
      <c r="H68" s="20"/>
    </row>
    <row r="69" ht="12.75">
      <c r="H69" s="20"/>
    </row>
    <row r="70" ht="12.75">
      <c r="H70" s="20"/>
    </row>
    <row r="71" ht="12.75">
      <c r="H71" s="20"/>
    </row>
    <row r="72" ht="12.75">
      <c r="H72" s="20"/>
    </row>
    <row r="73" ht="12.75">
      <c r="H73" s="20"/>
    </row>
    <row r="74" ht="12.75">
      <c r="H74" s="20"/>
    </row>
    <row r="75" ht="12.75">
      <c r="H75" s="20"/>
    </row>
    <row r="76" ht="12.75">
      <c r="H76" s="20"/>
    </row>
    <row r="77" ht="12.75">
      <c r="H77" s="20"/>
    </row>
    <row r="78" ht="12.75">
      <c r="H78" s="20"/>
    </row>
    <row r="79" ht="12.75">
      <c r="H79" s="20"/>
    </row>
    <row r="80" ht="12.75">
      <c r="H80" s="20"/>
    </row>
    <row r="81" ht="12.75">
      <c r="H81" s="20"/>
    </row>
    <row r="82" ht="12.75">
      <c r="H82" s="20"/>
    </row>
    <row r="83" ht="12.75">
      <c r="H83" s="20"/>
    </row>
    <row r="84" ht="12.75">
      <c r="H84" s="20"/>
    </row>
    <row r="85" ht="12.75">
      <c r="H85" s="20"/>
    </row>
    <row r="86" ht="15">
      <c r="H86" s="47"/>
    </row>
    <row r="87" ht="12.75">
      <c r="H87" s="28"/>
    </row>
    <row r="88" ht="12.75">
      <c r="H88" s="20"/>
    </row>
    <row r="89" ht="12.75">
      <c r="H89" s="20"/>
    </row>
    <row r="90" ht="12.75">
      <c r="H90" s="20"/>
    </row>
    <row r="91" ht="12.75">
      <c r="H91" s="20"/>
    </row>
    <row r="92" ht="12.75">
      <c r="H92" s="20"/>
    </row>
    <row r="93" ht="12.75">
      <c r="H93" s="20"/>
    </row>
    <row r="94" ht="12.75">
      <c r="H94" s="20"/>
    </row>
    <row r="95" ht="12.75">
      <c r="H95" s="20"/>
    </row>
    <row r="96" ht="12.75">
      <c r="H96" s="20"/>
    </row>
    <row r="97" ht="12.75">
      <c r="H97" s="20"/>
    </row>
    <row r="98" ht="12.75">
      <c r="H98" s="20"/>
    </row>
    <row r="99" ht="12.75">
      <c r="H99" s="20"/>
    </row>
    <row r="100" ht="12.75">
      <c r="H100" s="20"/>
    </row>
    <row r="101" ht="12.75">
      <c r="H101" s="20"/>
    </row>
    <row r="102" ht="12.75">
      <c r="H102" s="20"/>
    </row>
    <row r="103" ht="12.75">
      <c r="H103" s="20"/>
    </row>
    <row r="104" ht="12.75">
      <c r="H104" s="20"/>
    </row>
    <row r="105" ht="12.75">
      <c r="H105" s="42"/>
    </row>
    <row r="106" ht="12.75">
      <c r="H106" s="20"/>
    </row>
    <row r="107" ht="12.75">
      <c r="H107" s="42"/>
    </row>
    <row r="108" ht="12.75">
      <c r="H108" s="28"/>
    </row>
    <row r="109" ht="12.75">
      <c r="H109" s="42"/>
    </row>
    <row r="137" ht="12.75">
      <c r="A137" s="33" t="s">
        <v>25</v>
      </c>
    </row>
    <row r="138" ht="12.75">
      <c r="A138" s="33" t="s">
        <v>26</v>
      </c>
    </row>
    <row r="139" ht="12.75">
      <c r="A139" s="33" t="s">
        <v>27</v>
      </c>
    </row>
    <row r="141" ht="12.75">
      <c r="A141" s="33" t="s">
        <v>28</v>
      </c>
    </row>
    <row r="142" ht="12.75">
      <c r="A142" s="33" t="s">
        <v>29</v>
      </c>
    </row>
  </sheetData>
  <mergeCells count="8">
    <mergeCell ref="A2:U2"/>
    <mergeCell ref="A3:U3"/>
    <mergeCell ref="A53:E54"/>
    <mergeCell ref="G6:I7"/>
    <mergeCell ref="M6:O7"/>
    <mergeCell ref="S6:U7"/>
    <mergeCell ref="J6:L7"/>
    <mergeCell ref="A50:E51"/>
  </mergeCells>
  <printOptions horizontalCentered="1"/>
  <pageMargins left="0.75" right="0" top="1" bottom="1" header="0.5" footer="0.5"/>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IV93"/>
  <sheetViews>
    <sheetView view="pageBreakPreview" zoomScale="60" workbookViewId="0" topLeftCell="A35">
      <selection activeCell="A37" sqref="A37"/>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22.421875" style="2" customWidth="1"/>
    <col min="7" max="7" width="1.7109375" style="2" customWidth="1"/>
    <col min="8" max="8" width="11.8515625" style="2" customWidth="1"/>
    <col min="9" max="9" width="1.421875" style="2" customWidth="1"/>
    <col min="10" max="10" width="12.28125" style="2" customWidth="1"/>
    <col min="11" max="11" width="1.421875" style="2" customWidth="1"/>
    <col min="12" max="12" width="9.7109375" style="2" customWidth="1"/>
    <col min="13" max="13" width="2.8515625" style="2" customWidth="1"/>
    <col min="14" max="14" width="11.28125" style="2" customWidth="1"/>
    <col min="15" max="15" width="1.1484375" style="2" customWidth="1"/>
    <col min="16" max="16" width="12.28125" style="2" customWidth="1"/>
    <col min="17" max="17" width="1.1484375" style="2" customWidth="1"/>
    <col min="18" max="18" width="9.8515625" style="2" customWidth="1"/>
    <col min="19" max="19" width="2.57421875" style="2" customWidth="1"/>
    <col min="20" max="20" width="10.8515625" style="2" customWidth="1"/>
    <col min="21" max="21" width="1.7109375" style="2" customWidth="1"/>
    <col min="22" max="22" width="11.28125" style="2" customWidth="1"/>
    <col min="23" max="23" width="1.7109375" style="2" customWidth="1"/>
    <col min="24" max="24" width="11.28125" style="2" customWidth="1"/>
    <col min="25" max="25" width="2.421875" style="2" customWidth="1"/>
    <col min="26" max="26" width="11.28125" style="2" customWidth="1"/>
    <col min="27" max="27" width="1.7109375" style="2" customWidth="1"/>
    <col min="28" max="28" width="11.8515625" style="2" customWidth="1"/>
    <col min="29" max="29" width="1.8515625" style="2" customWidth="1"/>
    <col min="30" max="30" width="14.57421875" style="2" customWidth="1"/>
    <col min="31" max="31" width="3.421875" style="2" customWidth="1"/>
    <col min="32" max="16384" width="8.421875" style="2" customWidth="1"/>
  </cols>
  <sheetData>
    <row r="1" spans="1:30" ht="18">
      <c r="A1" s="124"/>
      <c r="B1" s="124" t="s">
        <v>5</v>
      </c>
      <c r="C1" s="67"/>
      <c r="D1" s="67"/>
      <c r="E1" s="67"/>
      <c r="F1" s="67"/>
      <c r="G1" s="67"/>
      <c r="H1" s="67"/>
      <c r="I1" s="67"/>
      <c r="J1" s="124"/>
      <c r="K1" s="124"/>
      <c r="L1" s="124"/>
      <c r="M1" s="124"/>
      <c r="N1" s="124"/>
      <c r="O1" s="124"/>
      <c r="P1" s="124"/>
      <c r="Q1" s="124"/>
      <c r="R1" s="124"/>
      <c r="S1" s="124"/>
      <c r="T1" s="124"/>
      <c r="U1" s="67"/>
      <c r="V1" s="67"/>
      <c r="W1" s="67"/>
      <c r="X1" s="67"/>
      <c r="Y1" s="67"/>
      <c r="Z1" s="67"/>
      <c r="AA1" s="67"/>
      <c r="AB1" s="67"/>
      <c r="AC1" s="67"/>
      <c r="AD1" s="67"/>
    </row>
    <row r="2" spans="1:30" ht="18">
      <c r="A2" s="127" t="s">
        <v>16</v>
      </c>
      <c r="B2" s="67"/>
      <c r="C2" s="67"/>
      <c r="D2" s="67"/>
      <c r="E2" s="67"/>
      <c r="F2" s="67"/>
      <c r="G2" s="67"/>
      <c r="H2" s="67"/>
      <c r="I2" s="67"/>
      <c r="J2" s="67"/>
      <c r="K2" s="67"/>
      <c r="L2" s="124"/>
      <c r="M2" s="124"/>
      <c r="N2" s="124"/>
      <c r="O2" s="124"/>
      <c r="P2" s="124"/>
      <c r="Q2" s="124"/>
      <c r="R2" s="124"/>
      <c r="S2" s="67"/>
      <c r="T2" s="67"/>
      <c r="U2" s="67"/>
      <c r="V2" s="67"/>
      <c r="W2" s="67"/>
      <c r="X2" s="67"/>
      <c r="Y2" s="67"/>
      <c r="Z2" s="67"/>
      <c r="AA2" s="67"/>
      <c r="AB2" s="67"/>
      <c r="AC2" s="67"/>
      <c r="AD2" s="67"/>
    </row>
    <row r="3" spans="1:30" ht="18">
      <c r="A3" s="128" t="s">
        <v>17</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ht="1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7" spans="8:12" ht="15" customHeight="1">
      <c r="H7" s="174" t="s">
        <v>48</v>
      </c>
      <c r="I7" s="175"/>
      <c r="J7" s="175"/>
      <c r="K7" s="175"/>
      <c r="L7" s="176"/>
    </row>
    <row r="8" spans="8:30" ht="15.75" customHeight="1">
      <c r="H8" s="177"/>
      <c r="I8" s="178"/>
      <c r="J8" s="178"/>
      <c r="K8" s="178"/>
      <c r="L8" s="179"/>
      <c r="N8" s="72" t="s">
        <v>30</v>
      </c>
      <c r="O8" s="72"/>
      <c r="P8" s="72"/>
      <c r="Q8" s="72"/>
      <c r="R8" s="72"/>
      <c r="T8" s="72" t="s">
        <v>3</v>
      </c>
      <c r="U8" s="72"/>
      <c r="V8" s="72"/>
      <c r="W8" s="72"/>
      <c r="X8" s="72"/>
      <c r="Z8" s="183" t="s">
        <v>4</v>
      </c>
      <c r="AA8" s="184"/>
      <c r="AB8" s="184"/>
      <c r="AC8" s="184"/>
      <c r="AD8" s="185"/>
    </row>
    <row r="9" spans="8:30" ht="17.25" customHeight="1">
      <c r="H9" s="77"/>
      <c r="I9" s="68"/>
      <c r="J9" s="68"/>
      <c r="K9" s="68"/>
      <c r="L9" s="69"/>
      <c r="N9" s="75" t="s">
        <v>13</v>
      </c>
      <c r="O9" s="71"/>
      <c r="P9" s="71"/>
      <c r="Q9" s="71"/>
      <c r="R9" s="71"/>
      <c r="T9" s="71" t="s">
        <v>13</v>
      </c>
      <c r="U9" s="71"/>
      <c r="V9" s="71"/>
      <c r="W9" s="71"/>
      <c r="X9" s="71"/>
      <c r="Z9" s="71" t="s">
        <v>13</v>
      </c>
      <c r="AA9" s="71"/>
      <c r="AB9" s="71"/>
      <c r="AC9" s="71"/>
      <c r="AD9" s="71"/>
    </row>
    <row r="10" spans="1:30" ht="15">
      <c r="A10" s="2" t="s">
        <v>11</v>
      </c>
      <c r="H10" s="76" t="s">
        <v>15</v>
      </c>
      <c r="I10" s="50"/>
      <c r="J10" s="74" t="s">
        <v>12</v>
      </c>
      <c r="K10" s="50"/>
      <c r="L10" s="50" t="s">
        <v>10</v>
      </c>
      <c r="N10" s="76" t="s">
        <v>15</v>
      </c>
      <c r="O10" s="50"/>
      <c r="P10" s="74" t="s">
        <v>12</v>
      </c>
      <c r="Q10" s="50"/>
      <c r="R10" s="50" t="s">
        <v>10</v>
      </c>
      <c r="T10" s="50" t="s">
        <v>15</v>
      </c>
      <c r="U10" s="50"/>
      <c r="V10" s="74" t="s">
        <v>12</v>
      </c>
      <c r="W10" s="50"/>
      <c r="X10" s="50" t="s">
        <v>10</v>
      </c>
      <c r="Z10" s="50" t="s">
        <v>15</v>
      </c>
      <c r="AA10" s="50"/>
      <c r="AB10" s="74" t="s">
        <v>12</v>
      </c>
      <c r="AC10" s="50"/>
      <c r="AD10" s="50" t="s">
        <v>10</v>
      </c>
    </row>
    <row r="12" spans="1:30" ht="15">
      <c r="A12" s="2">
        <v>1</v>
      </c>
      <c r="B12" s="73" t="s">
        <v>49</v>
      </c>
      <c r="G12" s="2" t="s">
        <v>9</v>
      </c>
      <c r="H12" s="70">
        <v>9</v>
      </c>
      <c r="I12" s="70" t="s">
        <v>9</v>
      </c>
      <c r="J12" s="70">
        <v>9</v>
      </c>
      <c r="K12" s="70"/>
      <c r="L12" s="104">
        <v>24902</v>
      </c>
      <c r="M12" s="73" t="s">
        <v>91</v>
      </c>
      <c r="N12" s="70">
        <v>45</v>
      </c>
      <c r="O12" s="70"/>
      <c r="P12" s="70">
        <v>45</v>
      </c>
      <c r="Q12" s="70"/>
      <c r="R12" s="104">
        <v>76490</v>
      </c>
      <c r="T12" s="70">
        <f>+N12+Z12</f>
        <v>54</v>
      </c>
      <c r="U12" s="70"/>
      <c r="V12" s="70">
        <f>+P12+AB12</f>
        <v>50</v>
      </c>
      <c r="W12" s="70"/>
      <c r="X12" s="104">
        <f>+R12+AD12</f>
        <v>181490</v>
      </c>
      <c r="Z12" s="70">
        <v>9</v>
      </c>
      <c r="AA12" s="70"/>
      <c r="AB12" s="70">
        <v>5</v>
      </c>
      <c r="AC12" s="70"/>
      <c r="AD12" s="104">
        <v>105000</v>
      </c>
    </row>
    <row r="13" spans="2:30" ht="15">
      <c r="B13" s="73"/>
      <c r="H13" s="70"/>
      <c r="I13" s="70"/>
      <c r="J13" s="70"/>
      <c r="K13" s="70"/>
      <c r="L13" s="70"/>
      <c r="N13" s="70"/>
      <c r="O13" s="70"/>
      <c r="P13" s="70"/>
      <c r="Q13" s="70"/>
      <c r="R13" s="70"/>
      <c r="T13" s="70"/>
      <c r="U13" s="70"/>
      <c r="V13" s="70"/>
      <c r="W13" s="70"/>
      <c r="X13" s="70"/>
      <c r="Z13" s="70"/>
      <c r="AA13" s="70"/>
      <c r="AB13" s="70"/>
      <c r="AC13" s="70"/>
      <c r="AD13" s="70"/>
    </row>
    <row r="14" spans="8:30" ht="15">
      <c r="H14" s="70"/>
      <c r="I14" s="70"/>
      <c r="J14" s="70"/>
      <c r="K14" s="70"/>
      <c r="L14" s="70"/>
      <c r="N14" s="70"/>
      <c r="O14" s="70"/>
      <c r="P14" s="70"/>
      <c r="Q14" s="70"/>
      <c r="R14" s="70"/>
      <c r="T14" s="70"/>
      <c r="U14" s="70"/>
      <c r="V14" s="70"/>
      <c r="W14" s="70"/>
      <c r="X14" s="70"/>
      <c r="Z14" s="70"/>
      <c r="AA14" s="70"/>
      <c r="AB14" s="70"/>
      <c r="AC14" s="70"/>
      <c r="AD14" s="70"/>
    </row>
    <row r="15" spans="2:30" ht="15">
      <c r="B15" s="2" t="s">
        <v>0</v>
      </c>
      <c r="G15" s="2" t="s">
        <v>9</v>
      </c>
      <c r="H15" s="70">
        <v>9</v>
      </c>
      <c r="I15" s="70"/>
      <c r="J15" s="70">
        <v>9</v>
      </c>
      <c r="K15" s="70"/>
      <c r="L15" s="70">
        <v>24902</v>
      </c>
      <c r="N15" s="70">
        <f>+N12</f>
        <v>45</v>
      </c>
      <c r="O15" s="70"/>
      <c r="P15" s="70">
        <f>+P12</f>
        <v>45</v>
      </c>
      <c r="Q15" s="70"/>
      <c r="R15" s="70">
        <f>+R12</f>
        <v>76490</v>
      </c>
      <c r="T15" s="70">
        <f>+T12</f>
        <v>54</v>
      </c>
      <c r="U15" s="70"/>
      <c r="V15" s="70">
        <f>+V12</f>
        <v>50</v>
      </c>
      <c r="W15" s="70"/>
      <c r="X15" s="70">
        <f>+X12</f>
        <v>181490</v>
      </c>
      <c r="Z15" s="70">
        <f>+Z12</f>
        <v>9</v>
      </c>
      <c r="AA15" s="70"/>
      <c r="AB15" s="70">
        <f>+AB12</f>
        <v>5</v>
      </c>
      <c r="AC15" s="70"/>
      <c r="AD15" s="70">
        <f>+AD12</f>
        <v>105000</v>
      </c>
    </row>
    <row r="16" spans="8:30" ht="15">
      <c r="H16" s="70"/>
      <c r="I16" s="70"/>
      <c r="J16" s="70"/>
      <c r="K16" s="70"/>
      <c r="L16" s="70"/>
      <c r="N16" s="70"/>
      <c r="O16" s="70"/>
      <c r="P16" s="70"/>
      <c r="Q16" s="70"/>
      <c r="R16" s="70"/>
      <c r="T16" s="70"/>
      <c r="U16" s="70"/>
      <c r="V16" s="70"/>
      <c r="W16" s="70"/>
      <c r="X16" s="70"/>
      <c r="Z16" s="70"/>
      <c r="AA16" s="70"/>
      <c r="AB16" s="70"/>
      <c r="AC16" s="70"/>
      <c r="AD16" s="70"/>
    </row>
    <row r="17" spans="2:30" ht="15" hidden="1">
      <c r="B17" s="2" t="s">
        <v>1</v>
      </c>
      <c r="H17" s="70">
        <v>0</v>
      </c>
      <c r="I17" s="70"/>
      <c r="J17" s="70">
        <v>0</v>
      </c>
      <c r="K17" s="70"/>
      <c r="L17" s="70">
        <v>0</v>
      </c>
      <c r="N17" s="70">
        <v>0</v>
      </c>
      <c r="O17" s="70"/>
      <c r="P17" s="70">
        <v>0</v>
      </c>
      <c r="Q17" s="70"/>
      <c r="R17" s="70">
        <v>0</v>
      </c>
      <c r="T17" s="70">
        <v>0</v>
      </c>
      <c r="U17" s="70"/>
      <c r="V17" s="70">
        <v>0</v>
      </c>
      <c r="W17" s="70"/>
      <c r="X17" s="70">
        <v>0</v>
      </c>
      <c r="Z17" s="70">
        <v>0</v>
      </c>
      <c r="AA17" s="70"/>
      <c r="AB17" s="70">
        <v>0</v>
      </c>
      <c r="AC17" s="70"/>
      <c r="AD17" s="70">
        <v>0</v>
      </c>
    </row>
    <row r="18" spans="8:30" ht="15" hidden="1">
      <c r="H18" s="70"/>
      <c r="I18" s="70"/>
      <c r="J18" s="70"/>
      <c r="K18" s="70"/>
      <c r="L18" s="70"/>
      <c r="N18" s="70"/>
      <c r="O18" s="70"/>
      <c r="P18" s="70"/>
      <c r="Q18" s="70"/>
      <c r="R18" s="70"/>
      <c r="T18" s="70"/>
      <c r="U18" s="70"/>
      <c r="V18" s="70"/>
      <c r="W18" s="70"/>
      <c r="X18" s="70"/>
      <c r="Z18" s="70"/>
      <c r="AA18" s="70"/>
      <c r="AB18" s="70"/>
      <c r="AC18" s="70"/>
      <c r="AD18" s="70"/>
    </row>
    <row r="19" spans="2:30" ht="15" hidden="1">
      <c r="B19" s="2" t="s">
        <v>2</v>
      </c>
      <c r="H19" s="70">
        <v>0</v>
      </c>
      <c r="I19" s="70"/>
      <c r="J19" s="70">
        <v>0</v>
      </c>
      <c r="K19" s="70"/>
      <c r="L19" s="70">
        <v>0</v>
      </c>
      <c r="N19" s="99">
        <f>+N15</f>
        <v>45</v>
      </c>
      <c r="O19" s="70"/>
      <c r="P19" s="99">
        <f>+P15</f>
        <v>45</v>
      </c>
      <c r="Q19" s="70"/>
      <c r="R19" s="99">
        <f>+R15</f>
        <v>76490</v>
      </c>
      <c r="T19" s="99">
        <f>+T15</f>
        <v>54</v>
      </c>
      <c r="U19" s="70"/>
      <c r="V19" s="99">
        <f>+V15</f>
        <v>50</v>
      </c>
      <c r="W19" s="70"/>
      <c r="X19" s="99">
        <f>+X15</f>
        <v>181490</v>
      </c>
      <c r="Z19" s="99">
        <f>+Z15</f>
        <v>9</v>
      </c>
      <c r="AA19" s="70"/>
      <c r="AB19" s="99">
        <f>+AB15</f>
        <v>5</v>
      </c>
      <c r="AC19" s="70"/>
      <c r="AD19" s="99">
        <f>+AD15</f>
        <v>105000</v>
      </c>
    </row>
    <row r="20" spans="8:18" ht="15">
      <c r="H20" s="70"/>
      <c r="I20" s="70"/>
      <c r="J20" s="70"/>
      <c r="K20" s="70"/>
      <c r="L20" s="70"/>
      <c r="N20" s="70"/>
      <c r="O20" s="70"/>
      <c r="P20" s="70"/>
      <c r="Q20" s="70"/>
      <c r="R20" s="70"/>
    </row>
    <row r="22" spans="2:3" ht="15">
      <c r="B22" s="73" t="s">
        <v>91</v>
      </c>
      <c r="C22" s="73" t="s">
        <v>92</v>
      </c>
    </row>
    <row r="25" spans="2:26" ht="74.25" customHeight="1">
      <c r="B25" s="180" t="s">
        <v>90</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2"/>
    </row>
    <row r="27" spans="2:26" ht="68.25" customHeight="1">
      <c r="B27" s="180" t="s">
        <v>89</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7"/>
    </row>
    <row r="37" spans="1:256" ht="20.25">
      <c r="A37" s="13" t="s">
        <v>5</v>
      </c>
      <c r="B37" s="7"/>
      <c r="C37" s="7"/>
      <c r="D37" s="7"/>
      <c r="E37" s="7"/>
      <c r="F37" s="7"/>
      <c r="G37" s="7"/>
      <c r="H37" s="7"/>
      <c r="I37" s="7"/>
      <c r="J37" s="125"/>
      <c r="K37" s="125"/>
      <c r="L37" s="125"/>
      <c r="M37" s="125"/>
      <c r="N37" s="125"/>
      <c r="O37" s="125"/>
      <c r="P37" s="125"/>
      <c r="Q37" s="125"/>
      <c r="R37" s="125"/>
      <c r="S37" s="125"/>
      <c r="T37" s="125"/>
      <c r="U37" s="7"/>
      <c r="V37" s="7"/>
      <c r="W37" s="7"/>
      <c r="X37" s="7"/>
      <c r="Y37" s="7"/>
      <c r="Z37" s="7"/>
      <c r="AA37" s="7"/>
      <c r="AB37" s="7"/>
      <c r="AC37" s="7"/>
      <c r="AD37" s="7"/>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5" t="s">
        <v>16</v>
      </c>
      <c r="B38" s="7"/>
      <c r="C38" s="7"/>
      <c r="D38" s="7"/>
      <c r="E38" s="7"/>
      <c r="F38" s="7"/>
      <c r="G38" s="7"/>
      <c r="H38" s="7"/>
      <c r="I38" s="7"/>
      <c r="J38" s="7"/>
      <c r="K38" s="7"/>
      <c r="L38" s="125"/>
      <c r="M38" s="125"/>
      <c r="N38" s="125"/>
      <c r="O38" s="125"/>
      <c r="P38" s="125"/>
      <c r="Q38" s="125"/>
      <c r="R38" s="125"/>
      <c r="S38" s="7"/>
      <c r="T38" s="7"/>
      <c r="U38" s="7"/>
      <c r="V38" s="7"/>
      <c r="W38" s="7"/>
      <c r="X38" s="7"/>
      <c r="Y38" s="7"/>
      <c r="Z38" s="7"/>
      <c r="AA38" s="7"/>
      <c r="AB38" s="7"/>
      <c r="AC38" s="7"/>
      <c r="AD38" s="7"/>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02" t="s">
        <v>17</v>
      </c>
      <c r="B39" s="7"/>
      <c r="C39" s="7"/>
      <c r="D39" s="7"/>
      <c r="E39" s="7"/>
      <c r="F39" s="7"/>
      <c r="G39" s="7"/>
      <c r="H39" s="7"/>
      <c r="I39" s="7"/>
      <c r="J39" s="7"/>
      <c r="K39" s="7"/>
      <c r="L39" s="126"/>
      <c r="M39" s="126"/>
      <c r="N39" s="126"/>
      <c r="O39" s="126"/>
      <c r="P39" s="126"/>
      <c r="Q39" s="7"/>
      <c r="R39" s="7"/>
      <c r="S39" s="7"/>
      <c r="T39" s="7"/>
      <c r="U39" s="7"/>
      <c r="V39" s="7"/>
      <c r="W39" s="7"/>
      <c r="X39" s="7"/>
      <c r="Y39" s="7"/>
      <c r="Z39" s="7"/>
      <c r="AA39" s="7"/>
      <c r="AB39" s="7"/>
      <c r="AC39" s="7"/>
      <c r="AD39" s="7"/>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05" t="s">
        <v>14</v>
      </c>
      <c r="AA41" s="10"/>
      <c r="AB41" s="10"/>
      <c r="AC41" s="1"/>
      <c r="AD41" s="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66" t="s">
        <v>6</v>
      </c>
      <c r="B42" s="167"/>
      <c r="C42" s="167"/>
      <c r="D42" s="167"/>
      <c r="E42" s="167"/>
      <c r="F42" s="167"/>
      <c r="G42" s="167"/>
      <c r="H42" s="168"/>
      <c r="I42" s="1"/>
      <c r="J42" s="1"/>
      <c r="K42" s="1"/>
      <c r="L42" s="1"/>
      <c r="M42" s="1"/>
      <c r="N42" s="1"/>
      <c r="O42" s="1"/>
      <c r="P42" s="1"/>
      <c r="Q42" s="1"/>
      <c r="R42" s="1"/>
      <c r="S42" s="1"/>
      <c r="T42" s="1"/>
      <c r="U42" s="1"/>
      <c r="V42" s="1"/>
      <c r="W42" s="1"/>
      <c r="X42" s="1"/>
      <c r="Y42" s="1"/>
      <c r="Z42" s="106" t="s">
        <v>15</v>
      </c>
      <c r="AA42" s="10"/>
      <c r="AB42" s="106" t="s">
        <v>12</v>
      </c>
      <c r="AC42" s="1"/>
      <c r="AD42" s="17" t="s">
        <v>75</v>
      </c>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69" t="s">
        <v>7</v>
      </c>
      <c r="B44" s="170"/>
      <c r="C44" s="170"/>
      <c r="D44" s="170"/>
      <c r="E44" s="170"/>
      <c r="F44" s="170"/>
      <c r="G44" s="170"/>
      <c r="H44" s="170"/>
      <c r="I44" s="170"/>
      <c r="J44" s="170"/>
      <c r="K44" s="170"/>
      <c r="L44" s="170"/>
      <c r="M44" s="170"/>
      <c r="N44" s="170"/>
      <c r="O44" s="170"/>
      <c r="P44" s="170"/>
      <c r="Q44" s="170"/>
      <c r="R44" s="170"/>
      <c r="S44" s="170"/>
      <c r="T44" s="170"/>
      <c r="U44" s="170"/>
      <c r="V44" s="170"/>
      <c r="W44" s="170"/>
      <c r="X44" s="171"/>
      <c r="Y44" s="1" t="s">
        <v>9</v>
      </c>
      <c r="Z44" s="1">
        <v>5</v>
      </c>
      <c r="AA44" s="1"/>
      <c r="AB44" s="1">
        <v>4</v>
      </c>
      <c r="AC44" s="1"/>
      <c r="AD44" s="114">
        <v>68992</v>
      </c>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8"/>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159" t="s">
        <v>42</v>
      </c>
      <c r="B46" s="160"/>
      <c r="C46" s="160"/>
      <c r="D46" s="160"/>
      <c r="E46" s="160"/>
      <c r="F46" s="160"/>
      <c r="G46" s="160"/>
      <c r="H46" s="160"/>
      <c r="I46" s="161"/>
      <c r="J46" s="161"/>
      <c r="K46" s="161"/>
      <c r="L46" s="161"/>
      <c r="M46" s="161"/>
      <c r="N46" s="161"/>
      <c r="O46" s="161"/>
      <c r="P46" s="161"/>
      <c r="Q46" s="161"/>
      <c r="R46" s="162"/>
      <c r="S46" s="1"/>
      <c r="T46" s="1"/>
      <c r="U46" s="1"/>
      <c r="V46" s="1"/>
      <c r="W46" s="1"/>
      <c r="X46" s="1"/>
      <c r="Y46" s="1"/>
      <c r="Z46" s="1"/>
      <c r="AA46" s="1"/>
      <c r="AB46" s="1"/>
      <c r="AC46" s="1"/>
      <c r="AD46" s="8"/>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1"/>
      <c r="B47"/>
      <c r="C47"/>
      <c r="D47"/>
      <c r="E47"/>
      <c r="F47"/>
      <c r="G47"/>
      <c r="H47"/>
      <c r="I47" s="1"/>
      <c r="J47" s="1"/>
      <c r="K47" s="1"/>
      <c r="L47" s="1"/>
      <c r="M47" s="1"/>
      <c r="N47" s="1"/>
      <c r="O47" s="1"/>
      <c r="P47" s="1"/>
      <c r="Q47" s="1"/>
      <c r="R47" s="1"/>
      <c r="S47" s="1"/>
      <c r="T47" s="1"/>
      <c r="U47" s="1"/>
      <c r="V47" s="1"/>
      <c r="W47" s="1"/>
      <c r="X47" s="1"/>
      <c r="Y47" s="1"/>
      <c r="Z47" s="1"/>
      <c r="AA47" s="1"/>
      <c r="AB47" s="1"/>
      <c r="AC47" s="1"/>
      <c r="AD47" s="8"/>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90.75" customHeight="1">
      <c r="A48" s="163" t="s">
        <v>67</v>
      </c>
      <c r="B48" s="172"/>
      <c r="C48" s="172"/>
      <c r="D48" s="172"/>
      <c r="E48" s="172"/>
      <c r="F48" s="172"/>
      <c r="G48" s="172"/>
      <c r="H48" s="172"/>
      <c r="I48" s="172"/>
      <c r="J48" s="172"/>
      <c r="K48" s="172"/>
      <c r="L48" s="172"/>
      <c r="M48" s="172"/>
      <c r="N48" s="172"/>
      <c r="O48" s="172"/>
      <c r="P48" s="172"/>
      <c r="Q48" s="172"/>
      <c r="R48" s="172"/>
      <c r="S48" s="172"/>
      <c r="T48" s="172"/>
      <c r="U48" s="172"/>
      <c r="V48" s="172"/>
      <c r="W48" s="172"/>
      <c r="X48" s="173"/>
      <c r="Y48" s="1"/>
      <c r="Z48" s="1"/>
      <c r="AA48" s="1"/>
      <c r="AB48" s="1"/>
      <c r="AC48" s="1"/>
      <c r="AD48" s="8"/>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4"/>
      <c r="B49" s="9"/>
      <c r="C49" s="9"/>
      <c r="D49" s="9"/>
      <c r="E49" s="9"/>
      <c r="F49" s="9"/>
      <c r="G49" s="9"/>
      <c r="H49" s="9"/>
      <c r="I49" s="9"/>
      <c r="J49" s="9"/>
      <c r="K49" s="9"/>
      <c r="L49" s="9"/>
      <c r="M49" s="9"/>
      <c r="N49" s="9"/>
      <c r="O49" s="9"/>
      <c r="P49" s="9"/>
      <c r="Q49" s="9"/>
      <c r="R49" s="9"/>
      <c r="S49" s="9"/>
      <c r="T49" s="9"/>
      <c r="U49" s="9"/>
      <c r="V49" s="9"/>
      <c r="W49" s="9"/>
      <c r="X49" s="9"/>
      <c r="Y49" s="1"/>
      <c r="Z49" s="1"/>
      <c r="AA49" s="1"/>
      <c r="AB49" s="1"/>
      <c r="AC49" s="1"/>
      <c r="AD49" s="8"/>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59" t="s">
        <v>50</v>
      </c>
      <c r="B50" s="160"/>
      <c r="C50" s="160"/>
      <c r="D50" s="160"/>
      <c r="E50" s="160"/>
      <c r="F50" s="160"/>
      <c r="G50" s="160"/>
      <c r="H50" s="160"/>
      <c r="I50" s="161"/>
      <c r="J50" s="161"/>
      <c r="K50" s="161"/>
      <c r="L50" s="162"/>
      <c r="M50" s="91"/>
      <c r="N50" s="91"/>
      <c r="O50" s="91"/>
      <c r="P50" s="91"/>
      <c r="Q50" s="91"/>
      <c r="R50" s="91"/>
      <c r="S50" s="91"/>
      <c r="T50" s="91"/>
      <c r="U50" s="91"/>
      <c r="V50" s="91"/>
      <c r="W50" s="91"/>
      <c r="X50" s="92"/>
      <c r="Y50" s="1"/>
      <c r="Z50" s="1"/>
      <c r="AA50" s="1"/>
      <c r="AB50" s="1"/>
      <c r="AC50" s="1"/>
      <c r="AD50" s="8"/>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8"/>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29" customHeight="1">
      <c r="A52" s="153" t="s">
        <v>83</v>
      </c>
      <c r="B52" s="154"/>
      <c r="C52" s="154"/>
      <c r="D52" s="154"/>
      <c r="E52" s="154"/>
      <c r="F52" s="154"/>
      <c r="G52" s="154"/>
      <c r="H52" s="154"/>
      <c r="I52" s="155"/>
      <c r="J52" s="155"/>
      <c r="K52" s="155"/>
      <c r="L52" s="155"/>
      <c r="M52" s="155"/>
      <c r="N52" s="155"/>
      <c r="O52" s="155"/>
      <c r="P52" s="155"/>
      <c r="Q52" s="155"/>
      <c r="R52" s="155"/>
      <c r="S52" s="155"/>
      <c r="T52" s="155"/>
      <c r="U52" s="155"/>
      <c r="V52" s="155"/>
      <c r="W52" s="155"/>
      <c r="X52" s="156"/>
      <c r="Y52" s="1"/>
      <c r="Z52" s="1"/>
      <c r="AA52" s="1"/>
      <c r="AB52" s="1"/>
      <c r="AC52" s="1"/>
      <c r="AD52" s="8"/>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4"/>
      <c r="B53" s="9"/>
      <c r="C53" s="9"/>
      <c r="D53" s="9"/>
      <c r="E53" s="9"/>
      <c r="F53" s="9"/>
      <c r="G53" s="9"/>
      <c r="H53" s="9"/>
      <c r="I53" s="9"/>
      <c r="J53" s="9"/>
      <c r="K53" s="9"/>
      <c r="L53" s="9"/>
      <c r="M53" s="9"/>
      <c r="N53" s="9"/>
      <c r="O53" s="9"/>
      <c r="P53" s="9"/>
      <c r="Q53" s="9"/>
      <c r="R53" s="9"/>
      <c r="S53" s="9"/>
      <c r="T53" s="9"/>
      <c r="U53" s="9"/>
      <c r="V53" s="9"/>
      <c r="W53" s="9"/>
      <c r="X53" s="9"/>
      <c r="Y53" s="1"/>
      <c r="Z53" s="1"/>
      <c r="AA53" s="1"/>
      <c r="AB53" s="1"/>
      <c r="AC53" s="1"/>
      <c r="AD53" s="8"/>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159" t="s">
        <v>51</v>
      </c>
      <c r="B54" s="160"/>
      <c r="C54" s="160"/>
      <c r="D54" s="160"/>
      <c r="E54" s="160"/>
      <c r="F54" s="160"/>
      <c r="G54" s="160"/>
      <c r="H54" s="160"/>
      <c r="I54" s="161"/>
      <c r="J54" s="161"/>
      <c r="K54" s="161"/>
      <c r="L54" s="162"/>
      <c r="M54" s="1"/>
      <c r="N54" s="1"/>
      <c r="O54" s="1"/>
      <c r="P54" s="1"/>
      <c r="Q54" s="1"/>
      <c r="R54" s="1"/>
      <c r="S54" s="1"/>
      <c r="T54" s="1"/>
      <c r="U54" s="1"/>
      <c r="V54" s="1"/>
      <c r="W54" s="1"/>
      <c r="X54" s="1"/>
      <c r="Y54" s="1"/>
      <c r="Z54" s="1"/>
      <c r="AA54" s="1"/>
      <c r="AB54" s="1"/>
      <c r="AC54" s="1"/>
      <c r="AD54" s="8"/>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1"/>
      <c r="B55"/>
      <c r="C55"/>
      <c r="D55"/>
      <c r="E55"/>
      <c r="F55"/>
      <c r="G55"/>
      <c r="H55"/>
      <c r="I55" s="1"/>
      <c r="J55" s="1"/>
      <c r="K55" s="1"/>
      <c r="L55" s="1"/>
      <c r="M55" s="1"/>
      <c r="N55" s="1"/>
      <c r="O55" s="1"/>
      <c r="P55" s="1"/>
      <c r="Q55" s="1"/>
      <c r="R55" s="1"/>
      <c r="S55" s="1"/>
      <c r="T55" s="1"/>
      <c r="U55" s="1"/>
      <c r="V55" s="1"/>
      <c r="W55" s="1"/>
      <c r="X55" s="1"/>
      <c r="Y55" s="1"/>
      <c r="Z55" s="1"/>
      <c r="AA55" s="1"/>
      <c r="AB55" s="1"/>
      <c r="AC55" s="1"/>
      <c r="AD55" s="8"/>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08" customHeight="1">
      <c r="A56" s="163" t="s">
        <v>84</v>
      </c>
      <c r="B56" s="164"/>
      <c r="C56" s="164"/>
      <c r="D56" s="164"/>
      <c r="E56" s="164"/>
      <c r="F56" s="164"/>
      <c r="G56" s="164"/>
      <c r="H56" s="164"/>
      <c r="I56" s="164"/>
      <c r="J56" s="164"/>
      <c r="K56" s="164"/>
      <c r="L56" s="164"/>
      <c r="M56" s="164"/>
      <c r="N56" s="164"/>
      <c r="O56" s="164"/>
      <c r="P56" s="164"/>
      <c r="Q56" s="164"/>
      <c r="R56" s="164"/>
      <c r="S56" s="164"/>
      <c r="T56" s="164"/>
      <c r="U56" s="164"/>
      <c r="V56" s="164"/>
      <c r="W56" s="164"/>
      <c r="X56" s="165"/>
      <c r="Y56" s="1"/>
      <c r="Z56" s="1"/>
      <c r="AA56" s="1"/>
      <c r="AB56" s="1"/>
      <c r="AC56" s="1"/>
      <c r="AD56" s="8"/>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ustomHeight="1">
      <c r="A57" s="90"/>
      <c r="B57" s="91"/>
      <c r="C57" s="91"/>
      <c r="D57" s="91"/>
      <c r="E57" s="91"/>
      <c r="F57" s="91"/>
      <c r="G57" s="91"/>
      <c r="H57" s="91"/>
      <c r="I57" s="91"/>
      <c r="J57" s="91"/>
      <c r="K57" s="91"/>
      <c r="L57" s="91"/>
      <c r="M57" s="91"/>
      <c r="N57" s="91"/>
      <c r="O57" s="91"/>
      <c r="P57" s="91"/>
      <c r="Q57" s="91"/>
      <c r="R57" s="91"/>
      <c r="S57" s="91"/>
      <c r="T57" s="91"/>
      <c r="U57" s="91"/>
      <c r="V57" s="91"/>
      <c r="W57" s="91"/>
      <c r="X57" s="92"/>
      <c r="Y57" s="1"/>
      <c r="Z57" s="1"/>
      <c r="AA57" s="1"/>
      <c r="AB57" s="1"/>
      <c r="AC57" s="1"/>
      <c r="AD57" s="8"/>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25:256" ht="20.25" customHeight="1">
      <c r="Y58" s="1"/>
      <c r="Z58" s="1"/>
      <c r="AA58" s="1"/>
      <c r="AB58" s="1"/>
      <c r="AC58" s="1"/>
      <c r="AD58" s="8"/>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25:256" ht="20.25">
      <c r="Y59" s="1"/>
      <c r="Z59" s="1"/>
      <c r="AA59" s="1"/>
      <c r="AB59" s="1"/>
      <c r="AC59" s="1"/>
      <c r="AD59" s="8"/>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 r="A60" s="1" t="s">
        <v>9</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 r="A61" s="166" t="s">
        <v>44</v>
      </c>
      <c r="B61" s="167"/>
      <c r="C61" s="167"/>
      <c r="D61" s="167"/>
      <c r="E61" s="167"/>
      <c r="F61" s="167"/>
      <c r="G61" s="167"/>
      <c r="H61" s="168"/>
      <c r="I61" s="1"/>
      <c r="J61" s="1"/>
      <c r="K61" s="1"/>
      <c r="L61" s="1"/>
      <c r="M61" s="1"/>
      <c r="N61" s="1"/>
      <c r="O61" s="1"/>
      <c r="P61" s="1"/>
      <c r="Q61" s="1"/>
      <c r="R61" s="1"/>
      <c r="S61" s="1"/>
      <c r="T61" s="1"/>
      <c r="U61" s="1"/>
      <c r="V61" s="1"/>
      <c r="W61" s="1"/>
      <c r="X61" s="1"/>
      <c r="Y61" s="1"/>
      <c r="Z61" s="105" t="s">
        <v>14</v>
      </c>
      <c r="AA61" s="10"/>
      <c r="AB61" s="10"/>
      <c r="AC61" s="1"/>
      <c r="AD61" s="1"/>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c r="A62" s="1"/>
      <c r="B62" s="1"/>
      <c r="C62" s="1"/>
      <c r="D62" s="1"/>
      <c r="E62" s="1"/>
      <c r="F62" s="1"/>
      <c r="G62" s="1"/>
      <c r="H62" s="1"/>
      <c r="I62" s="1"/>
      <c r="J62" s="1"/>
      <c r="K62" s="1"/>
      <c r="L62" s="1"/>
      <c r="M62" s="1"/>
      <c r="N62" s="1"/>
      <c r="O62" s="1"/>
      <c r="P62" s="1"/>
      <c r="Q62" s="1"/>
      <c r="R62" s="1"/>
      <c r="S62" s="1"/>
      <c r="T62" s="1"/>
      <c r="U62" s="1"/>
      <c r="V62" s="1"/>
      <c r="W62" s="1"/>
      <c r="X62" s="1"/>
      <c r="Y62" s="1"/>
      <c r="Z62" s="106" t="s">
        <v>15</v>
      </c>
      <c r="AA62" s="10"/>
      <c r="AB62" s="106" t="s">
        <v>12</v>
      </c>
      <c r="AC62" s="1"/>
      <c r="AD62" s="106" t="s">
        <v>10</v>
      </c>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18.75" customHeight="1">
      <c r="A63" s="169" t="s">
        <v>56</v>
      </c>
      <c r="B63" s="170"/>
      <c r="C63" s="170"/>
      <c r="D63" s="170"/>
      <c r="E63" s="170"/>
      <c r="F63" s="170"/>
      <c r="G63" s="170"/>
      <c r="H63" s="170"/>
      <c r="I63" s="170"/>
      <c r="J63" s="170"/>
      <c r="K63" s="170"/>
      <c r="L63" s="170"/>
      <c r="M63" s="170"/>
      <c r="N63" s="170"/>
      <c r="O63" s="170"/>
      <c r="P63" s="170"/>
      <c r="Q63" s="170"/>
      <c r="R63" s="170"/>
      <c r="S63" s="170"/>
      <c r="T63" s="170"/>
      <c r="U63" s="170"/>
      <c r="V63" s="170"/>
      <c r="W63" s="170"/>
      <c r="X63" s="171"/>
      <c r="Y63" s="81"/>
      <c r="Z63" s="93">
        <v>6</v>
      </c>
      <c r="AA63" s="88"/>
      <c r="AB63" s="93">
        <v>3</v>
      </c>
      <c r="AC63" s="88"/>
      <c r="AD63" s="115">
        <v>40705</v>
      </c>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1" customHeight="1">
      <c r="A64" s="78"/>
      <c r="B64" s="81"/>
      <c r="C64" s="81"/>
      <c r="D64" s="81"/>
      <c r="E64" s="81"/>
      <c r="F64" s="81"/>
      <c r="G64" s="81"/>
      <c r="H64" s="81"/>
      <c r="I64" s="81"/>
      <c r="J64" s="81"/>
      <c r="K64" s="81"/>
      <c r="L64" s="81"/>
      <c r="M64" s="81"/>
      <c r="N64" s="81"/>
      <c r="O64" s="81"/>
      <c r="P64" s="81"/>
      <c r="Q64" s="81"/>
      <c r="R64" s="81"/>
      <c r="S64" s="81"/>
      <c r="T64" s="81"/>
      <c r="U64" s="81"/>
      <c r="V64" s="81"/>
      <c r="W64" s="81"/>
      <c r="X64" s="81"/>
      <c r="Y64" s="81"/>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1" customHeight="1">
      <c r="A65" s="157" t="s">
        <v>46</v>
      </c>
      <c r="B65" s="158"/>
      <c r="C65" s="158"/>
      <c r="D65" s="158"/>
      <c r="E65" s="158"/>
      <c r="F65" s="158"/>
      <c r="G65" s="158"/>
      <c r="H65" s="158"/>
      <c r="I65" s="158"/>
      <c r="J65" s="158"/>
      <c r="K65" s="158"/>
      <c r="L65" s="158"/>
      <c r="M65" s="87"/>
      <c r="N65" s="87"/>
      <c r="O65" s="87"/>
      <c r="P65" s="87"/>
      <c r="Q65" s="85"/>
      <c r="R65" s="85"/>
      <c r="S65" s="85"/>
      <c r="T65" s="85"/>
      <c r="U65" s="85"/>
      <c r="V65" s="85"/>
      <c r="W65" s="85"/>
      <c r="X65" s="86"/>
      <c r="Y65" s="1"/>
      <c r="Z65" s="1"/>
      <c r="AA65" s="1"/>
      <c r="AB65" s="1"/>
      <c r="AC65" s="1"/>
      <c r="AD65" s="1"/>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1" customHeight="1">
      <c r="A66" s="66"/>
      <c r="B66" s="85"/>
      <c r="C66" s="85"/>
      <c r="D66" s="85"/>
      <c r="E66" s="85"/>
      <c r="F66" s="85"/>
      <c r="G66" s="85"/>
      <c r="H66" s="85"/>
      <c r="I66" s="85"/>
      <c r="J66" s="85"/>
      <c r="K66" s="85"/>
      <c r="L66" s="85"/>
      <c r="M66" s="85"/>
      <c r="N66" s="85"/>
      <c r="O66" s="85"/>
      <c r="P66" s="85"/>
      <c r="Q66" s="85"/>
      <c r="R66" s="85"/>
      <c r="S66" s="85"/>
      <c r="T66" s="85"/>
      <c r="U66" s="85"/>
      <c r="V66" s="85"/>
      <c r="W66" s="85"/>
      <c r="X66" s="86"/>
      <c r="Y66" s="1"/>
      <c r="Z66" s="1"/>
      <c r="AA66" s="1"/>
      <c r="AB66" s="1"/>
      <c r="AC66" s="1"/>
      <c r="AD66" s="1"/>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c r="A67" s="188" t="s">
        <v>85</v>
      </c>
      <c r="B67" s="189"/>
      <c r="C67" s="189"/>
      <c r="D67" s="189"/>
      <c r="E67" s="189"/>
      <c r="F67" s="189"/>
      <c r="G67" s="189"/>
      <c r="H67" s="189"/>
      <c r="I67" s="189"/>
      <c r="J67" s="189"/>
      <c r="K67" s="189"/>
      <c r="L67" s="189"/>
      <c r="M67" s="189"/>
      <c r="N67" s="189"/>
      <c r="O67" s="189"/>
      <c r="P67" s="189"/>
      <c r="Q67" s="189"/>
      <c r="R67" s="189"/>
      <c r="S67" s="189"/>
      <c r="T67" s="189"/>
      <c r="U67" s="189"/>
      <c r="V67" s="189"/>
      <c r="W67" s="189"/>
      <c r="X67" s="190"/>
      <c r="Y67" s="1"/>
      <c r="Z67" s="1"/>
      <c r="AA67" s="1"/>
      <c r="AB67" s="1"/>
      <c r="AC67" s="1"/>
      <c r="AD67" s="1"/>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95.25" customHeight="1">
      <c r="A68" s="191"/>
      <c r="B68" s="192"/>
      <c r="C68" s="192"/>
      <c r="D68" s="192"/>
      <c r="E68" s="192"/>
      <c r="F68" s="192"/>
      <c r="G68" s="192"/>
      <c r="H68" s="192"/>
      <c r="I68" s="192"/>
      <c r="J68" s="192"/>
      <c r="K68" s="192"/>
      <c r="L68" s="192"/>
      <c r="M68" s="192"/>
      <c r="N68" s="192"/>
      <c r="O68" s="192"/>
      <c r="P68" s="192"/>
      <c r="Q68" s="192"/>
      <c r="R68" s="192"/>
      <c r="S68" s="192"/>
      <c r="T68" s="192"/>
      <c r="U68" s="192"/>
      <c r="V68" s="192"/>
      <c r="W68" s="192"/>
      <c r="X68" s="193"/>
      <c r="Y68" s="1"/>
      <c r="Z68" s="1"/>
      <c r="AA68" s="1"/>
      <c r="AB68" s="1"/>
      <c r="AC68" s="1"/>
      <c r="AD68" s="1"/>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18.75" customHeight="1">
      <c r="A69" s="82"/>
      <c r="B69" s="83"/>
      <c r="C69" s="83"/>
      <c r="D69" s="83"/>
      <c r="E69" s="83"/>
      <c r="F69" s="83"/>
      <c r="G69" s="83"/>
      <c r="H69" s="83"/>
      <c r="I69" s="83"/>
      <c r="J69" s="83"/>
      <c r="K69" s="83"/>
      <c r="L69" s="83"/>
      <c r="M69" s="83"/>
      <c r="N69" s="83"/>
      <c r="O69" s="83"/>
      <c r="P69" s="83"/>
      <c r="Q69" s="83"/>
      <c r="R69" s="83"/>
      <c r="S69" s="83"/>
      <c r="T69" s="83"/>
      <c r="U69" s="83"/>
      <c r="V69" s="83"/>
      <c r="W69" s="83"/>
      <c r="X69" s="84"/>
      <c r="Y69" s="1"/>
      <c r="Z69" s="1"/>
      <c r="AA69" s="1"/>
      <c r="AB69" s="1"/>
      <c r="AC69" s="1"/>
      <c r="AD69" s="1"/>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8.75" customHeight="1">
      <c r="A70" s="197" t="s">
        <v>47</v>
      </c>
      <c r="B70" s="198"/>
      <c r="C70" s="198"/>
      <c r="D70" s="198"/>
      <c r="E70" s="198"/>
      <c r="F70" s="198"/>
      <c r="G70" s="83"/>
      <c r="H70" s="83"/>
      <c r="I70" s="83"/>
      <c r="J70" s="83"/>
      <c r="K70" s="83"/>
      <c r="L70" s="83"/>
      <c r="M70" s="83"/>
      <c r="N70" s="83"/>
      <c r="O70" s="83"/>
      <c r="P70" s="83"/>
      <c r="Q70" s="83"/>
      <c r="R70" s="83"/>
      <c r="S70" s="83"/>
      <c r="T70" s="83"/>
      <c r="U70" s="83"/>
      <c r="V70" s="83"/>
      <c r="W70" s="83"/>
      <c r="X70" s="84"/>
      <c r="Y70" s="1"/>
      <c r="Z70" s="1"/>
      <c r="AA70" s="1"/>
      <c r="AB70" s="1"/>
      <c r="AC70" s="1"/>
      <c r="AD70" s="1"/>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2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27.5" customHeight="1">
      <c r="A72" s="153" t="s">
        <v>68</v>
      </c>
      <c r="B72" s="199"/>
      <c r="C72" s="199"/>
      <c r="D72" s="199"/>
      <c r="E72" s="199"/>
      <c r="F72" s="199"/>
      <c r="G72" s="199"/>
      <c r="H72" s="199"/>
      <c r="I72" s="199"/>
      <c r="J72" s="199"/>
      <c r="K72" s="199"/>
      <c r="L72" s="199"/>
      <c r="M72" s="199"/>
      <c r="N72" s="199"/>
      <c r="O72" s="199"/>
      <c r="P72" s="199"/>
      <c r="Q72" s="199"/>
      <c r="R72" s="199"/>
      <c r="S72" s="199"/>
      <c r="T72" s="199"/>
      <c r="U72" s="199"/>
      <c r="V72" s="199"/>
      <c r="W72" s="199"/>
      <c r="X72" s="200"/>
      <c r="Y72" s="1"/>
      <c r="Z72" s="1"/>
      <c r="AA72" s="1"/>
      <c r="AB72" s="1"/>
      <c r="AC72" s="1"/>
      <c r="AD72" s="1"/>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2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12.75" customHeight="1">
      <c r="A74" s="1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33.75" customHeight="1">
      <c r="A75" s="166" t="s">
        <v>45</v>
      </c>
      <c r="B75" s="167"/>
      <c r="C75" s="167"/>
      <c r="D75" s="167"/>
      <c r="E75" s="167"/>
      <c r="F75" s="167"/>
      <c r="G75" s="167"/>
      <c r="H75" s="168"/>
      <c r="I75" s="7"/>
      <c r="J75" s="7"/>
      <c r="K75" s="7"/>
      <c r="L75" s="7"/>
      <c r="M75" s="7"/>
      <c r="N75" s="7"/>
      <c r="O75" s="7"/>
      <c r="P75" s="7"/>
      <c r="Q75" s="7"/>
      <c r="R75" s="7"/>
      <c r="S75" s="7"/>
      <c r="T75" s="7"/>
      <c r="U75" s="7"/>
      <c r="V75" s="7"/>
      <c r="W75" s="7"/>
      <c r="X75" s="7"/>
      <c r="Y75" s="7"/>
      <c r="Z75" s="7"/>
      <c r="AA75" s="7"/>
      <c r="AB75" s="7"/>
      <c r="AC75" s="7"/>
      <c r="AD75" s="7"/>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18.75" customHeight="1">
      <c r="A76" s="78"/>
      <c r="B76" s="79"/>
      <c r="C76" s="79"/>
      <c r="D76" s="79"/>
      <c r="E76" s="79"/>
      <c r="F76" s="79"/>
      <c r="G76" s="79"/>
      <c r="H76" s="79"/>
      <c r="I76" s="79"/>
      <c r="J76" s="79"/>
      <c r="K76" s="79"/>
      <c r="L76" s="79"/>
      <c r="M76" s="79"/>
      <c r="N76" s="79"/>
      <c r="O76" s="79"/>
      <c r="P76" s="79"/>
      <c r="Q76" s="79"/>
      <c r="R76" s="79"/>
      <c r="S76" s="79"/>
      <c r="T76" s="79"/>
      <c r="U76" s="79"/>
      <c r="V76" s="79"/>
      <c r="W76" s="79"/>
      <c r="X76" s="80"/>
      <c r="Y76" s="7"/>
      <c r="Z76" s="7"/>
      <c r="AA76" s="7"/>
      <c r="AB76" s="7"/>
      <c r="AC76" s="7"/>
      <c r="AD76" s="7"/>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20.25">
      <c r="A77" s="169" t="s">
        <v>56</v>
      </c>
      <c r="B77" s="170"/>
      <c r="C77" s="170"/>
      <c r="D77" s="170"/>
      <c r="E77" s="170"/>
      <c r="F77" s="170"/>
      <c r="G77" s="170"/>
      <c r="H77" s="170"/>
      <c r="I77" s="170"/>
      <c r="J77" s="170"/>
      <c r="K77" s="170"/>
      <c r="L77" s="170"/>
      <c r="M77" s="170"/>
      <c r="N77" s="170"/>
      <c r="O77" s="170"/>
      <c r="P77" s="170"/>
      <c r="Q77" s="170"/>
      <c r="R77" s="170"/>
      <c r="S77" s="170"/>
      <c r="T77" s="170"/>
      <c r="U77" s="170"/>
      <c r="V77" s="170"/>
      <c r="W77" s="170"/>
      <c r="X77" s="171"/>
      <c r="Y77" s="7"/>
      <c r="Z77" s="89">
        <v>-2</v>
      </c>
      <c r="AA77" s="89"/>
      <c r="AB77" s="89">
        <v>-2</v>
      </c>
      <c r="AC77" s="89"/>
      <c r="AD77" s="116">
        <v>-4698</v>
      </c>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32:256" ht="20.25">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20.25">
      <c r="A79" s="11" t="s">
        <v>43</v>
      </c>
      <c r="B79" s="1"/>
      <c r="C79" s="1"/>
      <c r="D79" s="1"/>
      <c r="E79" s="1"/>
      <c r="F79" s="1"/>
      <c r="G79" s="1"/>
      <c r="H79" s="1"/>
      <c r="I79" s="1"/>
      <c r="J79" s="1"/>
      <c r="K79" s="1"/>
      <c r="L79" s="1"/>
      <c r="M79" s="1"/>
      <c r="N79" s="1"/>
      <c r="O79" s="1"/>
      <c r="P79" s="1"/>
      <c r="Q79" s="1"/>
      <c r="R79" s="1"/>
      <c r="S79" s="1"/>
      <c r="T79" s="1"/>
      <c r="U79" s="1"/>
      <c r="V79" s="1"/>
      <c r="W79" s="1"/>
      <c r="X79" s="1"/>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20.25">
      <c r="A80" s="11"/>
      <c r="B80" s="1"/>
      <c r="C80" s="1"/>
      <c r="D80" s="1"/>
      <c r="E80" s="1"/>
      <c r="F80" s="1"/>
      <c r="G80" s="1"/>
      <c r="H80" s="1"/>
      <c r="I80" s="1"/>
      <c r="J80" s="1"/>
      <c r="K80" s="1"/>
      <c r="L80" s="1"/>
      <c r="M80" s="1"/>
      <c r="N80" s="1"/>
      <c r="O80" s="1"/>
      <c r="P80" s="1"/>
      <c r="Q80" s="1"/>
      <c r="R80" s="1"/>
      <c r="S80" s="1"/>
      <c r="T80" s="1"/>
      <c r="U80" s="1"/>
      <c r="V80" s="1"/>
      <c r="W80" s="1"/>
      <c r="X80" s="1"/>
      <c r="Y80" s="14"/>
      <c r="Z80" s="19"/>
      <c r="AA80" s="15"/>
      <c r="AB80" s="17"/>
      <c r="AC80" s="1"/>
      <c r="AD80" s="17"/>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30" ht="147" customHeight="1">
      <c r="A81" s="153" t="s">
        <v>86</v>
      </c>
      <c r="B81" s="161"/>
      <c r="C81" s="161"/>
      <c r="D81" s="161"/>
      <c r="E81" s="161"/>
      <c r="F81" s="161"/>
      <c r="G81" s="161"/>
      <c r="H81" s="161"/>
      <c r="I81" s="161"/>
      <c r="J81" s="161"/>
      <c r="K81" s="161"/>
      <c r="L81" s="161"/>
      <c r="M81" s="161"/>
      <c r="N81" s="161"/>
      <c r="O81" s="161"/>
      <c r="P81" s="161"/>
      <c r="Q81" s="161"/>
      <c r="R81" s="161"/>
      <c r="S81" s="161"/>
      <c r="T81" s="161"/>
      <c r="U81" s="161"/>
      <c r="V81" s="161"/>
      <c r="W81" s="161"/>
      <c r="X81" s="162"/>
      <c r="Y81" s="1"/>
      <c r="Z81" s="16"/>
      <c r="AA81" s="1"/>
      <c r="AB81" s="1"/>
      <c r="AD81" s="18"/>
    </row>
    <row r="82" spans="1:30" ht="18">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ht="1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8">
      <c r="A86" s="6"/>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ht="18">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1" ht="18">
      <c r="A88" s="194"/>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6"/>
    </row>
    <row r="89" spans="1:30"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sheetData>
  <mergeCells count="22">
    <mergeCell ref="A67:X68"/>
    <mergeCell ref="A88:AE88"/>
    <mergeCell ref="A77:X77"/>
    <mergeCell ref="A81:X81"/>
    <mergeCell ref="A70:F70"/>
    <mergeCell ref="A75:H75"/>
    <mergeCell ref="A72:X72"/>
    <mergeCell ref="H7:L8"/>
    <mergeCell ref="B25:Z25"/>
    <mergeCell ref="Z8:AD8"/>
    <mergeCell ref="B27:Z27"/>
    <mergeCell ref="A50:L50"/>
    <mergeCell ref="A44:X44"/>
    <mergeCell ref="A42:H42"/>
    <mergeCell ref="A46:R46"/>
    <mergeCell ref="A48:X48"/>
    <mergeCell ref="A52:X52"/>
    <mergeCell ref="A65:L65"/>
    <mergeCell ref="A54:L54"/>
    <mergeCell ref="A56:X56"/>
    <mergeCell ref="A61:H61"/>
    <mergeCell ref="A63:X63"/>
  </mergeCells>
  <printOptions/>
  <pageMargins left="0.75" right="0" top="1" bottom="1" header="0.5" footer="0.5"/>
  <pageSetup horizontalDpi="600" verticalDpi="600" orientation="landscape" scale="55" r:id="rId1"/>
  <rowBreaks count="3" manualBreakCount="3">
    <brk id="34" max="30" man="1"/>
    <brk id="60" max="30" man="1"/>
    <brk id="87"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2005-01-31T21:02:36Z</cp:lastPrinted>
  <dcterms:created xsi:type="dcterms:W3CDTF">2003-12-29T19:39:16Z</dcterms:created>
  <dcterms:modified xsi:type="dcterms:W3CDTF">2005-03-21T14:59:31Z</dcterms:modified>
  <cp:category/>
  <cp:version/>
  <cp:contentType/>
  <cp:contentStatus/>
</cp:coreProperties>
</file>